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autoCompressPictures="0"/>
  <mc:AlternateContent xmlns:mc="http://schemas.openxmlformats.org/markup-compatibility/2006">
    <mc:Choice Requires="x15">
      <x15ac:absPath xmlns:x15ac="http://schemas.microsoft.com/office/spreadsheetml/2010/11/ac" url="/Users/Fancy/Downloads/Analytic /Course 5 Capstone Project/Week 6/"/>
    </mc:Choice>
  </mc:AlternateContent>
  <xr:revisionPtr revIDLastSave="0" documentId="8_{1419D696-D800-7C40-BF78-A972535C3417}" xr6:coauthVersionLast="36" xr6:coauthVersionMax="36" xr10:uidLastSave="{00000000-0000-0000-0000-000000000000}"/>
  <bookViews>
    <workbookView xWindow="1140" yWindow="460" windowWidth="37260" windowHeight="21140" tabRatio="500" activeTab="4" xr2:uid="{00000000-000D-0000-FFFF-FFFF00000000}"/>
  </bookViews>
  <sheets>
    <sheet name="1 - First Best-Fit Line" sheetId="1" r:id="rId1"/>
    <sheet name="2 - Normalized Data and Model" sheetId="2" r:id="rId2"/>
    <sheet name="3 - &quot;Solver&quot; Rent Optimization" sheetId="3" r:id="rId3"/>
    <sheet name=" 4- Alternative to &quot;Solver&quot;" sheetId="4" r:id="rId4"/>
    <sheet name=" 5-Forecast Cash Flow + Profits" sheetId="5" r:id="rId5"/>
    <sheet name="6 - Sorting by Profitability" sheetId="6" r:id="rId6"/>
    <sheet name=" 5-Forecast Cash Flow + Pro (2)" sheetId="7" r:id="rId7"/>
    <sheet name="6 - Sorting by Profitabilit (2)" sheetId="8" r:id="rId8"/>
  </sheets>
  <definedNames>
    <definedName name="solver_adj" localSheetId="2" hidden="1">'3 - "Solver" Rent Optimization'!$P$127</definedName>
    <definedName name="solver_cvg" localSheetId="2" hidden="1">0.0001</definedName>
    <definedName name="solver_drv" localSheetId="2" hidden="1">1</definedName>
    <definedName name="solver_eng" localSheetId="2" hidden="1">1</definedName>
    <definedName name="solver_itr" localSheetId="2" hidden="1">2147483647</definedName>
    <definedName name="solver_lhs1" localSheetId="2" hidden="1">'3 - "Solver" Rent Optimization'!$P$127</definedName>
    <definedName name="solver_lhs2" localSheetId="2" hidden="1">'3 - "Solver" Rent Optimization'!$P$127</definedName>
    <definedName name="solver_lin" localSheetId="2" hidden="1">2</definedName>
    <definedName name="solver_mip" localSheetId="2" hidden="1">2147483647</definedName>
    <definedName name="solver_mni" localSheetId="2" hidden="1">30</definedName>
    <definedName name="solver_mrt" localSheetId="2" hidden="1">0.075</definedName>
    <definedName name="solver_msl" localSheetId="2" hidden="1">2</definedName>
    <definedName name="solver_neg" localSheetId="2" hidden="1">1</definedName>
    <definedName name="solver_nod" localSheetId="2" hidden="1">2147483647</definedName>
    <definedName name="solver_num" localSheetId="2" hidden="1">2</definedName>
    <definedName name="solver_opt" localSheetId="2" hidden="1">'3 - "Solver" Rent Optimization'!$S$127</definedName>
    <definedName name="solver_pre" localSheetId="2" hidden="1">0.000001</definedName>
    <definedName name="solver_rbv" localSheetId="2" hidden="1">1</definedName>
    <definedName name="solver_rel1" localSheetId="2" hidden="1">1</definedName>
    <definedName name="solver_rel2" localSheetId="2" hidden="1">3</definedName>
    <definedName name="solver_rhs1" localSheetId="2" hidden="1">'3 - "Solver" Rent Optimization'!$K$127</definedName>
    <definedName name="solver_rhs2" localSheetId="2" hidden="1">'3 - "Solver" Rent Optimization'!$J$127</definedName>
    <definedName name="solver_rlx" localSheetId="2" hidden="1">1</definedName>
    <definedName name="solver_rsd" localSheetId="2" hidden="1">0</definedName>
    <definedName name="solver_scl" localSheetId="2" hidden="1">2</definedName>
    <definedName name="solver_sho" localSheetId="2" hidden="1">2</definedName>
    <definedName name="solver_ssz" localSheetId="2" hidden="1">100</definedName>
    <definedName name="solver_tim" localSheetId="2" hidden="1">2147483647</definedName>
    <definedName name="solver_tol" localSheetId="2" hidden="1">0.01</definedName>
    <definedName name="solver_typ" localSheetId="2" hidden="1">1</definedName>
    <definedName name="solver_val" localSheetId="2" hidden="1">0</definedName>
    <definedName name="solver_ver" localSheetId="2" hidden="1">2</definedName>
  </definedName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V247" i="7" l="1"/>
  <c r="U247" i="7"/>
  <c r="W247" i="7" s="1"/>
  <c r="O247" i="7"/>
  <c r="M247" i="7"/>
  <c r="N247" i="7" s="1"/>
  <c r="L247" i="7"/>
  <c r="F247" i="7"/>
  <c r="G247" i="7" s="1"/>
  <c r="AE247" i="7" s="1"/>
  <c r="V246" i="7"/>
  <c r="U246" i="7"/>
  <c r="W246" i="7" s="1"/>
  <c r="O246" i="7"/>
  <c r="M246" i="7"/>
  <c r="N246" i="7" s="1"/>
  <c r="L246" i="7"/>
  <c r="G246" i="7"/>
  <c r="AE246" i="7" s="1"/>
  <c r="F246" i="7"/>
  <c r="V245" i="7"/>
  <c r="U245" i="7"/>
  <c r="W245" i="7" s="1"/>
  <c r="O245" i="7"/>
  <c r="N245" i="7"/>
  <c r="M245" i="7"/>
  <c r="L245" i="7"/>
  <c r="F245" i="7"/>
  <c r="G245" i="7" s="1"/>
  <c r="AE245" i="7" s="1"/>
  <c r="W244" i="7"/>
  <c r="V244" i="7"/>
  <c r="U244" i="7"/>
  <c r="O244" i="7"/>
  <c r="M244" i="7"/>
  <c r="N244" i="7" s="1"/>
  <c r="L244" i="7"/>
  <c r="G244" i="7"/>
  <c r="AE244" i="7" s="1"/>
  <c r="F244" i="7"/>
  <c r="V243" i="7"/>
  <c r="U243" i="7"/>
  <c r="W243" i="7" s="1"/>
  <c r="O243" i="7"/>
  <c r="N243" i="7"/>
  <c r="M243" i="7"/>
  <c r="L243" i="7"/>
  <c r="F243" i="7"/>
  <c r="G243" i="7" s="1"/>
  <c r="AE243" i="7" s="1"/>
  <c r="W242" i="7"/>
  <c r="V242" i="7"/>
  <c r="U242" i="7"/>
  <c r="O242" i="7"/>
  <c r="M242" i="7"/>
  <c r="N242" i="7" s="1"/>
  <c r="L242" i="7"/>
  <c r="F242" i="7"/>
  <c r="G242" i="7" s="1"/>
  <c r="AE242" i="7" s="1"/>
  <c r="AE241" i="7"/>
  <c r="W241" i="7"/>
  <c r="V241" i="7"/>
  <c r="U241" i="7"/>
  <c r="O241" i="7"/>
  <c r="M241" i="7"/>
  <c r="N241" i="7" s="1"/>
  <c r="L241" i="7"/>
  <c r="G241" i="7"/>
  <c r="F241" i="7"/>
  <c r="V240" i="7"/>
  <c r="U240" i="7"/>
  <c r="W240" i="7" s="1"/>
  <c r="O240" i="7"/>
  <c r="M240" i="7"/>
  <c r="N240" i="7" s="1"/>
  <c r="L240" i="7"/>
  <c r="F240" i="7"/>
  <c r="G240" i="7" s="1"/>
  <c r="AE240" i="7" s="1"/>
  <c r="V239" i="7"/>
  <c r="U239" i="7"/>
  <c r="W239" i="7" s="1"/>
  <c r="O239" i="7"/>
  <c r="M239" i="7"/>
  <c r="L239" i="7"/>
  <c r="F239" i="7"/>
  <c r="G239" i="7" s="1"/>
  <c r="AE239" i="7" s="1"/>
  <c r="V238" i="7"/>
  <c r="U238" i="7"/>
  <c r="W238" i="7" s="1"/>
  <c r="O238" i="7"/>
  <c r="N238" i="7"/>
  <c r="M238" i="7"/>
  <c r="L238" i="7"/>
  <c r="G238" i="7"/>
  <c r="AE238" i="7" s="1"/>
  <c r="F238" i="7"/>
  <c r="W237" i="7"/>
  <c r="V237" i="7"/>
  <c r="U237" i="7"/>
  <c r="O237" i="7"/>
  <c r="N237" i="7"/>
  <c r="M237" i="7"/>
  <c r="L237" i="7"/>
  <c r="F237" i="7"/>
  <c r="G237" i="7" s="1"/>
  <c r="AE237" i="7" s="1"/>
  <c r="W236" i="7"/>
  <c r="V236" i="7"/>
  <c r="U236" i="7"/>
  <c r="O236" i="7"/>
  <c r="M236" i="7"/>
  <c r="L236" i="7"/>
  <c r="F236" i="7"/>
  <c r="G236" i="7" s="1"/>
  <c r="AE236" i="7" s="1"/>
  <c r="V235" i="7"/>
  <c r="U235" i="7"/>
  <c r="W235" i="7" s="1"/>
  <c r="O235" i="7"/>
  <c r="M235" i="7"/>
  <c r="N235" i="7" s="1"/>
  <c r="L235" i="7"/>
  <c r="F235" i="7"/>
  <c r="G235" i="7" s="1"/>
  <c r="AE235" i="7" s="1"/>
  <c r="W234" i="7"/>
  <c r="V234" i="7"/>
  <c r="U234" i="7"/>
  <c r="O234" i="7"/>
  <c r="M234" i="7"/>
  <c r="N234" i="7" s="1"/>
  <c r="L234" i="7"/>
  <c r="G234" i="7"/>
  <c r="AE234" i="7" s="1"/>
  <c r="F234" i="7"/>
  <c r="V233" i="7"/>
  <c r="U233" i="7"/>
  <c r="W233" i="7" s="1"/>
  <c r="O233" i="7"/>
  <c r="M233" i="7"/>
  <c r="L233" i="7"/>
  <c r="N233" i="7" s="1"/>
  <c r="F233" i="7"/>
  <c r="G233" i="7" s="1"/>
  <c r="AE233" i="7" s="1"/>
  <c r="V232" i="7"/>
  <c r="U232" i="7"/>
  <c r="W232" i="7" s="1"/>
  <c r="O232" i="7"/>
  <c r="M232" i="7"/>
  <c r="N232" i="7" s="1"/>
  <c r="L232" i="7"/>
  <c r="G232" i="7"/>
  <c r="AE232" i="7" s="1"/>
  <c r="F232" i="7"/>
  <c r="W231" i="7"/>
  <c r="V231" i="7"/>
  <c r="U231" i="7"/>
  <c r="O231" i="7"/>
  <c r="M231" i="7"/>
  <c r="L231" i="7"/>
  <c r="N231" i="7" s="1"/>
  <c r="F231" i="7"/>
  <c r="G231" i="7" s="1"/>
  <c r="AE231" i="7" s="1"/>
  <c r="W230" i="7"/>
  <c r="V230" i="7"/>
  <c r="U230" i="7"/>
  <c r="O230" i="7"/>
  <c r="M230" i="7"/>
  <c r="N230" i="7" s="1"/>
  <c r="L230" i="7"/>
  <c r="G230" i="7"/>
  <c r="AE230" i="7" s="1"/>
  <c r="F230" i="7"/>
  <c r="V229" i="7"/>
  <c r="U229" i="7"/>
  <c r="W229" i="7" s="1"/>
  <c r="O229" i="7"/>
  <c r="M229" i="7"/>
  <c r="L229" i="7"/>
  <c r="N229" i="7" s="1"/>
  <c r="F229" i="7"/>
  <c r="G229" i="7" s="1"/>
  <c r="AE229" i="7" s="1"/>
  <c r="V228" i="7"/>
  <c r="U228" i="7"/>
  <c r="W228" i="7" s="1"/>
  <c r="O228" i="7"/>
  <c r="M228" i="7"/>
  <c r="N228" i="7" s="1"/>
  <c r="L228" i="7"/>
  <c r="G228" i="7"/>
  <c r="AE228" i="7" s="1"/>
  <c r="F228" i="7"/>
  <c r="V227" i="7"/>
  <c r="U227" i="7"/>
  <c r="W227" i="7" s="1"/>
  <c r="O227" i="7"/>
  <c r="N227" i="7"/>
  <c r="M227" i="7"/>
  <c r="L227" i="7"/>
  <c r="F227" i="7"/>
  <c r="G227" i="7" s="1"/>
  <c r="AE227" i="7" s="1"/>
  <c r="W226" i="7"/>
  <c r="V226" i="7"/>
  <c r="U226" i="7"/>
  <c r="O226" i="7"/>
  <c r="M226" i="7"/>
  <c r="N226" i="7" s="1"/>
  <c r="L226" i="7"/>
  <c r="G226" i="7"/>
  <c r="AE226" i="7" s="1"/>
  <c r="F226" i="7"/>
  <c r="V225" i="7"/>
  <c r="U225" i="7"/>
  <c r="W225" i="7" s="1"/>
  <c r="O225" i="7"/>
  <c r="M225" i="7"/>
  <c r="L225" i="7"/>
  <c r="N225" i="7" s="1"/>
  <c r="F225" i="7"/>
  <c r="G225" i="7" s="1"/>
  <c r="AE225" i="7" s="1"/>
  <c r="V224" i="7"/>
  <c r="U224" i="7"/>
  <c r="W224" i="7" s="1"/>
  <c r="O224" i="7"/>
  <c r="M224" i="7"/>
  <c r="N224" i="7" s="1"/>
  <c r="L224" i="7"/>
  <c r="G224" i="7"/>
  <c r="AE224" i="7" s="1"/>
  <c r="F224" i="7"/>
  <c r="W223" i="7"/>
  <c r="V223" i="7"/>
  <c r="U223" i="7"/>
  <c r="O223" i="7"/>
  <c r="M223" i="7"/>
  <c r="L223" i="7"/>
  <c r="N223" i="7" s="1"/>
  <c r="F223" i="7"/>
  <c r="G223" i="7" s="1"/>
  <c r="AE223" i="7" s="1"/>
  <c r="V222" i="7"/>
  <c r="U222" i="7"/>
  <c r="W222" i="7" s="1"/>
  <c r="O222" i="7"/>
  <c r="M222" i="7"/>
  <c r="N222" i="7" s="1"/>
  <c r="L222" i="7"/>
  <c r="G222" i="7"/>
  <c r="AE222" i="7" s="1"/>
  <c r="F222" i="7"/>
  <c r="AE221" i="7"/>
  <c r="V221" i="7"/>
  <c r="U221" i="7"/>
  <c r="W221" i="7" s="1"/>
  <c r="O221" i="7"/>
  <c r="N221" i="7"/>
  <c r="M221" i="7"/>
  <c r="L221" i="7"/>
  <c r="F221" i="7"/>
  <c r="G221" i="7" s="1"/>
  <c r="V220" i="7"/>
  <c r="U220" i="7"/>
  <c r="W220" i="7" s="1"/>
  <c r="O220" i="7"/>
  <c r="M220" i="7"/>
  <c r="L220" i="7"/>
  <c r="G220" i="7"/>
  <c r="AE220" i="7" s="1"/>
  <c r="F220" i="7"/>
  <c r="V219" i="7"/>
  <c r="U219" i="7"/>
  <c r="W219" i="7" s="1"/>
  <c r="O219" i="7"/>
  <c r="M219" i="7"/>
  <c r="L219" i="7"/>
  <c r="N219" i="7" s="1"/>
  <c r="F219" i="7"/>
  <c r="G219" i="7" s="1"/>
  <c r="AE219" i="7" s="1"/>
  <c r="W218" i="7"/>
  <c r="V218" i="7"/>
  <c r="U218" i="7"/>
  <c r="O218" i="7"/>
  <c r="M218" i="7"/>
  <c r="N218" i="7" s="1"/>
  <c r="L218" i="7"/>
  <c r="F218" i="7"/>
  <c r="G218" i="7" s="1"/>
  <c r="AE218" i="7" s="1"/>
  <c r="W217" i="7"/>
  <c r="V217" i="7"/>
  <c r="U217" i="7"/>
  <c r="O217" i="7"/>
  <c r="M217" i="7"/>
  <c r="N217" i="7" s="1"/>
  <c r="L217" i="7"/>
  <c r="F217" i="7"/>
  <c r="G217" i="7" s="1"/>
  <c r="AE217" i="7" s="1"/>
  <c r="V216" i="7"/>
  <c r="U216" i="7"/>
  <c r="W216" i="7" s="1"/>
  <c r="O216" i="7"/>
  <c r="M216" i="7"/>
  <c r="N216" i="7" s="1"/>
  <c r="L216" i="7"/>
  <c r="G216" i="7"/>
  <c r="AE216" i="7" s="1"/>
  <c r="F216" i="7"/>
  <c r="AE215" i="7"/>
  <c r="V215" i="7"/>
  <c r="U215" i="7"/>
  <c r="W215" i="7" s="1"/>
  <c r="O215" i="7"/>
  <c r="M215" i="7"/>
  <c r="L215" i="7"/>
  <c r="N215" i="7" s="1"/>
  <c r="G215" i="7"/>
  <c r="F215" i="7"/>
  <c r="V214" i="7"/>
  <c r="U214" i="7"/>
  <c r="W214" i="7" s="1"/>
  <c r="O214" i="7"/>
  <c r="N214" i="7"/>
  <c r="M214" i="7"/>
  <c r="L214" i="7"/>
  <c r="G214" i="7"/>
  <c r="AE214" i="7" s="1"/>
  <c r="F214" i="7"/>
  <c r="AE213" i="7"/>
  <c r="V213" i="7"/>
  <c r="U213" i="7"/>
  <c r="W213" i="7" s="1"/>
  <c r="O213" i="7"/>
  <c r="M213" i="7"/>
  <c r="L213" i="7"/>
  <c r="N213" i="7" s="1"/>
  <c r="F213" i="7"/>
  <c r="G213" i="7" s="1"/>
  <c r="W212" i="7"/>
  <c r="V212" i="7"/>
  <c r="U212" i="7"/>
  <c r="O212" i="7"/>
  <c r="M212" i="7"/>
  <c r="N212" i="7" s="1"/>
  <c r="L212" i="7"/>
  <c r="F212" i="7"/>
  <c r="G212" i="7" s="1"/>
  <c r="AE212" i="7" s="1"/>
  <c r="V211" i="7"/>
  <c r="U211" i="7"/>
  <c r="W211" i="7" s="1"/>
  <c r="O211" i="7"/>
  <c r="M211" i="7"/>
  <c r="N211" i="7" s="1"/>
  <c r="L211" i="7"/>
  <c r="F211" i="7"/>
  <c r="G211" i="7" s="1"/>
  <c r="AE211" i="7" s="1"/>
  <c r="V210" i="7"/>
  <c r="U210" i="7"/>
  <c r="W210" i="7" s="1"/>
  <c r="O210" i="7"/>
  <c r="M210" i="7"/>
  <c r="N210" i="7" s="1"/>
  <c r="L210" i="7"/>
  <c r="G210" i="7"/>
  <c r="AE210" i="7" s="1"/>
  <c r="F210" i="7"/>
  <c r="W209" i="7"/>
  <c r="V209" i="7"/>
  <c r="U209" i="7"/>
  <c r="O209" i="7"/>
  <c r="N209" i="7"/>
  <c r="M209" i="7"/>
  <c r="L209" i="7"/>
  <c r="F209" i="7"/>
  <c r="G209" i="7" s="1"/>
  <c r="AE209" i="7" s="1"/>
  <c r="V208" i="7"/>
  <c r="U208" i="7"/>
  <c r="W208" i="7" s="1"/>
  <c r="O208" i="7"/>
  <c r="M208" i="7"/>
  <c r="N208" i="7" s="1"/>
  <c r="L208" i="7"/>
  <c r="F208" i="7"/>
  <c r="G208" i="7" s="1"/>
  <c r="AE208" i="7" s="1"/>
  <c r="V207" i="7"/>
  <c r="U207" i="7"/>
  <c r="W207" i="7" s="1"/>
  <c r="O207" i="7"/>
  <c r="M207" i="7"/>
  <c r="N207" i="7" s="1"/>
  <c r="L207" i="7"/>
  <c r="G207" i="7"/>
  <c r="AE207" i="7" s="1"/>
  <c r="F207" i="7"/>
  <c r="V206" i="7"/>
  <c r="U206" i="7"/>
  <c r="W206" i="7" s="1"/>
  <c r="O206" i="7"/>
  <c r="M206" i="7"/>
  <c r="L206" i="7"/>
  <c r="N206" i="7" s="1"/>
  <c r="G206" i="7"/>
  <c r="AE206" i="7" s="1"/>
  <c r="F206" i="7"/>
  <c r="W205" i="7"/>
  <c r="V205" i="7"/>
  <c r="U205" i="7"/>
  <c r="O205" i="7"/>
  <c r="N205" i="7"/>
  <c r="M205" i="7"/>
  <c r="L205" i="7"/>
  <c r="F205" i="7"/>
  <c r="G205" i="7" s="1"/>
  <c r="AE205" i="7" s="1"/>
  <c r="W204" i="7"/>
  <c r="V204" i="7"/>
  <c r="U204" i="7"/>
  <c r="O204" i="7"/>
  <c r="M204" i="7"/>
  <c r="N204" i="7" s="1"/>
  <c r="L204" i="7"/>
  <c r="F204" i="7"/>
  <c r="G204" i="7" s="1"/>
  <c r="AE204" i="7" s="1"/>
  <c r="V203" i="7"/>
  <c r="U203" i="7"/>
  <c r="W203" i="7" s="1"/>
  <c r="O203" i="7"/>
  <c r="M203" i="7"/>
  <c r="L203" i="7"/>
  <c r="F203" i="7"/>
  <c r="G203" i="7" s="1"/>
  <c r="AE203" i="7" s="1"/>
  <c r="V202" i="7"/>
  <c r="U202" i="7"/>
  <c r="W202" i="7" s="1"/>
  <c r="O202" i="7"/>
  <c r="M202" i="7"/>
  <c r="N202" i="7" s="1"/>
  <c r="L202" i="7"/>
  <c r="G202" i="7"/>
  <c r="AE202" i="7" s="1"/>
  <c r="F202" i="7"/>
  <c r="W201" i="7"/>
  <c r="V201" i="7"/>
  <c r="U201" i="7"/>
  <c r="O201" i="7"/>
  <c r="N201" i="7"/>
  <c r="M201" i="7"/>
  <c r="L201" i="7"/>
  <c r="F201" i="7"/>
  <c r="G201" i="7" s="1"/>
  <c r="AE201" i="7" s="1"/>
  <c r="V200" i="7"/>
  <c r="U200" i="7"/>
  <c r="W200" i="7" s="1"/>
  <c r="O200" i="7"/>
  <c r="M200" i="7"/>
  <c r="N200" i="7" s="1"/>
  <c r="L200" i="7"/>
  <c r="F200" i="7"/>
  <c r="G200" i="7" s="1"/>
  <c r="AE200" i="7" s="1"/>
  <c r="V199" i="7"/>
  <c r="U199" i="7"/>
  <c r="W199" i="7" s="1"/>
  <c r="O199" i="7"/>
  <c r="M199" i="7"/>
  <c r="L199" i="7"/>
  <c r="G199" i="7"/>
  <c r="AE199" i="7" s="1"/>
  <c r="F199" i="7"/>
  <c r="V198" i="7"/>
  <c r="U198" i="7"/>
  <c r="W198" i="7" s="1"/>
  <c r="O198" i="7"/>
  <c r="M198" i="7"/>
  <c r="L198" i="7"/>
  <c r="N198" i="7" s="1"/>
  <c r="G198" i="7"/>
  <c r="AE198" i="7" s="1"/>
  <c r="F198" i="7"/>
  <c r="W197" i="7"/>
  <c r="V197" i="7"/>
  <c r="U197" i="7"/>
  <c r="O197" i="7"/>
  <c r="N197" i="7"/>
  <c r="M197" i="7"/>
  <c r="L197" i="7"/>
  <c r="F197" i="7"/>
  <c r="G197" i="7" s="1"/>
  <c r="AE197" i="7" s="1"/>
  <c r="W196" i="7"/>
  <c r="V196" i="7"/>
  <c r="U196" i="7"/>
  <c r="O196" i="7"/>
  <c r="M196" i="7"/>
  <c r="N196" i="7" s="1"/>
  <c r="L196" i="7"/>
  <c r="F196" i="7"/>
  <c r="G196" i="7" s="1"/>
  <c r="AE196" i="7" s="1"/>
  <c r="V195" i="7"/>
  <c r="U195" i="7"/>
  <c r="W195" i="7" s="1"/>
  <c r="O195" i="7"/>
  <c r="M195" i="7"/>
  <c r="N195" i="7" s="1"/>
  <c r="L195" i="7"/>
  <c r="F195" i="7"/>
  <c r="G195" i="7" s="1"/>
  <c r="AE195" i="7" s="1"/>
  <c r="V194" i="7"/>
  <c r="U194" i="7"/>
  <c r="W194" i="7" s="1"/>
  <c r="O194" i="7"/>
  <c r="M194" i="7"/>
  <c r="N194" i="7" s="1"/>
  <c r="L194" i="7"/>
  <c r="F194" i="7"/>
  <c r="G194" i="7" s="1"/>
  <c r="AE194" i="7" s="1"/>
  <c r="W193" i="7"/>
  <c r="V193" i="7"/>
  <c r="U193" i="7"/>
  <c r="O193" i="7"/>
  <c r="M193" i="7"/>
  <c r="N193" i="7" s="1"/>
  <c r="L193" i="7"/>
  <c r="G193" i="7"/>
  <c r="AE193" i="7" s="1"/>
  <c r="F193" i="7"/>
  <c r="AE192" i="7"/>
  <c r="V192" i="7"/>
  <c r="U192" i="7"/>
  <c r="W192" i="7" s="1"/>
  <c r="O192" i="7"/>
  <c r="N192" i="7"/>
  <c r="M192" i="7"/>
  <c r="L192" i="7"/>
  <c r="F192" i="7"/>
  <c r="G192" i="7" s="1"/>
  <c r="V191" i="7"/>
  <c r="U191" i="7"/>
  <c r="W191" i="7" s="1"/>
  <c r="O191" i="7"/>
  <c r="M191" i="7"/>
  <c r="L191" i="7"/>
  <c r="F191" i="7"/>
  <c r="G191" i="7" s="1"/>
  <c r="AE191" i="7" s="1"/>
  <c r="V190" i="7"/>
  <c r="U190" i="7"/>
  <c r="W190" i="7" s="1"/>
  <c r="O190" i="7"/>
  <c r="N190" i="7"/>
  <c r="M190" i="7"/>
  <c r="L190" i="7"/>
  <c r="G190" i="7"/>
  <c r="AE190" i="7" s="1"/>
  <c r="F190" i="7"/>
  <c r="V189" i="7"/>
  <c r="U189" i="7"/>
  <c r="W189" i="7" s="1"/>
  <c r="O189" i="7"/>
  <c r="N189" i="7"/>
  <c r="M189" i="7"/>
  <c r="L189" i="7"/>
  <c r="F189" i="7"/>
  <c r="G189" i="7" s="1"/>
  <c r="AE189" i="7" s="1"/>
  <c r="W188" i="7"/>
  <c r="V188" i="7"/>
  <c r="U188" i="7"/>
  <c r="O188" i="7"/>
  <c r="M188" i="7"/>
  <c r="N188" i="7" s="1"/>
  <c r="L188" i="7"/>
  <c r="G188" i="7"/>
  <c r="AE188" i="7" s="1"/>
  <c r="F188" i="7"/>
  <c r="V187" i="7"/>
  <c r="U187" i="7"/>
  <c r="W187" i="7" s="1"/>
  <c r="O187" i="7"/>
  <c r="N187" i="7"/>
  <c r="M187" i="7"/>
  <c r="L187" i="7"/>
  <c r="F187" i="7"/>
  <c r="G187" i="7" s="1"/>
  <c r="AE187" i="7" s="1"/>
  <c r="V186" i="7"/>
  <c r="U186" i="7"/>
  <c r="W186" i="7" s="1"/>
  <c r="O186" i="7"/>
  <c r="M186" i="7"/>
  <c r="N186" i="7" s="1"/>
  <c r="L186" i="7"/>
  <c r="F186" i="7"/>
  <c r="G186" i="7" s="1"/>
  <c r="AE186" i="7" s="1"/>
  <c r="V185" i="7"/>
  <c r="U185" i="7"/>
  <c r="W185" i="7" s="1"/>
  <c r="O185" i="7"/>
  <c r="N185" i="7"/>
  <c r="M185" i="7"/>
  <c r="L185" i="7"/>
  <c r="F185" i="7"/>
  <c r="G185" i="7" s="1"/>
  <c r="AE185" i="7" s="1"/>
  <c r="W184" i="7"/>
  <c r="V184" i="7"/>
  <c r="U184" i="7"/>
  <c r="O184" i="7"/>
  <c r="M184" i="7"/>
  <c r="N184" i="7" s="1"/>
  <c r="L184" i="7"/>
  <c r="F184" i="7"/>
  <c r="G184" i="7" s="1"/>
  <c r="AE184" i="7" s="1"/>
  <c r="V183" i="7"/>
  <c r="U183" i="7"/>
  <c r="W183" i="7" s="1"/>
  <c r="O183" i="7"/>
  <c r="N183" i="7"/>
  <c r="M183" i="7"/>
  <c r="L183" i="7"/>
  <c r="G183" i="7"/>
  <c r="AE183" i="7" s="1"/>
  <c r="F183" i="7"/>
  <c r="V182" i="7"/>
  <c r="U182" i="7"/>
  <c r="W182" i="7" s="1"/>
  <c r="O182" i="7"/>
  <c r="N182" i="7"/>
  <c r="M182" i="7"/>
  <c r="L182" i="7"/>
  <c r="F182" i="7"/>
  <c r="G182" i="7" s="1"/>
  <c r="AE182" i="7" s="1"/>
  <c r="V181" i="7"/>
  <c r="U181" i="7"/>
  <c r="W181" i="7" s="1"/>
  <c r="O181" i="7"/>
  <c r="M181" i="7"/>
  <c r="L181" i="7"/>
  <c r="G181" i="7"/>
  <c r="AE181" i="7" s="1"/>
  <c r="F181" i="7"/>
  <c r="V180" i="7"/>
  <c r="U180" i="7"/>
  <c r="W180" i="7" s="1"/>
  <c r="O180" i="7"/>
  <c r="N180" i="7"/>
  <c r="M180" i="7"/>
  <c r="L180" i="7"/>
  <c r="F180" i="7"/>
  <c r="G180" i="7" s="1"/>
  <c r="AE180" i="7" s="1"/>
  <c r="W179" i="7"/>
  <c r="V179" i="7"/>
  <c r="U179" i="7"/>
  <c r="O179" i="7"/>
  <c r="M179" i="7"/>
  <c r="N179" i="7" s="1"/>
  <c r="L179" i="7"/>
  <c r="F179" i="7"/>
  <c r="G179" i="7" s="1"/>
  <c r="AE179" i="7" s="1"/>
  <c r="W178" i="7"/>
  <c r="V178" i="7"/>
  <c r="U178" i="7"/>
  <c r="O178" i="7"/>
  <c r="M178" i="7"/>
  <c r="L178" i="7"/>
  <c r="F178" i="7"/>
  <c r="G178" i="7" s="1"/>
  <c r="AE178" i="7" s="1"/>
  <c r="V177" i="7"/>
  <c r="U177" i="7"/>
  <c r="W177" i="7" s="1"/>
  <c r="O177" i="7"/>
  <c r="M177" i="7"/>
  <c r="N177" i="7" s="1"/>
  <c r="L177" i="7"/>
  <c r="G177" i="7"/>
  <c r="AE177" i="7" s="1"/>
  <c r="F177" i="7"/>
  <c r="W176" i="7"/>
  <c r="V176" i="7"/>
  <c r="U176" i="7"/>
  <c r="O176" i="7"/>
  <c r="M176" i="7"/>
  <c r="L176" i="7"/>
  <c r="N176" i="7" s="1"/>
  <c r="F176" i="7"/>
  <c r="G176" i="7" s="1"/>
  <c r="AE176" i="7" s="1"/>
  <c r="V175" i="7"/>
  <c r="U175" i="7"/>
  <c r="W175" i="7" s="1"/>
  <c r="O175" i="7"/>
  <c r="N175" i="7"/>
  <c r="M175" i="7"/>
  <c r="L175" i="7"/>
  <c r="G175" i="7"/>
  <c r="AE175" i="7" s="1"/>
  <c r="F175" i="7"/>
  <c r="V174" i="7"/>
  <c r="U174" i="7"/>
  <c r="W174" i="7" s="1"/>
  <c r="O174" i="7"/>
  <c r="N174" i="7"/>
  <c r="M174" i="7"/>
  <c r="L174" i="7"/>
  <c r="F174" i="7"/>
  <c r="G174" i="7" s="1"/>
  <c r="AE174" i="7" s="1"/>
  <c r="V173" i="7"/>
  <c r="U173" i="7"/>
  <c r="W173" i="7" s="1"/>
  <c r="O173" i="7"/>
  <c r="M173" i="7"/>
  <c r="L173" i="7"/>
  <c r="G173" i="7"/>
  <c r="AE173" i="7" s="1"/>
  <c r="F173" i="7"/>
  <c r="V172" i="7"/>
  <c r="U172" i="7"/>
  <c r="W172" i="7" s="1"/>
  <c r="O172" i="7"/>
  <c r="N172" i="7"/>
  <c r="M172" i="7"/>
  <c r="L172" i="7"/>
  <c r="F172" i="7"/>
  <c r="G172" i="7" s="1"/>
  <c r="AE172" i="7" s="1"/>
  <c r="W171" i="7"/>
  <c r="V171" i="7"/>
  <c r="U171" i="7"/>
  <c r="O171" i="7"/>
  <c r="M171" i="7"/>
  <c r="N171" i="7" s="1"/>
  <c r="L171" i="7"/>
  <c r="F171" i="7"/>
  <c r="G171" i="7" s="1"/>
  <c r="AE171" i="7" s="1"/>
  <c r="W170" i="7"/>
  <c r="V170" i="7"/>
  <c r="U170" i="7"/>
  <c r="O170" i="7"/>
  <c r="M170" i="7"/>
  <c r="N170" i="7" s="1"/>
  <c r="L170" i="7"/>
  <c r="F170" i="7"/>
  <c r="G170" i="7" s="1"/>
  <c r="AE170" i="7" s="1"/>
  <c r="V169" i="7"/>
  <c r="U169" i="7"/>
  <c r="W169" i="7" s="1"/>
  <c r="O169" i="7"/>
  <c r="M169" i="7"/>
  <c r="N169" i="7" s="1"/>
  <c r="L169" i="7"/>
  <c r="G169" i="7"/>
  <c r="AE169" i="7" s="1"/>
  <c r="F169" i="7"/>
  <c r="W168" i="7"/>
  <c r="V168" i="7"/>
  <c r="U168" i="7"/>
  <c r="O168" i="7"/>
  <c r="M168" i="7"/>
  <c r="L168" i="7"/>
  <c r="N168" i="7" s="1"/>
  <c r="F168" i="7"/>
  <c r="G168" i="7" s="1"/>
  <c r="AE168" i="7" s="1"/>
  <c r="V167" i="7"/>
  <c r="U167" i="7"/>
  <c r="W167" i="7" s="1"/>
  <c r="O167" i="7"/>
  <c r="M167" i="7"/>
  <c r="N167" i="7" s="1"/>
  <c r="L167" i="7"/>
  <c r="G167" i="7"/>
  <c r="AE167" i="7" s="1"/>
  <c r="F167" i="7"/>
  <c r="V166" i="7"/>
  <c r="U166" i="7"/>
  <c r="W166" i="7" s="1"/>
  <c r="O166" i="7"/>
  <c r="N166" i="7"/>
  <c r="M166" i="7"/>
  <c r="L166" i="7"/>
  <c r="F166" i="7"/>
  <c r="G166" i="7" s="1"/>
  <c r="AE166" i="7" s="1"/>
  <c r="V165" i="7"/>
  <c r="U165" i="7"/>
  <c r="W165" i="7" s="1"/>
  <c r="O165" i="7"/>
  <c r="M165" i="7"/>
  <c r="L165" i="7"/>
  <c r="G165" i="7"/>
  <c r="AE165" i="7" s="1"/>
  <c r="F165" i="7"/>
  <c r="V164" i="7"/>
  <c r="U164" i="7"/>
  <c r="W164" i="7" s="1"/>
  <c r="O164" i="7"/>
  <c r="M164" i="7"/>
  <c r="L164" i="7"/>
  <c r="N164" i="7" s="1"/>
  <c r="F164" i="7"/>
  <c r="G164" i="7" s="1"/>
  <c r="AE164" i="7" s="1"/>
  <c r="W163" i="7"/>
  <c r="V163" i="7"/>
  <c r="U163" i="7"/>
  <c r="O163" i="7"/>
  <c r="M163" i="7"/>
  <c r="N163" i="7" s="1"/>
  <c r="L163" i="7"/>
  <c r="F163" i="7"/>
  <c r="G163" i="7" s="1"/>
  <c r="AE163" i="7" s="1"/>
  <c r="AE162" i="7"/>
  <c r="V162" i="7"/>
  <c r="U162" i="7"/>
  <c r="W162" i="7" s="1"/>
  <c r="O162" i="7"/>
  <c r="M162" i="7"/>
  <c r="N162" i="7" s="1"/>
  <c r="L162" i="7"/>
  <c r="F162" i="7"/>
  <c r="G162" i="7" s="1"/>
  <c r="V161" i="7"/>
  <c r="U161" i="7"/>
  <c r="W161" i="7" s="1"/>
  <c r="O161" i="7"/>
  <c r="M161" i="7"/>
  <c r="N161" i="7" s="1"/>
  <c r="L161" i="7"/>
  <c r="G161" i="7"/>
  <c r="AE161" i="7" s="1"/>
  <c r="F161" i="7"/>
  <c r="AE160" i="7"/>
  <c r="V160" i="7"/>
  <c r="U160" i="7"/>
  <c r="W160" i="7" s="1"/>
  <c r="O160" i="7"/>
  <c r="N160" i="7"/>
  <c r="M160" i="7"/>
  <c r="L160" i="7"/>
  <c r="G160" i="7"/>
  <c r="F160" i="7"/>
  <c r="V159" i="7"/>
  <c r="U159" i="7"/>
  <c r="W159" i="7" s="1"/>
  <c r="O159" i="7"/>
  <c r="M159" i="7"/>
  <c r="N159" i="7" s="1"/>
  <c r="L159" i="7"/>
  <c r="G159" i="7"/>
  <c r="AE159" i="7" s="1"/>
  <c r="F159" i="7"/>
  <c r="W158" i="7"/>
  <c r="V158" i="7"/>
  <c r="U158" i="7"/>
  <c r="O158" i="7"/>
  <c r="M158" i="7"/>
  <c r="L158" i="7"/>
  <c r="N158" i="7" s="1"/>
  <c r="F158" i="7"/>
  <c r="G158" i="7" s="1"/>
  <c r="AE158" i="7" s="1"/>
  <c r="V157" i="7"/>
  <c r="U157" i="7"/>
  <c r="W157" i="7" s="1"/>
  <c r="O157" i="7"/>
  <c r="M157" i="7"/>
  <c r="N157" i="7" s="1"/>
  <c r="L157" i="7"/>
  <c r="G157" i="7"/>
  <c r="AE157" i="7" s="1"/>
  <c r="F157" i="7"/>
  <c r="V156" i="7"/>
  <c r="U156" i="7"/>
  <c r="W156" i="7" s="1"/>
  <c r="O156" i="7"/>
  <c r="N156" i="7"/>
  <c r="M156" i="7"/>
  <c r="L156" i="7"/>
  <c r="F156" i="7"/>
  <c r="G156" i="7" s="1"/>
  <c r="AE156" i="7" s="1"/>
  <c r="W155" i="7"/>
  <c r="V155" i="7"/>
  <c r="U155" i="7"/>
  <c r="O155" i="7"/>
  <c r="M155" i="7"/>
  <c r="N155" i="7" s="1"/>
  <c r="L155" i="7"/>
  <c r="F155" i="7"/>
  <c r="G155" i="7" s="1"/>
  <c r="AE155" i="7" s="1"/>
  <c r="V154" i="7"/>
  <c r="U154" i="7"/>
  <c r="W154" i="7" s="1"/>
  <c r="O154" i="7"/>
  <c r="M154" i="7"/>
  <c r="N154" i="7" s="1"/>
  <c r="L154" i="7"/>
  <c r="F154" i="7"/>
  <c r="G154" i="7" s="1"/>
  <c r="AE154" i="7" s="1"/>
  <c r="V153" i="7"/>
  <c r="U153" i="7"/>
  <c r="W153" i="7" s="1"/>
  <c r="O153" i="7"/>
  <c r="M153" i="7"/>
  <c r="N153" i="7" s="1"/>
  <c r="L153" i="7"/>
  <c r="F153" i="7"/>
  <c r="G153" i="7" s="1"/>
  <c r="AE153" i="7" s="1"/>
  <c r="AE152" i="7"/>
  <c r="W152" i="7"/>
  <c r="V152" i="7"/>
  <c r="U152" i="7"/>
  <c r="O152" i="7"/>
  <c r="M152" i="7"/>
  <c r="N152" i="7" s="1"/>
  <c r="L152" i="7"/>
  <c r="F152" i="7"/>
  <c r="G152" i="7" s="1"/>
  <c r="V151" i="7"/>
  <c r="U151" i="7"/>
  <c r="W151" i="7" s="1"/>
  <c r="O151" i="7"/>
  <c r="M151" i="7"/>
  <c r="N151" i="7" s="1"/>
  <c r="L151" i="7"/>
  <c r="G151" i="7"/>
  <c r="AE151" i="7" s="1"/>
  <c r="F151" i="7"/>
  <c r="V150" i="7"/>
  <c r="U150" i="7"/>
  <c r="W150" i="7" s="1"/>
  <c r="O150" i="7"/>
  <c r="M150" i="7"/>
  <c r="L150" i="7"/>
  <c r="N150" i="7" s="1"/>
  <c r="F150" i="7"/>
  <c r="G150" i="7" s="1"/>
  <c r="AE150" i="7" s="1"/>
  <c r="V149" i="7"/>
  <c r="U149" i="7"/>
  <c r="W149" i="7" s="1"/>
  <c r="O149" i="7"/>
  <c r="M149" i="7"/>
  <c r="N149" i="7" s="1"/>
  <c r="L149" i="7"/>
  <c r="G149" i="7"/>
  <c r="AE149" i="7" s="1"/>
  <c r="F149" i="7"/>
  <c r="V148" i="7"/>
  <c r="U148" i="7"/>
  <c r="W148" i="7" s="1"/>
  <c r="O148" i="7"/>
  <c r="N148" i="7"/>
  <c r="M148" i="7"/>
  <c r="L148" i="7"/>
  <c r="F148" i="7"/>
  <c r="G148" i="7" s="1"/>
  <c r="AE148" i="7" s="1"/>
  <c r="W147" i="7"/>
  <c r="V147" i="7"/>
  <c r="U147" i="7"/>
  <c r="O147" i="7"/>
  <c r="M147" i="7"/>
  <c r="N147" i="7" s="1"/>
  <c r="L147" i="7"/>
  <c r="F147" i="7"/>
  <c r="G147" i="7" s="1"/>
  <c r="AE147" i="7" s="1"/>
  <c r="V146" i="7"/>
  <c r="U146" i="7"/>
  <c r="W146" i="7" s="1"/>
  <c r="O146" i="7"/>
  <c r="M146" i="7"/>
  <c r="N146" i="7" s="1"/>
  <c r="L146" i="7"/>
  <c r="F146" i="7"/>
  <c r="G146" i="7" s="1"/>
  <c r="AE146" i="7" s="1"/>
  <c r="V145" i="7"/>
  <c r="U145" i="7"/>
  <c r="W145" i="7" s="1"/>
  <c r="O145" i="7"/>
  <c r="M145" i="7"/>
  <c r="N145" i="7" s="1"/>
  <c r="L145" i="7"/>
  <c r="F145" i="7"/>
  <c r="G145" i="7" s="1"/>
  <c r="AE145" i="7" s="1"/>
  <c r="W144" i="7"/>
  <c r="V144" i="7"/>
  <c r="U144" i="7"/>
  <c r="O144" i="7"/>
  <c r="M144" i="7"/>
  <c r="N144" i="7" s="1"/>
  <c r="L144" i="7"/>
  <c r="F144" i="7"/>
  <c r="G144" i="7" s="1"/>
  <c r="AE144" i="7" s="1"/>
  <c r="V143" i="7"/>
  <c r="U143" i="7"/>
  <c r="W143" i="7" s="1"/>
  <c r="O143" i="7"/>
  <c r="M143" i="7"/>
  <c r="N143" i="7" s="1"/>
  <c r="L143" i="7"/>
  <c r="G143" i="7"/>
  <c r="AE143" i="7" s="1"/>
  <c r="F143" i="7"/>
  <c r="V142" i="7"/>
  <c r="U142" i="7"/>
  <c r="W142" i="7" s="1"/>
  <c r="O142" i="7"/>
  <c r="M142" i="7"/>
  <c r="L142" i="7"/>
  <c r="N142" i="7" s="1"/>
  <c r="F142" i="7"/>
  <c r="G142" i="7" s="1"/>
  <c r="AE142" i="7" s="1"/>
  <c r="V141" i="7"/>
  <c r="U141" i="7"/>
  <c r="W141" i="7" s="1"/>
  <c r="O141" i="7"/>
  <c r="M141" i="7"/>
  <c r="N141" i="7" s="1"/>
  <c r="L141" i="7"/>
  <c r="G141" i="7"/>
  <c r="AE141" i="7" s="1"/>
  <c r="F141" i="7"/>
  <c r="V140" i="7"/>
  <c r="U140" i="7"/>
  <c r="W140" i="7" s="1"/>
  <c r="O140" i="7"/>
  <c r="N140" i="7"/>
  <c r="M140" i="7"/>
  <c r="L140" i="7"/>
  <c r="F140" i="7"/>
  <c r="G140" i="7" s="1"/>
  <c r="AE140" i="7" s="1"/>
  <c r="W139" i="7"/>
  <c r="V139" i="7"/>
  <c r="U139" i="7"/>
  <c r="O139" i="7"/>
  <c r="M139" i="7"/>
  <c r="N139" i="7" s="1"/>
  <c r="L139" i="7"/>
  <c r="F139" i="7"/>
  <c r="G139" i="7" s="1"/>
  <c r="AE139" i="7" s="1"/>
  <c r="V138" i="7"/>
  <c r="U138" i="7"/>
  <c r="W138" i="7" s="1"/>
  <c r="O138" i="7"/>
  <c r="M138" i="7"/>
  <c r="L138" i="7"/>
  <c r="F138" i="7"/>
  <c r="G138" i="7" s="1"/>
  <c r="AE138" i="7" s="1"/>
  <c r="V137" i="7"/>
  <c r="U137" i="7"/>
  <c r="W137" i="7" s="1"/>
  <c r="O137" i="7"/>
  <c r="M137" i="7"/>
  <c r="N137" i="7" s="1"/>
  <c r="L137" i="7"/>
  <c r="F137" i="7"/>
  <c r="G137" i="7" s="1"/>
  <c r="AE137" i="7" s="1"/>
  <c r="W136" i="7"/>
  <c r="V136" i="7"/>
  <c r="U136" i="7"/>
  <c r="O136" i="7"/>
  <c r="M136" i="7"/>
  <c r="N136" i="7" s="1"/>
  <c r="L136" i="7"/>
  <c r="F136" i="7"/>
  <c r="G136" i="7" s="1"/>
  <c r="AE136" i="7" s="1"/>
  <c r="V135" i="7"/>
  <c r="U135" i="7"/>
  <c r="W135" i="7" s="1"/>
  <c r="O135" i="7"/>
  <c r="N135" i="7"/>
  <c r="M135" i="7"/>
  <c r="L135" i="7"/>
  <c r="G135" i="7"/>
  <c r="AE135" i="7" s="1"/>
  <c r="F135" i="7"/>
  <c r="V134" i="7"/>
  <c r="U134" i="7"/>
  <c r="W134" i="7" s="1"/>
  <c r="O134" i="7"/>
  <c r="M134" i="7"/>
  <c r="L134" i="7"/>
  <c r="N134" i="7" s="1"/>
  <c r="F134" i="7"/>
  <c r="G134" i="7" s="1"/>
  <c r="AE134" i="7" s="1"/>
  <c r="V133" i="7"/>
  <c r="U133" i="7"/>
  <c r="W133" i="7" s="1"/>
  <c r="O133" i="7"/>
  <c r="M133" i="7"/>
  <c r="N133" i="7" s="1"/>
  <c r="L133" i="7"/>
  <c r="G133" i="7"/>
  <c r="AE133" i="7" s="1"/>
  <c r="F133" i="7"/>
  <c r="V132" i="7"/>
  <c r="U132" i="7"/>
  <c r="W132" i="7" s="1"/>
  <c r="O132" i="7"/>
  <c r="N132" i="7"/>
  <c r="M132" i="7"/>
  <c r="L132" i="7"/>
  <c r="F132" i="7"/>
  <c r="G132" i="7" s="1"/>
  <c r="AE132" i="7" s="1"/>
  <c r="AE131" i="7"/>
  <c r="W131" i="7"/>
  <c r="V131" i="7"/>
  <c r="U131" i="7"/>
  <c r="O131" i="7"/>
  <c r="M131" i="7"/>
  <c r="N131" i="7" s="1"/>
  <c r="L131" i="7"/>
  <c r="G131" i="7"/>
  <c r="F131" i="7"/>
  <c r="V130" i="7"/>
  <c r="U130" i="7"/>
  <c r="W130" i="7" s="1"/>
  <c r="O130" i="7"/>
  <c r="M130" i="7"/>
  <c r="N130" i="7" s="1"/>
  <c r="L130" i="7"/>
  <c r="F130" i="7"/>
  <c r="G130" i="7" s="1"/>
  <c r="AE130" i="7" s="1"/>
  <c r="V129" i="7"/>
  <c r="U129" i="7"/>
  <c r="W129" i="7" s="1"/>
  <c r="O129" i="7"/>
  <c r="M129" i="7"/>
  <c r="N129" i="7" s="1"/>
  <c r="L129" i="7"/>
  <c r="F129" i="7"/>
  <c r="G129" i="7" s="1"/>
  <c r="AE129" i="7" s="1"/>
  <c r="AE128" i="7"/>
  <c r="W128" i="7"/>
  <c r="V128" i="7"/>
  <c r="U128" i="7"/>
  <c r="O128" i="7"/>
  <c r="M128" i="7"/>
  <c r="L128" i="7"/>
  <c r="G128" i="7"/>
  <c r="F128" i="7"/>
  <c r="V127" i="7"/>
  <c r="U127" i="7"/>
  <c r="W127" i="7" s="1"/>
  <c r="O127" i="7"/>
  <c r="N127" i="7"/>
  <c r="M127" i="7"/>
  <c r="L127" i="7"/>
  <c r="G127" i="7"/>
  <c r="AE127" i="7" s="1"/>
  <c r="F127" i="7"/>
  <c r="W126" i="7"/>
  <c r="V126" i="7"/>
  <c r="U126" i="7"/>
  <c r="O126" i="7"/>
  <c r="M126" i="7"/>
  <c r="L126" i="7"/>
  <c r="N126" i="7" s="1"/>
  <c r="G126" i="7"/>
  <c r="AE126" i="7" s="1"/>
  <c r="F126" i="7"/>
  <c r="V125" i="7"/>
  <c r="U125" i="7"/>
  <c r="W125" i="7" s="1"/>
  <c r="O125" i="7"/>
  <c r="M125" i="7"/>
  <c r="N125" i="7" s="1"/>
  <c r="L125" i="7"/>
  <c r="G125" i="7"/>
  <c r="AE125" i="7" s="1"/>
  <c r="F125" i="7"/>
  <c r="AE124" i="7"/>
  <c r="V124" i="7"/>
  <c r="U124" i="7"/>
  <c r="W124" i="7" s="1"/>
  <c r="O124" i="7"/>
  <c r="N124" i="7"/>
  <c r="M124" i="7"/>
  <c r="L124" i="7"/>
  <c r="F124" i="7"/>
  <c r="G124" i="7" s="1"/>
  <c r="W123" i="7"/>
  <c r="V123" i="7"/>
  <c r="U123" i="7"/>
  <c r="O123" i="7"/>
  <c r="M123" i="7"/>
  <c r="N123" i="7" s="1"/>
  <c r="L123" i="7"/>
  <c r="F123" i="7"/>
  <c r="G123" i="7" s="1"/>
  <c r="AE123" i="7" s="1"/>
  <c r="V122" i="7"/>
  <c r="U122" i="7"/>
  <c r="W122" i="7" s="1"/>
  <c r="O122" i="7"/>
  <c r="N122" i="7"/>
  <c r="M122" i="7"/>
  <c r="L122" i="7"/>
  <c r="F122" i="7"/>
  <c r="G122" i="7" s="1"/>
  <c r="AE122" i="7" s="1"/>
  <c r="AE121" i="7"/>
  <c r="V121" i="7"/>
  <c r="U121" i="7"/>
  <c r="W121" i="7" s="1"/>
  <c r="O121" i="7"/>
  <c r="M121" i="7"/>
  <c r="N121" i="7" s="1"/>
  <c r="L121" i="7"/>
  <c r="F121" i="7"/>
  <c r="G121" i="7" s="1"/>
  <c r="W120" i="7"/>
  <c r="V120" i="7"/>
  <c r="U120" i="7"/>
  <c r="O120" i="7"/>
  <c r="M120" i="7"/>
  <c r="L120" i="7"/>
  <c r="N120" i="7" s="1"/>
  <c r="F120" i="7"/>
  <c r="G120" i="7" s="1"/>
  <c r="AE120" i="7" s="1"/>
  <c r="W119" i="7"/>
  <c r="V119" i="7"/>
  <c r="U119" i="7"/>
  <c r="O119" i="7"/>
  <c r="M119" i="7"/>
  <c r="N119" i="7" s="1"/>
  <c r="L119" i="7"/>
  <c r="F119" i="7"/>
  <c r="G119" i="7" s="1"/>
  <c r="AE119" i="7" s="1"/>
  <c r="V118" i="7"/>
  <c r="U118" i="7"/>
  <c r="W118" i="7" s="1"/>
  <c r="O118" i="7"/>
  <c r="M118" i="7"/>
  <c r="N118" i="7" s="1"/>
  <c r="L118" i="7"/>
  <c r="F118" i="7"/>
  <c r="G118" i="7" s="1"/>
  <c r="AE118" i="7" s="1"/>
  <c r="V117" i="7"/>
  <c r="U117" i="7"/>
  <c r="W117" i="7" s="1"/>
  <c r="O117" i="7"/>
  <c r="M117" i="7"/>
  <c r="N117" i="7" s="1"/>
  <c r="L117" i="7"/>
  <c r="G117" i="7"/>
  <c r="AE117" i="7" s="1"/>
  <c r="F117" i="7"/>
  <c r="V116" i="7"/>
  <c r="U116" i="7"/>
  <c r="W116" i="7" s="1"/>
  <c r="O116" i="7"/>
  <c r="N116" i="7"/>
  <c r="M116" i="7"/>
  <c r="L116" i="7"/>
  <c r="G116" i="7"/>
  <c r="AE116" i="7" s="1"/>
  <c r="F116" i="7"/>
  <c r="V115" i="7"/>
  <c r="U115" i="7"/>
  <c r="W115" i="7" s="1"/>
  <c r="O115" i="7"/>
  <c r="N115" i="7"/>
  <c r="M115" i="7"/>
  <c r="L115" i="7"/>
  <c r="G115" i="7"/>
  <c r="AE115" i="7" s="1"/>
  <c r="F115" i="7"/>
  <c r="W114" i="7"/>
  <c r="V114" i="7"/>
  <c r="U114" i="7"/>
  <c r="O114" i="7"/>
  <c r="M114" i="7"/>
  <c r="L114" i="7"/>
  <c r="N114" i="7" s="1"/>
  <c r="F114" i="7"/>
  <c r="G114" i="7" s="1"/>
  <c r="AE114" i="7" s="1"/>
  <c r="V113" i="7"/>
  <c r="U113" i="7"/>
  <c r="W113" i="7" s="1"/>
  <c r="O113" i="7"/>
  <c r="M113" i="7"/>
  <c r="L113" i="7"/>
  <c r="G113" i="7"/>
  <c r="AE113" i="7" s="1"/>
  <c r="F113" i="7"/>
  <c r="W112" i="7"/>
  <c r="V112" i="7"/>
  <c r="U112" i="7"/>
  <c r="O112" i="7"/>
  <c r="M112" i="7"/>
  <c r="L112" i="7"/>
  <c r="N112" i="7" s="1"/>
  <c r="F112" i="7"/>
  <c r="G112" i="7" s="1"/>
  <c r="AE112" i="7" s="1"/>
  <c r="W111" i="7"/>
  <c r="V111" i="7"/>
  <c r="U111" i="7"/>
  <c r="O111" i="7"/>
  <c r="M111" i="7"/>
  <c r="N111" i="7" s="1"/>
  <c r="L111" i="7"/>
  <c r="F111" i="7"/>
  <c r="G111" i="7" s="1"/>
  <c r="AE111" i="7" s="1"/>
  <c r="V110" i="7"/>
  <c r="U110" i="7"/>
  <c r="W110" i="7" s="1"/>
  <c r="O110" i="7"/>
  <c r="M110" i="7"/>
  <c r="N110" i="7" s="1"/>
  <c r="L110" i="7"/>
  <c r="F110" i="7"/>
  <c r="G110" i="7" s="1"/>
  <c r="AE110" i="7" s="1"/>
  <c r="V109" i="7"/>
  <c r="U109" i="7"/>
  <c r="W109" i="7" s="1"/>
  <c r="O109" i="7"/>
  <c r="M109" i="7"/>
  <c r="N109" i="7" s="1"/>
  <c r="L109" i="7"/>
  <c r="G109" i="7"/>
  <c r="AE109" i="7" s="1"/>
  <c r="F109" i="7"/>
  <c r="V108" i="7"/>
  <c r="U108" i="7"/>
  <c r="W108" i="7" s="1"/>
  <c r="O108" i="7"/>
  <c r="N108" i="7"/>
  <c r="M108" i="7"/>
  <c r="L108" i="7"/>
  <c r="G108" i="7"/>
  <c r="AE108" i="7" s="1"/>
  <c r="F108" i="7"/>
  <c r="V107" i="7"/>
  <c r="U107" i="7"/>
  <c r="W107" i="7" s="1"/>
  <c r="O107" i="7"/>
  <c r="N107" i="7"/>
  <c r="M107" i="7"/>
  <c r="L107" i="7"/>
  <c r="G107" i="7"/>
  <c r="AE107" i="7" s="1"/>
  <c r="F107" i="7"/>
  <c r="W106" i="7"/>
  <c r="V106" i="7"/>
  <c r="U106" i="7"/>
  <c r="O106" i="7"/>
  <c r="M106" i="7"/>
  <c r="L106" i="7"/>
  <c r="N106" i="7" s="1"/>
  <c r="F106" i="7"/>
  <c r="G106" i="7" s="1"/>
  <c r="AE106" i="7" s="1"/>
  <c r="V105" i="7"/>
  <c r="U105" i="7"/>
  <c r="W105" i="7" s="1"/>
  <c r="O105" i="7"/>
  <c r="M105" i="7"/>
  <c r="L105" i="7"/>
  <c r="G105" i="7"/>
  <c r="AE105" i="7" s="1"/>
  <c r="F105" i="7"/>
  <c r="AE104" i="7"/>
  <c r="W104" i="7"/>
  <c r="V104" i="7"/>
  <c r="U104" i="7"/>
  <c r="O104" i="7"/>
  <c r="M104" i="7"/>
  <c r="L104" i="7"/>
  <c r="N104" i="7" s="1"/>
  <c r="F104" i="7"/>
  <c r="G104" i="7" s="1"/>
  <c r="W103" i="7"/>
  <c r="V103" i="7"/>
  <c r="U103" i="7"/>
  <c r="O103" i="7"/>
  <c r="M103" i="7"/>
  <c r="N103" i="7" s="1"/>
  <c r="L103" i="7"/>
  <c r="F103" i="7"/>
  <c r="G103" i="7" s="1"/>
  <c r="AE103" i="7" s="1"/>
  <c r="V102" i="7"/>
  <c r="U102" i="7"/>
  <c r="W102" i="7" s="1"/>
  <c r="O102" i="7"/>
  <c r="M102" i="7"/>
  <c r="N102" i="7" s="1"/>
  <c r="L102" i="7"/>
  <c r="F102" i="7"/>
  <c r="G102" i="7" s="1"/>
  <c r="AE102" i="7" s="1"/>
  <c r="V101" i="7"/>
  <c r="U101" i="7"/>
  <c r="W101" i="7" s="1"/>
  <c r="O101" i="7"/>
  <c r="M101" i="7"/>
  <c r="N101" i="7" s="1"/>
  <c r="L101" i="7"/>
  <c r="G101" i="7"/>
  <c r="AE101" i="7" s="1"/>
  <c r="F101" i="7"/>
  <c r="V100" i="7"/>
  <c r="U100" i="7"/>
  <c r="W100" i="7" s="1"/>
  <c r="O100" i="7"/>
  <c r="N100" i="7"/>
  <c r="M100" i="7"/>
  <c r="L100" i="7"/>
  <c r="G100" i="7"/>
  <c r="AE100" i="7" s="1"/>
  <c r="F100" i="7"/>
  <c r="V99" i="7"/>
  <c r="U99" i="7"/>
  <c r="W99" i="7" s="1"/>
  <c r="O99" i="7"/>
  <c r="N99" i="7"/>
  <c r="M99" i="7"/>
  <c r="L99" i="7"/>
  <c r="G99" i="7"/>
  <c r="AE99" i="7" s="1"/>
  <c r="F99" i="7"/>
  <c r="W98" i="7"/>
  <c r="V98" i="7"/>
  <c r="U98" i="7"/>
  <c r="O98" i="7"/>
  <c r="M98" i="7"/>
  <c r="L98" i="7"/>
  <c r="N98" i="7" s="1"/>
  <c r="F98" i="7"/>
  <c r="G98" i="7" s="1"/>
  <c r="AE98" i="7" s="1"/>
  <c r="V97" i="7"/>
  <c r="U97" i="7"/>
  <c r="W97" i="7" s="1"/>
  <c r="O97" i="7"/>
  <c r="M97" i="7"/>
  <c r="L97" i="7"/>
  <c r="G97" i="7"/>
  <c r="AE97" i="7" s="1"/>
  <c r="F97" i="7"/>
  <c r="W96" i="7"/>
  <c r="V96" i="7"/>
  <c r="U96" i="7"/>
  <c r="O96" i="7"/>
  <c r="M96" i="7"/>
  <c r="L96" i="7"/>
  <c r="N96" i="7" s="1"/>
  <c r="F96" i="7"/>
  <c r="G96" i="7" s="1"/>
  <c r="AE96" i="7" s="1"/>
  <c r="AE95" i="7"/>
  <c r="W95" i="7"/>
  <c r="V95" i="7"/>
  <c r="U95" i="7"/>
  <c r="O95" i="7"/>
  <c r="M95" i="7"/>
  <c r="N95" i="7" s="1"/>
  <c r="L95" i="7"/>
  <c r="F95" i="7"/>
  <c r="G95" i="7" s="1"/>
  <c r="V94" i="7"/>
  <c r="U94" i="7"/>
  <c r="W94" i="7" s="1"/>
  <c r="O94" i="7"/>
  <c r="M94" i="7"/>
  <c r="N94" i="7" s="1"/>
  <c r="L94" i="7"/>
  <c r="F94" i="7"/>
  <c r="G94" i="7" s="1"/>
  <c r="AE94" i="7" s="1"/>
  <c r="V93" i="7"/>
  <c r="U93" i="7"/>
  <c r="W93" i="7" s="1"/>
  <c r="O93" i="7"/>
  <c r="M93" i="7"/>
  <c r="N93" i="7" s="1"/>
  <c r="L93" i="7"/>
  <c r="G93" i="7"/>
  <c r="AE93" i="7" s="1"/>
  <c r="F93" i="7"/>
  <c r="V92" i="7"/>
  <c r="U92" i="7"/>
  <c r="W92" i="7" s="1"/>
  <c r="O92" i="7"/>
  <c r="N92" i="7"/>
  <c r="M92" i="7"/>
  <c r="L92" i="7"/>
  <c r="G92" i="7"/>
  <c r="AE92" i="7" s="1"/>
  <c r="F92" i="7"/>
  <c r="V91" i="7"/>
  <c r="U91" i="7"/>
  <c r="W91" i="7" s="1"/>
  <c r="O91" i="7"/>
  <c r="N91" i="7"/>
  <c r="M91" i="7"/>
  <c r="L91" i="7"/>
  <c r="G91" i="7"/>
  <c r="AE91" i="7" s="1"/>
  <c r="F91" i="7"/>
  <c r="W90" i="7"/>
  <c r="V90" i="7"/>
  <c r="U90" i="7"/>
  <c r="O90" i="7"/>
  <c r="M90" i="7"/>
  <c r="L90" i="7"/>
  <c r="N90" i="7" s="1"/>
  <c r="F90" i="7"/>
  <c r="G90" i="7" s="1"/>
  <c r="AE90" i="7" s="1"/>
  <c r="V89" i="7"/>
  <c r="U89" i="7"/>
  <c r="W89" i="7" s="1"/>
  <c r="O89" i="7"/>
  <c r="M89" i="7"/>
  <c r="L89" i="7"/>
  <c r="G89" i="7"/>
  <c r="AE89" i="7" s="1"/>
  <c r="F89" i="7"/>
  <c r="W88" i="7"/>
  <c r="V88" i="7"/>
  <c r="U88" i="7"/>
  <c r="O88" i="7"/>
  <c r="N88" i="7"/>
  <c r="M88" i="7"/>
  <c r="L88" i="7"/>
  <c r="F88" i="7"/>
  <c r="G88" i="7" s="1"/>
  <c r="AE88" i="7" s="1"/>
  <c r="W87" i="7"/>
  <c r="V87" i="7"/>
  <c r="U87" i="7"/>
  <c r="O87" i="7"/>
  <c r="M87" i="7"/>
  <c r="N87" i="7" s="1"/>
  <c r="L87" i="7"/>
  <c r="F87" i="7"/>
  <c r="G87" i="7" s="1"/>
  <c r="AE87" i="7" s="1"/>
  <c r="V86" i="7"/>
  <c r="U86" i="7"/>
  <c r="W86" i="7" s="1"/>
  <c r="O86" i="7"/>
  <c r="M86" i="7"/>
  <c r="N86" i="7" s="1"/>
  <c r="L86" i="7"/>
  <c r="F86" i="7"/>
  <c r="G86" i="7" s="1"/>
  <c r="AE86" i="7" s="1"/>
  <c r="V85" i="7"/>
  <c r="U85" i="7"/>
  <c r="W85" i="7" s="1"/>
  <c r="O85" i="7"/>
  <c r="M85" i="7"/>
  <c r="N85" i="7" s="1"/>
  <c r="L85" i="7"/>
  <c r="G85" i="7"/>
  <c r="AE85" i="7" s="1"/>
  <c r="F85" i="7"/>
  <c r="W84" i="7"/>
  <c r="V84" i="7"/>
  <c r="U84" i="7"/>
  <c r="O84" i="7"/>
  <c r="M84" i="7"/>
  <c r="L84" i="7"/>
  <c r="N84" i="7" s="1"/>
  <c r="G84" i="7"/>
  <c r="AE84" i="7" s="1"/>
  <c r="F84" i="7"/>
  <c r="V83" i="7"/>
  <c r="U83" i="7"/>
  <c r="W83" i="7" s="1"/>
  <c r="O83" i="7"/>
  <c r="N83" i="7"/>
  <c r="M83" i="7"/>
  <c r="L83" i="7"/>
  <c r="G83" i="7"/>
  <c r="AE83" i="7" s="1"/>
  <c r="F83" i="7"/>
  <c r="W82" i="7"/>
  <c r="V82" i="7"/>
  <c r="U82" i="7"/>
  <c r="O82" i="7"/>
  <c r="M82" i="7"/>
  <c r="L82" i="7"/>
  <c r="N82" i="7" s="1"/>
  <c r="F82" i="7"/>
  <c r="G82" i="7" s="1"/>
  <c r="AE82" i="7" s="1"/>
  <c r="V81" i="7"/>
  <c r="U81" i="7"/>
  <c r="W81" i="7" s="1"/>
  <c r="O81" i="7"/>
  <c r="M81" i="7"/>
  <c r="N81" i="7" s="1"/>
  <c r="L81" i="7"/>
  <c r="G81" i="7"/>
  <c r="AE81" i="7" s="1"/>
  <c r="F81" i="7"/>
  <c r="V80" i="7"/>
  <c r="U80" i="7"/>
  <c r="W80" i="7" s="1"/>
  <c r="O80" i="7"/>
  <c r="N80" i="7"/>
  <c r="M80" i="7"/>
  <c r="L80" i="7"/>
  <c r="F80" i="7"/>
  <c r="G80" i="7" s="1"/>
  <c r="AE80" i="7" s="1"/>
  <c r="W79" i="7"/>
  <c r="V79" i="7"/>
  <c r="U79" i="7"/>
  <c r="O79" i="7"/>
  <c r="M79" i="7"/>
  <c r="L79" i="7"/>
  <c r="G79" i="7"/>
  <c r="AE79" i="7" s="1"/>
  <c r="F79" i="7"/>
  <c r="V78" i="7"/>
  <c r="X78" i="7" s="1"/>
  <c r="U78" i="7"/>
  <c r="W78" i="7" s="1"/>
  <c r="O78" i="7"/>
  <c r="M78" i="7"/>
  <c r="N78" i="7" s="1"/>
  <c r="L78" i="7"/>
  <c r="F78" i="7"/>
  <c r="G78" i="7" s="1"/>
  <c r="AE78" i="7" s="1"/>
  <c r="V77" i="7"/>
  <c r="X77" i="7" s="1"/>
  <c r="U77" i="7"/>
  <c r="W77" i="7" s="1"/>
  <c r="O77" i="7"/>
  <c r="M77" i="7"/>
  <c r="N77" i="7" s="1"/>
  <c r="L77" i="7"/>
  <c r="G77" i="7"/>
  <c r="AE77" i="7" s="1"/>
  <c r="F77" i="7"/>
  <c r="W76" i="7"/>
  <c r="V76" i="7"/>
  <c r="U76" i="7"/>
  <c r="O76" i="7"/>
  <c r="M76" i="7"/>
  <c r="N76" i="7" s="1"/>
  <c r="L76" i="7"/>
  <c r="F76" i="7"/>
  <c r="G76" i="7" s="1"/>
  <c r="AE76" i="7" s="1"/>
  <c r="V75" i="7"/>
  <c r="U75" i="7"/>
  <c r="W75" i="7" s="1"/>
  <c r="O75" i="7"/>
  <c r="M75" i="7"/>
  <c r="N75" i="7" s="1"/>
  <c r="L75" i="7"/>
  <c r="G75" i="7"/>
  <c r="AE75" i="7" s="1"/>
  <c r="F75" i="7"/>
  <c r="W74" i="7"/>
  <c r="V74" i="7"/>
  <c r="U74" i="7"/>
  <c r="O74" i="7"/>
  <c r="M74" i="7"/>
  <c r="L74" i="7"/>
  <c r="N74" i="7" s="1"/>
  <c r="G74" i="7"/>
  <c r="AE74" i="7" s="1"/>
  <c r="F74" i="7"/>
  <c r="V73" i="7"/>
  <c r="U73" i="7"/>
  <c r="W73" i="7" s="1"/>
  <c r="O73" i="7"/>
  <c r="M73" i="7"/>
  <c r="N73" i="7" s="1"/>
  <c r="L73" i="7"/>
  <c r="G73" i="7"/>
  <c r="AE73" i="7" s="1"/>
  <c r="F73" i="7"/>
  <c r="V72" i="7"/>
  <c r="U72" i="7"/>
  <c r="W72" i="7" s="1"/>
  <c r="O72" i="7"/>
  <c r="M72" i="7"/>
  <c r="N72" i="7" s="1"/>
  <c r="L72" i="7"/>
  <c r="F72" i="7"/>
  <c r="G72" i="7" s="1"/>
  <c r="AE72" i="7" s="1"/>
  <c r="V71" i="7"/>
  <c r="U71" i="7"/>
  <c r="W71" i="7" s="1"/>
  <c r="O71" i="7"/>
  <c r="M71" i="7"/>
  <c r="N71" i="7" s="1"/>
  <c r="L71" i="7"/>
  <c r="F71" i="7"/>
  <c r="G71" i="7" s="1"/>
  <c r="AE71" i="7" s="1"/>
  <c r="V70" i="7"/>
  <c r="U70" i="7"/>
  <c r="W70" i="7" s="1"/>
  <c r="O70" i="7"/>
  <c r="M70" i="7"/>
  <c r="N70" i="7" s="1"/>
  <c r="L70" i="7"/>
  <c r="G70" i="7"/>
  <c r="AE70" i="7" s="1"/>
  <c r="F70" i="7"/>
  <c r="V69" i="7"/>
  <c r="U69" i="7"/>
  <c r="W69" i="7" s="1"/>
  <c r="O69" i="7"/>
  <c r="N69" i="7"/>
  <c r="M69" i="7"/>
  <c r="L69" i="7"/>
  <c r="F69" i="7"/>
  <c r="G69" i="7" s="1"/>
  <c r="AE69" i="7" s="1"/>
  <c r="W68" i="7"/>
  <c r="V68" i="7"/>
  <c r="X68" i="7" s="1"/>
  <c r="U68" i="7"/>
  <c r="O68" i="7"/>
  <c r="M68" i="7"/>
  <c r="N68" i="7" s="1"/>
  <c r="L68" i="7"/>
  <c r="G68" i="7"/>
  <c r="AE68" i="7" s="1"/>
  <c r="F68" i="7"/>
  <c r="V67" i="7"/>
  <c r="U67" i="7"/>
  <c r="W67" i="7" s="1"/>
  <c r="O67" i="7"/>
  <c r="M67" i="7"/>
  <c r="L67" i="7"/>
  <c r="N67" i="7" s="1"/>
  <c r="F67" i="7"/>
  <c r="G67" i="7" s="1"/>
  <c r="AE67" i="7" s="1"/>
  <c r="W66" i="7"/>
  <c r="V66" i="7"/>
  <c r="U66" i="7"/>
  <c r="O66" i="7"/>
  <c r="M66" i="7"/>
  <c r="N66" i="7" s="1"/>
  <c r="L66" i="7"/>
  <c r="F66" i="7"/>
  <c r="G66" i="7" s="1"/>
  <c r="AE66" i="7" s="1"/>
  <c r="W65" i="7"/>
  <c r="V65" i="7"/>
  <c r="U65" i="7"/>
  <c r="O65" i="7"/>
  <c r="M65" i="7"/>
  <c r="N65" i="7" s="1"/>
  <c r="L65" i="7"/>
  <c r="F65" i="7"/>
  <c r="G65" i="7" s="1"/>
  <c r="AE65" i="7" s="1"/>
  <c r="V64" i="7"/>
  <c r="U64" i="7"/>
  <c r="W64" i="7" s="1"/>
  <c r="O64" i="7"/>
  <c r="M64" i="7"/>
  <c r="N64" i="7" s="1"/>
  <c r="L64" i="7"/>
  <c r="F64" i="7"/>
  <c r="G64" i="7" s="1"/>
  <c r="AE64" i="7" s="1"/>
  <c r="V63" i="7"/>
  <c r="U63" i="7"/>
  <c r="W63" i="7" s="1"/>
  <c r="O63" i="7"/>
  <c r="M63" i="7"/>
  <c r="N63" i="7" s="1"/>
  <c r="L63" i="7"/>
  <c r="F63" i="7"/>
  <c r="G63" i="7" s="1"/>
  <c r="AE63" i="7" s="1"/>
  <c r="V62" i="7"/>
  <c r="U62" i="7"/>
  <c r="W62" i="7" s="1"/>
  <c r="O62" i="7"/>
  <c r="M62" i="7"/>
  <c r="N62" i="7" s="1"/>
  <c r="L62" i="7"/>
  <c r="G62" i="7"/>
  <c r="AE62" i="7" s="1"/>
  <c r="F62" i="7"/>
  <c r="V61" i="7"/>
  <c r="U61" i="7"/>
  <c r="W61" i="7" s="1"/>
  <c r="O61" i="7"/>
  <c r="N61" i="7"/>
  <c r="M61" i="7"/>
  <c r="L61" i="7"/>
  <c r="F61" i="7"/>
  <c r="G61" i="7" s="1"/>
  <c r="AE61" i="7" s="1"/>
  <c r="W60" i="7"/>
  <c r="V60" i="7"/>
  <c r="X60" i="7" s="1"/>
  <c r="U60" i="7"/>
  <c r="O60" i="7"/>
  <c r="M60" i="7"/>
  <c r="N60" i="7" s="1"/>
  <c r="L60" i="7"/>
  <c r="G60" i="7"/>
  <c r="AE60" i="7" s="1"/>
  <c r="F60" i="7"/>
  <c r="V59" i="7"/>
  <c r="U59" i="7"/>
  <c r="W59" i="7" s="1"/>
  <c r="O59" i="7"/>
  <c r="M59" i="7"/>
  <c r="L59" i="7"/>
  <c r="N59" i="7" s="1"/>
  <c r="F59" i="7"/>
  <c r="G59" i="7" s="1"/>
  <c r="AE59" i="7" s="1"/>
  <c r="W58" i="7"/>
  <c r="V58" i="7"/>
  <c r="U58" i="7"/>
  <c r="O58" i="7"/>
  <c r="M58" i="7"/>
  <c r="N58" i="7" s="1"/>
  <c r="L58" i="7"/>
  <c r="F58" i="7"/>
  <c r="G58" i="7" s="1"/>
  <c r="AE58" i="7" s="1"/>
  <c r="W57" i="7"/>
  <c r="V57" i="7"/>
  <c r="U57" i="7"/>
  <c r="O57" i="7"/>
  <c r="M57" i="7"/>
  <c r="N57" i="7" s="1"/>
  <c r="L57" i="7"/>
  <c r="F57" i="7"/>
  <c r="G57" i="7" s="1"/>
  <c r="AE57" i="7" s="1"/>
  <c r="V56" i="7"/>
  <c r="U56" i="7"/>
  <c r="W56" i="7" s="1"/>
  <c r="O56" i="7"/>
  <c r="M56" i="7"/>
  <c r="N56" i="7" s="1"/>
  <c r="L56" i="7"/>
  <c r="G56" i="7"/>
  <c r="AE56" i="7" s="1"/>
  <c r="F56" i="7"/>
  <c r="V55" i="7"/>
  <c r="U55" i="7"/>
  <c r="W55" i="7" s="1"/>
  <c r="O55" i="7"/>
  <c r="M55" i="7"/>
  <c r="N55" i="7" s="1"/>
  <c r="L55" i="7"/>
  <c r="F55" i="7"/>
  <c r="G55" i="7" s="1"/>
  <c r="AE55" i="7" s="1"/>
  <c r="V54" i="7"/>
  <c r="U54" i="7"/>
  <c r="W54" i="7" s="1"/>
  <c r="O54" i="7"/>
  <c r="M54" i="7"/>
  <c r="N54" i="7" s="1"/>
  <c r="L54" i="7"/>
  <c r="G54" i="7"/>
  <c r="AE54" i="7" s="1"/>
  <c r="F54" i="7"/>
  <c r="V53" i="7"/>
  <c r="U53" i="7"/>
  <c r="W53" i="7" s="1"/>
  <c r="O53" i="7"/>
  <c r="N53" i="7"/>
  <c r="M53" i="7"/>
  <c r="L53" i="7"/>
  <c r="F53" i="7"/>
  <c r="G53" i="7" s="1"/>
  <c r="AE53" i="7" s="1"/>
  <c r="W52" i="7"/>
  <c r="V52" i="7"/>
  <c r="U52" i="7"/>
  <c r="O52" i="7"/>
  <c r="M52" i="7"/>
  <c r="N52" i="7" s="1"/>
  <c r="L52" i="7"/>
  <c r="G52" i="7"/>
  <c r="AE52" i="7" s="1"/>
  <c r="F52" i="7"/>
  <c r="V51" i="7"/>
  <c r="U51" i="7"/>
  <c r="W51" i="7" s="1"/>
  <c r="O51" i="7"/>
  <c r="M51" i="7"/>
  <c r="L51" i="7"/>
  <c r="N51" i="7" s="1"/>
  <c r="F51" i="7"/>
  <c r="G51" i="7" s="1"/>
  <c r="AE51" i="7" s="1"/>
  <c r="W50" i="7"/>
  <c r="V50" i="7"/>
  <c r="U50" i="7"/>
  <c r="O50" i="7"/>
  <c r="M50" i="7"/>
  <c r="N50" i="7" s="1"/>
  <c r="L50" i="7"/>
  <c r="F50" i="7"/>
  <c r="G50" i="7" s="1"/>
  <c r="AE50" i="7" s="1"/>
  <c r="AE49" i="7"/>
  <c r="W49" i="7"/>
  <c r="V49" i="7"/>
  <c r="U49" i="7"/>
  <c r="O49" i="7"/>
  <c r="M49" i="7"/>
  <c r="N49" i="7" s="1"/>
  <c r="L49" i="7"/>
  <c r="F49" i="7"/>
  <c r="G49" i="7" s="1"/>
  <c r="V48" i="7"/>
  <c r="U48" i="7"/>
  <c r="W48" i="7" s="1"/>
  <c r="O48" i="7"/>
  <c r="M48" i="7"/>
  <c r="N48" i="7" s="1"/>
  <c r="L48" i="7"/>
  <c r="G48" i="7"/>
  <c r="AE48" i="7" s="1"/>
  <c r="F48" i="7"/>
  <c r="V47" i="7"/>
  <c r="U47" i="7"/>
  <c r="W47" i="7" s="1"/>
  <c r="O47" i="7"/>
  <c r="M47" i="7"/>
  <c r="L47" i="7"/>
  <c r="N47" i="7" s="1"/>
  <c r="F47" i="7"/>
  <c r="G47" i="7" s="1"/>
  <c r="AE47" i="7" s="1"/>
  <c r="V46" i="7"/>
  <c r="U46" i="7"/>
  <c r="W46" i="7" s="1"/>
  <c r="O46" i="7"/>
  <c r="M46" i="7"/>
  <c r="N46" i="7" s="1"/>
  <c r="L46" i="7"/>
  <c r="G46" i="7"/>
  <c r="AE46" i="7" s="1"/>
  <c r="F46" i="7"/>
  <c r="V45" i="7"/>
  <c r="X45" i="7" s="1"/>
  <c r="U45" i="7"/>
  <c r="W45" i="7" s="1"/>
  <c r="O45" i="7"/>
  <c r="N45" i="7"/>
  <c r="M45" i="7"/>
  <c r="L45" i="7"/>
  <c r="F45" i="7"/>
  <c r="G45" i="7" s="1"/>
  <c r="AE45" i="7" s="1"/>
  <c r="W44" i="7"/>
  <c r="V44" i="7"/>
  <c r="U44" i="7"/>
  <c r="O44" i="7"/>
  <c r="M44" i="7"/>
  <c r="N44" i="7" s="1"/>
  <c r="L44" i="7"/>
  <c r="G44" i="7"/>
  <c r="AE44" i="7" s="1"/>
  <c r="F44" i="7"/>
  <c r="V43" i="7"/>
  <c r="U43" i="7"/>
  <c r="W43" i="7" s="1"/>
  <c r="O43" i="7"/>
  <c r="M43" i="7"/>
  <c r="L43" i="7"/>
  <c r="N43" i="7" s="1"/>
  <c r="F43" i="7"/>
  <c r="G43" i="7" s="1"/>
  <c r="AE43" i="7" s="1"/>
  <c r="W42" i="7"/>
  <c r="V42" i="7"/>
  <c r="U42" i="7"/>
  <c r="O42" i="7"/>
  <c r="M42" i="7"/>
  <c r="N42" i="7" s="1"/>
  <c r="L42" i="7"/>
  <c r="F42" i="7"/>
  <c r="G42" i="7" s="1"/>
  <c r="AE42" i="7" s="1"/>
  <c r="AE41" i="7"/>
  <c r="W41" i="7"/>
  <c r="V41" i="7"/>
  <c r="U41" i="7"/>
  <c r="O41" i="7"/>
  <c r="M41" i="7"/>
  <c r="N41" i="7" s="1"/>
  <c r="L41" i="7"/>
  <c r="F41" i="7"/>
  <c r="G41" i="7" s="1"/>
  <c r="V40" i="7"/>
  <c r="U40" i="7"/>
  <c r="W40" i="7" s="1"/>
  <c r="O40" i="7"/>
  <c r="M40" i="7"/>
  <c r="N40" i="7" s="1"/>
  <c r="L40" i="7"/>
  <c r="G40" i="7"/>
  <c r="AE40" i="7" s="1"/>
  <c r="F40" i="7"/>
  <c r="V39" i="7"/>
  <c r="U39" i="7"/>
  <c r="W39" i="7" s="1"/>
  <c r="O39" i="7"/>
  <c r="M39" i="7"/>
  <c r="L39" i="7"/>
  <c r="N39" i="7" s="1"/>
  <c r="F39" i="7"/>
  <c r="G39" i="7" s="1"/>
  <c r="AE39" i="7" s="1"/>
  <c r="V38" i="7"/>
  <c r="U38" i="7"/>
  <c r="W38" i="7" s="1"/>
  <c r="O38" i="7"/>
  <c r="M38" i="7"/>
  <c r="N38" i="7" s="1"/>
  <c r="L38" i="7"/>
  <c r="G38" i="7"/>
  <c r="AE38" i="7" s="1"/>
  <c r="F38" i="7"/>
  <c r="V37" i="7"/>
  <c r="U37" i="7"/>
  <c r="W37" i="7" s="1"/>
  <c r="O37" i="7"/>
  <c r="N37" i="7"/>
  <c r="M37" i="7"/>
  <c r="L37" i="7"/>
  <c r="F37" i="7"/>
  <c r="G37" i="7" s="1"/>
  <c r="AE37" i="7" s="1"/>
  <c r="W36" i="7"/>
  <c r="V36" i="7"/>
  <c r="X36" i="7" s="1"/>
  <c r="U36" i="7"/>
  <c r="O36" i="7"/>
  <c r="M36" i="7"/>
  <c r="N36" i="7" s="1"/>
  <c r="L36" i="7"/>
  <c r="G36" i="7"/>
  <c r="AE36" i="7" s="1"/>
  <c r="F36" i="7"/>
  <c r="V35" i="7"/>
  <c r="U35" i="7"/>
  <c r="W35" i="7" s="1"/>
  <c r="O35" i="7"/>
  <c r="M35" i="7"/>
  <c r="L35" i="7"/>
  <c r="N35" i="7" s="1"/>
  <c r="F35" i="7"/>
  <c r="G35" i="7" s="1"/>
  <c r="AE35" i="7" s="1"/>
  <c r="W34" i="7"/>
  <c r="V34" i="7"/>
  <c r="U34" i="7"/>
  <c r="O34" i="7"/>
  <c r="M34" i="7"/>
  <c r="N34" i="7" s="1"/>
  <c r="L34" i="7"/>
  <c r="F34" i="7"/>
  <c r="G34" i="7" s="1"/>
  <c r="AE34" i="7" s="1"/>
  <c r="W33" i="7"/>
  <c r="V33" i="7"/>
  <c r="U33" i="7"/>
  <c r="O33" i="7"/>
  <c r="M33" i="7"/>
  <c r="L33" i="7"/>
  <c r="F33" i="7"/>
  <c r="G33" i="7" s="1"/>
  <c r="AE33" i="7" s="1"/>
  <c r="V32" i="7"/>
  <c r="U32" i="7"/>
  <c r="W32" i="7" s="1"/>
  <c r="O32" i="7"/>
  <c r="M32" i="7"/>
  <c r="N32" i="7" s="1"/>
  <c r="L32" i="7"/>
  <c r="G32" i="7"/>
  <c r="AE32" i="7" s="1"/>
  <c r="F32" i="7"/>
  <c r="X31" i="7"/>
  <c r="W31" i="7"/>
  <c r="V31" i="7"/>
  <c r="U31" i="7"/>
  <c r="O31" i="7"/>
  <c r="M31" i="7"/>
  <c r="L31" i="7"/>
  <c r="N31" i="7" s="1"/>
  <c r="F31" i="7"/>
  <c r="G31" i="7" s="1"/>
  <c r="AE31" i="7" s="1"/>
  <c r="W30" i="7"/>
  <c r="V30" i="7"/>
  <c r="U30" i="7"/>
  <c r="O30" i="7"/>
  <c r="N30" i="7"/>
  <c r="M30" i="7"/>
  <c r="L30" i="7"/>
  <c r="G30" i="7"/>
  <c r="AE30" i="7" s="1"/>
  <c r="F30" i="7"/>
  <c r="V29" i="7"/>
  <c r="U29" i="7"/>
  <c r="W29" i="7" s="1"/>
  <c r="O29" i="7"/>
  <c r="N29" i="7"/>
  <c r="M29" i="7"/>
  <c r="L29" i="7"/>
  <c r="F29" i="7"/>
  <c r="G29" i="7" s="1"/>
  <c r="AE29" i="7" s="1"/>
  <c r="W28" i="7"/>
  <c r="V28" i="7"/>
  <c r="U28" i="7"/>
  <c r="O28" i="7"/>
  <c r="M28" i="7"/>
  <c r="L28" i="7"/>
  <c r="G28" i="7"/>
  <c r="AE28" i="7" s="1"/>
  <c r="F28" i="7"/>
  <c r="AE27" i="7"/>
  <c r="W27" i="7"/>
  <c r="V27" i="7"/>
  <c r="X27" i="7" s="1"/>
  <c r="U27" i="7"/>
  <c r="O27" i="7"/>
  <c r="M27" i="7"/>
  <c r="N27" i="7" s="1"/>
  <c r="L27" i="7"/>
  <c r="F27" i="7"/>
  <c r="G27" i="7" s="1"/>
  <c r="AE26" i="7"/>
  <c r="W26" i="7"/>
  <c r="V26" i="7"/>
  <c r="U26" i="7"/>
  <c r="O26" i="7"/>
  <c r="M26" i="7"/>
  <c r="N26" i="7" s="1"/>
  <c r="L26" i="7"/>
  <c r="F26" i="7"/>
  <c r="G26" i="7" s="1"/>
  <c r="V25" i="7"/>
  <c r="X25" i="7" s="1"/>
  <c r="U25" i="7"/>
  <c r="W25" i="7" s="1"/>
  <c r="O25" i="7"/>
  <c r="M25" i="7"/>
  <c r="N25" i="7" s="1"/>
  <c r="L25" i="7"/>
  <c r="F25" i="7"/>
  <c r="G25" i="7" s="1"/>
  <c r="AE25" i="7" s="1"/>
  <c r="V24" i="7"/>
  <c r="X24" i="7" s="1"/>
  <c r="U24" i="7"/>
  <c r="W24" i="7" s="1"/>
  <c r="O24" i="7"/>
  <c r="M24" i="7"/>
  <c r="N24" i="7" s="1"/>
  <c r="L24" i="7"/>
  <c r="F24" i="7"/>
  <c r="G24" i="7" s="1"/>
  <c r="AE24" i="7" s="1"/>
  <c r="X23" i="7"/>
  <c r="W23" i="7"/>
  <c r="V23" i="7"/>
  <c r="U23" i="7"/>
  <c r="O23" i="7"/>
  <c r="M23" i="7"/>
  <c r="N23" i="7" s="1"/>
  <c r="L23" i="7"/>
  <c r="G23" i="7"/>
  <c r="AE23" i="7" s="1"/>
  <c r="F23" i="7"/>
  <c r="V22" i="7"/>
  <c r="X22" i="7" s="1"/>
  <c r="U22" i="7"/>
  <c r="W22" i="7" s="1"/>
  <c r="O22" i="7"/>
  <c r="N22" i="7"/>
  <c r="M22" i="7"/>
  <c r="L22" i="7"/>
  <c r="F22" i="7"/>
  <c r="G22" i="7" s="1"/>
  <c r="AE22" i="7" s="1"/>
  <c r="V21" i="7"/>
  <c r="X21" i="7" s="1"/>
  <c r="U21" i="7"/>
  <c r="W21" i="7" s="1"/>
  <c r="O21" i="7"/>
  <c r="M21" i="7"/>
  <c r="N21" i="7" s="1"/>
  <c r="L21" i="7"/>
  <c r="F21" i="7"/>
  <c r="G21" i="7" s="1"/>
  <c r="AE21" i="7" s="1"/>
  <c r="V20" i="7"/>
  <c r="U20" i="7"/>
  <c r="W20" i="7" s="1"/>
  <c r="O20" i="7"/>
  <c r="M20" i="7"/>
  <c r="L20" i="7"/>
  <c r="G20" i="7"/>
  <c r="AE20" i="7" s="1"/>
  <c r="F20" i="7"/>
  <c r="V19" i="7"/>
  <c r="X19" i="7" s="1"/>
  <c r="U19" i="7"/>
  <c r="W19" i="7" s="1"/>
  <c r="O19" i="7"/>
  <c r="N19" i="7"/>
  <c r="M19" i="7"/>
  <c r="L19" i="7"/>
  <c r="F19" i="7"/>
  <c r="G19" i="7" s="1"/>
  <c r="AE19" i="7" s="1"/>
  <c r="AE18" i="7"/>
  <c r="W18" i="7"/>
  <c r="V18" i="7"/>
  <c r="X18" i="7" s="1"/>
  <c r="U18" i="7"/>
  <c r="O18" i="7"/>
  <c r="M18" i="7"/>
  <c r="N18" i="7" s="1"/>
  <c r="L18" i="7"/>
  <c r="F18" i="7"/>
  <c r="G18" i="7" s="1"/>
  <c r="V17" i="7"/>
  <c r="X17" i="7" s="1"/>
  <c r="U17" i="7"/>
  <c r="W17" i="7" s="1"/>
  <c r="O17" i="7"/>
  <c r="M17" i="7"/>
  <c r="N17" i="7" s="1"/>
  <c r="L17" i="7"/>
  <c r="F17" i="7"/>
  <c r="G17" i="7" s="1"/>
  <c r="AE17" i="7" s="1"/>
  <c r="V16" i="7"/>
  <c r="X16" i="7" s="1"/>
  <c r="U16" i="7"/>
  <c r="W16" i="7" s="1"/>
  <c r="O16" i="7"/>
  <c r="M16" i="7"/>
  <c r="N16" i="7" s="1"/>
  <c r="L16" i="7"/>
  <c r="F16" i="7"/>
  <c r="G16" i="7" s="1"/>
  <c r="AE16" i="7" s="1"/>
  <c r="X15" i="7"/>
  <c r="W15" i="7"/>
  <c r="V15" i="7"/>
  <c r="U15" i="7"/>
  <c r="O15" i="7"/>
  <c r="M15" i="7"/>
  <c r="N15" i="7" s="1"/>
  <c r="L15" i="7"/>
  <c r="G15" i="7"/>
  <c r="AE15" i="7" s="1"/>
  <c r="F15" i="7"/>
  <c r="V14" i="7"/>
  <c r="X14" i="7" s="1"/>
  <c r="U14" i="7"/>
  <c r="W14" i="7" s="1"/>
  <c r="O14" i="7"/>
  <c r="N14" i="7"/>
  <c r="M14" i="7"/>
  <c r="L14" i="7"/>
  <c r="F14" i="7"/>
  <c r="G14" i="7" s="1"/>
  <c r="AE14" i="7" s="1"/>
  <c r="V13" i="7"/>
  <c r="X13" i="7" s="1"/>
  <c r="U13" i="7"/>
  <c r="W13" i="7" s="1"/>
  <c r="O13" i="7"/>
  <c r="M13" i="7"/>
  <c r="N13" i="7" s="1"/>
  <c r="L13" i="7"/>
  <c r="F13" i="7"/>
  <c r="G13" i="7" s="1"/>
  <c r="AE13" i="7" s="1"/>
  <c r="X12" i="7"/>
  <c r="V12" i="7"/>
  <c r="U12" i="7"/>
  <c r="W12" i="7" s="1"/>
  <c r="Y12" i="7" s="1"/>
  <c r="Z12" i="7" s="1"/>
  <c r="O12" i="7"/>
  <c r="M12" i="7"/>
  <c r="L12" i="7"/>
  <c r="G12" i="7"/>
  <c r="AE12" i="7" s="1"/>
  <c r="F12" i="7"/>
  <c r="V11" i="7"/>
  <c r="X11" i="7" s="1"/>
  <c r="U11" i="7"/>
  <c r="W11" i="7" s="1"/>
  <c r="O11" i="7"/>
  <c r="N11" i="7"/>
  <c r="M11" i="7"/>
  <c r="L11" i="7"/>
  <c r="F11" i="7"/>
  <c r="G11" i="7" s="1"/>
  <c r="AE11" i="7" s="1"/>
  <c r="AE10" i="7"/>
  <c r="W10" i="7"/>
  <c r="V10" i="7"/>
  <c r="X10" i="7" s="1"/>
  <c r="U10" i="7"/>
  <c r="O10" i="7"/>
  <c r="M10" i="7"/>
  <c r="N10" i="7" s="1"/>
  <c r="L10" i="7"/>
  <c r="F10" i="7"/>
  <c r="G10" i="7" s="1"/>
  <c r="V9" i="7"/>
  <c r="X9" i="7" s="1"/>
  <c r="U9" i="7"/>
  <c r="W9" i="7" s="1"/>
  <c r="Y9" i="7" s="1"/>
  <c r="Z9" i="7" s="1"/>
  <c r="O9" i="7"/>
  <c r="M9" i="7"/>
  <c r="N9" i="7" s="1"/>
  <c r="L9" i="7"/>
  <c r="F9" i="7"/>
  <c r="G9" i="7" s="1"/>
  <c r="AE9" i="7" s="1"/>
  <c r="V8" i="7"/>
  <c r="X8" i="7" s="1"/>
  <c r="U8" i="7"/>
  <c r="W8" i="7" s="1"/>
  <c r="O8" i="7"/>
  <c r="M8" i="7"/>
  <c r="N8" i="7" s="1"/>
  <c r="L8" i="7"/>
  <c r="F8" i="7"/>
  <c r="G8" i="7" s="1"/>
  <c r="AE8" i="7" s="1"/>
  <c r="X7" i="7"/>
  <c r="W7" i="7"/>
  <c r="Y7" i="7" s="1"/>
  <c r="Z7" i="7" s="1"/>
  <c r="V7" i="7"/>
  <c r="U7" i="7"/>
  <c r="O7" i="7"/>
  <c r="M7" i="7"/>
  <c r="N7" i="7" s="1"/>
  <c r="L7" i="7"/>
  <c r="G7" i="7"/>
  <c r="AE7" i="7" s="1"/>
  <c r="F7" i="7"/>
  <c r="V6" i="7"/>
  <c r="X6" i="7" s="1"/>
  <c r="U6" i="7"/>
  <c r="W6" i="7" s="1"/>
  <c r="O6" i="7"/>
  <c r="N6" i="7"/>
  <c r="M6" i="7"/>
  <c r="L6" i="7"/>
  <c r="F6" i="7"/>
  <c r="G6" i="7" s="1"/>
  <c r="AE6" i="7" s="1"/>
  <c r="V5" i="7"/>
  <c r="X5" i="7" s="1"/>
  <c r="U5" i="7"/>
  <c r="W5" i="7" s="1"/>
  <c r="O5" i="7"/>
  <c r="M5" i="7"/>
  <c r="N5" i="7" s="1"/>
  <c r="L5" i="7"/>
  <c r="F5" i="7"/>
  <c r="G5" i="7" s="1"/>
  <c r="AE5" i="7" s="1"/>
  <c r="X4" i="7"/>
  <c r="V4" i="7"/>
  <c r="U4" i="7"/>
  <c r="W4" i="7" s="1"/>
  <c r="Y4" i="7" s="1"/>
  <c r="Z4" i="7" s="1"/>
  <c r="O4" i="7"/>
  <c r="M4" i="7"/>
  <c r="N4" i="7" s="1"/>
  <c r="L4" i="7"/>
  <c r="G4" i="7"/>
  <c r="AE4" i="7" s="1"/>
  <c r="F4" i="7"/>
  <c r="R2" i="7"/>
  <c r="Q2" i="7"/>
  <c r="X54" i="7" s="1"/>
  <c r="K2" i="7"/>
  <c r="AC1" i="7"/>
  <c r="V247" i="5"/>
  <c r="U247" i="5"/>
  <c r="W247" i="5" s="1"/>
  <c r="O247" i="5"/>
  <c r="M247" i="5"/>
  <c r="N247" i="5" s="1"/>
  <c r="L247" i="5"/>
  <c r="F247" i="5"/>
  <c r="G247" i="5" s="1"/>
  <c r="AE247" i="5" s="1"/>
  <c r="W246" i="5"/>
  <c r="V246" i="5"/>
  <c r="U246" i="5"/>
  <c r="O246" i="5"/>
  <c r="M246" i="5"/>
  <c r="N246" i="5" s="1"/>
  <c r="L246" i="5"/>
  <c r="G246" i="5"/>
  <c r="AE246" i="5" s="1"/>
  <c r="F246" i="5"/>
  <c r="W245" i="5"/>
  <c r="V245" i="5"/>
  <c r="U245" i="5"/>
  <c r="O245" i="5"/>
  <c r="N245" i="5"/>
  <c r="M245" i="5"/>
  <c r="L245" i="5"/>
  <c r="F245" i="5"/>
  <c r="G245" i="5" s="1"/>
  <c r="AE245" i="5" s="1"/>
  <c r="V244" i="5"/>
  <c r="U244" i="5"/>
  <c r="W244" i="5" s="1"/>
  <c r="O244" i="5"/>
  <c r="M244" i="5"/>
  <c r="N244" i="5" s="1"/>
  <c r="L244" i="5"/>
  <c r="G244" i="5"/>
  <c r="AE244" i="5" s="1"/>
  <c r="F244" i="5"/>
  <c r="W243" i="5"/>
  <c r="V243" i="5"/>
  <c r="U243" i="5"/>
  <c r="O243" i="5"/>
  <c r="M243" i="5"/>
  <c r="L243" i="5"/>
  <c r="N243" i="5" s="1"/>
  <c r="F243" i="5"/>
  <c r="G243" i="5" s="1"/>
  <c r="AE243" i="5" s="1"/>
  <c r="V242" i="5"/>
  <c r="U242" i="5"/>
  <c r="W242" i="5" s="1"/>
  <c r="O242" i="5"/>
  <c r="M242" i="5"/>
  <c r="N242" i="5" s="1"/>
  <c r="L242" i="5"/>
  <c r="G242" i="5"/>
  <c r="AE242" i="5" s="1"/>
  <c r="F242" i="5"/>
  <c r="W241" i="5"/>
  <c r="V241" i="5"/>
  <c r="U241" i="5"/>
  <c r="O241" i="5"/>
  <c r="N241" i="5"/>
  <c r="M241" i="5"/>
  <c r="L241" i="5"/>
  <c r="F241" i="5"/>
  <c r="G241" i="5" s="1"/>
  <c r="AE241" i="5" s="1"/>
  <c r="W240" i="5"/>
  <c r="V240" i="5"/>
  <c r="U240" i="5"/>
  <c r="O240" i="5"/>
  <c r="M240" i="5"/>
  <c r="N240" i="5" s="1"/>
  <c r="L240" i="5"/>
  <c r="G240" i="5"/>
  <c r="AE240" i="5" s="1"/>
  <c r="F240" i="5"/>
  <c r="V239" i="5"/>
  <c r="U239" i="5"/>
  <c r="W239" i="5" s="1"/>
  <c r="O239" i="5"/>
  <c r="N239" i="5"/>
  <c r="M239" i="5"/>
  <c r="L239" i="5"/>
  <c r="F239" i="5"/>
  <c r="G239" i="5" s="1"/>
  <c r="AE239" i="5" s="1"/>
  <c r="W238" i="5"/>
  <c r="V238" i="5"/>
  <c r="U238" i="5"/>
  <c r="O238" i="5"/>
  <c r="M238" i="5"/>
  <c r="N238" i="5" s="1"/>
  <c r="L238" i="5"/>
  <c r="G238" i="5"/>
  <c r="AE238" i="5" s="1"/>
  <c r="F238" i="5"/>
  <c r="W237" i="5"/>
  <c r="V237" i="5"/>
  <c r="U237" i="5"/>
  <c r="O237" i="5"/>
  <c r="N237" i="5"/>
  <c r="M237" i="5"/>
  <c r="L237" i="5"/>
  <c r="F237" i="5"/>
  <c r="G237" i="5" s="1"/>
  <c r="AE237" i="5" s="1"/>
  <c r="V236" i="5"/>
  <c r="U236" i="5"/>
  <c r="W236" i="5" s="1"/>
  <c r="O236" i="5"/>
  <c r="M236" i="5"/>
  <c r="N236" i="5" s="1"/>
  <c r="L236" i="5"/>
  <c r="F236" i="5"/>
  <c r="G236" i="5" s="1"/>
  <c r="AE236" i="5" s="1"/>
  <c r="W235" i="5"/>
  <c r="V235" i="5"/>
  <c r="U235" i="5"/>
  <c r="O235" i="5"/>
  <c r="M235" i="5"/>
  <c r="L235" i="5"/>
  <c r="F235" i="5"/>
  <c r="G235" i="5" s="1"/>
  <c r="AE235" i="5" s="1"/>
  <c r="V234" i="5"/>
  <c r="U234" i="5"/>
  <c r="W234" i="5" s="1"/>
  <c r="O234" i="5"/>
  <c r="M234" i="5"/>
  <c r="N234" i="5" s="1"/>
  <c r="L234" i="5"/>
  <c r="G234" i="5"/>
  <c r="AE234" i="5" s="1"/>
  <c r="F234" i="5"/>
  <c r="AE233" i="5"/>
  <c r="V233" i="5"/>
  <c r="U233" i="5"/>
  <c r="W233" i="5" s="1"/>
  <c r="O233" i="5"/>
  <c r="M233" i="5"/>
  <c r="N233" i="5" s="1"/>
  <c r="L233" i="5"/>
  <c r="F233" i="5"/>
  <c r="G233" i="5" s="1"/>
  <c r="V232" i="5"/>
  <c r="U232" i="5"/>
  <c r="W232" i="5" s="1"/>
  <c r="O232" i="5"/>
  <c r="N232" i="5"/>
  <c r="M232" i="5"/>
  <c r="L232" i="5"/>
  <c r="F232" i="5"/>
  <c r="G232" i="5" s="1"/>
  <c r="AE232" i="5" s="1"/>
  <c r="W231" i="5"/>
  <c r="V231" i="5"/>
  <c r="U231" i="5"/>
  <c r="O231" i="5"/>
  <c r="M231" i="5"/>
  <c r="N231" i="5" s="1"/>
  <c r="L231" i="5"/>
  <c r="F231" i="5"/>
  <c r="G231" i="5" s="1"/>
  <c r="AE231" i="5" s="1"/>
  <c r="V230" i="5"/>
  <c r="U230" i="5"/>
  <c r="W230" i="5" s="1"/>
  <c r="O230" i="5"/>
  <c r="M230" i="5"/>
  <c r="N230" i="5" s="1"/>
  <c r="L230" i="5"/>
  <c r="G230" i="5"/>
  <c r="AE230" i="5" s="1"/>
  <c r="F230" i="5"/>
  <c r="V229" i="5"/>
  <c r="U229" i="5"/>
  <c r="W229" i="5" s="1"/>
  <c r="O229" i="5"/>
  <c r="N229" i="5"/>
  <c r="M229" i="5"/>
  <c r="L229" i="5"/>
  <c r="G229" i="5"/>
  <c r="AE229" i="5" s="1"/>
  <c r="F229" i="5"/>
  <c r="W228" i="5"/>
  <c r="V228" i="5"/>
  <c r="U228" i="5"/>
  <c r="O228" i="5"/>
  <c r="M228" i="5"/>
  <c r="L228" i="5"/>
  <c r="N228" i="5" s="1"/>
  <c r="F228" i="5"/>
  <c r="G228" i="5" s="1"/>
  <c r="AE228" i="5" s="1"/>
  <c r="V227" i="5"/>
  <c r="U227" i="5"/>
  <c r="W227" i="5" s="1"/>
  <c r="O227" i="5"/>
  <c r="M227" i="5"/>
  <c r="N227" i="5" s="1"/>
  <c r="L227" i="5"/>
  <c r="F227" i="5"/>
  <c r="G227" i="5" s="1"/>
  <c r="AE227" i="5" s="1"/>
  <c r="V226" i="5"/>
  <c r="U226" i="5"/>
  <c r="W226" i="5" s="1"/>
  <c r="O226" i="5"/>
  <c r="M226" i="5"/>
  <c r="N226" i="5" s="1"/>
  <c r="L226" i="5"/>
  <c r="F226" i="5"/>
  <c r="G226" i="5" s="1"/>
  <c r="AE226" i="5" s="1"/>
  <c r="W225" i="5"/>
  <c r="V225" i="5"/>
  <c r="U225" i="5"/>
  <c r="O225" i="5"/>
  <c r="M225" i="5"/>
  <c r="N225" i="5" s="1"/>
  <c r="L225" i="5"/>
  <c r="G225" i="5"/>
  <c r="AE225" i="5" s="1"/>
  <c r="F225" i="5"/>
  <c r="V224" i="5"/>
  <c r="U224" i="5"/>
  <c r="W224" i="5" s="1"/>
  <c r="O224" i="5"/>
  <c r="N224" i="5"/>
  <c r="M224" i="5"/>
  <c r="L224" i="5"/>
  <c r="F224" i="5"/>
  <c r="G224" i="5" s="1"/>
  <c r="AE224" i="5" s="1"/>
  <c r="W223" i="5"/>
  <c r="V223" i="5"/>
  <c r="U223" i="5"/>
  <c r="O223" i="5"/>
  <c r="M223" i="5"/>
  <c r="N223" i="5" s="1"/>
  <c r="L223" i="5"/>
  <c r="F223" i="5"/>
  <c r="G223" i="5" s="1"/>
  <c r="AE223" i="5" s="1"/>
  <c r="V222" i="5"/>
  <c r="U222" i="5"/>
  <c r="W222" i="5" s="1"/>
  <c r="O222" i="5"/>
  <c r="M222" i="5"/>
  <c r="N222" i="5" s="1"/>
  <c r="L222" i="5"/>
  <c r="G222" i="5"/>
  <c r="AE222" i="5" s="1"/>
  <c r="F222" i="5"/>
  <c r="V221" i="5"/>
  <c r="U221" i="5"/>
  <c r="W221" i="5" s="1"/>
  <c r="O221" i="5"/>
  <c r="N221" i="5"/>
  <c r="M221" i="5"/>
  <c r="L221" i="5"/>
  <c r="F221" i="5"/>
  <c r="G221" i="5" s="1"/>
  <c r="AE221" i="5" s="1"/>
  <c r="W220" i="5"/>
  <c r="V220" i="5"/>
  <c r="U220" i="5"/>
  <c r="O220" i="5"/>
  <c r="M220" i="5"/>
  <c r="N220" i="5" s="1"/>
  <c r="L220" i="5"/>
  <c r="F220" i="5"/>
  <c r="G220" i="5" s="1"/>
  <c r="AE220" i="5" s="1"/>
  <c r="V219" i="5"/>
  <c r="U219" i="5"/>
  <c r="W219" i="5" s="1"/>
  <c r="O219" i="5"/>
  <c r="M219" i="5"/>
  <c r="N219" i="5" s="1"/>
  <c r="L219" i="5"/>
  <c r="F219" i="5"/>
  <c r="G219" i="5" s="1"/>
  <c r="AE219" i="5" s="1"/>
  <c r="V218" i="5"/>
  <c r="U218" i="5"/>
  <c r="W218" i="5" s="1"/>
  <c r="O218" i="5"/>
  <c r="M218" i="5"/>
  <c r="N218" i="5" s="1"/>
  <c r="L218" i="5"/>
  <c r="G218" i="5"/>
  <c r="AE218" i="5" s="1"/>
  <c r="F218" i="5"/>
  <c r="W217" i="5"/>
  <c r="V217" i="5"/>
  <c r="U217" i="5"/>
  <c r="O217" i="5"/>
  <c r="M217" i="5"/>
  <c r="L217" i="5"/>
  <c r="N217" i="5" s="1"/>
  <c r="G217" i="5"/>
  <c r="AE217" i="5" s="1"/>
  <c r="F217" i="5"/>
  <c r="V216" i="5"/>
  <c r="U216" i="5"/>
  <c r="W216" i="5" s="1"/>
  <c r="O216" i="5"/>
  <c r="N216" i="5"/>
  <c r="M216" i="5"/>
  <c r="L216" i="5"/>
  <c r="F216" i="5"/>
  <c r="G216" i="5" s="1"/>
  <c r="AE216" i="5" s="1"/>
  <c r="W215" i="5"/>
  <c r="V215" i="5"/>
  <c r="U215" i="5"/>
  <c r="O215" i="5"/>
  <c r="M215" i="5"/>
  <c r="N215" i="5" s="1"/>
  <c r="L215" i="5"/>
  <c r="F215" i="5"/>
  <c r="G215" i="5" s="1"/>
  <c r="AE215" i="5" s="1"/>
  <c r="V214" i="5"/>
  <c r="U214" i="5"/>
  <c r="W214" i="5" s="1"/>
  <c r="O214" i="5"/>
  <c r="M214" i="5"/>
  <c r="N214" i="5" s="1"/>
  <c r="L214" i="5"/>
  <c r="G214" i="5"/>
  <c r="AE214" i="5" s="1"/>
  <c r="F214" i="5"/>
  <c r="V213" i="5"/>
  <c r="U213" i="5"/>
  <c r="W213" i="5" s="1"/>
  <c r="O213" i="5"/>
  <c r="N213" i="5"/>
  <c r="M213" i="5"/>
  <c r="L213" i="5"/>
  <c r="F213" i="5"/>
  <c r="G213" i="5" s="1"/>
  <c r="AE213" i="5" s="1"/>
  <c r="W212" i="5"/>
  <c r="V212" i="5"/>
  <c r="U212" i="5"/>
  <c r="O212" i="5"/>
  <c r="M212" i="5"/>
  <c r="N212" i="5" s="1"/>
  <c r="L212" i="5"/>
  <c r="F212" i="5"/>
  <c r="G212" i="5" s="1"/>
  <c r="AE212" i="5" s="1"/>
  <c r="V211" i="5"/>
  <c r="U211" i="5"/>
  <c r="W211" i="5" s="1"/>
  <c r="O211" i="5"/>
  <c r="M211" i="5"/>
  <c r="N211" i="5" s="1"/>
  <c r="L211" i="5"/>
  <c r="F211" i="5"/>
  <c r="G211" i="5" s="1"/>
  <c r="AE211" i="5" s="1"/>
  <c r="V210" i="5"/>
  <c r="U210" i="5"/>
  <c r="W210" i="5" s="1"/>
  <c r="O210" i="5"/>
  <c r="M210" i="5"/>
  <c r="N210" i="5" s="1"/>
  <c r="L210" i="5"/>
  <c r="G210" i="5"/>
  <c r="AE210" i="5" s="1"/>
  <c r="F210" i="5"/>
  <c r="W209" i="5"/>
  <c r="V209" i="5"/>
  <c r="U209" i="5"/>
  <c r="O209" i="5"/>
  <c r="M209" i="5"/>
  <c r="L209" i="5"/>
  <c r="N209" i="5" s="1"/>
  <c r="G209" i="5"/>
  <c r="AE209" i="5" s="1"/>
  <c r="F209" i="5"/>
  <c r="V208" i="5"/>
  <c r="U208" i="5"/>
  <c r="W208" i="5" s="1"/>
  <c r="O208" i="5"/>
  <c r="N208" i="5"/>
  <c r="M208" i="5"/>
  <c r="L208" i="5"/>
  <c r="F208" i="5"/>
  <c r="G208" i="5" s="1"/>
  <c r="AE208" i="5" s="1"/>
  <c r="W207" i="5"/>
  <c r="V207" i="5"/>
  <c r="U207" i="5"/>
  <c r="O207" i="5"/>
  <c r="M207" i="5"/>
  <c r="N207" i="5" s="1"/>
  <c r="L207" i="5"/>
  <c r="F207" i="5"/>
  <c r="G207" i="5" s="1"/>
  <c r="AE207" i="5" s="1"/>
  <c r="V206" i="5"/>
  <c r="U206" i="5"/>
  <c r="W206" i="5" s="1"/>
  <c r="O206" i="5"/>
  <c r="M206" i="5"/>
  <c r="N206" i="5" s="1"/>
  <c r="L206" i="5"/>
  <c r="G206" i="5"/>
  <c r="AE206" i="5" s="1"/>
  <c r="F206" i="5"/>
  <c r="V205" i="5"/>
  <c r="U205" i="5"/>
  <c r="W205" i="5" s="1"/>
  <c r="O205" i="5"/>
  <c r="N205" i="5"/>
  <c r="M205" i="5"/>
  <c r="L205" i="5"/>
  <c r="F205" i="5"/>
  <c r="G205" i="5" s="1"/>
  <c r="AE205" i="5" s="1"/>
  <c r="W204" i="5"/>
  <c r="V204" i="5"/>
  <c r="U204" i="5"/>
  <c r="O204" i="5"/>
  <c r="M204" i="5"/>
  <c r="N204" i="5" s="1"/>
  <c r="L204" i="5"/>
  <c r="F204" i="5"/>
  <c r="G204" i="5" s="1"/>
  <c r="AE204" i="5" s="1"/>
  <c r="V203" i="5"/>
  <c r="U203" i="5"/>
  <c r="W203" i="5" s="1"/>
  <c r="O203" i="5"/>
  <c r="M203" i="5"/>
  <c r="N203" i="5" s="1"/>
  <c r="L203" i="5"/>
  <c r="F203" i="5"/>
  <c r="G203" i="5" s="1"/>
  <c r="AE203" i="5" s="1"/>
  <c r="V202" i="5"/>
  <c r="U202" i="5"/>
  <c r="W202" i="5" s="1"/>
  <c r="O202" i="5"/>
  <c r="M202" i="5"/>
  <c r="N202" i="5" s="1"/>
  <c r="L202" i="5"/>
  <c r="G202" i="5"/>
  <c r="AE202" i="5" s="1"/>
  <c r="F202" i="5"/>
  <c r="W201" i="5"/>
  <c r="V201" i="5"/>
  <c r="U201" i="5"/>
  <c r="O201" i="5"/>
  <c r="M201" i="5"/>
  <c r="L201" i="5"/>
  <c r="N201" i="5" s="1"/>
  <c r="G201" i="5"/>
  <c r="AE201" i="5" s="1"/>
  <c r="F201" i="5"/>
  <c r="V200" i="5"/>
  <c r="U200" i="5"/>
  <c r="W200" i="5" s="1"/>
  <c r="O200" i="5"/>
  <c r="N200" i="5"/>
  <c r="M200" i="5"/>
  <c r="L200" i="5"/>
  <c r="F200" i="5"/>
  <c r="G200" i="5" s="1"/>
  <c r="AE200" i="5" s="1"/>
  <c r="W199" i="5"/>
  <c r="V199" i="5"/>
  <c r="U199" i="5"/>
  <c r="O199" i="5"/>
  <c r="M199" i="5"/>
  <c r="N199" i="5" s="1"/>
  <c r="L199" i="5"/>
  <c r="F199" i="5"/>
  <c r="G199" i="5" s="1"/>
  <c r="AE199" i="5" s="1"/>
  <c r="V198" i="5"/>
  <c r="U198" i="5"/>
  <c r="W198" i="5" s="1"/>
  <c r="O198" i="5"/>
  <c r="M198" i="5"/>
  <c r="N198" i="5" s="1"/>
  <c r="L198" i="5"/>
  <c r="G198" i="5"/>
  <c r="AE198" i="5" s="1"/>
  <c r="F198" i="5"/>
  <c r="V197" i="5"/>
  <c r="U197" i="5"/>
  <c r="W197" i="5" s="1"/>
  <c r="O197" i="5"/>
  <c r="N197" i="5"/>
  <c r="M197" i="5"/>
  <c r="L197" i="5"/>
  <c r="G197" i="5"/>
  <c r="AE197" i="5" s="1"/>
  <c r="F197" i="5"/>
  <c r="W196" i="5"/>
  <c r="V196" i="5"/>
  <c r="U196" i="5"/>
  <c r="O196" i="5"/>
  <c r="N196" i="5"/>
  <c r="M196" i="5"/>
  <c r="L196" i="5"/>
  <c r="F196" i="5"/>
  <c r="G196" i="5" s="1"/>
  <c r="AE196" i="5" s="1"/>
  <c r="V195" i="5"/>
  <c r="U195" i="5"/>
  <c r="W195" i="5" s="1"/>
  <c r="O195" i="5"/>
  <c r="N195" i="5"/>
  <c r="M195" i="5"/>
  <c r="L195" i="5"/>
  <c r="G195" i="5"/>
  <c r="AE195" i="5" s="1"/>
  <c r="F195" i="5"/>
  <c r="V194" i="5"/>
  <c r="U194" i="5"/>
  <c r="W194" i="5" s="1"/>
  <c r="O194" i="5"/>
  <c r="M194" i="5"/>
  <c r="L194" i="5"/>
  <c r="N194" i="5" s="1"/>
  <c r="G194" i="5"/>
  <c r="AE194" i="5" s="1"/>
  <c r="F194" i="5"/>
  <c r="W193" i="5"/>
  <c r="V193" i="5"/>
  <c r="U193" i="5"/>
  <c r="O193" i="5"/>
  <c r="M193" i="5"/>
  <c r="N193" i="5" s="1"/>
  <c r="L193" i="5"/>
  <c r="G193" i="5"/>
  <c r="AE193" i="5" s="1"/>
  <c r="F193" i="5"/>
  <c r="W192" i="5"/>
  <c r="V192" i="5"/>
  <c r="U192" i="5"/>
  <c r="O192" i="5"/>
  <c r="N192" i="5"/>
  <c r="M192" i="5"/>
  <c r="L192" i="5"/>
  <c r="F192" i="5"/>
  <c r="G192" i="5" s="1"/>
  <c r="AE192" i="5" s="1"/>
  <c r="W191" i="5"/>
  <c r="V191" i="5"/>
  <c r="U191" i="5"/>
  <c r="O191" i="5"/>
  <c r="M191" i="5"/>
  <c r="N191" i="5" s="1"/>
  <c r="L191" i="5"/>
  <c r="F191" i="5"/>
  <c r="G191" i="5" s="1"/>
  <c r="AE191" i="5" s="1"/>
  <c r="V190" i="5"/>
  <c r="U190" i="5"/>
  <c r="W190" i="5" s="1"/>
  <c r="O190" i="5"/>
  <c r="M190" i="5"/>
  <c r="L190" i="5"/>
  <c r="G190" i="5"/>
  <c r="AE190" i="5" s="1"/>
  <c r="F190" i="5"/>
  <c r="V189" i="5"/>
  <c r="U189" i="5"/>
  <c r="W189" i="5" s="1"/>
  <c r="O189" i="5"/>
  <c r="N189" i="5"/>
  <c r="M189" i="5"/>
  <c r="L189" i="5"/>
  <c r="G189" i="5"/>
  <c r="AE189" i="5" s="1"/>
  <c r="F189" i="5"/>
  <c r="W188" i="5"/>
  <c r="V188" i="5"/>
  <c r="U188" i="5"/>
  <c r="O188" i="5"/>
  <c r="N188" i="5"/>
  <c r="M188" i="5"/>
  <c r="L188" i="5"/>
  <c r="F188" i="5"/>
  <c r="G188" i="5" s="1"/>
  <c r="AE188" i="5" s="1"/>
  <c r="V187" i="5"/>
  <c r="U187" i="5"/>
  <c r="W187" i="5" s="1"/>
  <c r="O187" i="5"/>
  <c r="N187" i="5"/>
  <c r="M187" i="5"/>
  <c r="L187" i="5"/>
  <c r="F187" i="5"/>
  <c r="G187" i="5" s="1"/>
  <c r="AE187" i="5" s="1"/>
  <c r="V186" i="5"/>
  <c r="U186" i="5"/>
  <c r="W186" i="5" s="1"/>
  <c r="O186" i="5"/>
  <c r="M186" i="5"/>
  <c r="N186" i="5" s="1"/>
  <c r="L186" i="5"/>
  <c r="F186" i="5"/>
  <c r="G186" i="5" s="1"/>
  <c r="AE186" i="5" s="1"/>
  <c r="W185" i="5"/>
  <c r="V185" i="5"/>
  <c r="U185" i="5"/>
  <c r="O185" i="5"/>
  <c r="M185" i="5"/>
  <c r="N185" i="5" s="1"/>
  <c r="L185" i="5"/>
  <c r="G185" i="5"/>
  <c r="AE185" i="5" s="1"/>
  <c r="F185" i="5"/>
  <c r="W184" i="5"/>
  <c r="V184" i="5"/>
  <c r="U184" i="5"/>
  <c r="O184" i="5"/>
  <c r="N184" i="5"/>
  <c r="M184" i="5"/>
  <c r="L184" i="5"/>
  <c r="F184" i="5"/>
  <c r="G184" i="5" s="1"/>
  <c r="AE184" i="5" s="1"/>
  <c r="AE183" i="5"/>
  <c r="W183" i="5"/>
  <c r="V183" i="5"/>
  <c r="U183" i="5"/>
  <c r="O183" i="5"/>
  <c r="M183" i="5"/>
  <c r="N183" i="5" s="1"/>
  <c r="L183" i="5"/>
  <c r="F183" i="5"/>
  <c r="G183" i="5" s="1"/>
  <c r="V182" i="5"/>
  <c r="U182" i="5"/>
  <c r="W182" i="5" s="1"/>
  <c r="O182" i="5"/>
  <c r="M182" i="5"/>
  <c r="N182" i="5" s="1"/>
  <c r="L182" i="5"/>
  <c r="G182" i="5"/>
  <c r="AE182" i="5" s="1"/>
  <c r="F182" i="5"/>
  <c r="V181" i="5"/>
  <c r="U181" i="5"/>
  <c r="W181" i="5" s="1"/>
  <c r="O181" i="5"/>
  <c r="N181" i="5"/>
  <c r="M181" i="5"/>
  <c r="L181" i="5"/>
  <c r="G181" i="5"/>
  <c r="AE181" i="5" s="1"/>
  <c r="F181" i="5"/>
  <c r="AE180" i="5"/>
  <c r="W180" i="5"/>
  <c r="V180" i="5"/>
  <c r="U180" i="5"/>
  <c r="O180" i="5"/>
  <c r="N180" i="5"/>
  <c r="M180" i="5"/>
  <c r="L180" i="5"/>
  <c r="G180" i="5"/>
  <c r="F180" i="5"/>
  <c r="V179" i="5"/>
  <c r="U179" i="5"/>
  <c r="W179" i="5" s="1"/>
  <c r="O179" i="5"/>
  <c r="M179" i="5"/>
  <c r="N179" i="5" s="1"/>
  <c r="L179" i="5"/>
  <c r="F179" i="5"/>
  <c r="G179" i="5" s="1"/>
  <c r="AE179" i="5" s="1"/>
  <c r="V178" i="5"/>
  <c r="U178" i="5"/>
  <c r="W178" i="5" s="1"/>
  <c r="O178" i="5"/>
  <c r="M178" i="5"/>
  <c r="L178" i="5"/>
  <c r="F178" i="5"/>
  <c r="G178" i="5" s="1"/>
  <c r="AE178" i="5" s="1"/>
  <c r="V177" i="5"/>
  <c r="U177" i="5"/>
  <c r="W177" i="5" s="1"/>
  <c r="O177" i="5"/>
  <c r="M177" i="5"/>
  <c r="L177" i="5"/>
  <c r="G177" i="5"/>
  <c r="AE177" i="5" s="1"/>
  <c r="F177" i="5"/>
  <c r="V176" i="5"/>
  <c r="U176" i="5"/>
  <c r="W176" i="5" s="1"/>
  <c r="O176" i="5"/>
  <c r="M176" i="5"/>
  <c r="N176" i="5" s="1"/>
  <c r="L176" i="5"/>
  <c r="F176" i="5"/>
  <c r="G176" i="5" s="1"/>
  <c r="AE176" i="5" s="1"/>
  <c r="V175" i="5"/>
  <c r="U175" i="5"/>
  <c r="W175" i="5" s="1"/>
  <c r="O175" i="5"/>
  <c r="M175" i="5"/>
  <c r="N175" i="5" s="1"/>
  <c r="L175" i="5"/>
  <c r="G175" i="5"/>
  <c r="AE175" i="5" s="1"/>
  <c r="F175" i="5"/>
  <c r="W174" i="5"/>
  <c r="V174" i="5"/>
  <c r="U174" i="5"/>
  <c r="O174" i="5"/>
  <c r="N174" i="5"/>
  <c r="M174" i="5"/>
  <c r="L174" i="5"/>
  <c r="F174" i="5"/>
  <c r="G174" i="5" s="1"/>
  <c r="AE174" i="5" s="1"/>
  <c r="V173" i="5"/>
  <c r="U173" i="5"/>
  <c r="W173" i="5" s="1"/>
  <c r="O173" i="5"/>
  <c r="M173" i="5"/>
  <c r="N173" i="5" s="1"/>
  <c r="L173" i="5"/>
  <c r="G173" i="5"/>
  <c r="AE173" i="5" s="1"/>
  <c r="F173" i="5"/>
  <c r="V172" i="5"/>
  <c r="U172" i="5"/>
  <c r="W172" i="5" s="1"/>
  <c r="O172" i="5"/>
  <c r="M172" i="5"/>
  <c r="L172" i="5"/>
  <c r="N172" i="5" s="1"/>
  <c r="G172" i="5"/>
  <c r="AE172" i="5" s="1"/>
  <c r="F172" i="5"/>
  <c r="W171" i="5"/>
  <c r="V171" i="5"/>
  <c r="U171" i="5"/>
  <c r="O171" i="5"/>
  <c r="M171" i="5"/>
  <c r="L171" i="5"/>
  <c r="N171" i="5" s="1"/>
  <c r="G171" i="5"/>
  <c r="AE171" i="5" s="1"/>
  <c r="F171" i="5"/>
  <c r="W170" i="5"/>
  <c r="V170" i="5"/>
  <c r="U170" i="5"/>
  <c r="O170" i="5"/>
  <c r="N170" i="5"/>
  <c r="M170" i="5"/>
  <c r="L170" i="5"/>
  <c r="F170" i="5"/>
  <c r="G170" i="5" s="1"/>
  <c r="AE170" i="5" s="1"/>
  <c r="V169" i="5"/>
  <c r="U169" i="5"/>
  <c r="W169" i="5" s="1"/>
  <c r="O169" i="5"/>
  <c r="M169" i="5"/>
  <c r="N169" i="5" s="1"/>
  <c r="L169" i="5"/>
  <c r="F169" i="5"/>
  <c r="G169" i="5" s="1"/>
  <c r="AE169" i="5" s="1"/>
  <c r="V168" i="5"/>
  <c r="U168" i="5"/>
  <c r="W168" i="5" s="1"/>
  <c r="O168" i="5"/>
  <c r="M168" i="5"/>
  <c r="N168" i="5" s="1"/>
  <c r="L168" i="5"/>
  <c r="F168" i="5"/>
  <c r="G168" i="5" s="1"/>
  <c r="AE168" i="5" s="1"/>
  <c r="V167" i="5"/>
  <c r="U167" i="5"/>
  <c r="W167" i="5" s="1"/>
  <c r="O167" i="5"/>
  <c r="M167" i="5"/>
  <c r="N167" i="5" s="1"/>
  <c r="L167" i="5"/>
  <c r="G167" i="5"/>
  <c r="AE167" i="5" s="1"/>
  <c r="F167" i="5"/>
  <c r="W166" i="5"/>
  <c r="V166" i="5"/>
  <c r="U166" i="5"/>
  <c r="O166" i="5"/>
  <c r="N166" i="5"/>
  <c r="M166" i="5"/>
  <c r="L166" i="5"/>
  <c r="F166" i="5"/>
  <c r="G166" i="5" s="1"/>
  <c r="AE166" i="5" s="1"/>
  <c r="V165" i="5"/>
  <c r="U165" i="5"/>
  <c r="W165" i="5" s="1"/>
  <c r="O165" i="5"/>
  <c r="M165" i="5"/>
  <c r="N165" i="5" s="1"/>
  <c r="L165" i="5"/>
  <c r="G165" i="5"/>
  <c r="AE165" i="5" s="1"/>
  <c r="F165" i="5"/>
  <c r="V164" i="5"/>
  <c r="U164" i="5"/>
  <c r="W164" i="5" s="1"/>
  <c r="O164" i="5"/>
  <c r="M164" i="5"/>
  <c r="L164" i="5"/>
  <c r="N164" i="5" s="1"/>
  <c r="G164" i="5"/>
  <c r="AE164" i="5" s="1"/>
  <c r="F164" i="5"/>
  <c r="W163" i="5"/>
  <c r="V163" i="5"/>
  <c r="U163" i="5"/>
  <c r="O163" i="5"/>
  <c r="M163" i="5"/>
  <c r="L163" i="5"/>
  <c r="N163" i="5" s="1"/>
  <c r="G163" i="5"/>
  <c r="AE163" i="5" s="1"/>
  <c r="F163" i="5"/>
  <c r="W162" i="5"/>
  <c r="V162" i="5"/>
  <c r="U162" i="5"/>
  <c r="O162" i="5"/>
  <c r="N162" i="5"/>
  <c r="M162" i="5"/>
  <c r="L162" i="5"/>
  <c r="F162" i="5"/>
  <c r="G162" i="5" s="1"/>
  <c r="AE162" i="5" s="1"/>
  <c r="V161" i="5"/>
  <c r="U161" i="5"/>
  <c r="W161" i="5" s="1"/>
  <c r="O161" i="5"/>
  <c r="M161" i="5"/>
  <c r="N161" i="5" s="1"/>
  <c r="L161" i="5"/>
  <c r="F161" i="5"/>
  <c r="G161" i="5" s="1"/>
  <c r="AE161" i="5" s="1"/>
  <c r="V160" i="5"/>
  <c r="U160" i="5"/>
  <c r="W160" i="5" s="1"/>
  <c r="O160" i="5"/>
  <c r="M160" i="5"/>
  <c r="N160" i="5" s="1"/>
  <c r="L160" i="5"/>
  <c r="F160" i="5"/>
  <c r="G160" i="5" s="1"/>
  <c r="AE160" i="5" s="1"/>
  <c r="V159" i="5"/>
  <c r="U159" i="5"/>
  <c r="W159" i="5" s="1"/>
  <c r="O159" i="5"/>
  <c r="M159" i="5"/>
  <c r="N159" i="5" s="1"/>
  <c r="L159" i="5"/>
  <c r="G159" i="5"/>
  <c r="AE159" i="5" s="1"/>
  <c r="F159" i="5"/>
  <c r="W158" i="5"/>
  <c r="V158" i="5"/>
  <c r="U158" i="5"/>
  <c r="O158" i="5"/>
  <c r="N158" i="5"/>
  <c r="M158" i="5"/>
  <c r="L158" i="5"/>
  <c r="F158" i="5"/>
  <c r="G158" i="5" s="1"/>
  <c r="AE158" i="5" s="1"/>
  <c r="V157" i="5"/>
  <c r="U157" i="5"/>
  <c r="W157" i="5" s="1"/>
  <c r="O157" i="5"/>
  <c r="M157" i="5"/>
  <c r="N157" i="5" s="1"/>
  <c r="L157" i="5"/>
  <c r="F157" i="5"/>
  <c r="G157" i="5" s="1"/>
  <c r="AE157" i="5" s="1"/>
  <c r="V156" i="5"/>
  <c r="U156" i="5"/>
  <c r="W156" i="5" s="1"/>
  <c r="O156" i="5"/>
  <c r="M156" i="5"/>
  <c r="N156" i="5" s="1"/>
  <c r="L156" i="5"/>
  <c r="G156" i="5"/>
  <c r="AE156" i="5" s="1"/>
  <c r="F156" i="5"/>
  <c r="V155" i="5"/>
  <c r="U155" i="5"/>
  <c r="W155" i="5" s="1"/>
  <c r="O155" i="5"/>
  <c r="M155" i="5"/>
  <c r="L155" i="5"/>
  <c r="N155" i="5" s="1"/>
  <c r="G155" i="5"/>
  <c r="AE155" i="5" s="1"/>
  <c r="F155" i="5"/>
  <c r="W154" i="5"/>
  <c r="V154" i="5"/>
  <c r="U154" i="5"/>
  <c r="O154" i="5"/>
  <c r="N154" i="5"/>
  <c r="M154" i="5"/>
  <c r="L154" i="5"/>
  <c r="F154" i="5"/>
  <c r="G154" i="5" s="1"/>
  <c r="AE154" i="5" s="1"/>
  <c r="V153" i="5"/>
  <c r="U153" i="5"/>
  <c r="W153" i="5" s="1"/>
  <c r="O153" i="5"/>
  <c r="M153" i="5"/>
  <c r="N153" i="5" s="1"/>
  <c r="L153" i="5"/>
  <c r="F153" i="5"/>
  <c r="G153" i="5" s="1"/>
  <c r="AE153" i="5" s="1"/>
  <c r="V152" i="5"/>
  <c r="U152" i="5"/>
  <c r="W152" i="5" s="1"/>
  <c r="O152" i="5"/>
  <c r="M152" i="5"/>
  <c r="N152" i="5" s="1"/>
  <c r="L152" i="5"/>
  <c r="F152" i="5"/>
  <c r="G152" i="5" s="1"/>
  <c r="AE152" i="5" s="1"/>
  <c r="V151" i="5"/>
  <c r="U151" i="5"/>
  <c r="W151" i="5" s="1"/>
  <c r="O151" i="5"/>
  <c r="M151" i="5"/>
  <c r="N151" i="5" s="1"/>
  <c r="L151" i="5"/>
  <c r="G151" i="5"/>
  <c r="AE151" i="5" s="1"/>
  <c r="F151" i="5"/>
  <c r="W150" i="5"/>
  <c r="V150" i="5"/>
  <c r="U150" i="5"/>
  <c r="O150" i="5"/>
  <c r="N150" i="5"/>
  <c r="M150" i="5"/>
  <c r="L150" i="5"/>
  <c r="F150" i="5"/>
  <c r="G150" i="5" s="1"/>
  <c r="AE150" i="5" s="1"/>
  <c r="W149" i="5"/>
  <c r="V149" i="5"/>
  <c r="U149" i="5"/>
  <c r="O149" i="5"/>
  <c r="M149" i="5"/>
  <c r="N149" i="5" s="1"/>
  <c r="L149" i="5"/>
  <c r="F149" i="5"/>
  <c r="G149" i="5" s="1"/>
  <c r="AE149" i="5" s="1"/>
  <c r="V148" i="5"/>
  <c r="U148" i="5"/>
  <c r="W148" i="5" s="1"/>
  <c r="O148" i="5"/>
  <c r="M148" i="5"/>
  <c r="N148" i="5" s="1"/>
  <c r="L148" i="5"/>
  <c r="F148" i="5"/>
  <c r="G148" i="5" s="1"/>
  <c r="AE148" i="5" s="1"/>
  <c r="V147" i="5"/>
  <c r="U147" i="5"/>
  <c r="W147" i="5" s="1"/>
  <c r="O147" i="5"/>
  <c r="M147" i="5"/>
  <c r="N147" i="5" s="1"/>
  <c r="L147" i="5"/>
  <c r="G147" i="5"/>
  <c r="AE147" i="5" s="1"/>
  <c r="F147" i="5"/>
  <c r="W146" i="5"/>
  <c r="V146" i="5"/>
  <c r="U146" i="5"/>
  <c r="O146" i="5"/>
  <c r="N146" i="5"/>
  <c r="M146" i="5"/>
  <c r="L146" i="5"/>
  <c r="F146" i="5"/>
  <c r="G146" i="5" s="1"/>
  <c r="AE146" i="5" s="1"/>
  <c r="V145" i="5"/>
  <c r="U145" i="5"/>
  <c r="W145" i="5" s="1"/>
  <c r="O145" i="5"/>
  <c r="M145" i="5"/>
  <c r="N145" i="5" s="1"/>
  <c r="L145" i="5"/>
  <c r="G145" i="5"/>
  <c r="AE145" i="5" s="1"/>
  <c r="F145" i="5"/>
  <c r="V144" i="5"/>
  <c r="U144" i="5"/>
  <c r="W144" i="5" s="1"/>
  <c r="O144" i="5"/>
  <c r="M144" i="5"/>
  <c r="L144" i="5"/>
  <c r="F144" i="5"/>
  <c r="G144" i="5" s="1"/>
  <c r="AE144" i="5" s="1"/>
  <c r="V143" i="5"/>
  <c r="U143" i="5"/>
  <c r="W143" i="5" s="1"/>
  <c r="O143" i="5"/>
  <c r="M143" i="5"/>
  <c r="N143" i="5" s="1"/>
  <c r="L143" i="5"/>
  <c r="G143" i="5"/>
  <c r="AE143" i="5" s="1"/>
  <c r="F143" i="5"/>
  <c r="W142" i="5"/>
  <c r="V142" i="5"/>
  <c r="U142" i="5"/>
  <c r="O142" i="5"/>
  <c r="N142" i="5"/>
  <c r="M142" i="5"/>
  <c r="L142" i="5"/>
  <c r="F142" i="5"/>
  <c r="G142" i="5" s="1"/>
  <c r="AE142" i="5" s="1"/>
  <c r="W141" i="5"/>
  <c r="V141" i="5"/>
  <c r="U141" i="5"/>
  <c r="O141" i="5"/>
  <c r="M141" i="5"/>
  <c r="N141" i="5" s="1"/>
  <c r="L141" i="5"/>
  <c r="F141" i="5"/>
  <c r="G141" i="5" s="1"/>
  <c r="AE141" i="5" s="1"/>
  <c r="V140" i="5"/>
  <c r="U140" i="5"/>
  <c r="W140" i="5" s="1"/>
  <c r="O140" i="5"/>
  <c r="M140" i="5"/>
  <c r="L140" i="5"/>
  <c r="F140" i="5"/>
  <c r="G140" i="5" s="1"/>
  <c r="AE140" i="5" s="1"/>
  <c r="V139" i="5"/>
  <c r="U139" i="5"/>
  <c r="W139" i="5" s="1"/>
  <c r="O139" i="5"/>
  <c r="M139" i="5"/>
  <c r="N139" i="5" s="1"/>
  <c r="L139" i="5"/>
  <c r="G139" i="5"/>
  <c r="AE139" i="5" s="1"/>
  <c r="F139" i="5"/>
  <c r="W138" i="5"/>
  <c r="V138" i="5"/>
  <c r="U138" i="5"/>
  <c r="O138" i="5"/>
  <c r="N138" i="5"/>
  <c r="M138" i="5"/>
  <c r="L138" i="5"/>
  <c r="F138" i="5"/>
  <c r="G138" i="5" s="1"/>
  <c r="AE138" i="5" s="1"/>
  <c r="V137" i="5"/>
  <c r="U137" i="5"/>
  <c r="W137" i="5" s="1"/>
  <c r="O137" i="5"/>
  <c r="M137" i="5"/>
  <c r="N137" i="5" s="1"/>
  <c r="L137" i="5"/>
  <c r="G137" i="5"/>
  <c r="AE137" i="5" s="1"/>
  <c r="F137" i="5"/>
  <c r="V136" i="5"/>
  <c r="U136" i="5"/>
  <c r="W136" i="5" s="1"/>
  <c r="O136" i="5"/>
  <c r="M136" i="5"/>
  <c r="N136" i="5" s="1"/>
  <c r="L136" i="5"/>
  <c r="F136" i="5"/>
  <c r="G136" i="5" s="1"/>
  <c r="AE136" i="5" s="1"/>
  <c r="V135" i="5"/>
  <c r="U135" i="5"/>
  <c r="W135" i="5" s="1"/>
  <c r="O135" i="5"/>
  <c r="M135" i="5"/>
  <c r="N135" i="5" s="1"/>
  <c r="L135" i="5"/>
  <c r="G135" i="5"/>
  <c r="AE135" i="5" s="1"/>
  <c r="F135" i="5"/>
  <c r="W134" i="5"/>
  <c r="V134" i="5"/>
  <c r="U134" i="5"/>
  <c r="O134" i="5"/>
  <c r="N134" i="5"/>
  <c r="M134" i="5"/>
  <c r="L134" i="5"/>
  <c r="F134" i="5"/>
  <c r="G134" i="5" s="1"/>
  <c r="AE134" i="5" s="1"/>
  <c r="W133" i="5"/>
  <c r="V133" i="5"/>
  <c r="U133" i="5"/>
  <c r="O133" i="5"/>
  <c r="M133" i="5"/>
  <c r="N133" i="5" s="1"/>
  <c r="L133" i="5"/>
  <c r="F133" i="5"/>
  <c r="G133" i="5" s="1"/>
  <c r="AE133" i="5" s="1"/>
  <c r="V132" i="5"/>
  <c r="U132" i="5"/>
  <c r="W132" i="5" s="1"/>
  <c r="O132" i="5"/>
  <c r="M132" i="5"/>
  <c r="N132" i="5" s="1"/>
  <c r="L132" i="5"/>
  <c r="F132" i="5"/>
  <c r="G132" i="5" s="1"/>
  <c r="AE132" i="5" s="1"/>
  <c r="V131" i="5"/>
  <c r="U131" i="5"/>
  <c r="W131" i="5" s="1"/>
  <c r="O131" i="5"/>
  <c r="M131" i="5"/>
  <c r="N131" i="5" s="1"/>
  <c r="L131" i="5"/>
  <c r="G131" i="5"/>
  <c r="AE131" i="5" s="1"/>
  <c r="F131" i="5"/>
  <c r="W130" i="5"/>
  <c r="V130" i="5"/>
  <c r="U130" i="5"/>
  <c r="O130" i="5"/>
  <c r="N130" i="5"/>
  <c r="M130" i="5"/>
  <c r="L130" i="5"/>
  <c r="F130" i="5"/>
  <c r="G130" i="5" s="1"/>
  <c r="AE130" i="5" s="1"/>
  <c r="W129" i="5"/>
  <c r="V129" i="5"/>
  <c r="U129" i="5"/>
  <c r="O129" i="5"/>
  <c r="M129" i="5"/>
  <c r="N129" i="5" s="1"/>
  <c r="L129" i="5"/>
  <c r="G129" i="5"/>
  <c r="AE129" i="5" s="1"/>
  <c r="F129" i="5"/>
  <c r="V128" i="5"/>
  <c r="U128" i="5"/>
  <c r="W128" i="5" s="1"/>
  <c r="O128" i="5"/>
  <c r="M128" i="5"/>
  <c r="L128" i="5"/>
  <c r="N128" i="5" s="1"/>
  <c r="G128" i="5"/>
  <c r="AE128" i="5" s="1"/>
  <c r="F128" i="5"/>
  <c r="V127" i="5"/>
  <c r="U127" i="5"/>
  <c r="W127" i="5" s="1"/>
  <c r="O127" i="5"/>
  <c r="M127" i="5"/>
  <c r="N127" i="5" s="1"/>
  <c r="L127" i="5"/>
  <c r="G127" i="5"/>
  <c r="AE127" i="5" s="1"/>
  <c r="F127" i="5"/>
  <c r="W126" i="5"/>
  <c r="V126" i="5"/>
  <c r="U126" i="5"/>
  <c r="O126" i="5"/>
  <c r="N126" i="5"/>
  <c r="M126" i="5"/>
  <c r="L126" i="5"/>
  <c r="F126" i="5"/>
  <c r="G126" i="5" s="1"/>
  <c r="AE126" i="5" s="1"/>
  <c r="W125" i="5"/>
  <c r="V125" i="5"/>
  <c r="U125" i="5"/>
  <c r="O125" i="5"/>
  <c r="M125" i="5"/>
  <c r="N125" i="5" s="1"/>
  <c r="L125" i="5"/>
  <c r="F125" i="5"/>
  <c r="G125" i="5" s="1"/>
  <c r="AE125" i="5" s="1"/>
  <c r="W124" i="5"/>
  <c r="V124" i="5"/>
  <c r="U124" i="5"/>
  <c r="O124" i="5"/>
  <c r="M124" i="5"/>
  <c r="L124" i="5"/>
  <c r="F124" i="5"/>
  <c r="G124" i="5" s="1"/>
  <c r="AE124" i="5" s="1"/>
  <c r="V123" i="5"/>
  <c r="U123" i="5"/>
  <c r="W123" i="5" s="1"/>
  <c r="O123" i="5"/>
  <c r="M123" i="5"/>
  <c r="N123" i="5" s="1"/>
  <c r="L123" i="5"/>
  <c r="G123" i="5"/>
  <c r="AE123" i="5" s="1"/>
  <c r="F123" i="5"/>
  <c r="AE122" i="5"/>
  <c r="W122" i="5"/>
  <c r="V122" i="5"/>
  <c r="U122" i="5"/>
  <c r="O122" i="5"/>
  <c r="N122" i="5"/>
  <c r="M122" i="5"/>
  <c r="L122" i="5"/>
  <c r="F122" i="5"/>
  <c r="G122" i="5" s="1"/>
  <c r="V121" i="5"/>
  <c r="U121" i="5"/>
  <c r="W121" i="5" s="1"/>
  <c r="O121" i="5"/>
  <c r="M121" i="5"/>
  <c r="N121" i="5" s="1"/>
  <c r="L121" i="5"/>
  <c r="G121" i="5"/>
  <c r="AE121" i="5" s="1"/>
  <c r="F121" i="5"/>
  <c r="V120" i="5"/>
  <c r="U120" i="5"/>
  <c r="W120" i="5" s="1"/>
  <c r="O120" i="5"/>
  <c r="M120" i="5"/>
  <c r="L120" i="5"/>
  <c r="N120" i="5" s="1"/>
  <c r="F120" i="5"/>
  <c r="G120" i="5" s="1"/>
  <c r="AE120" i="5" s="1"/>
  <c r="W119" i="5"/>
  <c r="V119" i="5"/>
  <c r="U119" i="5"/>
  <c r="O119" i="5"/>
  <c r="M119" i="5"/>
  <c r="L119" i="5"/>
  <c r="N119" i="5" s="1"/>
  <c r="G119" i="5"/>
  <c r="AE119" i="5" s="1"/>
  <c r="F119" i="5"/>
  <c r="V118" i="5"/>
  <c r="U118" i="5"/>
  <c r="W118" i="5" s="1"/>
  <c r="O118" i="5"/>
  <c r="N118" i="5"/>
  <c r="M118" i="5"/>
  <c r="L118" i="5"/>
  <c r="F118" i="5"/>
  <c r="G118" i="5" s="1"/>
  <c r="AE118" i="5" s="1"/>
  <c r="W117" i="5"/>
  <c r="V117" i="5"/>
  <c r="U117" i="5"/>
  <c r="O117" i="5"/>
  <c r="M117" i="5"/>
  <c r="N117" i="5" s="1"/>
  <c r="L117" i="5"/>
  <c r="F117" i="5"/>
  <c r="G117" i="5" s="1"/>
  <c r="AE117" i="5" s="1"/>
  <c r="W116" i="5"/>
  <c r="V116" i="5"/>
  <c r="U116" i="5"/>
  <c r="O116" i="5"/>
  <c r="M116" i="5"/>
  <c r="N116" i="5" s="1"/>
  <c r="L116" i="5"/>
  <c r="F116" i="5"/>
  <c r="G116" i="5" s="1"/>
  <c r="AE116" i="5" s="1"/>
  <c r="V115" i="5"/>
  <c r="U115" i="5"/>
  <c r="W115" i="5" s="1"/>
  <c r="O115" i="5"/>
  <c r="M115" i="5"/>
  <c r="N115" i="5" s="1"/>
  <c r="L115" i="5"/>
  <c r="F115" i="5"/>
  <c r="G115" i="5" s="1"/>
  <c r="AE115" i="5" s="1"/>
  <c r="W114" i="5"/>
  <c r="V114" i="5"/>
  <c r="U114" i="5"/>
  <c r="O114" i="5"/>
  <c r="M114" i="5"/>
  <c r="N114" i="5" s="1"/>
  <c r="L114" i="5"/>
  <c r="F114" i="5"/>
  <c r="G114" i="5" s="1"/>
  <c r="AE114" i="5" s="1"/>
  <c r="V113" i="5"/>
  <c r="U113" i="5"/>
  <c r="W113" i="5" s="1"/>
  <c r="O113" i="5"/>
  <c r="M113" i="5"/>
  <c r="N113" i="5" s="1"/>
  <c r="L113" i="5"/>
  <c r="G113" i="5"/>
  <c r="AE113" i="5" s="1"/>
  <c r="F113" i="5"/>
  <c r="V112" i="5"/>
  <c r="U112" i="5"/>
  <c r="W112" i="5" s="1"/>
  <c r="O112" i="5"/>
  <c r="N112" i="5"/>
  <c r="M112" i="5"/>
  <c r="L112" i="5"/>
  <c r="F112" i="5"/>
  <c r="G112" i="5" s="1"/>
  <c r="AE112" i="5" s="1"/>
  <c r="V111" i="5"/>
  <c r="U111" i="5"/>
  <c r="W111" i="5" s="1"/>
  <c r="O111" i="5"/>
  <c r="M111" i="5"/>
  <c r="N111" i="5" s="1"/>
  <c r="L111" i="5"/>
  <c r="G111" i="5"/>
  <c r="AE111" i="5" s="1"/>
  <c r="F111" i="5"/>
  <c r="V110" i="5"/>
  <c r="U110" i="5"/>
  <c r="W110" i="5" s="1"/>
  <c r="O110" i="5"/>
  <c r="N110" i="5"/>
  <c r="M110" i="5"/>
  <c r="L110" i="5"/>
  <c r="F110" i="5"/>
  <c r="G110" i="5" s="1"/>
  <c r="AE110" i="5" s="1"/>
  <c r="W109" i="5"/>
  <c r="V109" i="5"/>
  <c r="U109" i="5"/>
  <c r="O109" i="5"/>
  <c r="M109" i="5"/>
  <c r="N109" i="5" s="1"/>
  <c r="L109" i="5"/>
  <c r="F109" i="5"/>
  <c r="G109" i="5" s="1"/>
  <c r="AE109" i="5" s="1"/>
  <c r="W108" i="5"/>
  <c r="V108" i="5"/>
  <c r="U108" i="5"/>
  <c r="O108" i="5"/>
  <c r="M108" i="5"/>
  <c r="N108" i="5" s="1"/>
  <c r="L108" i="5"/>
  <c r="F108" i="5"/>
  <c r="G108" i="5" s="1"/>
  <c r="AE108" i="5" s="1"/>
  <c r="V107" i="5"/>
  <c r="U107" i="5"/>
  <c r="W107" i="5" s="1"/>
  <c r="O107" i="5"/>
  <c r="M107" i="5"/>
  <c r="N107" i="5" s="1"/>
  <c r="L107" i="5"/>
  <c r="G107" i="5"/>
  <c r="AE107" i="5" s="1"/>
  <c r="F107" i="5"/>
  <c r="W106" i="5"/>
  <c r="V106" i="5"/>
  <c r="U106" i="5"/>
  <c r="O106" i="5"/>
  <c r="M106" i="5"/>
  <c r="N106" i="5" s="1"/>
  <c r="L106" i="5"/>
  <c r="F106" i="5"/>
  <c r="G106" i="5" s="1"/>
  <c r="AE106" i="5" s="1"/>
  <c r="V105" i="5"/>
  <c r="U105" i="5"/>
  <c r="W105" i="5" s="1"/>
  <c r="O105" i="5"/>
  <c r="M105" i="5"/>
  <c r="N105" i="5" s="1"/>
  <c r="L105" i="5"/>
  <c r="G105" i="5"/>
  <c r="AE105" i="5" s="1"/>
  <c r="F105" i="5"/>
  <c r="V104" i="5"/>
  <c r="U104" i="5"/>
  <c r="W104" i="5" s="1"/>
  <c r="O104" i="5"/>
  <c r="N104" i="5"/>
  <c r="M104" i="5"/>
  <c r="L104" i="5"/>
  <c r="F104" i="5"/>
  <c r="G104" i="5" s="1"/>
  <c r="AE104" i="5" s="1"/>
  <c r="V103" i="5"/>
  <c r="U103" i="5"/>
  <c r="W103" i="5" s="1"/>
  <c r="O103" i="5"/>
  <c r="M103" i="5"/>
  <c r="N103" i="5" s="1"/>
  <c r="L103" i="5"/>
  <c r="G103" i="5"/>
  <c r="AE103" i="5" s="1"/>
  <c r="F103" i="5"/>
  <c r="W102" i="5"/>
  <c r="V102" i="5"/>
  <c r="U102" i="5"/>
  <c r="O102" i="5"/>
  <c r="N102" i="5"/>
  <c r="M102" i="5"/>
  <c r="L102" i="5"/>
  <c r="F102" i="5"/>
  <c r="G102" i="5" s="1"/>
  <c r="AE102" i="5" s="1"/>
  <c r="W101" i="5"/>
  <c r="V101" i="5"/>
  <c r="U101" i="5"/>
  <c r="O101" i="5"/>
  <c r="M101" i="5"/>
  <c r="N101" i="5" s="1"/>
  <c r="L101" i="5"/>
  <c r="F101" i="5"/>
  <c r="G101" i="5" s="1"/>
  <c r="AE101" i="5" s="1"/>
  <c r="W100" i="5"/>
  <c r="V100" i="5"/>
  <c r="U100" i="5"/>
  <c r="O100" i="5"/>
  <c r="M100" i="5"/>
  <c r="N100" i="5" s="1"/>
  <c r="L100" i="5"/>
  <c r="F100" i="5"/>
  <c r="G100" i="5" s="1"/>
  <c r="AE100" i="5" s="1"/>
  <c r="V99" i="5"/>
  <c r="U99" i="5"/>
  <c r="W99" i="5" s="1"/>
  <c r="O99" i="5"/>
  <c r="M99" i="5"/>
  <c r="N99" i="5" s="1"/>
  <c r="L99" i="5"/>
  <c r="G99" i="5"/>
  <c r="AE99" i="5" s="1"/>
  <c r="F99" i="5"/>
  <c r="W98" i="5"/>
  <c r="V98" i="5"/>
  <c r="U98" i="5"/>
  <c r="O98" i="5"/>
  <c r="N98" i="5"/>
  <c r="M98" i="5"/>
  <c r="L98" i="5"/>
  <c r="F98" i="5"/>
  <c r="G98" i="5" s="1"/>
  <c r="AE98" i="5" s="1"/>
  <c r="V97" i="5"/>
  <c r="U97" i="5"/>
  <c r="W97" i="5" s="1"/>
  <c r="O97" i="5"/>
  <c r="M97" i="5"/>
  <c r="N97" i="5" s="1"/>
  <c r="L97" i="5"/>
  <c r="G97" i="5"/>
  <c r="AE97" i="5" s="1"/>
  <c r="F97" i="5"/>
  <c r="V96" i="5"/>
  <c r="U96" i="5"/>
  <c r="W96" i="5" s="1"/>
  <c r="O96" i="5"/>
  <c r="N96" i="5"/>
  <c r="M96" i="5"/>
  <c r="L96" i="5"/>
  <c r="F96" i="5"/>
  <c r="G96" i="5" s="1"/>
  <c r="AE96" i="5" s="1"/>
  <c r="V95" i="5"/>
  <c r="U95" i="5"/>
  <c r="W95" i="5" s="1"/>
  <c r="O95" i="5"/>
  <c r="M95" i="5"/>
  <c r="N95" i="5" s="1"/>
  <c r="L95" i="5"/>
  <c r="G95" i="5"/>
  <c r="AE95" i="5" s="1"/>
  <c r="F95" i="5"/>
  <c r="W94" i="5"/>
  <c r="V94" i="5"/>
  <c r="U94" i="5"/>
  <c r="O94" i="5"/>
  <c r="N94" i="5"/>
  <c r="M94" i="5"/>
  <c r="L94" i="5"/>
  <c r="F94" i="5"/>
  <c r="G94" i="5" s="1"/>
  <c r="AE94" i="5" s="1"/>
  <c r="W93" i="5"/>
  <c r="V93" i="5"/>
  <c r="U93" i="5"/>
  <c r="O93" i="5"/>
  <c r="M93" i="5"/>
  <c r="N93" i="5" s="1"/>
  <c r="L93" i="5"/>
  <c r="F93" i="5"/>
  <c r="G93" i="5" s="1"/>
  <c r="AE93" i="5" s="1"/>
  <c r="V92" i="5"/>
  <c r="U92" i="5"/>
  <c r="W92" i="5" s="1"/>
  <c r="O92" i="5"/>
  <c r="M92" i="5"/>
  <c r="N92" i="5" s="1"/>
  <c r="L92" i="5"/>
  <c r="F92" i="5"/>
  <c r="G92" i="5" s="1"/>
  <c r="AE92" i="5" s="1"/>
  <c r="V91" i="5"/>
  <c r="U91" i="5"/>
  <c r="W91" i="5" s="1"/>
  <c r="O91" i="5"/>
  <c r="M91" i="5"/>
  <c r="N91" i="5" s="1"/>
  <c r="L91" i="5"/>
  <c r="G91" i="5"/>
  <c r="AE91" i="5" s="1"/>
  <c r="F91" i="5"/>
  <c r="W90" i="5"/>
  <c r="V90" i="5"/>
  <c r="U90" i="5"/>
  <c r="O90" i="5"/>
  <c r="N90" i="5"/>
  <c r="M90" i="5"/>
  <c r="L90" i="5"/>
  <c r="F90" i="5"/>
  <c r="G90" i="5" s="1"/>
  <c r="AE90" i="5" s="1"/>
  <c r="V89" i="5"/>
  <c r="U89" i="5"/>
  <c r="W89" i="5" s="1"/>
  <c r="O89" i="5"/>
  <c r="M89" i="5"/>
  <c r="N89" i="5" s="1"/>
  <c r="L89" i="5"/>
  <c r="G89" i="5"/>
  <c r="AE89" i="5" s="1"/>
  <c r="F89" i="5"/>
  <c r="V88" i="5"/>
  <c r="U88" i="5"/>
  <c r="W88" i="5" s="1"/>
  <c r="O88" i="5"/>
  <c r="M88" i="5"/>
  <c r="L88" i="5"/>
  <c r="N88" i="5" s="1"/>
  <c r="F88" i="5"/>
  <c r="G88" i="5" s="1"/>
  <c r="AE88" i="5" s="1"/>
  <c r="V87" i="5"/>
  <c r="U87" i="5"/>
  <c r="W87" i="5" s="1"/>
  <c r="O87" i="5"/>
  <c r="M87" i="5"/>
  <c r="N87" i="5" s="1"/>
  <c r="L87" i="5"/>
  <c r="G87" i="5"/>
  <c r="AE87" i="5" s="1"/>
  <c r="F87" i="5"/>
  <c r="W86" i="5"/>
  <c r="V86" i="5"/>
  <c r="U86" i="5"/>
  <c r="O86" i="5"/>
  <c r="N86" i="5"/>
  <c r="M86" i="5"/>
  <c r="L86" i="5"/>
  <c r="F86" i="5"/>
  <c r="G86" i="5" s="1"/>
  <c r="AE86" i="5" s="1"/>
  <c r="W85" i="5"/>
  <c r="V85" i="5"/>
  <c r="U85" i="5"/>
  <c r="O85" i="5"/>
  <c r="M85" i="5"/>
  <c r="N85" i="5" s="1"/>
  <c r="L85" i="5"/>
  <c r="F85" i="5"/>
  <c r="G85" i="5" s="1"/>
  <c r="AE85" i="5" s="1"/>
  <c r="V84" i="5"/>
  <c r="U84" i="5"/>
  <c r="W84" i="5" s="1"/>
  <c r="O84" i="5"/>
  <c r="M84" i="5"/>
  <c r="N84" i="5" s="1"/>
  <c r="L84" i="5"/>
  <c r="F84" i="5"/>
  <c r="G84" i="5" s="1"/>
  <c r="AE84" i="5" s="1"/>
  <c r="V83" i="5"/>
  <c r="U83" i="5"/>
  <c r="W83" i="5" s="1"/>
  <c r="O83" i="5"/>
  <c r="M83" i="5"/>
  <c r="N83" i="5" s="1"/>
  <c r="L83" i="5"/>
  <c r="G83" i="5"/>
  <c r="AE83" i="5" s="1"/>
  <c r="F83" i="5"/>
  <c r="W82" i="5"/>
  <c r="V82" i="5"/>
  <c r="U82" i="5"/>
  <c r="O82" i="5"/>
  <c r="N82" i="5"/>
  <c r="M82" i="5"/>
  <c r="L82" i="5"/>
  <c r="G82" i="5"/>
  <c r="AE82" i="5" s="1"/>
  <c r="F82" i="5"/>
  <c r="V81" i="5"/>
  <c r="U81" i="5"/>
  <c r="W81" i="5" s="1"/>
  <c r="O81" i="5"/>
  <c r="N81" i="5"/>
  <c r="M81" i="5"/>
  <c r="L81" i="5"/>
  <c r="G81" i="5"/>
  <c r="AE81" i="5" s="1"/>
  <c r="F81" i="5"/>
  <c r="V80" i="5"/>
  <c r="U80" i="5"/>
  <c r="W80" i="5" s="1"/>
  <c r="O80" i="5"/>
  <c r="M80" i="5"/>
  <c r="L80" i="5"/>
  <c r="N80" i="5" s="1"/>
  <c r="F80" i="5"/>
  <c r="G80" i="5" s="1"/>
  <c r="AE80" i="5" s="1"/>
  <c r="V79" i="5"/>
  <c r="U79" i="5"/>
  <c r="W79" i="5" s="1"/>
  <c r="O79" i="5"/>
  <c r="M79" i="5"/>
  <c r="N79" i="5" s="1"/>
  <c r="L79" i="5"/>
  <c r="G79" i="5"/>
  <c r="AE79" i="5" s="1"/>
  <c r="F79" i="5"/>
  <c r="W78" i="5"/>
  <c r="V78" i="5"/>
  <c r="U78" i="5"/>
  <c r="O78" i="5"/>
  <c r="N78" i="5"/>
  <c r="M78" i="5"/>
  <c r="L78" i="5"/>
  <c r="F78" i="5"/>
  <c r="G78" i="5" s="1"/>
  <c r="AE78" i="5" s="1"/>
  <c r="W77" i="5"/>
  <c r="V77" i="5"/>
  <c r="U77" i="5"/>
  <c r="O77" i="5"/>
  <c r="M77" i="5"/>
  <c r="N77" i="5" s="1"/>
  <c r="L77" i="5"/>
  <c r="F77" i="5"/>
  <c r="G77" i="5" s="1"/>
  <c r="AE77" i="5" s="1"/>
  <c r="V76" i="5"/>
  <c r="U76" i="5"/>
  <c r="W76" i="5" s="1"/>
  <c r="O76" i="5"/>
  <c r="M76" i="5"/>
  <c r="L76" i="5"/>
  <c r="F76" i="5"/>
  <c r="G76" i="5" s="1"/>
  <c r="AE76" i="5" s="1"/>
  <c r="V75" i="5"/>
  <c r="U75" i="5"/>
  <c r="W75" i="5" s="1"/>
  <c r="O75" i="5"/>
  <c r="M75" i="5"/>
  <c r="N75" i="5" s="1"/>
  <c r="L75" i="5"/>
  <c r="G75" i="5"/>
  <c r="AE75" i="5" s="1"/>
  <c r="F75" i="5"/>
  <c r="W74" i="5"/>
  <c r="V74" i="5"/>
  <c r="U74" i="5"/>
  <c r="O74" i="5"/>
  <c r="N74" i="5"/>
  <c r="M74" i="5"/>
  <c r="L74" i="5"/>
  <c r="G74" i="5"/>
  <c r="AE74" i="5" s="1"/>
  <c r="F74" i="5"/>
  <c r="V73" i="5"/>
  <c r="U73" i="5"/>
  <c r="W73" i="5" s="1"/>
  <c r="O73" i="5"/>
  <c r="M73" i="5"/>
  <c r="N73" i="5" s="1"/>
  <c r="L73" i="5"/>
  <c r="G73" i="5"/>
  <c r="AE73" i="5" s="1"/>
  <c r="F73" i="5"/>
  <c r="V72" i="5"/>
  <c r="U72" i="5"/>
  <c r="W72" i="5" s="1"/>
  <c r="O72" i="5"/>
  <c r="M72" i="5"/>
  <c r="L72" i="5"/>
  <c r="N72" i="5" s="1"/>
  <c r="F72" i="5"/>
  <c r="G72" i="5" s="1"/>
  <c r="AE72" i="5" s="1"/>
  <c r="V71" i="5"/>
  <c r="U71" i="5"/>
  <c r="W71" i="5" s="1"/>
  <c r="O71" i="5"/>
  <c r="M71" i="5"/>
  <c r="L71" i="5"/>
  <c r="G71" i="5"/>
  <c r="AE71" i="5" s="1"/>
  <c r="F71" i="5"/>
  <c r="V70" i="5"/>
  <c r="U70" i="5"/>
  <c r="W70" i="5" s="1"/>
  <c r="O70" i="5"/>
  <c r="N70" i="5"/>
  <c r="M70" i="5"/>
  <c r="L70" i="5"/>
  <c r="F70" i="5"/>
  <c r="G70" i="5" s="1"/>
  <c r="AE70" i="5" s="1"/>
  <c r="W69" i="5"/>
  <c r="V69" i="5"/>
  <c r="U69" i="5"/>
  <c r="O69" i="5"/>
  <c r="M69" i="5"/>
  <c r="N69" i="5" s="1"/>
  <c r="L69" i="5"/>
  <c r="F69" i="5"/>
  <c r="G69" i="5" s="1"/>
  <c r="AE69" i="5" s="1"/>
  <c r="V68" i="5"/>
  <c r="U68" i="5"/>
  <c r="W68" i="5" s="1"/>
  <c r="O68" i="5"/>
  <c r="M68" i="5"/>
  <c r="N68" i="5" s="1"/>
  <c r="L68" i="5"/>
  <c r="F68" i="5"/>
  <c r="G68" i="5" s="1"/>
  <c r="AE68" i="5" s="1"/>
  <c r="V67" i="5"/>
  <c r="U67" i="5"/>
  <c r="W67" i="5" s="1"/>
  <c r="O67" i="5"/>
  <c r="M67" i="5"/>
  <c r="N67" i="5" s="1"/>
  <c r="L67" i="5"/>
  <c r="F67" i="5"/>
  <c r="G67" i="5" s="1"/>
  <c r="AE67" i="5" s="1"/>
  <c r="W66" i="5"/>
  <c r="V66" i="5"/>
  <c r="U66" i="5"/>
  <c r="O66" i="5"/>
  <c r="M66" i="5"/>
  <c r="N66" i="5" s="1"/>
  <c r="L66" i="5"/>
  <c r="G66" i="5"/>
  <c r="AE66" i="5" s="1"/>
  <c r="F66" i="5"/>
  <c r="V65" i="5"/>
  <c r="U65" i="5"/>
  <c r="W65" i="5" s="1"/>
  <c r="O65" i="5"/>
  <c r="M65" i="5"/>
  <c r="N65" i="5" s="1"/>
  <c r="L65" i="5"/>
  <c r="F65" i="5"/>
  <c r="G65" i="5" s="1"/>
  <c r="AE65" i="5" s="1"/>
  <c r="V64" i="5"/>
  <c r="U64" i="5"/>
  <c r="W64" i="5" s="1"/>
  <c r="O64" i="5"/>
  <c r="M64" i="5"/>
  <c r="N64" i="5" s="1"/>
  <c r="L64" i="5"/>
  <c r="F64" i="5"/>
  <c r="G64" i="5" s="1"/>
  <c r="AE64" i="5" s="1"/>
  <c r="V63" i="5"/>
  <c r="U63" i="5"/>
  <c r="W63" i="5" s="1"/>
  <c r="O63" i="5"/>
  <c r="M63" i="5"/>
  <c r="N63" i="5" s="1"/>
  <c r="L63" i="5"/>
  <c r="G63" i="5"/>
  <c r="AE63" i="5" s="1"/>
  <c r="F63" i="5"/>
  <c r="V62" i="5"/>
  <c r="U62" i="5"/>
  <c r="W62" i="5" s="1"/>
  <c r="O62" i="5"/>
  <c r="N62" i="5"/>
  <c r="M62" i="5"/>
  <c r="L62" i="5"/>
  <c r="G62" i="5"/>
  <c r="AE62" i="5" s="1"/>
  <c r="F62" i="5"/>
  <c r="AE61" i="5"/>
  <c r="W61" i="5"/>
  <c r="V61" i="5"/>
  <c r="X61" i="5" s="1"/>
  <c r="U61" i="5"/>
  <c r="O61" i="5"/>
  <c r="N61" i="5"/>
  <c r="M61" i="5"/>
  <c r="L61" i="5"/>
  <c r="G61" i="5"/>
  <c r="F61" i="5"/>
  <c r="V60" i="5"/>
  <c r="U60" i="5"/>
  <c r="W60" i="5" s="1"/>
  <c r="O60" i="5"/>
  <c r="M60" i="5"/>
  <c r="N60" i="5" s="1"/>
  <c r="L60" i="5"/>
  <c r="F60" i="5"/>
  <c r="G60" i="5" s="1"/>
  <c r="AE60" i="5" s="1"/>
  <c r="V59" i="5"/>
  <c r="U59" i="5"/>
  <c r="W59" i="5" s="1"/>
  <c r="O59" i="5"/>
  <c r="M59" i="5"/>
  <c r="N59" i="5" s="1"/>
  <c r="L59" i="5"/>
  <c r="F59" i="5"/>
  <c r="G59" i="5" s="1"/>
  <c r="AE59" i="5" s="1"/>
  <c r="V58" i="5"/>
  <c r="U58" i="5"/>
  <c r="W58" i="5" s="1"/>
  <c r="O58" i="5"/>
  <c r="M58" i="5"/>
  <c r="N58" i="5" s="1"/>
  <c r="L58" i="5"/>
  <c r="G58" i="5"/>
  <c r="AE58" i="5" s="1"/>
  <c r="F58" i="5"/>
  <c r="W57" i="5"/>
  <c r="V57" i="5"/>
  <c r="U57" i="5"/>
  <c r="O57" i="5"/>
  <c r="N57" i="5"/>
  <c r="M57" i="5"/>
  <c r="L57" i="5"/>
  <c r="G57" i="5"/>
  <c r="AE57" i="5" s="1"/>
  <c r="F57" i="5"/>
  <c r="W56" i="5"/>
  <c r="V56" i="5"/>
  <c r="X56" i="5" s="1"/>
  <c r="U56" i="5"/>
  <c r="O56" i="5"/>
  <c r="N56" i="5"/>
  <c r="M56" i="5"/>
  <c r="L56" i="5"/>
  <c r="G56" i="5"/>
  <c r="AE56" i="5" s="1"/>
  <c r="F56" i="5"/>
  <c r="V55" i="5"/>
  <c r="X55" i="5" s="1"/>
  <c r="U55" i="5"/>
  <c r="W55" i="5" s="1"/>
  <c r="O55" i="5"/>
  <c r="M55" i="5"/>
  <c r="L55" i="5"/>
  <c r="N55" i="5" s="1"/>
  <c r="F55" i="5"/>
  <c r="G55" i="5" s="1"/>
  <c r="AE55" i="5" s="1"/>
  <c r="W54" i="5"/>
  <c r="V54" i="5"/>
  <c r="U54" i="5"/>
  <c r="O54" i="5"/>
  <c r="M54" i="5"/>
  <c r="N54" i="5" s="1"/>
  <c r="L54" i="5"/>
  <c r="F54" i="5"/>
  <c r="G54" i="5" s="1"/>
  <c r="AE54" i="5" s="1"/>
  <c r="W53" i="5"/>
  <c r="V53" i="5"/>
  <c r="U53" i="5"/>
  <c r="O53" i="5"/>
  <c r="M53" i="5"/>
  <c r="N53" i="5" s="1"/>
  <c r="L53" i="5"/>
  <c r="F53" i="5"/>
  <c r="G53" i="5" s="1"/>
  <c r="AE53" i="5" s="1"/>
  <c r="W52" i="5"/>
  <c r="V52" i="5"/>
  <c r="X52" i="5" s="1"/>
  <c r="U52" i="5"/>
  <c r="O52" i="5"/>
  <c r="M52" i="5"/>
  <c r="N52" i="5" s="1"/>
  <c r="L52" i="5"/>
  <c r="F52" i="5"/>
  <c r="G52" i="5" s="1"/>
  <c r="AE52" i="5" s="1"/>
  <c r="V51" i="5"/>
  <c r="U51" i="5"/>
  <c r="W51" i="5" s="1"/>
  <c r="O51" i="5"/>
  <c r="M51" i="5"/>
  <c r="N51" i="5" s="1"/>
  <c r="L51" i="5"/>
  <c r="G51" i="5"/>
  <c r="AE51" i="5" s="1"/>
  <c r="F51" i="5"/>
  <c r="V50" i="5"/>
  <c r="U50" i="5"/>
  <c r="W50" i="5" s="1"/>
  <c r="O50" i="5"/>
  <c r="N50" i="5"/>
  <c r="M50" i="5"/>
  <c r="L50" i="5"/>
  <c r="G50" i="5"/>
  <c r="AE50" i="5" s="1"/>
  <c r="F50" i="5"/>
  <c r="W49" i="5"/>
  <c r="V49" i="5"/>
  <c r="U49" i="5"/>
  <c r="O49" i="5"/>
  <c r="N49" i="5"/>
  <c r="M49" i="5"/>
  <c r="L49" i="5"/>
  <c r="G49" i="5"/>
  <c r="AE49" i="5" s="1"/>
  <c r="F49" i="5"/>
  <c r="V48" i="5"/>
  <c r="X48" i="5" s="1"/>
  <c r="U48" i="5"/>
  <c r="W48" i="5" s="1"/>
  <c r="O48" i="5"/>
  <c r="N48" i="5"/>
  <c r="M48" i="5"/>
  <c r="L48" i="5"/>
  <c r="G48" i="5"/>
  <c r="AE48" i="5" s="1"/>
  <c r="F48" i="5"/>
  <c r="V47" i="5"/>
  <c r="X47" i="5" s="1"/>
  <c r="U47" i="5"/>
  <c r="W47" i="5" s="1"/>
  <c r="O47" i="5"/>
  <c r="M47" i="5"/>
  <c r="L47" i="5"/>
  <c r="N47" i="5" s="1"/>
  <c r="G47" i="5"/>
  <c r="AE47" i="5" s="1"/>
  <c r="F47" i="5"/>
  <c r="W46" i="5"/>
  <c r="V46" i="5"/>
  <c r="U46" i="5"/>
  <c r="O46" i="5"/>
  <c r="M46" i="5"/>
  <c r="L46" i="5"/>
  <c r="N46" i="5" s="1"/>
  <c r="F46" i="5"/>
  <c r="G46" i="5" s="1"/>
  <c r="AE46" i="5" s="1"/>
  <c r="W45" i="5"/>
  <c r="V45" i="5"/>
  <c r="X45" i="5" s="1"/>
  <c r="U45" i="5"/>
  <c r="O45" i="5"/>
  <c r="M45" i="5"/>
  <c r="N45" i="5" s="1"/>
  <c r="L45" i="5"/>
  <c r="F45" i="5"/>
  <c r="G45" i="5" s="1"/>
  <c r="AE45" i="5" s="1"/>
  <c r="W44" i="5"/>
  <c r="V44" i="5"/>
  <c r="X44" i="5" s="1"/>
  <c r="U44" i="5"/>
  <c r="O44" i="5"/>
  <c r="M44" i="5"/>
  <c r="N44" i="5" s="1"/>
  <c r="L44" i="5"/>
  <c r="F44" i="5"/>
  <c r="G44" i="5" s="1"/>
  <c r="AE44" i="5" s="1"/>
  <c r="V43" i="5"/>
  <c r="U43" i="5"/>
  <c r="W43" i="5" s="1"/>
  <c r="O43" i="5"/>
  <c r="M43" i="5"/>
  <c r="N43" i="5" s="1"/>
  <c r="L43" i="5"/>
  <c r="G43" i="5"/>
  <c r="AE43" i="5" s="1"/>
  <c r="F43" i="5"/>
  <c r="V42" i="5"/>
  <c r="U42" i="5"/>
  <c r="W42" i="5" s="1"/>
  <c r="O42" i="5"/>
  <c r="N42" i="5"/>
  <c r="M42" i="5"/>
  <c r="L42" i="5"/>
  <c r="G42" i="5"/>
  <c r="AE42" i="5" s="1"/>
  <c r="F42" i="5"/>
  <c r="W41" i="5"/>
  <c r="V41" i="5"/>
  <c r="U41" i="5"/>
  <c r="O41" i="5"/>
  <c r="N41" i="5"/>
  <c r="M41" i="5"/>
  <c r="L41" i="5"/>
  <c r="G41" i="5"/>
  <c r="AE41" i="5" s="1"/>
  <c r="F41" i="5"/>
  <c r="V40" i="5"/>
  <c r="X40" i="5" s="1"/>
  <c r="U40" i="5"/>
  <c r="W40" i="5" s="1"/>
  <c r="O40" i="5"/>
  <c r="N40" i="5"/>
  <c r="M40" i="5"/>
  <c r="L40" i="5"/>
  <c r="G40" i="5"/>
  <c r="AE40" i="5" s="1"/>
  <c r="F40" i="5"/>
  <c r="V39" i="5"/>
  <c r="X39" i="5" s="1"/>
  <c r="U39" i="5"/>
  <c r="W39" i="5" s="1"/>
  <c r="O39" i="5"/>
  <c r="M39" i="5"/>
  <c r="L39" i="5"/>
  <c r="N39" i="5" s="1"/>
  <c r="G39" i="5"/>
  <c r="AE39" i="5" s="1"/>
  <c r="F39" i="5"/>
  <c r="W38" i="5"/>
  <c r="V38" i="5"/>
  <c r="U38" i="5"/>
  <c r="O38" i="5"/>
  <c r="M38" i="5"/>
  <c r="N38" i="5" s="1"/>
  <c r="L38" i="5"/>
  <c r="F38" i="5"/>
  <c r="G38" i="5" s="1"/>
  <c r="AE38" i="5" s="1"/>
  <c r="W37" i="5"/>
  <c r="V37" i="5"/>
  <c r="X37" i="5" s="1"/>
  <c r="U37" i="5"/>
  <c r="O37" i="5"/>
  <c r="M37" i="5"/>
  <c r="N37" i="5" s="1"/>
  <c r="L37" i="5"/>
  <c r="F37" i="5"/>
  <c r="G37" i="5" s="1"/>
  <c r="AE37" i="5" s="1"/>
  <c r="W36" i="5"/>
  <c r="V36" i="5"/>
  <c r="X36" i="5" s="1"/>
  <c r="U36" i="5"/>
  <c r="O36" i="5"/>
  <c r="M36" i="5"/>
  <c r="N36" i="5" s="1"/>
  <c r="L36" i="5"/>
  <c r="F36" i="5"/>
  <c r="G36" i="5" s="1"/>
  <c r="AE36" i="5" s="1"/>
  <c r="V35" i="5"/>
  <c r="U35" i="5"/>
  <c r="W35" i="5" s="1"/>
  <c r="O35" i="5"/>
  <c r="M35" i="5"/>
  <c r="N35" i="5" s="1"/>
  <c r="L35" i="5"/>
  <c r="G35" i="5"/>
  <c r="AE35" i="5" s="1"/>
  <c r="F35" i="5"/>
  <c r="V34" i="5"/>
  <c r="U34" i="5"/>
  <c r="W34" i="5" s="1"/>
  <c r="O34" i="5"/>
  <c r="N34" i="5"/>
  <c r="M34" i="5"/>
  <c r="L34" i="5"/>
  <c r="G34" i="5"/>
  <c r="AE34" i="5" s="1"/>
  <c r="F34" i="5"/>
  <c r="W33" i="5"/>
  <c r="V33" i="5"/>
  <c r="U33" i="5"/>
  <c r="O33" i="5"/>
  <c r="N33" i="5"/>
  <c r="M33" i="5"/>
  <c r="L33" i="5"/>
  <c r="G33" i="5"/>
  <c r="AE33" i="5" s="1"/>
  <c r="F33" i="5"/>
  <c r="V32" i="5"/>
  <c r="X32" i="5" s="1"/>
  <c r="U32" i="5"/>
  <c r="W32" i="5" s="1"/>
  <c r="O32" i="5"/>
  <c r="N32" i="5"/>
  <c r="M32" i="5"/>
  <c r="L32" i="5"/>
  <c r="F32" i="5"/>
  <c r="G32" i="5" s="1"/>
  <c r="AE32" i="5" s="1"/>
  <c r="V31" i="5"/>
  <c r="X31" i="5" s="1"/>
  <c r="U31" i="5"/>
  <c r="W31" i="5" s="1"/>
  <c r="O31" i="5"/>
  <c r="M31" i="5"/>
  <c r="N31" i="5" s="1"/>
  <c r="L31" i="5"/>
  <c r="F31" i="5"/>
  <c r="G31" i="5" s="1"/>
  <c r="AE31" i="5" s="1"/>
  <c r="W30" i="5"/>
  <c r="V30" i="5"/>
  <c r="U30" i="5"/>
  <c r="O30" i="5"/>
  <c r="M30" i="5"/>
  <c r="N30" i="5" s="1"/>
  <c r="L30" i="5"/>
  <c r="F30" i="5"/>
  <c r="G30" i="5" s="1"/>
  <c r="AE30" i="5" s="1"/>
  <c r="W29" i="5"/>
  <c r="V29" i="5"/>
  <c r="X29" i="5" s="1"/>
  <c r="U29" i="5"/>
  <c r="O29" i="5"/>
  <c r="M29" i="5"/>
  <c r="N29" i="5" s="1"/>
  <c r="L29" i="5"/>
  <c r="F29" i="5"/>
  <c r="G29" i="5" s="1"/>
  <c r="AE29" i="5" s="1"/>
  <c r="W28" i="5"/>
  <c r="V28" i="5"/>
  <c r="X28" i="5" s="1"/>
  <c r="U28" i="5"/>
  <c r="O28" i="5"/>
  <c r="M28" i="5"/>
  <c r="N28" i="5" s="1"/>
  <c r="L28" i="5"/>
  <c r="F28" i="5"/>
  <c r="G28" i="5" s="1"/>
  <c r="AE28" i="5" s="1"/>
  <c r="V27" i="5"/>
  <c r="U27" i="5"/>
  <c r="W27" i="5" s="1"/>
  <c r="O27" i="5"/>
  <c r="M27" i="5"/>
  <c r="N27" i="5" s="1"/>
  <c r="L27" i="5"/>
  <c r="G27" i="5"/>
  <c r="AE27" i="5" s="1"/>
  <c r="F27" i="5"/>
  <c r="X26" i="5"/>
  <c r="V26" i="5"/>
  <c r="U26" i="5"/>
  <c r="W26" i="5" s="1"/>
  <c r="O26" i="5"/>
  <c r="N26" i="5"/>
  <c r="M26" i="5"/>
  <c r="L26" i="5"/>
  <c r="G26" i="5"/>
  <c r="AE26" i="5" s="1"/>
  <c r="F26" i="5"/>
  <c r="X25" i="5"/>
  <c r="W25" i="5"/>
  <c r="V25" i="5"/>
  <c r="U25" i="5"/>
  <c r="O25" i="5"/>
  <c r="N25" i="5"/>
  <c r="M25" i="5"/>
  <c r="L25" i="5"/>
  <c r="G25" i="5"/>
  <c r="AE25" i="5" s="1"/>
  <c r="F25" i="5"/>
  <c r="V24" i="5"/>
  <c r="X24" i="5" s="1"/>
  <c r="U24" i="5"/>
  <c r="W24" i="5" s="1"/>
  <c r="O24" i="5"/>
  <c r="N24" i="5"/>
  <c r="M24" i="5"/>
  <c r="L24" i="5"/>
  <c r="G24" i="5"/>
  <c r="AE24" i="5" s="1"/>
  <c r="F24" i="5"/>
  <c r="V23" i="5"/>
  <c r="X23" i="5" s="1"/>
  <c r="U23" i="5"/>
  <c r="W23" i="5" s="1"/>
  <c r="Y23" i="5" s="1"/>
  <c r="Z23" i="5" s="1"/>
  <c r="O23" i="5"/>
  <c r="M23" i="5"/>
  <c r="N23" i="5" s="1"/>
  <c r="L23" i="5"/>
  <c r="G23" i="5"/>
  <c r="AE23" i="5" s="1"/>
  <c r="F23" i="5"/>
  <c r="W22" i="5"/>
  <c r="V22" i="5"/>
  <c r="U22" i="5"/>
  <c r="O22" i="5"/>
  <c r="M22" i="5"/>
  <c r="N22" i="5" s="1"/>
  <c r="L22" i="5"/>
  <c r="F22" i="5"/>
  <c r="G22" i="5" s="1"/>
  <c r="AE22" i="5" s="1"/>
  <c r="W21" i="5"/>
  <c r="V21" i="5"/>
  <c r="X21" i="5" s="1"/>
  <c r="U21" i="5"/>
  <c r="O21" i="5"/>
  <c r="M21" i="5"/>
  <c r="N21" i="5" s="1"/>
  <c r="L21" i="5"/>
  <c r="F21" i="5"/>
  <c r="G21" i="5" s="1"/>
  <c r="AE21" i="5" s="1"/>
  <c r="W20" i="5"/>
  <c r="V20" i="5"/>
  <c r="X20" i="5" s="1"/>
  <c r="U20" i="5"/>
  <c r="O20" i="5"/>
  <c r="M20" i="5"/>
  <c r="N20" i="5" s="1"/>
  <c r="L20" i="5"/>
  <c r="F20" i="5"/>
  <c r="G20" i="5" s="1"/>
  <c r="AE20" i="5" s="1"/>
  <c r="V19" i="5"/>
  <c r="U19" i="5"/>
  <c r="W19" i="5" s="1"/>
  <c r="O19" i="5"/>
  <c r="M19" i="5"/>
  <c r="N19" i="5" s="1"/>
  <c r="L19" i="5"/>
  <c r="G19" i="5"/>
  <c r="AE19" i="5" s="1"/>
  <c r="F19" i="5"/>
  <c r="X18" i="5"/>
  <c r="V18" i="5"/>
  <c r="U18" i="5"/>
  <c r="W18" i="5" s="1"/>
  <c r="O18" i="5"/>
  <c r="N18" i="5"/>
  <c r="M18" i="5"/>
  <c r="L18" i="5"/>
  <c r="G18" i="5"/>
  <c r="AE18" i="5" s="1"/>
  <c r="F18" i="5"/>
  <c r="X17" i="5"/>
  <c r="W17" i="5"/>
  <c r="V17" i="5"/>
  <c r="U17" i="5"/>
  <c r="O17" i="5"/>
  <c r="N17" i="5"/>
  <c r="M17" i="5"/>
  <c r="L17" i="5"/>
  <c r="G17" i="5"/>
  <c r="AE17" i="5" s="1"/>
  <c r="F17" i="5"/>
  <c r="V16" i="5"/>
  <c r="X16" i="5" s="1"/>
  <c r="U16" i="5"/>
  <c r="W16" i="5" s="1"/>
  <c r="O16" i="5"/>
  <c r="N16" i="5"/>
  <c r="M16" i="5"/>
  <c r="L16" i="5"/>
  <c r="F16" i="5"/>
  <c r="G16" i="5" s="1"/>
  <c r="AE16" i="5" s="1"/>
  <c r="V15" i="5"/>
  <c r="X15" i="5" s="1"/>
  <c r="U15" i="5"/>
  <c r="W15" i="5" s="1"/>
  <c r="Y15" i="5" s="1"/>
  <c r="Z15" i="5" s="1"/>
  <c r="O15" i="5"/>
  <c r="M15" i="5"/>
  <c r="N15" i="5" s="1"/>
  <c r="L15" i="5"/>
  <c r="G15" i="5"/>
  <c r="AE15" i="5" s="1"/>
  <c r="F15" i="5"/>
  <c r="W14" i="5"/>
  <c r="V14" i="5"/>
  <c r="U14" i="5"/>
  <c r="O14" i="5"/>
  <c r="M14" i="5"/>
  <c r="L14" i="5"/>
  <c r="F14" i="5"/>
  <c r="G14" i="5" s="1"/>
  <c r="AE14" i="5" s="1"/>
  <c r="AE13" i="5"/>
  <c r="W13" i="5"/>
  <c r="V13" i="5"/>
  <c r="X13" i="5" s="1"/>
  <c r="U13" i="5"/>
  <c r="O13" i="5"/>
  <c r="M13" i="5"/>
  <c r="N13" i="5" s="1"/>
  <c r="L13" i="5"/>
  <c r="F13" i="5"/>
  <c r="G13" i="5" s="1"/>
  <c r="W12" i="5"/>
  <c r="V12" i="5"/>
  <c r="X12" i="5" s="1"/>
  <c r="U12" i="5"/>
  <c r="O12" i="5"/>
  <c r="M12" i="5"/>
  <c r="N12" i="5" s="1"/>
  <c r="L12" i="5"/>
  <c r="F12" i="5"/>
  <c r="G12" i="5" s="1"/>
  <c r="AE12" i="5" s="1"/>
  <c r="V11" i="5"/>
  <c r="U11" i="5"/>
  <c r="W11" i="5" s="1"/>
  <c r="O11" i="5"/>
  <c r="M11" i="5"/>
  <c r="N11" i="5" s="1"/>
  <c r="L11" i="5"/>
  <c r="G11" i="5"/>
  <c r="AE11" i="5" s="1"/>
  <c r="F11" i="5"/>
  <c r="X10" i="5"/>
  <c r="V10" i="5"/>
  <c r="U10" i="5"/>
  <c r="W10" i="5" s="1"/>
  <c r="O10" i="5"/>
  <c r="N10" i="5"/>
  <c r="M10" i="5"/>
  <c r="L10" i="5"/>
  <c r="G10" i="5"/>
  <c r="AE10" i="5" s="1"/>
  <c r="F10" i="5"/>
  <c r="X9" i="5"/>
  <c r="V9" i="5"/>
  <c r="U9" i="5"/>
  <c r="W9" i="5" s="1"/>
  <c r="O9" i="5"/>
  <c r="N9" i="5"/>
  <c r="M9" i="5"/>
  <c r="L9" i="5"/>
  <c r="G9" i="5"/>
  <c r="AE9" i="5" s="1"/>
  <c r="F9" i="5"/>
  <c r="V8" i="5"/>
  <c r="X8" i="5" s="1"/>
  <c r="U8" i="5"/>
  <c r="W8" i="5" s="1"/>
  <c r="O8" i="5"/>
  <c r="N8" i="5"/>
  <c r="M8" i="5"/>
  <c r="L8" i="5"/>
  <c r="F8" i="5"/>
  <c r="G8" i="5" s="1"/>
  <c r="AE8" i="5" s="1"/>
  <c r="V7" i="5"/>
  <c r="X7" i="5" s="1"/>
  <c r="U7" i="5"/>
  <c r="W7" i="5" s="1"/>
  <c r="O7" i="5"/>
  <c r="M7" i="5"/>
  <c r="N7" i="5" s="1"/>
  <c r="L7" i="5"/>
  <c r="F7" i="5"/>
  <c r="G7" i="5" s="1"/>
  <c r="AE7" i="5" s="1"/>
  <c r="V6" i="5"/>
  <c r="X6" i="5" s="1"/>
  <c r="Y6" i="5" s="1"/>
  <c r="Z6" i="5" s="1"/>
  <c r="U6" i="5"/>
  <c r="W6" i="5" s="1"/>
  <c r="O6" i="5"/>
  <c r="M6" i="5"/>
  <c r="L6" i="5"/>
  <c r="F6" i="5"/>
  <c r="G6" i="5" s="1"/>
  <c r="AE6" i="5" s="1"/>
  <c r="W5" i="5"/>
  <c r="V5" i="5"/>
  <c r="X5" i="5" s="1"/>
  <c r="U5" i="5"/>
  <c r="O5" i="5"/>
  <c r="M5" i="5"/>
  <c r="N5" i="5" s="1"/>
  <c r="L5" i="5"/>
  <c r="F5" i="5"/>
  <c r="G5" i="5" s="1"/>
  <c r="AE5" i="5" s="1"/>
  <c r="W4" i="5"/>
  <c r="V4" i="5"/>
  <c r="X4" i="5" s="1"/>
  <c r="U4" i="5"/>
  <c r="O4" i="5"/>
  <c r="M4" i="5"/>
  <c r="N4" i="5" s="1"/>
  <c r="L4" i="5"/>
  <c r="F4" i="5"/>
  <c r="G4" i="5" s="1"/>
  <c r="AE4" i="5" s="1"/>
  <c r="R2" i="5"/>
  <c r="Q2" i="5"/>
  <c r="K2" i="5"/>
  <c r="AA15" i="5" l="1"/>
  <c r="AA6" i="5"/>
  <c r="AB6" i="5" s="1"/>
  <c r="AH6" i="5" s="1"/>
  <c r="AC6" i="5"/>
  <c r="AD6" i="5" s="1"/>
  <c r="AF6" i="5" s="1"/>
  <c r="N6" i="5"/>
  <c r="Y31" i="5"/>
  <c r="Z31" i="5" s="1"/>
  <c r="Y7" i="5"/>
  <c r="Z7" i="5" s="1"/>
  <c r="AA23" i="5"/>
  <c r="N14" i="5"/>
  <c r="X34" i="5"/>
  <c r="Y34" i="5" s="1"/>
  <c r="Z34" i="5" s="1"/>
  <c r="Y39" i="5"/>
  <c r="Z39" i="5" s="1"/>
  <c r="X42" i="5"/>
  <c r="Y42" i="5" s="1"/>
  <c r="Z42" i="5" s="1"/>
  <c r="Y47" i="5"/>
  <c r="Z47" i="5" s="1"/>
  <c r="X50" i="5"/>
  <c r="Y55" i="5"/>
  <c r="Z55" i="5" s="1"/>
  <c r="X69" i="5"/>
  <c r="X71" i="5"/>
  <c r="Y71" i="5" s="1"/>
  <c r="Z71" i="5" s="1"/>
  <c r="X84" i="5"/>
  <c r="Y84" i="5" s="1"/>
  <c r="Z84" i="5" s="1"/>
  <c r="X89" i="5"/>
  <c r="X115" i="5"/>
  <c r="AC1" i="5"/>
  <c r="Y10" i="5"/>
  <c r="Z10" i="5" s="1"/>
  <c r="Y18" i="5"/>
  <c r="Z18" i="5" s="1"/>
  <c r="Y26" i="5"/>
  <c r="Z26" i="5" s="1"/>
  <c r="Y50" i="5"/>
  <c r="Z50" i="5" s="1"/>
  <c r="X53" i="5"/>
  <c r="Y53" i="5" s="1"/>
  <c r="Z53" i="5" s="1"/>
  <c r="X60" i="5"/>
  <c r="X64" i="5"/>
  <c r="X66" i="5"/>
  <c r="X78" i="5"/>
  <c r="Y78" i="5" s="1"/>
  <c r="Z78" i="5" s="1"/>
  <c r="X80" i="5"/>
  <c r="Y80" i="5" s="1"/>
  <c r="Z80" i="5" s="1"/>
  <c r="X88" i="5"/>
  <c r="X107" i="5"/>
  <c r="Y5" i="5"/>
  <c r="Z5" i="5" s="1"/>
  <c r="Y13" i="5"/>
  <c r="Z13" i="5" s="1"/>
  <c r="Y21" i="5"/>
  <c r="Z21" i="5" s="1"/>
  <c r="Y29" i="5"/>
  <c r="Z29" i="5" s="1"/>
  <c r="Y37" i="5"/>
  <c r="Z37" i="5" s="1"/>
  <c r="Y45" i="5"/>
  <c r="Z45" i="5" s="1"/>
  <c r="Y60" i="5"/>
  <c r="Z60" i="5" s="1"/>
  <c r="X76" i="5"/>
  <c r="X96" i="5"/>
  <c r="X243" i="5"/>
  <c r="Y240" i="5"/>
  <c r="Z240" i="5" s="1"/>
  <c r="X240" i="5"/>
  <c r="X245" i="5"/>
  <c r="Y245" i="5" s="1"/>
  <c r="Z245" i="5" s="1"/>
  <c r="Y242" i="5"/>
  <c r="Z242" i="5" s="1"/>
  <c r="Y234" i="5"/>
  <c r="Z234" i="5" s="1"/>
  <c r="X242" i="5"/>
  <c r="Y246" i="5"/>
  <c r="Z246" i="5" s="1"/>
  <c r="Y238" i="5"/>
  <c r="Z238" i="5" s="1"/>
  <c r="X246" i="5"/>
  <c r="X234" i="5"/>
  <c r="X230" i="5"/>
  <c r="X222" i="5"/>
  <c r="Y222" i="5" s="1"/>
  <c r="Z222" i="5" s="1"/>
  <c r="X214" i="5"/>
  <c r="X206" i="5"/>
  <c r="X198" i="5"/>
  <c r="Y198" i="5" s="1"/>
  <c r="Z198" i="5" s="1"/>
  <c r="X190" i="5"/>
  <c r="Y192" i="5"/>
  <c r="Z192" i="5" s="1"/>
  <c r="Y197" i="5"/>
  <c r="Z197" i="5" s="1"/>
  <c r="Y181" i="5"/>
  <c r="Z181" i="5" s="1"/>
  <c r="Y202" i="5"/>
  <c r="Z202" i="5" s="1"/>
  <c r="X197" i="5"/>
  <c r="X189" i="5"/>
  <c r="Y189" i="5" s="1"/>
  <c r="Z189" i="5" s="1"/>
  <c r="Y199" i="5"/>
  <c r="Z199" i="5" s="1"/>
  <c r="Y228" i="5"/>
  <c r="Z228" i="5" s="1"/>
  <c r="Y204" i="5"/>
  <c r="Z204" i="5" s="1"/>
  <c r="Y196" i="5"/>
  <c r="Z196" i="5" s="1"/>
  <c r="Y243" i="5"/>
  <c r="Z243" i="5" s="1"/>
  <c r="X238" i="5"/>
  <c r="Y235" i="5"/>
  <c r="Z235" i="5" s="1"/>
  <c r="X228" i="5"/>
  <c r="X220" i="5"/>
  <c r="Y220" i="5" s="1"/>
  <c r="Z220" i="5" s="1"/>
  <c r="Y217" i="5"/>
  <c r="Z217" i="5" s="1"/>
  <c r="X212" i="5"/>
  <c r="Y212" i="5" s="1"/>
  <c r="Z212" i="5" s="1"/>
  <c r="Y209" i="5"/>
  <c r="Z209" i="5" s="1"/>
  <c r="X204" i="5"/>
  <c r="X235" i="5"/>
  <c r="Y230" i="5"/>
  <c r="Z230" i="5" s="1"/>
  <c r="X225" i="5"/>
  <c r="Y225" i="5" s="1"/>
  <c r="Z225" i="5" s="1"/>
  <c r="X217" i="5"/>
  <c r="Y214" i="5"/>
  <c r="Z214" i="5" s="1"/>
  <c r="X209" i="5"/>
  <c r="Y206" i="5"/>
  <c r="Z206" i="5" s="1"/>
  <c r="Y153" i="5"/>
  <c r="Z153" i="5" s="1"/>
  <c r="X132" i="5"/>
  <c r="Y121" i="5"/>
  <c r="Z121" i="5" s="1"/>
  <c r="X201" i="5"/>
  <c r="Y201" i="5" s="1"/>
  <c r="Z201" i="5" s="1"/>
  <c r="Y174" i="5"/>
  <c r="Z174" i="5" s="1"/>
  <c r="X193" i="5"/>
  <c r="Y193" i="5" s="1"/>
  <c r="Z193" i="5" s="1"/>
  <c r="X185" i="5"/>
  <c r="Y185" i="5" s="1"/>
  <c r="Z185" i="5" s="1"/>
  <c r="Y171" i="5"/>
  <c r="Z171" i="5" s="1"/>
  <c r="Y177" i="5"/>
  <c r="Z177" i="5" s="1"/>
  <c r="X171" i="5"/>
  <c r="Y168" i="5"/>
  <c r="Z168" i="5" s="1"/>
  <c r="X163" i="5"/>
  <c r="Y163" i="5" s="1"/>
  <c r="Z163" i="5" s="1"/>
  <c r="X155" i="5"/>
  <c r="Y155" i="5" s="1"/>
  <c r="Z155" i="5" s="1"/>
  <c r="X196" i="5"/>
  <c r="X177" i="5"/>
  <c r="X176" i="5"/>
  <c r="Y176" i="5" s="1"/>
  <c r="Z176" i="5" s="1"/>
  <c r="X168" i="5"/>
  <c r="X160" i="5"/>
  <c r="Y160" i="5" s="1"/>
  <c r="Z160" i="5" s="1"/>
  <c r="Y154" i="5"/>
  <c r="Z154" i="5" s="1"/>
  <c r="Y130" i="5"/>
  <c r="Z130" i="5" s="1"/>
  <c r="Y122" i="5"/>
  <c r="Z122" i="5" s="1"/>
  <c r="Y190" i="5"/>
  <c r="Z190" i="5" s="1"/>
  <c r="X188" i="5"/>
  <c r="Y188" i="5" s="1"/>
  <c r="Z188" i="5" s="1"/>
  <c r="Y175" i="5"/>
  <c r="Z175" i="5" s="1"/>
  <c r="X154" i="5"/>
  <c r="X146" i="5"/>
  <c r="Y146" i="5" s="1"/>
  <c r="Z146" i="5" s="1"/>
  <c r="X138" i="5"/>
  <c r="Y138" i="5" s="1"/>
  <c r="Z138" i="5" s="1"/>
  <c r="X130" i="5"/>
  <c r="X122" i="5"/>
  <c r="X182" i="5"/>
  <c r="Y182" i="5" s="1"/>
  <c r="Z182" i="5" s="1"/>
  <c r="X181" i="5"/>
  <c r="X175" i="5"/>
  <c r="X167" i="5"/>
  <c r="Y167" i="5" s="1"/>
  <c r="Z167" i="5" s="1"/>
  <c r="X159" i="5"/>
  <c r="Y159" i="5" s="1"/>
  <c r="Z159" i="5" s="1"/>
  <c r="X151" i="5"/>
  <c r="Y151" i="5" s="1"/>
  <c r="Z151" i="5" s="1"/>
  <c r="X135" i="5"/>
  <c r="Y135" i="5" s="1"/>
  <c r="Z135" i="5" s="1"/>
  <c r="Y105" i="5"/>
  <c r="Z105" i="5" s="1"/>
  <c r="Y89" i="5"/>
  <c r="Z89" i="5" s="1"/>
  <c r="Y73" i="5"/>
  <c r="Z73" i="5" s="1"/>
  <c r="X113" i="5"/>
  <c r="Y113" i="5" s="1"/>
  <c r="Z113" i="5" s="1"/>
  <c r="X105" i="5"/>
  <c r="X97" i="5"/>
  <c r="Y97" i="5" s="1"/>
  <c r="Z97" i="5" s="1"/>
  <c r="Y94" i="5"/>
  <c r="Z94" i="5" s="1"/>
  <c r="Y62" i="5"/>
  <c r="Z62" i="5" s="1"/>
  <c r="X139" i="5"/>
  <c r="Y139" i="5" s="1"/>
  <c r="Z139" i="5" s="1"/>
  <c r="Y115" i="5"/>
  <c r="Z115" i="5" s="1"/>
  <c r="Y107" i="5"/>
  <c r="Z107" i="5" s="1"/>
  <c r="Y99" i="5"/>
  <c r="Z99" i="5" s="1"/>
  <c r="Y67" i="5"/>
  <c r="Z67" i="5" s="1"/>
  <c r="X62" i="5"/>
  <c r="Y132" i="5"/>
  <c r="Z132" i="5" s="1"/>
  <c r="X123" i="5"/>
  <c r="Y123" i="5" s="1"/>
  <c r="Z123" i="5" s="1"/>
  <c r="X99" i="5"/>
  <c r="Y96" i="5"/>
  <c r="Z96" i="5" s="1"/>
  <c r="X91" i="5"/>
  <c r="Y91" i="5" s="1"/>
  <c r="Z91" i="5" s="1"/>
  <c r="Y88" i="5"/>
  <c r="Z88" i="5" s="1"/>
  <c r="X83" i="5"/>
  <c r="Y83" i="5" s="1"/>
  <c r="Z83" i="5" s="1"/>
  <c r="X75" i="5"/>
  <c r="Y75" i="5" s="1"/>
  <c r="Z75" i="5" s="1"/>
  <c r="Y64" i="5"/>
  <c r="Z64" i="5" s="1"/>
  <c r="X143" i="5"/>
  <c r="Y143" i="5" s="1"/>
  <c r="Z143" i="5" s="1"/>
  <c r="Y69" i="5"/>
  <c r="Z69" i="5" s="1"/>
  <c r="Y61" i="5"/>
  <c r="Z61" i="5" s="1"/>
  <c r="Y106" i="5"/>
  <c r="Z106" i="5" s="1"/>
  <c r="Y98" i="5"/>
  <c r="Z98" i="5" s="1"/>
  <c r="Y66" i="5"/>
  <c r="Z66" i="5" s="1"/>
  <c r="X147" i="5"/>
  <c r="Y147" i="5" s="1"/>
  <c r="Z147" i="5" s="1"/>
  <c r="X131" i="5"/>
  <c r="Y131" i="5" s="1"/>
  <c r="Z131" i="5" s="1"/>
  <c r="X127" i="5"/>
  <c r="Y127" i="5" s="1"/>
  <c r="Z127" i="5" s="1"/>
  <c r="X114" i="5"/>
  <c r="Y114" i="5" s="1"/>
  <c r="Z114" i="5" s="1"/>
  <c r="Y111" i="5"/>
  <c r="Z111" i="5" s="1"/>
  <c r="X106" i="5"/>
  <c r="X98" i="5"/>
  <c r="Y95" i="5"/>
  <c r="Z95" i="5" s="1"/>
  <c r="X90" i="5"/>
  <c r="Y90" i="5" s="1"/>
  <c r="Z90" i="5" s="1"/>
  <c r="Y87" i="5"/>
  <c r="Z87" i="5" s="1"/>
  <c r="X121" i="5"/>
  <c r="X119" i="5"/>
  <c r="Y119" i="5" s="1"/>
  <c r="Z119" i="5" s="1"/>
  <c r="X111" i="5"/>
  <c r="X103" i="5"/>
  <c r="Y103" i="5" s="1"/>
  <c r="Z103" i="5" s="1"/>
  <c r="X95" i="5"/>
  <c r="X87" i="5"/>
  <c r="Y8" i="5"/>
  <c r="Z8" i="5" s="1"/>
  <c r="X11" i="5"/>
  <c r="AB15" i="5"/>
  <c r="AH15" i="5" s="1"/>
  <c r="Y16" i="5"/>
  <c r="Z16" i="5" s="1"/>
  <c r="X19" i="5"/>
  <c r="Y19" i="5" s="1"/>
  <c r="Z19" i="5" s="1"/>
  <c r="AB23" i="5"/>
  <c r="AH23" i="5" s="1"/>
  <c r="Y24" i="5"/>
  <c r="Z24" i="5" s="1"/>
  <c r="X27" i="5"/>
  <c r="Y32" i="5"/>
  <c r="Z32" i="5" s="1"/>
  <c r="X35" i="5"/>
  <c r="Y40" i="5"/>
  <c r="Z40" i="5" s="1"/>
  <c r="X43" i="5"/>
  <c r="Y43" i="5" s="1"/>
  <c r="Z43" i="5" s="1"/>
  <c r="Y48" i="5"/>
  <c r="Z48" i="5" s="1"/>
  <c r="X51" i="5"/>
  <c r="Y56" i="5"/>
  <c r="Z56" i="5" s="1"/>
  <c r="X67" i="5"/>
  <c r="X72" i="5"/>
  <c r="Y72" i="5" s="1"/>
  <c r="Z72" i="5" s="1"/>
  <c r="Y76" i="5"/>
  <c r="Z76" i="5" s="1"/>
  <c r="X82" i="5"/>
  <c r="Y82" i="5" s="1"/>
  <c r="Z82" i="5" s="1"/>
  <c r="X85" i="5"/>
  <c r="Y85" i="5" s="1"/>
  <c r="Z85" i="5" s="1"/>
  <c r="X86" i="5"/>
  <c r="Y86" i="5" s="1"/>
  <c r="Z86" i="5" s="1"/>
  <c r="X93" i="5"/>
  <c r="Y93" i="5" s="1"/>
  <c r="Z93" i="5" s="1"/>
  <c r="X94" i="5"/>
  <c r="Y11" i="5"/>
  <c r="Z11" i="5" s="1"/>
  <c r="X14" i="5"/>
  <c r="Y14" i="5" s="1"/>
  <c r="Z14" i="5" s="1"/>
  <c r="X22" i="5"/>
  <c r="Y22" i="5" s="1"/>
  <c r="Z22" i="5" s="1"/>
  <c r="Y27" i="5"/>
  <c r="Z27" i="5" s="1"/>
  <c r="X30" i="5"/>
  <c r="Y30" i="5" s="1"/>
  <c r="Z30" i="5" s="1"/>
  <c r="Y35" i="5"/>
  <c r="Z35" i="5" s="1"/>
  <c r="X38" i="5"/>
  <c r="Y38" i="5" s="1"/>
  <c r="Z38" i="5" s="1"/>
  <c r="X46" i="5"/>
  <c r="Y51" i="5"/>
  <c r="Z51" i="5" s="1"/>
  <c r="X54" i="5"/>
  <c r="Y54" i="5" s="1"/>
  <c r="Z54" i="5" s="1"/>
  <c r="X59" i="5"/>
  <c r="Y59" i="5" s="1"/>
  <c r="Z59" i="5" s="1"/>
  <c r="X65" i="5"/>
  <c r="Y65" i="5" s="1"/>
  <c r="Z65" i="5" s="1"/>
  <c r="X70" i="5"/>
  <c r="Y70" i="5" s="1"/>
  <c r="Z70" i="5" s="1"/>
  <c r="N71" i="5"/>
  <c r="X104" i="5"/>
  <c r="Y104" i="5" s="1"/>
  <c r="Z104" i="5" s="1"/>
  <c r="X112" i="5"/>
  <c r="Y112" i="5" s="1"/>
  <c r="Z112" i="5" s="1"/>
  <c r="X33" i="5"/>
  <c r="Y33" i="5" s="1"/>
  <c r="Z33" i="5" s="1"/>
  <c r="X41" i="5"/>
  <c r="Y46" i="5"/>
  <c r="Z46" i="5" s="1"/>
  <c r="X49" i="5"/>
  <c r="X57" i="5"/>
  <c r="X68" i="5"/>
  <c r="X74" i="5"/>
  <c r="Y74" i="5" s="1"/>
  <c r="Z74" i="5" s="1"/>
  <c r="X77" i="5"/>
  <c r="Y77" i="5" s="1"/>
  <c r="Z77" i="5" s="1"/>
  <c r="X81" i="5"/>
  <c r="Y81" i="5" s="1"/>
  <c r="Z81" i="5" s="1"/>
  <c r="X92" i="5"/>
  <c r="Y92" i="5" s="1"/>
  <c r="Z92" i="5" s="1"/>
  <c r="X101" i="5"/>
  <c r="Y101" i="5" s="1"/>
  <c r="Z101" i="5" s="1"/>
  <c r="X102" i="5"/>
  <c r="Y102" i="5" s="1"/>
  <c r="Z102" i="5" s="1"/>
  <c r="X117" i="5"/>
  <c r="Y117" i="5" s="1"/>
  <c r="Z117" i="5" s="1"/>
  <c r="X118" i="5"/>
  <c r="Y118" i="5" s="1"/>
  <c r="Z118" i="5" s="1"/>
  <c r="Y9" i="5"/>
  <c r="Z9" i="5" s="1"/>
  <c r="Y17" i="5"/>
  <c r="Z17" i="5" s="1"/>
  <c r="Y25" i="5"/>
  <c r="Z25" i="5" s="1"/>
  <c r="Y41" i="5"/>
  <c r="Z41" i="5" s="1"/>
  <c r="Y49" i="5"/>
  <c r="Z49" i="5" s="1"/>
  <c r="Y57" i="5"/>
  <c r="Z57" i="5" s="1"/>
  <c r="X63" i="5"/>
  <c r="Y68" i="5"/>
  <c r="Z68" i="5" s="1"/>
  <c r="X79" i="5"/>
  <c r="Y79" i="5" s="1"/>
  <c r="Z79" i="5" s="1"/>
  <c r="X100" i="5"/>
  <c r="Y100" i="5" s="1"/>
  <c r="Z100" i="5" s="1"/>
  <c r="X109" i="5"/>
  <c r="Y109" i="5" s="1"/>
  <c r="Z109" i="5" s="1"/>
  <c r="X110" i="5"/>
  <c r="Y110" i="5" s="1"/>
  <c r="Z110" i="5" s="1"/>
  <c r="X116" i="5"/>
  <c r="Y116" i="5" s="1"/>
  <c r="Z116" i="5" s="1"/>
  <c r="Y4" i="5"/>
  <c r="Z4" i="5" s="1"/>
  <c r="Y12" i="5"/>
  <c r="Z12" i="5" s="1"/>
  <c r="Y20" i="5"/>
  <c r="Z20" i="5" s="1"/>
  <c r="Y28" i="5"/>
  <c r="Z28" i="5" s="1"/>
  <c r="Y36" i="5"/>
  <c r="Z36" i="5" s="1"/>
  <c r="Y44" i="5"/>
  <c r="Z44" i="5" s="1"/>
  <c r="Y52" i="5"/>
  <c r="Z52" i="5" s="1"/>
  <c r="X58" i="5"/>
  <c r="Y58" i="5" s="1"/>
  <c r="Z58" i="5" s="1"/>
  <c r="Y63" i="5"/>
  <c r="Z63" i="5" s="1"/>
  <c r="X73" i="5"/>
  <c r="N76" i="5"/>
  <c r="X108" i="5"/>
  <c r="Y108" i="5" s="1"/>
  <c r="Z108" i="5" s="1"/>
  <c r="X120" i="5"/>
  <c r="Y120" i="5" s="1"/>
  <c r="Z120" i="5" s="1"/>
  <c r="X124" i="5"/>
  <c r="Y124" i="5" s="1"/>
  <c r="Z124" i="5" s="1"/>
  <c r="X129" i="5"/>
  <c r="Y129" i="5" s="1"/>
  <c r="Z129" i="5" s="1"/>
  <c r="X158" i="5"/>
  <c r="Y158" i="5" s="1"/>
  <c r="Z158" i="5" s="1"/>
  <c r="X136" i="5"/>
  <c r="Y136" i="5" s="1"/>
  <c r="Z136" i="5" s="1"/>
  <c r="X145" i="5"/>
  <c r="Y145" i="5" s="1"/>
  <c r="Z145" i="5" s="1"/>
  <c r="X150" i="5"/>
  <c r="Y150" i="5" s="1"/>
  <c r="Z150" i="5" s="1"/>
  <c r="X157" i="5"/>
  <c r="Y157" i="5" s="1"/>
  <c r="Z157" i="5" s="1"/>
  <c r="X166" i="5"/>
  <c r="Y166" i="5" s="1"/>
  <c r="Z166" i="5" s="1"/>
  <c r="X134" i="5"/>
  <c r="Y134" i="5" s="1"/>
  <c r="Z134" i="5" s="1"/>
  <c r="X141" i="5"/>
  <c r="Y141" i="5" s="1"/>
  <c r="Z141" i="5" s="1"/>
  <c r="N144" i="5"/>
  <c r="X165" i="5"/>
  <c r="Y165" i="5" s="1"/>
  <c r="Z165" i="5" s="1"/>
  <c r="X174" i="5"/>
  <c r="X148" i="5"/>
  <c r="Y148" i="5" s="1"/>
  <c r="Z148" i="5" s="1"/>
  <c r="X156" i="5"/>
  <c r="Y156" i="5" s="1"/>
  <c r="Z156" i="5" s="1"/>
  <c r="X162" i="5"/>
  <c r="Y162" i="5" s="1"/>
  <c r="Z162" i="5" s="1"/>
  <c r="X164" i="5"/>
  <c r="Y164" i="5" s="1"/>
  <c r="Z164" i="5" s="1"/>
  <c r="X173" i="5"/>
  <c r="Y173" i="5" s="1"/>
  <c r="Z173" i="5" s="1"/>
  <c r="X180" i="5"/>
  <c r="Y180" i="5" s="1"/>
  <c r="Z180" i="5" s="1"/>
  <c r="X126" i="5"/>
  <c r="Y126" i="5" s="1"/>
  <c r="Z126" i="5" s="1"/>
  <c r="X128" i="5"/>
  <c r="Y128" i="5" s="1"/>
  <c r="Z128" i="5" s="1"/>
  <c r="N140" i="5"/>
  <c r="X161" i="5"/>
  <c r="Y161" i="5" s="1"/>
  <c r="Z161" i="5" s="1"/>
  <c r="X170" i="5"/>
  <c r="Y170" i="5" s="1"/>
  <c r="Z170" i="5" s="1"/>
  <c r="X172" i="5"/>
  <c r="Y172" i="5" s="1"/>
  <c r="Z172" i="5" s="1"/>
  <c r="N124" i="5"/>
  <c r="X137" i="5"/>
  <c r="Y137" i="5" s="1"/>
  <c r="Z137" i="5" s="1"/>
  <c r="X144" i="5"/>
  <c r="Y144" i="5" s="1"/>
  <c r="Z144" i="5" s="1"/>
  <c r="X153" i="5"/>
  <c r="X169" i="5"/>
  <c r="Y169" i="5" s="1"/>
  <c r="Z169" i="5" s="1"/>
  <c r="X125" i="5"/>
  <c r="Y125" i="5" s="1"/>
  <c r="Z125" i="5" s="1"/>
  <c r="X133" i="5"/>
  <c r="Y133" i="5" s="1"/>
  <c r="Z133" i="5" s="1"/>
  <c r="X142" i="5"/>
  <c r="Y142" i="5" s="1"/>
  <c r="Z142" i="5" s="1"/>
  <c r="X149" i="5"/>
  <c r="Y149" i="5" s="1"/>
  <c r="Z149" i="5" s="1"/>
  <c r="X140" i="5"/>
  <c r="Y140" i="5" s="1"/>
  <c r="Z140" i="5" s="1"/>
  <c r="X152" i="5"/>
  <c r="Y152" i="5" s="1"/>
  <c r="Z152" i="5" s="1"/>
  <c r="X186" i="5"/>
  <c r="Y186" i="5" s="1"/>
  <c r="Z186" i="5" s="1"/>
  <c r="X203" i="5"/>
  <c r="Y203" i="5" s="1"/>
  <c r="Z203" i="5" s="1"/>
  <c r="X211" i="5"/>
  <c r="Y211" i="5" s="1"/>
  <c r="Z211" i="5" s="1"/>
  <c r="X219" i="5"/>
  <c r="Y219" i="5" s="1"/>
  <c r="Z219" i="5" s="1"/>
  <c r="N178" i="5"/>
  <c r="X194" i="5"/>
  <c r="Y194" i="5" s="1"/>
  <c r="Z194" i="5" s="1"/>
  <c r="X200" i="5"/>
  <c r="Y200" i="5" s="1"/>
  <c r="Z200" i="5" s="1"/>
  <c r="X226" i="5"/>
  <c r="Y226" i="5" s="1"/>
  <c r="Z226" i="5" s="1"/>
  <c r="X202" i="5"/>
  <c r="X210" i="5"/>
  <c r="Y210" i="5" s="1"/>
  <c r="Z210" i="5" s="1"/>
  <c r="X218" i="5"/>
  <c r="Y218" i="5" s="1"/>
  <c r="Z218" i="5" s="1"/>
  <c r="X187" i="5"/>
  <c r="Y187" i="5" s="1"/>
  <c r="Z187" i="5" s="1"/>
  <c r="X191" i="5"/>
  <c r="Y191" i="5" s="1"/>
  <c r="Z191" i="5" s="1"/>
  <c r="X207" i="5"/>
  <c r="Y207" i="5" s="1"/>
  <c r="Z207" i="5" s="1"/>
  <c r="X208" i="5"/>
  <c r="Y208" i="5" s="1"/>
  <c r="Z208" i="5" s="1"/>
  <c r="X215" i="5"/>
  <c r="Y215" i="5" s="1"/>
  <c r="Z215" i="5" s="1"/>
  <c r="X216" i="5"/>
  <c r="Y216" i="5" s="1"/>
  <c r="Z216" i="5" s="1"/>
  <c r="X223" i="5"/>
  <c r="Y223" i="5" s="1"/>
  <c r="Z223" i="5" s="1"/>
  <c r="X224" i="5"/>
  <c r="Y224" i="5" s="1"/>
  <c r="Z224" i="5" s="1"/>
  <c r="X231" i="5"/>
  <c r="Y231" i="5" s="1"/>
  <c r="Z231" i="5" s="1"/>
  <c r="X232" i="5"/>
  <c r="Y232" i="5" s="1"/>
  <c r="Z232" i="5" s="1"/>
  <c r="X178" i="5"/>
  <c r="Y178" i="5" s="1"/>
  <c r="Z178" i="5" s="1"/>
  <c r="X179" i="5"/>
  <c r="Y179" i="5" s="1"/>
  <c r="Z179" i="5" s="1"/>
  <c r="N190" i="5"/>
  <c r="X195" i="5"/>
  <c r="Y195" i="5" s="1"/>
  <c r="Z195" i="5" s="1"/>
  <c r="X199" i="5"/>
  <c r="N177" i="5"/>
  <c r="X205" i="5"/>
  <c r="Y205" i="5" s="1"/>
  <c r="Z205" i="5" s="1"/>
  <c r="X213" i="5"/>
  <c r="Y213" i="5" s="1"/>
  <c r="Z213" i="5" s="1"/>
  <c r="X221" i="5"/>
  <c r="Y221" i="5" s="1"/>
  <c r="Z221" i="5" s="1"/>
  <c r="X229" i="5"/>
  <c r="Y229" i="5" s="1"/>
  <c r="Z229" i="5" s="1"/>
  <c r="X183" i="5"/>
  <c r="Y183" i="5" s="1"/>
  <c r="Z183" i="5" s="1"/>
  <c r="X184" i="5"/>
  <c r="Y184" i="5" s="1"/>
  <c r="Z184" i="5" s="1"/>
  <c r="X192" i="5"/>
  <c r="X227" i="5"/>
  <c r="Y227" i="5" s="1"/>
  <c r="Z227" i="5" s="1"/>
  <c r="X237" i="5"/>
  <c r="Y237" i="5" s="1"/>
  <c r="Z237" i="5" s="1"/>
  <c r="X239" i="5"/>
  <c r="Y239" i="5" s="1"/>
  <c r="Z239" i="5" s="1"/>
  <c r="X244" i="5"/>
  <c r="Y244" i="5" s="1"/>
  <c r="Z244" i="5" s="1"/>
  <c r="AA4" i="7"/>
  <c r="N235" i="5"/>
  <c r="AA12" i="7"/>
  <c r="AB12" i="7" s="1"/>
  <c r="X233" i="5"/>
  <c r="Y233" i="5" s="1"/>
  <c r="Z233" i="5" s="1"/>
  <c r="X241" i="5"/>
  <c r="Y241" i="5" s="1"/>
  <c r="Z241" i="5" s="1"/>
  <c r="AC9" i="7"/>
  <c r="AD9" i="7" s="1"/>
  <c r="AF9" i="7" s="1"/>
  <c r="AA9" i="7"/>
  <c r="AB9" i="7" s="1"/>
  <c r="AH9" i="7" s="1"/>
  <c r="X236" i="5"/>
  <c r="Y236" i="5" s="1"/>
  <c r="Z236" i="5" s="1"/>
  <c r="X247" i="5"/>
  <c r="Y247" i="5" s="1"/>
  <c r="Z247" i="5" s="1"/>
  <c r="AA7" i="7"/>
  <c r="N12" i="7"/>
  <c r="Y10" i="7"/>
  <c r="Z10" i="7" s="1"/>
  <c r="N20" i="7"/>
  <c r="Y15" i="7"/>
  <c r="Z15" i="7" s="1"/>
  <c r="Y23" i="7"/>
  <c r="Z23" i="7" s="1"/>
  <c r="X26" i="7"/>
  <c r="Y26" i="7" s="1"/>
  <c r="Z26" i="7" s="1"/>
  <c r="X29" i="7"/>
  <c r="Y29" i="7" s="1"/>
  <c r="Z29" i="7" s="1"/>
  <c r="X30" i="7"/>
  <c r="Y30" i="7" s="1"/>
  <c r="Z30" i="7" s="1"/>
  <c r="X38" i="7"/>
  <c r="X53" i="7"/>
  <c r="X117" i="7"/>
  <c r="Y18" i="7"/>
  <c r="Z18" i="7" s="1"/>
  <c r="Y27" i="7"/>
  <c r="Z27" i="7" s="1"/>
  <c r="N28" i="7"/>
  <c r="X40" i="7"/>
  <c r="X46" i="7"/>
  <c r="X61" i="7"/>
  <c r="X69" i="7"/>
  <c r="Y69" i="7" s="1"/>
  <c r="Z69" i="7" s="1"/>
  <c r="Y89" i="7"/>
  <c r="Z89" i="7" s="1"/>
  <c r="X91" i="7"/>
  <c r="AB4" i="7"/>
  <c r="AH4" i="7" s="1"/>
  <c r="Y5" i="7"/>
  <c r="Z5" i="7" s="1"/>
  <c r="Y13" i="7"/>
  <c r="Z13" i="7" s="1"/>
  <c r="Y21" i="7"/>
  <c r="Z21" i="7" s="1"/>
  <c r="Y33" i="7"/>
  <c r="Z33" i="7" s="1"/>
  <c r="X42" i="7"/>
  <c r="X48" i="7"/>
  <c r="X85" i="7"/>
  <c r="Y246" i="7"/>
  <c r="Z246" i="7" s="1"/>
  <c r="X217" i="7"/>
  <c r="Y217" i="7" s="1"/>
  <c r="Z217" i="7" s="1"/>
  <c r="Y214" i="7"/>
  <c r="Z214" i="7" s="1"/>
  <c r="X246" i="7"/>
  <c r="X241" i="7"/>
  <c r="Y241" i="7" s="1"/>
  <c r="Z241" i="7" s="1"/>
  <c r="Y227" i="7"/>
  <c r="Z227" i="7" s="1"/>
  <c r="Y238" i="7"/>
  <c r="Z238" i="7" s="1"/>
  <c r="X227" i="7"/>
  <c r="Y243" i="7"/>
  <c r="Z243" i="7" s="1"/>
  <c r="X238" i="7"/>
  <c r="Y234" i="7"/>
  <c r="Z234" i="7" s="1"/>
  <c r="Y231" i="7"/>
  <c r="Z231" i="7" s="1"/>
  <c r="Y239" i="7"/>
  <c r="Z239" i="7" s="1"/>
  <c r="X231" i="7"/>
  <c r="X239" i="7"/>
  <c r="Y208" i="7"/>
  <c r="Z208" i="7" s="1"/>
  <c r="X228" i="7"/>
  <c r="Y228" i="7" s="1"/>
  <c r="Z228" i="7" s="1"/>
  <c r="Y215" i="7"/>
  <c r="Z215" i="7" s="1"/>
  <c r="Y202" i="7"/>
  <c r="Z202" i="7" s="1"/>
  <c r="X215" i="7"/>
  <c r="X210" i="7"/>
  <c r="Y210" i="7" s="1"/>
  <c r="Z210" i="7" s="1"/>
  <c r="Y207" i="7"/>
  <c r="Z207" i="7" s="1"/>
  <c r="X202" i="7"/>
  <c r="X223" i="7"/>
  <c r="Y223" i="7" s="1"/>
  <c r="Z223" i="7" s="1"/>
  <c r="X209" i="7"/>
  <c r="Y209" i="7" s="1"/>
  <c r="Z209" i="7" s="1"/>
  <c r="X201" i="7"/>
  <c r="Y201" i="7" s="1"/>
  <c r="Z201" i="7" s="1"/>
  <c r="Y198" i="7"/>
  <c r="Z198" i="7" s="1"/>
  <c r="Y175" i="7"/>
  <c r="Z175" i="7" s="1"/>
  <c r="Y167" i="7"/>
  <c r="Z167" i="7" s="1"/>
  <c r="X183" i="7"/>
  <c r="Y183" i="7" s="1"/>
  <c r="Z183" i="7" s="1"/>
  <c r="Y180" i="7"/>
  <c r="Z180" i="7" s="1"/>
  <c r="X175" i="7"/>
  <c r="X167" i="7"/>
  <c r="X214" i="7"/>
  <c r="X206" i="7"/>
  <c r="Y206" i="7" s="1"/>
  <c r="Z206" i="7" s="1"/>
  <c r="Y190" i="7"/>
  <c r="Z190" i="7" s="1"/>
  <c r="X190" i="7"/>
  <c r="Y182" i="7"/>
  <c r="Z182" i="7" s="1"/>
  <c r="X198" i="7"/>
  <c r="X194" i="7"/>
  <c r="Y194" i="7" s="1"/>
  <c r="Z194" i="7" s="1"/>
  <c r="X185" i="7"/>
  <c r="Y185" i="7" s="1"/>
  <c r="Z185" i="7" s="1"/>
  <c r="Y211" i="7"/>
  <c r="Z211" i="7" s="1"/>
  <c r="Y176" i="7"/>
  <c r="Z176" i="7" s="1"/>
  <c r="Y160" i="7"/>
  <c r="Z160" i="7" s="1"/>
  <c r="Y151" i="7"/>
  <c r="Z151" i="7" s="1"/>
  <c r="X193" i="7"/>
  <c r="Y193" i="7" s="1"/>
  <c r="Z193" i="7" s="1"/>
  <c r="X184" i="7"/>
  <c r="Y184" i="7" s="1"/>
  <c r="Z184" i="7" s="1"/>
  <c r="X160" i="7"/>
  <c r="Y140" i="7"/>
  <c r="Z140" i="7" s="1"/>
  <c r="Y145" i="7"/>
  <c r="Z145" i="7" s="1"/>
  <c r="Y173" i="7"/>
  <c r="Z173" i="7" s="1"/>
  <c r="Y165" i="7"/>
  <c r="Z165" i="7" s="1"/>
  <c r="Y134" i="7"/>
  <c r="Z134" i="7" s="1"/>
  <c r="X173" i="7"/>
  <c r="X165" i="7"/>
  <c r="Y147" i="7"/>
  <c r="Z147" i="7" s="1"/>
  <c r="X168" i="7"/>
  <c r="Y168" i="7" s="1"/>
  <c r="Z168" i="7" s="1"/>
  <c r="Y152" i="7"/>
  <c r="Z152" i="7" s="1"/>
  <c r="X188" i="7"/>
  <c r="Y188" i="7" s="1"/>
  <c r="Z188" i="7" s="1"/>
  <c r="X181" i="7"/>
  <c r="Y181" i="7" s="1"/>
  <c r="Z181" i="7" s="1"/>
  <c r="X152" i="7"/>
  <c r="X144" i="7"/>
  <c r="Y144" i="7" s="1"/>
  <c r="Z144" i="7" s="1"/>
  <c r="Y141" i="7"/>
  <c r="Z141" i="7" s="1"/>
  <c r="X176" i="7"/>
  <c r="X128" i="7"/>
  <c r="Y102" i="7"/>
  <c r="Z102" i="7" s="1"/>
  <c r="X89" i="7"/>
  <c r="X81" i="7"/>
  <c r="Y78" i="7"/>
  <c r="Z78" i="7" s="1"/>
  <c r="Y91" i="7"/>
  <c r="Z91" i="7" s="1"/>
  <c r="Y138" i="7"/>
  <c r="Z138" i="7" s="1"/>
  <c r="Y112" i="7"/>
  <c r="Z112" i="7" s="1"/>
  <c r="Y80" i="7"/>
  <c r="Z80" i="7" s="1"/>
  <c r="X120" i="7"/>
  <c r="Y120" i="7" s="1"/>
  <c r="Z120" i="7" s="1"/>
  <c r="Y117" i="7"/>
  <c r="Z117" i="7" s="1"/>
  <c r="Y109" i="7"/>
  <c r="Z109" i="7" s="1"/>
  <c r="Y85" i="7"/>
  <c r="Z85" i="7" s="1"/>
  <c r="Y77" i="7"/>
  <c r="Z77" i="7" s="1"/>
  <c r="X136" i="7"/>
  <c r="Y136" i="7" s="1"/>
  <c r="Z136" i="7" s="1"/>
  <c r="X129" i="7"/>
  <c r="Y129" i="7" s="1"/>
  <c r="Z129" i="7" s="1"/>
  <c r="Y133" i="7"/>
  <c r="Z133" i="7" s="1"/>
  <c r="Y119" i="7"/>
  <c r="Z119" i="7" s="1"/>
  <c r="Y111" i="7"/>
  <c r="Z111" i="7" s="1"/>
  <c r="Y87" i="7"/>
  <c r="Z87" i="7" s="1"/>
  <c r="X141" i="7"/>
  <c r="X133" i="7"/>
  <c r="Y125" i="7"/>
  <c r="Z125" i="7" s="1"/>
  <c r="X119" i="7"/>
  <c r="X111" i="7"/>
  <c r="X103" i="7"/>
  <c r="Y103" i="7" s="1"/>
  <c r="Z103" i="7" s="1"/>
  <c r="Y100" i="7"/>
  <c r="Z100" i="7" s="1"/>
  <c r="X95" i="7"/>
  <c r="Y95" i="7" s="1"/>
  <c r="Z95" i="7" s="1"/>
  <c r="Y92" i="7"/>
  <c r="Z92" i="7" s="1"/>
  <c r="X87" i="7"/>
  <c r="X159" i="7"/>
  <c r="Y159" i="7" s="1"/>
  <c r="Z159" i="7" s="1"/>
  <c r="X108" i="7"/>
  <c r="Y108" i="7" s="1"/>
  <c r="Z108" i="7" s="1"/>
  <c r="Y48" i="7"/>
  <c r="Z48" i="7" s="1"/>
  <c r="Y40" i="7"/>
  <c r="Z40" i="7" s="1"/>
  <c r="Y128" i="7"/>
  <c r="Z128" i="7" s="1"/>
  <c r="Y106" i="7"/>
  <c r="Z106" i="7" s="1"/>
  <c r="X101" i="7"/>
  <c r="Y101" i="7" s="1"/>
  <c r="Z101" i="7" s="1"/>
  <c r="Y61" i="7"/>
  <c r="Z61" i="7" s="1"/>
  <c r="Y53" i="7"/>
  <c r="Z53" i="7" s="1"/>
  <c r="Y45" i="7"/>
  <c r="Z45" i="7" s="1"/>
  <c r="X92" i="7"/>
  <c r="Y42" i="7"/>
  <c r="Z42" i="7" s="1"/>
  <c r="Y122" i="7"/>
  <c r="Z122" i="7" s="1"/>
  <c r="X116" i="7"/>
  <c r="Y116" i="7" s="1"/>
  <c r="Z116" i="7" s="1"/>
  <c r="Y73" i="7"/>
  <c r="Z73" i="7" s="1"/>
  <c r="Y71" i="7"/>
  <c r="Z71" i="7" s="1"/>
  <c r="Y31" i="7"/>
  <c r="Z31" i="7" s="1"/>
  <c r="X109" i="7"/>
  <c r="Y81" i="7"/>
  <c r="Z81" i="7" s="1"/>
  <c r="X76" i="7"/>
  <c r="Y76" i="7" s="1"/>
  <c r="Z76" i="7" s="1"/>
  <c r="X71" i="7"/>
  <c r="Y68" i="7"/>
  <c r="Z68" i="7" s="1"/>
  <c r="X63" i="7"/>
  <c r="Y63" i="7" s="1"/>
  <c r="Z63" i="7" s="1"/>
  <c r="Y60" i="7"/>
  <c r="Z60" i="7" s="1"/>
  <c r="X55" i="7"/>
  <c r="Y55" i="7" s="1"/>
  <c r="Z55" i="7" s="1"/>
  <c r="X47" i="7"/>
  <c r="Y47" i="7" s="1"/>
  <c r="Z47" i="7" s="1"/>
  <c r="X39" i="7"/>
  <c r="Y39" i="7" s="1"/>
  <c r="Z39" i="7" s="1"/>
  <c r="Y36" i="7"/>
  <c r="Z36" i="7" s="1"/>
  <c r="X121" i="7"/>
  <c r="Y121" i="7" s="1"/>
  <c r="Z121" i="7" s="1"/>
  <c r="X100" i="7"/>
  <c r="X84" i="7"/>
  <c r="Y84" i="7" s="1"/>
  <c r="Z84" i="7" s="1"/>
  <c r="Y79" i="7"/>
  <c r="Z79" i="7" s="1"/>
  <c r="Y57" i="7"/>
  <c r="Z57" i="7" s="1"/>
  <c r="Y41" i="7"/>
  <c r="Z41" i="7" s="1"/>
  <c r="X125" i="7"/>
  <c r="X93" i="7"/>
  <c r="Y93" i="7" s="1"/>
  <c r="Z93" i="7" s="1"/>
  <c r="X79" i="7"/>
  <c r="Y70" i="7"/>
  <c r="Z70" i="7" s="1"/>
  <c r="X65" i="7"/>
  <c r="Y65" i="7" s="1"/>
  <c r="Z65" i="7" s="1"/>
  <c r="Y62" i="7"/>
  <c r="Z62" i="7" s="1"/>
  <c r="X57" i="7"/>
  <c r="Y54" i="7"/>
  <c r="Z54" i="7" s="1"/>
  <c r="X49" i="7"/>
  <c r="Y49" i="7" s="1"/>
  <c r="Z49" i="7" s="1"/>
  <c r="Y46" i="7"/>
  <c r="Z46" i="7" s="1"/>
  <c r="X41" i="7"/>
  <c r="Y38" i="7"/>
  <c r="Z38" i="7" s="1"/>
  <c r="X33" i="7"/>
  <c r="AB7" i="7"/>
  <c r="AH7" i="7" s="1"/>
  <c r="Y8" i="7"/>
  <c r="Z8" i="7" s="1"/>
  <c r="Y16" i="7"/>
  <c r="Z16" i="7" s="1"/>
  <c r="Y24" i="7"/>
  <c r="Z24" i="7" s="1"/>
  <c r="X43" i="7"/>
  <c r="X50" i="7"/>
  <c r="Y50" i="7" s="1"/>
  <c r="Z50" i="7" s="1"/>
  <c r="X56" i="7"/>
  <c r="Y56" i="7" s="1"/>
  <c r="Z56" i="7" s="1"/>
  <c r="X62" i="7"/>
  <c r="X64" i="7"/>
  <c r="Y64" i="7" s="1"/>
  <c r="Z64" i="7" s="1"/>
  <c r="X70" i="7"/>
  <c r="Y11" i="7"/>
  <c r="Z11" i="7" s="1"/>
  <c r="Y19" i="7"/>
  <c r="Z19" i="7" s="1"/>
  <c r="X32" i="7"/>
  <c r="Y32" i="7" s="1"/>
  <c r="Z32" i="7" s="1"/>
  <c r="X35" i="7"/>
  <c r="Y35" i="7" s="1"/>
  <c r="Z35" i="7" s="1"/>
  <c r="Y43" i="7"/>
  <c r="Z43" i="7" s="1"/>
  <c r="X51" i="7"/>
  <c r="X58" i="7"/>
  <c r="Y58" i="7" s="1"/>
  <c r="Z58" i="7" s="1"/>
  <c r="X66" i="7"/>
  <c r="Y66" i="7" s="1"/>
  <c r="Z66" i="7" s="1"/>
  <c r="X73" i="7"/>
  <c r="X102" i="7"/>
  <c r="X149" i="7"/>
  <c r="Y149" i="7" s="1"/>
  <c r="Z149" i="7" s="1"/>
  <c r="Y6" i="7"/>
  <c r="Z6" i="7" s="1"/>
  <c r="Y14" i="7"/>
  <c r="Z14" i="7" s="1"/>
  <c r="Y22" i="7"/>
  <c r="Z22" i="7" s="1"/>
  <c r="N33" i="7"/>
  <c r="X44" i="7"/>
  <c r="Y44" i="7" s="1"/>
  <c r="Z44" i="7" s="1"/>
  <c r="Y51" i="7"/>
  <c r="Z51" i="7" s="1"/>
  <c r="X59" i="7"/>
  <c r="Y59" i="7" s="1"/>
  <c r="Z59" i="7" s="1"/>
  <c r="X67" i="7"/>
  <c r="X74" i="7"/>
  <c r="Y74" i="7" s="1"/>
  <c r="Z74" i="7" s="1"/>
  <c r="X96" i="7"/>
  <c r="Y96" i="7" s="1"/>
  <c r="Z96" i="7" s="1"/>
  <c r="Y17" i="7"/>
  <c r="Z17" i="7" s="1"/>
  <c r="X20" i="7"/>
  <c r="Y20" i="7" s="1"/>
  <c r="Z20" i="7" s="1"/>
  <c r="Y25" i="7"/>
  <c r="Z25" i="7" s="1"/>
  <c r="X28" i="7"/>
  <c r="Y28" i="7" s="1"/>
  <c r="Z28" i="7" s="1"/>
  <c r="X34" i="7"/>
  <c r="Y34" i="7" s="1"/>
  <c r="Z34" i="7" s="1"/>
  <c r="X37" i="7"/>
  <c r="Y37" i="7" s="1"/>
  <c r="Z37" i="7" s="1"/>
  <c r="X52" i="7"/>
  <c r="Y52" i="7" s="1"/>
  <c r="Z52" i="7" s="1"/>
  <c r="Y67" i="7"/>
  <c r="Z67" i="7" s="1"/>
  <c r="X80" i="7"/>
  <c r="N97" i="7"/>
  <c r="X105" i="7"/>
  <c r="Y105" i="7" s="1"/>
  <c r="Z105" i="7" s="1"/>
  <c r="X114" i="7"/>
  <c r="Y114" i="7" s="1"/>
  <c r="Z114" i="7" s="1"/>
  <c r="X126" i="7"/>
  <c r="Y126" i="7" s="1"/>
  <c r="Z126" i="7" s="1"/>
  <c r="N128" i="7"/>
  <c r="X82" i="7"/>
  <c r="Y82" i="7" s="1"/>
  <c r="Z82" i="7" s="1"/>
  <c r="X83" i="7"/>
  <c r="Y83" i="7" s="1"/>
  <c r="Z83" i="7" s="1"/>
  <c r="X90" i="7"/>
  <c r="Y90" i="7" s="1"/>
  <c r="Z90" i="7" s="1"/>
  <c r="X107" i="7"/>
  <c r="Y107" i="7" s="1"/>
  <c r="Z107" i="7" s="1"/>
  <c r="X112" i="7"/>
  <c r="X118" i="7"/>
  <c r="Y118" i="7" s="1"/>
  <c r="Z118" i="7" s="1"/>
  <c r="X88" i="7"/>
  <c r="Y88" i="7" s="1"/>
  <c r="Z88" i="7" s="1"/>
  <c r="X94" i="7"/>
  <c r="Y94" i="7" s="1"/>
  <c r="Z94" i="7" s="1"/>
  <c r="N113" i="7"/>
  <c r="X72" i="7"/>
  <c r="Y72" i="7" s="1"/>
  <c r="Z72" i="7" s="1"/>
  <c r="N79" i="7"/>
  <c r="N89" i="7"/>
  <c r="X97" i="7"/>
  <c r="Y97" i="7" s="1"/>
  <c r="Z97" i="7" s="1"/>
  <c r="X106" i="7"/>
  <c r="X86" i="7"/>
  <c r="Y86" i="7" s="1"/>
  <c r="Z86" i="7" s="1"/>
  <c r="X99" i="7"/>
  <c r="Y99" i="7" s="1"/>
  <c r="Z99" i="7" s="1"/>
  <c r="X104" i="7"/>
  <c r="Y104" i="7" s="1"/>
  <c r="Z104" i="7" s="1"/>
  <c r="X110" i="7"/>
  <c r="Y110" i="7" s="1"/>
  <c r="Z110" i="7" s="1"/>
  <c r="X123" i="7"/>
  <c r="Y123" i="7" s="1"/>
  <c r="Z123" i="7" s="1"/>
  <c r="X131" i="7"/>
  <c r="Y131" i="7" s="1"/>
  <c r="Z131" i="7" s="1"/>
  <c r="N105" i="7"/>
  <c r="X113" i="7"/>
  <c r="Y113" i="7" s="1"/>
  <c r="Z113" i="7" s="1"/>
  <c r="X150" i="7"/>
  <c r="Y150" i="7" s="1"/>
  <c r="Z150" i="7" s="1"/>
  <c r="X75" i="7"/>
  <c r="Y75" i="7" s="1"/>
  <c r="Z75" i="7" s="1"/>
  <c r="X98" i="7"/>
  <c r="Y98" i="7" s="1"/>
  <c r="Z98" i="7" s="1"/>
  <c r="X115" i="7"/>
  <c r="Y115" i="7" s="1"/>
  <c r="Z115" i="7" s="1"/>
  <c r="X124" i="7"/>
  <c r="Y124" i="7" s="1"/>
  <c r="Z124" i="7" s="1"/>
  <c r="N138" i="7"/>
  <c r="X142" i="7"/>
  <c r="Y142" i="7" s="1"/>
  <c r="Z142" i="7" s="1"/>
  <c r="X151" i="7"/>
  <c r="X163" i="7"/>
  <c r="Y163" i="7" s="1"/>
  <c r="Z163" i="7" s="1"/>
  <c r="X200" i="7"/>
  <c r="Y200" i="7" s="1"/>
  <c r="Z200" i="7" s="1"/>
  <c r="X143" i="7"/>
  <c r="Y143" i="7" s="1"/>
  <c r="Z143" i="7" s="1"/>
  <c r="X153" i="7"/>
  <c r="Y153" i="7" s="1"/>
  <c r="Z153" i="7" s="1"/>
  <c r="X154" i="7"/>
  <c r="Y154" i="7" s="1"/>
  <c r="Z154" i="7" s="1"/>
  <c r="X127" i="7"/>
  <c r="Y127" i="7" s="1"/>
  <c r="Z127" i="7" s="1"/>
  <c r="X132" i="7"/>
  <c r="Y132" i="7" s="1"/>
  <c r="Z132" i="7" s="1"/>
  <c r="X145" i="7"/>
  <c r="X146" i="7"/>
  <c r="Y146" i="7" s="1"/>
  <c r="Z146" i="7" s="1"/>
  <c r="X155" i="7"/>
  <c r="Y155" i="7" s="1"/>
  <c r="Z155" i="7" s="1"/>
  <c r="X161" i="7"/>
  <c r="Y161" i="7" s="1"/>
  <c r="Z161" i="7" s="1"/>
  <c r="X130" i="7"/>
  <c r="Y130" i="7" s="1"/>
  <c r="Z130" i="7" s="1"/>
  <c r="X137" i="7"/>
  <c r="Y137" i="7" s="1"/>
  <c r="Z137" i="7" s="1"/>
  <c r="X138" i="7"/>
  <c r="X147" i="7"/>
  <c r="X204" i="7"/>
  <c r="Y204" i="7" s="1"/>
  <c r="Z204" i="7" s="1"/>
  <c r="X135" i="7"/>
  <c r="Y135" i="7" s="1"/>
  <c r="Z135" i="7" s="1"/>
  <c r="X139" i="7"/>
  <c r="Y139" i="7" s="1"/>
  <c r="Z139" i="7" s="1"/>
  <c r="X156" i="7"/>
  <c r="Y156" i="7" s="1"/>
  <c r="Z156" i="7" s="1"/>
  <c r="X122" i="7"/>
  <c r="X134" i="7"/>
  <c r="X148" i="7"/>
  <c r="Y148" i="7" s="1"/>
  <c r="Z148" i="7" s="1"/>
  <c r="X157" i="7"/>
  <c r="Y157" i="7" s="1"/>
  <c r="Z157" i="7" s="1"/>
  <c r="X158" i="7"/>
  <c r="Y158" i="7" s="1"/>
  <c r="Z158" i="7" s="1"/>
  <c r="X140" i="7"/>
  <c r="X191" i="7"/>
  <c r="Y191" i="7" s="1"/>
  <c r="Z191" i="7" s="1"/>
  <c r="X166" i="7"/>
  <c r="Y166" i="7" s="1"/>
  <c r="Z166" i="7" s="1"/>
  <c r="X179" i="7"/>
  <c r="Y179" i="7" s="1"/>
  <c r="Z179" i="7" s="1"/>
  <c r="X162" i="7"/>
  <c r="Y162" i="7" s="1"/>
  <c r="Z162" i="7" s="1"/>
  <c r="N178" i="7"/>
  <c r="X171" i="7"/>
  <c r="Y171" i="7" s="1"/>
  <c r="Z171" i="7" s="1"/>
  <c r="X177" i="7"/>
  <c r="Y177" i="7" s="1"/>
  <c r="Z177" i="7" s="1"/>
  <c r="X186" i="7"/>
  <c r="Y186" i="7" s="1"/>
  <c r="Z186" i="7" s="1"/>
  <c r="X189" i="7"/>
  <c r="Y189" i="7" s="1"/>
  <c r="Z189" i="7" s="1"/>
  <c r="X164" i="7"/>
  <c r="Y164" i="7" s="1"/>
  <c r="Z164" i="7" s="1"/>
  <c r="X169" i="7"/>
  <c r="Y169" i="7" s="1"/>
  <c r="Z169" i="7" s="1"/>
  <c r="X178" i="7"/>
  <c r="Y178" i="7" s="1"/>
  <c r="Z178" i="7" s="1"/>
  <c r="X180" i="7"/>
  <c r="N181" i="7"/>
  <c r="X182" i="7"/>
  <c r="X211" i="7"/>
  <c r="X222" i="7"/>
  <c r="Y222" i="7" s="1"/>
  <c r="Z222" i="7" s="1"/>
  <c r="X187" i="7"/>
  <c r="Y187" i="7" s="1"/>
  <c r="Z187" i="7" s="1"/>
  <c r="N165" i="7"/>
  <c r="X170" i="7"/>
  <c r="Y170" i="7" s="1"/>
  <c r="Z170" i="7" s="1"/>
  <c r="X172" i="7"/>
  <c r="Y172" i="7" s="1"/>
  <c r="Z172" i="7" s="1"/>
  <c r="N173" i="7"/>
  <c r="X174" i="7"/>
  <c r="Y174" i="7" s="1"/>
  <c r="Z174" i="7" s="1"/>
  <c r="X195" i="7"/>
  <c r="Y195" i="7" s="1"/>
  <c r="Z195" i="7" s="1"/>
  <c r="X196" i="7"/>
  <c r="Y196" i="7" s="1"/>
  <c r="Z196" i="7" s="1"/>
  <c r="X205" i="7"/>
  <c r="Y205" i="7" s="1"/>
  <c r="Z205" i="7" s="1"/>
  <c r="X212" i="7"/>
  <c r="Y212" i="7" s="1"/>
  <c r="Z212" i="7" s="1"/>
  <c r="X192" i="7"/>
  <c r="Y192" i="7" s="1"/>
  <c r="Z192" i="7" s="1"/>
  <c r="N199" i="7"/>
  <c r="X242" i="7"/>
  <c r="Y242" i="7" s="1"/>
  <c r="Z242" i="7" s="1"/>
  <c r="N203" i="7"/>
  <c r="N191" i="7"/>
  <c r="X216" i="7"/>
  <c r="Y216" i="7" s="1"/>
  <c r="Z216" i="7" s="1"/>
  <c r="X218" i="7"/>
  <c r="Y218" i="7" s="1"/>
  <c r="Z218" i="7" s="1"/>
  <c r="X197" i="7"/>
  <c r="Y197" i="7" s="1"/>
  <c r="Z197" i="7" s="1"/>
  <c r="X199" i="7"/>
  <c r="Y199" i="7" s="1"/>
  <c r="Z199" i="7" s="1"/>
  <c r="X207" i="7"/>
  <c r="X208" i="7"/>
  <c r="X220" i="7"/>
  <c r="Y220" i="7" s="1"/>
  <c r="Z220" i="7" s="1"/>
  <c r="X203" i="7"/>
  <c r="Y203" i="7" s="1"/>
  <c r="Z203" i="7" s="1"/>
  <c r="X213" i="7"/>
  <c r="Y213" i="7" s="1"/>
  <c r="Z213" i="7" s="1"/>
  <c r="X224" i="7"/>
  <c r="Y224" i="7" s="1"/>
  <c r="Z224" i="7" s="1"/>
  <c r="X226" i="7"/>
  <c r="Y226" i="7" s="1"/>
  <c r="Z226" i="7" s="1"/>
  <c r="X232" i="7"/>
  <c r="Y232" i="7" s="1"/>
  <c r="Z232" i="7" s="1"/>
  <c r="X233" i="7"/>
  <c r="Y233" i="7" s="1"/>
  <c r="Z233" i="7" s="1"/>
  <c r="X244" i="7"/>
  <c r="Y244" i="7" s="1"/>
  <c r="Z244" i="7" s="1"/>
  <c r="X234" i="7"/>
  <c r="X236" i="7"/>
  <c r="Y236" i="7" s="1"/>
  <c r="Z236" i="7" s="1"/>
  <c r="X245" i="7"/>
  <c r="Y245" i="7" s="1"/>
  <c r="Z245" i="7" s="1"/>
  <c r="X221" i="7"/>
  <c r="Y221" i="7" s="1"/>
  <c r="Z221" i="7" s="1"/>
  <c r="X229" i="7"/>
  <c r="Y229" i="7" s="1"/>
  <c r="Z229" i="7" s="1"/>
  <c r="X237" i="7"/>
  <c r="Y237" i="7" s="1"/>
  <c r="Z237" i="7" s="1"/>
  <c r="X219" i="7"/>
  <c r="Y219" i="7" s="1"/>
  <c r="Z219" i="7" s="1"/>
  <c r="N220" i="7"/>
  <c r="X225" i="7"/>
  <c r="Y225" i="7" s="1"/>
  <c r="Z225" i="7" s="1"/>
  <c r="X230" i="7"/>
  <c r="Y230" i="7" s="1"/>
  <c r="Z230" i="7" s="1"/>
  <c r="N236" i="7"/>
  <c r="X235" i="7"/>
  <c r="Y235" i="7" s="1"/>
  <c r="Z235" i="7" s="1"/>
  <c r="X240" i="7"/>
  <c r="Y240" i="7" s="1"/>
  <c r="Z240" i="7" s="1"/>
  <c r="N239" i="7"/>
  <c r="X243" i="7"/>
  <c r="X247" i="7"/>
  <c r="Y247" i="7" s="1"/>
  <c r="Z247" i="7" s="1"/>
  <c r="AD1" i="4"/>
  <c r="K2" i="4"/>
  <c r="F4" i="4"/>
  <c r="G4" i="4"/>
  <c r="L4" i="4"/>
  <c r="N4" i="4" s="1"/>
  <c r="M4" i="4"/>
  <c r="O4" i="4"/>
  <c r="V4" i="4"/>
  <c r="W4" i="4"/>
  <c r="X4" i="4"/>
  <c r="Y4" i="4"/>
  <c r="Z4" i="4"/>
  <c r="AA4" i="4" s="1"/>
  <c r="F5" i="4"/>
  <c r="G5" i="4"/>
  <c r="L5" i="4"/>
  <c r="M5" i="4"/>
  <c r="N5" i="4"/>
  <c r="O5" i="4"/>
  <c r="V5" i="4"/>
  <c r="X5" i="4" s="1"/>
  <c r="Z5" i="4" s="1"/>
  <c r="AA5" i="4" s="1"/>
  <c r="W5" i="4"/>
  <c r="Y5" i="4"/>
  <c r="F6" i="4"/>
  <c r="G6" i="4"/>
  <c r="L6" i="4"/>
  <c r="M6" i="4"/>
  <c r="N6" i="4"/>
  <c r="O6" i="4"/>
  <c r="V6" i="4"/>
  <c r="W6" i="4"/>
  <c r="Y6" i="4" s="1"/>
  <c r="X6" i="4"/>
  <c r="Z6" i="4" s="1"/>
  <c r="AA6" i="4" s="1"/>
  <c r="F7" i="4"/>
  <c r="G7" i="4" s="1"/>
  <c r="L7" i="4"/>
  <c r="M7" i="4"/>
  <c r="N7" i="4"/>
  <c r="O7" i="4"/>
  <c r="V7" i="4"/>
  <c r="W7" i="4"/>
  <c r="Y7" i="4" s="1"/>
  <c r="X7" i="4"/>
  <c r="F8" i="4"/>
  <c r="G8" i="4" s="1"/>
  <c r="L8" i="4"/>
  <c r="M8" i="4"/>
  <c r="N8" i="4"/>
  <c r="O8" i="4"/>
  <c r="V8" i="4"/>
  <c r="W8" i="4"/>
  <c r="Y8" i="4" s="1"/>
  <c r="X8" i="4"/>
  <c r="F9" i="4"/>
  <c r="G9" i="4" s="1"/>
  <c r="L9" i="4"/>
  <c r="M9" i="4"/>
  <c r="N9" i="4"/>
  <c r="O9" i="4"/>
  <c r="V9" i="4"/>
  <c r="W9" i="4"/>
  <c r="Y9" i="4" s="1"/>
  <c r="X9" i="4"/>
  <c r="Z9" i="4" s="1"/>
  <c r="AA9" i="4" s="1"/>
  <c r="F10" i="4"/>
  <c r="G10" i="4" s="1"/>
  <c r="L10" i="4"/>
  <c r="M10" i="4"/>
  <c r="N10" i="4"/>
  <c r="O10" i="4"/>
  <c r="V10" i="4"/>
  <c r="W10" i="4"/>
  <c r="Y10" i="4" s="1"/>
  <c r="X10" i="4"/>
  <c r="F11" i="4"/>
  <c r="G11" i="4" s="1"/>
  <c r="L11" i="4"/>
  <c r="M11" i="4"/>
  <c r="N11" i="4"/>
  <c r="O11" i="4"/>
  <c r="V11" i="4"/>
  <c r="W11" i="4"/>
  <c r="Y11" i="4" s="1"/>
  <c r="X11" i="4"/>
  <c r="Z11" i="4" s="1"/>
  <c r="AA11" i="4" s="1"/>
  <c r="F12" i="4"/>
  <c r="G12" i="4" s="1"/>
  <c r="L12" i="4"/>
  <c r="M12" i="4"/>
  <c r="N12" i="4"/>
  <c r="O12" i="4"/>
  <c r="V12" i="4"/>
  <c r="W12" i="4"/>
  <c r="Y12" i="4" s="1"/>
  <c r="X12" i="4"/>
  <c r="F13" i="4"/>
  <c r="G13" i="4" s="1"/>
  <c r="L13" i="4"/>
  <c r="M13" i="4"/>
  <c r="N13" i="4"/>
  <c r="O13" i="4"/>
  <c r="V13" i="4"/>
  <c r="W13" i="4"/>
  <c r="Y13" i="4" s="1"/>
  <c r="X13" i="4"/>
  <c r="Z13" i="4" s="1"/>
  <c r="AA13" i="4" s="1"/>
  <c r="F14" i="4"/>
  <c r="G14" i="4" s="1"/>
  <c r="L14" i="4"/>
  <c r="M14" i="4"/>
  <c r="N14" i="4"/>
  <c r="O14" i="4"/>
  <c r="V14" i="4"/>
  <c r="W14" i="4"/>
  <c r="Y14" i="4" s="1"/>
  <c r="X14" i="4"/>
  <c r="Z14" i="4" s="1"/>
  <c r="AA14" i="4" s="1"/>
  <c r="F15" i="4"/>
  <c r="G15" i="4" s="1"/>
  <c r="L15" i="4"/>
  <c r="M15" i="4"/>
  <c r="N15" i="4"/>
  <c r="O15" i="4"/>
  <c r="V15" i="4"/>
  <c r="W15" i="4"/>
  <c r="Y15" i="4" s="1"/>
  <c r="X15" i="4"/>
  <c r="F16" i="4"/>
  <c r="G16" i="4" s="1"/>
  <c r="L16" i="4"/>
  <c r="M16" i="4"/>
  <c r="N16" i="4"/>
  <c r="O16" i="4"/>
  <c r="V16" i="4"/>
  <c r="W16" i="4"/>
  <c r="Y16" i="4" s="1"/>
  <c r="X16" i="4"/>
  <c r="F17" i="4"/>
  <c r="G17" i="4" s="1"/>
  <c r="L17" i="4"/>
  <c r="M17" i="4"/>
  <c r="N17" i="4"/>
  <c r="O17" i="4"/>
  <c r="V17" i="4"/>
  <c r="W17" i="4"/>
  <c r="Y17" i="4" s="1"/>
  <c r="X17" i="4"/>
  <c r="Z17" i="4" s="1"/>
  <c r="AA17" i="4" s="1"/>
  <c r="F18" i="4"/>
  <c r="G18" i="4" s="1"/>
  <c r="L18" i="4"/>
  <c r="M18" i="4"/>
  <c r="N18" i="4"/>
  <c r="O18" i="4"/>
  <c r="V18" i="4"/>
  <c r="W18" i="4"/>
  <c r="Y18" i="4" s="1"/>
  <c r="X18" i="4"/>
  <c r="F19" i="4"/>
  <c r="G19" i="4" s="1"/>
  <c r="L19" i="4"/>
  <c r="M19" i="4"/>
  <c r="N19" i="4"/>
  <c r="O19" i="4"/>
  <c r="V19" i="4"/>
  <c r="W19" i="4"/>
  <c r="Y19" i="4" s="1"/>
  <c r="X19" i="4"/>
  <c r="Z19" i="4" s="1"/>
  <c r="AA19" i="4" s="1"/>
  <c r="F20" i="4"/>
  <c r="G20" i="4" s="1"/>
  <c r="L20" i="4"/>
  <c r="M20" i="4"/>
  <c r="N20" i="4"/>
  <c r="O20" i="4"/>
  <c r="V20" i="4"/>
  <c r="W20" i="4"/>
  <c r="Y20" i="4" s="1"/>
  <c r="X20" i="4"/>
  <c r="F21" i="4"/>
  <c r="G21" i="4" s="1"/>
  <c r="L21" i="4"/>
  <c r="M21" i="4"/>
  <c r="N21" i="4"/>
  <c r="O21" i="4"/>
  <c r="V21" i="4"/>
  <c r="W21" i="4"/>
  <c r="Y21" i="4" s="1"/>
  <c r="X21" i="4"/>
  <c r="Z21" i="4" s="1"/>
  <c r="AA21" i="4" s="1"/>
  <c r="F22" i="4"/>
  <c r="G22" i="4" s="1"/>
  <c r="L22" i="4"/>
  <c r="M22" i="4"/>
  <c r="N22" i="4"/>
  <c r="O22" i="4"/>
  <c r="V22" i="4"/>
  <c r="W22" i="4"/>
  <c r="Y22" i="4" s="1"/>
  <c r="X22" i="4"/>
  <c r="Z22" i="4" s="1"/>
  <c r="AA22" i="4" s="1"/>
  <c r="F23" i="4"/>
  <c r="G23" i="4" s="1"/>
  <c r="L23" i="4"/>
  <c r="M23" i="4"/>
  <c r="N23" i="4"/>
  <c r="O23" i="4"/>
  <c r="V23" i="4"/>
  <c r="W23" i="4"/>
  <c r="Y23" i="4" s="1"/>
  <c r="X23" i="4"/>
  <c r="F24" i="4"/>
  <c r="G24" i="4" s="1"/>
  <c r="L24" i="4"/>
  <c r="M24" i="4"/>
  <c r="N24" i="4"/>
  <c r="O24" i="4"/>
  <c r="V24" i="4"/>
  <c r="W24" i="4"/>
  <c r="Y24" i="4" s="1"/>
  <c r="X24" i="4"/>
  <c r="F25" i="4"/>
  <c r="G25" i="4" s="1"/>
  <c r="L25" i="4"/>
  <c r="M25" i="4"/>
  <c r="N25" i="4"/>
  <c r="O25" i="4"/>
  <c r="V25" i="4"/>
  <c r="W25" i="4"/>
  <c r="Y25" i="4" s="1"/>
  <c r="X25" i="4"/>
  <c r="Z25" i="4" s="1"/>
  <c r="AA25" i="4" s="1"/>
  <c r="F26" i="4"/>
  <c r="G26" i="4" s="1"/>
  <c r="L26" i="4"/>
  <c r="M26" i="4"/>
  <c r="N26" i="4"/>
  <c r="O26" i="4"/>
  <c r="V26" i="4"/>
  <c r="W26" i="4"/>
  <c r="Y26" i="4" s="1"/>
  <c r="X26" i="4"/>
  <c r="F27" i="4"/>
  <c r="G27" i="4" s="1"/>
  <c r="L27" i="4"/>
  <c r="M27" i="4"/>
  <c r="N27" i="4"/>
  <c r="O27" i="4"/>
  <c r="V27" i="4"/>
  <c r="W27" i="4"/>
  <c r="Y27" i="4" s="1"/>
  <c r="X27" i="4"/>
  <c r="Z27" i="4" s="1"/>
  <c r="AA27" i="4" s="1"/>
  <c r="F28" i="4"/>
  <c r="G28" i="4" s="1"/>
  <c r="L28" i="4"/>
  <c r="M28" i="4"/>
  <c r="N28" i="4"/>
  <c r="O28" i="4"/>
  <c r="V28" i="4"/>
  <c r="W28" i="4"/>
  <c r="Y28" i="4" s="1"/>
  <c r="X28" i="4"/>
  <c r="F29" i="4"/>
  <c r="G29" i="4" s="1"/>
  <c r="L29" i="4"/>
  <c r="M29" i="4"/>
  <c r="N29" i="4"/>
  <c r="O29" i="4"/>
  <c r="V29" i="4"/>
  <c r="W29" i="4"/>
  <c r="Y29" i="4" s="1"/>
  <c r="X29" i="4"/>
  <c r="Z29" i="4" s="1"/>
  <c r="AA29" i="4" s="1"/>
  <c r="AB29" i="4"/>
  <c r="AC29" i="4" s="1"/>
  <c r="F30" i="4"/>
  <c r="G30" i="4" s="1"/>
  <c r="L30" i="4"/>
  <c r="M30" i="4"/>
  <c r="N30" i="4"/>
  <c r="O30" i="4"/>
  <c r="V30" i="4"/>
  <c r="W30" i="4"/>
  <c r="Y30" i="4" s="1"/>
  <c r="X30" i="4"/>
  <c r="F31" i="4"/>
  <c r="G31" i="4" s="1"/>
  <c r="L31" i="4"/>
  <c r="M31" i="4"/>
  <c r="N31" i="4"/>
  <c r="O31" i="4"/>
  <c r="V31" i="4"/>
  <c r="W31" i="4"/>
  <c r="Y31" i="4" s="1"/>
  <c r="X31" i="4"/>
  <c r="Z31" i="4" s="1"/>
  <c r="AA31" i="4" s="1"/>
  <c r="F32" i="4"/>
  <c r="G32" i="4" s="1"/>
  <c r="L32" i="4"/>
  <c r="M32" i="4"/>
  <c r="N32" i="4"/>
  <c r="O32" i="4"/>
  <c r="V32" i="4"/>
  <c r="W32" i="4"/>
  <c r="Y32" i="4" s="1"/>
  <c r="X32" i="4"/>
  <c r="Z32" i="4"/>
  <c r="AA32" i="4" s="1"/>
  <c r="F33" i="4"/>
  <c r="G33" i="4" s="1"/>
  <c r="L33" i="4"/>
  <c r="N33" i="4" s="1"/>
  <c r="M33" i="4"/>
  <c r="O33" i="4"/>
  <c r="V33" i="4"/>
  <c r="W33" i="4"/>
  <c r="Y33" i="4" s="1"/>
  <c r="X33" i="4"/>
  <c r="Z33" i="4" s="1"/>
  <c r="AA33" i="4" s="1"/>
  <c r="F34" i="4"/>
  <c r="G34" i="4" s="1"/>
  <c r="L34" i="4"/>
  <c r="M34" i="4"/>
  <c r="N34" i="4"/>
  <c r="O34" i="4"/>
  <c r="V34" i="4"/>
  <c r="W34" i="4"/>
  <c r="Y34" i="4" s="1"/>
  <c r="X34" i="4"/>
  <c r="Z34" i="4"/>
  <c r="AA34" i="4" s="1"/>
  <c r="F35" i="4"/>
  <c r="G35" i="4" s="1"/>
  <c r="L35" i="4"/>
  <c r="N35" i="4" s="1"/>
  <c r="M35" i="4"/>
  <c r="O35" i="4"/>
  <c r="V35" i="4"/>
  <c r="W35" i="4"/>
  <c r="Y35" i="4" s="1"/>
  <c r="X35" i="4"/>
  <c r="Z35" i="4" s="1"/>
  <c r="AA35" i="4" s="1"/>
  <c r="F36" i="4"/>
  <c r="G36" i="4" s="1"/>
  <c r="L36" i="4"/>
  <c r="M36" i="4"/>
  <c r="N36" i="4"/>
  <c r="O36" i="4"/>
  <c r="V36" i="4"/>
  <c r="W36" i="4"/>
  <c r="Y36" i="4" s="1"/>
  <c r="X36" i="4"/>
  <c r="Z36" i="4"/>
  <c r="AA36" i="4" s="1"/>
  <c r="F37" i="4"/>
  <c r="G37" i="4" s="1"/>
  <c r="L37" i="4"/>
  <c r="N37" i="4" s="1"/>
  <c r="M37" i="4"/>
  <c r="O37" i="4"/>
  <c r="V37" i="4"/>
  <c r="W37" i="4"/>
  <c r="Y37" i="4" s="1"/>
  <c r="X37" i="4"/>
  <c r="Z37" i="4" s="1"/>
  <c r="AA37" i="4" s="1"/>
  <c r="F38" i="4"/>
  <c r="G38" i="4" s="1"/>
  <c r="L38" i="4"/>
  <c r="M38" i="4"/>
  <c r="N38" i="4"/>
  <c r="O38" i="4"/>
  <c r="V38" i="4"/>
  <c r="W38" i="4"/>
  <c r="Y38" i="4" s="1"/>
  <c r="X38" i="4"/>
  <c r="Z38" i="4"/>
  <c r="AA38" i="4" s="1"/>
  <c r="F39" i="4"/>
  <c r="G39" i="4" s="1"/>
  <c r="L39" i="4"/>
  <c r="N39" i="4" s="1"/>
  <c r="M39" i="4"/>
  <c r="O39" i="4"/>
  <c r="V39" i="4"/>
  <c r="W39" i="4"/>
  <c r="Y39" i="4" s="1"/>
  <c r="X39" i="4"/>
  <c r="Z39" i="4" s="1"/>
  <c r="AA39" i="4" s="1"/>
  <c r="F40" i="4"/>
  <c r="G40" i="4" s="1"/>
  <c r="L40" i="4"/>
  <c r="M40" i="4"/>
  <c r="N40" i="4"/>
  <c r="O40" i="4"/>
  <c r="V40" i="4"/>
  <c r="W40" i="4"/>
  <c r="Y40" i="4" s="1"/>
  <c r="X40" i="4"/>
  <c r="Z40" i="4"/>
  <c r="AA40" i="4" s="1"/>
  <c r="F41" i="4"/>
  <c r="G41" i="4" s="1"/>
  <c r="L41" i="4"/>
  <c r="N41" i="4" s="1"/>
  <c r="M41" i="4"/>
  <c r="O41" i="4"/>
  <c r="V41" i="4"/>
  <c r="W41" i="4"/>
  <c r="Y41" i="4" s="1"/>
  <c r="X41" i="4"/>
  <c r="Z41" i="4" s="1"/>
  <c r="AA41" i="4" s="1"/>
  <c r="F42" i="4"/>
  <c r="G42" i="4" s="1"/>
  <c r="L42" i="4"/>
  <c r="M42" i="4"/>
  <c r="N42" i="4"/>
  <c r="O42" i="4"/>
  <c r="V42" i="4"/>
  <c r="W42" i="4"/>
  <c r="Y42" i="4" s="1"/>
  <c r="X42" i="4"/>
  <c r="Z42" i="4"/>
  <c r="AA42" i="4" s="1"/>
  <c r="F43" i="4"/>
  <c r="G43" i="4" s="1"/>
  <c r="L43" i="4"/>
  <c r="N43" i="4" s="1"/>
  <c r="M43" i="4"/>
  <c r="O43" i="4"/>
  <c r="V43" i="4"/>
  <c r="W43" i="4"/>
  <c r="Y43" i="4" s="1"/>
  <c r="X43" i="4"/>
  <c r="Z43" i="4" s="1"/>
  <c r="AA43" i="4" s="1"/>
  <c r="F44" i="4"/>
  <c r="G44" i="4" s="1"/>
  <c r="L44" i="4"/>
  <c r="M44" i="4"/>
  <c r="N44" i="4"/>
  <c r="O44" i="4"/>
  <c r="V44" i="4"/>
  <c r="W44" i="4"/>
  <c r="Y44" i="4" s="1"/>
  <c r="X44" i="4"/>
  <c r="Z44" i="4"/>
  <c r="AA44" i="4" s="1"/>
  <c r="F45" i="4"/>
  <c r="G45" i="4" s="1"/>
  <c r="L45" i="4"/>
  <c r="N45" i="4" s="1"/>
  <c r="M45" i="4"/>
  <c r="O45" i="4"/>
  <c r="V45" i="4"/>
  <c r="W45" i="4"/>
  <c r="Y45" i="4" s="1"/>
  <c r="X45" i="4"/>
  <c r="Z45" i="4" s="1"/>
  <c r="AA45" i="4" s="1"/>
  <c r="F46" i="4"/>
  <c r="G46" i="4" s="1"/>
  <c r="L46" i="4"/>
  <c r="M46" i="4"/>
  <c r="N46" i="4"/>
  <c r="O46" i="4"/>
  <c r="V46" i="4"/>
  <c r="W46" i="4"/>
  <c r="Y46" i="4" s="1"/>
  <c r="X46" i="4"/>
  <c r="Z46" i="4"/>
  <c r="AA46" i="4" s="1"/>
  <c r="F47" i="4"/>
  <c r="G47" i="4" s="1"/>
  <c r="L47" i="4"/>
  <c r="M47" i="4"/>
  <c r="N47" i="4"/>
  <c r="O47" i="4"/>
  <c r="V47" i="4"/>
  <c r="W47" i="4"/>
  <c r="X47" i="4"/>
  <c r="F48" i="4"/>
  <c r="G48" i="4" s="1"/>
  <c r="L48" i="4"/>
  <c r="N48" i="4" s="1"/>
  <c r="M48" i="4"/>
  <c r="O48" i="4"/>
  <c r="V48" i="4"/>
  <c r="W48" i="4"/>
  <c r="Y48" i="4" s="1"/>
  <c r="X48" i="4"/>
  <c r="F49" i="4"/>
  <c r="G49" i="4"/>
  <c r="L49" i="4"/>
  <c r="M49" i="4"/>
  <c r="N49" i="4"/>
  <c r="O49" i="4"/>
  <c r="V49" i="4"/>
  <c r="W49" i="4"/>
  <c r="X49" i="4"/>
  <c r="Y49" i="4"/>
  <c r="F50" i="4"/>
  <c r="G50" i="4"/>
  <c r="L50" i="4"/>
  <c r="M50" i="4"/>
  <c r="N50" i="4"/>
  <c r="O50" i="4"/>
  <c r="V50" i="4"/>
  <c r="X50" i="4" s="1"/>
  <c r="Z50" i="4" s="1"/>
  <c r="AA50" i="4" s="1"/>
  <c r="W50" i="4"/>
  <c r="Y50" i="4"/>
  <c r="F51" i="4"/>
  <c r="G51" i="4"/>
  <c r="L51" i="4"/>
  <c r="M51" i="4"/>
  <c r="N51" i="4"/>
  <c r="O51" i="4"/>
  <c r="V51" i="4"/>
  <c r="X51" i="4" s="1"/>
  <c r="W51" i="4"/>
  <c r="Y51" i="4"/>
  <c r="F52" i="4"/>
  <c r="G52" i="4"/>
  <c r="L52" i="4"/>
  <c r="M52" i="4"/>
  <c r="N52" i="4"/>
  <c r="O52" i="4"/>
  <c r="V52" i="4"/>
  <c r="X52" i="4" s="1"/>
  <c r="Z52" i="4" s="1"/>
  <c r="AA52" i="4" s="1"/>
  <c r="W52" i="4"/>
  <c r="Y52" i="4"/>
  <c r="AB52" i="4"/>
  <c r="AC52" i="4" s="1"/>
  <c r="F53" i="4"/>
  <c r="G53" i="4"/>
  <c r="L53" i="4"/>
  <c r="M53" i="4"/>
  <c r="N53" i="4"/>
  <c r="O53" i="4"/>
  <c r="V53" i="4"/>
  <c r="X53" i="4" s="1"/>
  <c r="W53" i="4"/>
  <c r="Y53" i="4"/>
  <c r="F54" i="4"/>
  <c r="G54" i="4"/>
  <c r="L54" i="4"/>
  <c r="M54" i="4"/>
  <c r="N54" i="4"/>
  <c r="O54" i="4"/>
  <c r="V54" i="4"/>
  <c r="X54" i="4" s="1"/>
  <c r="Z54" i="4" s="1"/>
  <c r="AA54" i="4" s="1"/>
  <c r="W54" i="4"/>
  <c r="Y54" i="4"/>
  <c r="F55" i="4"/>
  <c r="G55" i="4"/>
  <c r="L55" i="4"/>
  <c r="M55" i="4"/>
  <c r="N55" i="4"/>
  <c r="O55" i="4"/>
  <c r="V55" i="4"/>
  <c r="X55" i="4" s="1"/>
  <c r="W55" i="4"/>
  <c r="Y55" i="4"/>
  <c r="F56" i="4"/>
  <c r="G56" i="4"/>
  <c r="L56" i="4"/>
  <c r="M56" i="4"/>
  <c r="N56" i="4"/>
  <c r="O56" i="4"/>
  <c r="V56" i="4"/>
  <c r="X56" i="4" s="1"/>
  <c r="Z56" i="4" s="1"/>
  <c r="AA56" i="4" s="1"/>
  <c r="W56" i="4"/>
  <c r="Y56" i="4"/>
  <c r="AB56" i="4"/>
  <c r="AC56" i="4" s="1"/>
  <c r="F57" i="4"/>
  <c r="G57" i="4"/>
  <c r="L57" i="4"/>
  <c r="M57" i="4"/>
  <c r="N57" i="4"/>
  <c r="O57" i="4"/>
  <c r="V57" i="4"/>
  <c r="X57" i="4" s="1"/>
  <c r="W57" i="4"/>
  <c r="Y57" i="4"/>
  <c r="F58" i="4"/>
  <c r="G58" i="4"/>
  <c r="L58" i="4"/>
  <c r="M58" i="4"/>
  <c r="N58" i="4"/>
  <c r="O58" i="4"/>
  <c r="V58" i="4"/>
  <c r="X58" i="4" s="1"/>
  <c r="Z58" i="4" s="1"/>
  <c r="AA58" i="4" s="1"/>
  <c r="W58" i="4"/>
  <c r="Y58" i="4"/>
  <c r="F59" i="4"/>
  <c r="G59" i="4"/>
  <c r="L59" i="4"/>
  <c r="M59" i="4"/>
  <c r="N59" i="4"/>
  <c r="O59" i="4"/>
  <c r="V59" i="4"/>
  <c r="X59" i="4" s="1"/>
  <c r="W59" i="4"/>
  <c r="Y59" i="4"/>
  <c r="F60" i="4"/>
  <c r="G60" i="4"/>
  <c r="L60" i="4"/>
  <c r="M60" i="4"/>
  <c r="N60" i="4"/>
  <c r="O60" i="4"/>
  <c r="V60" i="4"/>
  <c r="X60" i="4" s="1"/>
  <c r="Z60" i="4" s="1"/>
  <c r="AA60" i="4" s="1"/>
  <c r="W60" i="4"/>
  <c r="Y60" i="4"/>
  <c r="AB60" i="4"/>
  <c r="AC60" i="4" s="1"/>
  <c r="F61" i="4"/>
  <c r="G61" i="4"/>
  <c r="L61" i="4"/>
  <c r="M61" i="4"/>
  <c r="N61" i="4"/>
  <c r="O61" i="4"/>
  <c r="V61" i="4"/>
  <c r="X61" i="4" s="1"/>
  <c r="W61" i="4"/>
  <c r="Y61" i="4"/>
  <c r="F62" i="4"/>
  <c r="G62" i="4"/>
  <c r="L62" i="4"/>
  <c r="M62" i="4"/>
  <c r="N62" i="4"/>
  <c r="O62" i="4"/>
  <c r="V62" i="4"/>
  <c r="X62" i="4" s="1"/>
  <c r="Z62" i="4" s="1"/>
  <c r="AA62" i="4" s="1"/>
  <c r="W62" i="4"/>
  <c r="Y62" i="4"/>
  <c r="F63" i="4"/>
  <c r="G63" i="4"/>
  <c r="L63" i="4"/>
  <c r="M63" i="4"/>
  <c r="N63" i="4"/>
  <c r="O63" i="4"/>
  <c r="V63" i="4"/>
  <c r="X63" i="4" s="1"/>
  <c r="W63" i="4"/>
  <c r="Y63" i="4"/>
  <c r="F64" i="4"/>
  <c r="G64" i="4"/>
  <c r="L64" i="4"/>
  <c r="M64" i="4"/>
  <c r="N64" i="4"/>
  <c r="O64" i="4"/>
  <c r="V64" i="4"/>
  <c r="X64" i="4" s="1"/>
  <c r="Z64" i="4" s="1"/>
  <c r="AA64" i="4" s="1"/>
  <c r="W64" i="4"/>
  <c r="Y64" i="4"/>
  <c r="AB64" i="4"/>
  <c r="AC64" i="4" s="1"/>
  <c r="F65" i="4"/>
  <c r="G65" i="4"/>
  <c r="L65" i="4"/>
  <c r="M65" i="4"/>
  <c r="N65" i="4"/>
  <c r="O65" i="4"/>
  <c r="V65" i="4"/>
  <c r="X65" i="4" s="1"/>
  <c r="W65" i="4"/>
  <c r="Y65" i="4"/>
  <c r="F66" i="4"/>
  <c r="G66" i="4"/>
  <c r="L66" i="4"/>
  <c r="M66" i="4"/>
  <c r="N66" i="4"/>
  <c r="O66" i="4"/>
  <c r="V66" i="4"/>
  <c r="X66" i="4" s="1"/>
  <c r="Z66" i="4" s="1"/>
  <c r="AA66" i="4" s="1"/>
  <c r="W66" i="4"/>
  <c r="Y66" i="4"/>
  <c r="F67" i="4"/>
  <c r="G67" i="4"/>
  <c r="L67" i="4"/>
  <c r="M67" i="4"/>
  <c r="N67" i="4"/>
  <c r="O67" i="4"/>
  <c r="V67" i="4"/>
  <c r="X67" i="4" s="1"/>
  <c r="W67" i="4"/>
  <c r="Y67" i="4"/>
  <c r="F68" i="4"/>
  <c r="G68" i="4"/>
  <c r="L68" i="4"/>
  <c r="M68" i="4"/>
  <c r="N68" i="4"/>
  <c r="O68" i="4"/>
  <c r="V68" i="4"/>
  <c r="X68" i="4" s="1"/>
  <c r="Z68" i="4" s="1"/>
  <c r="AA68" i="4" s="1"/>
  <c r="W68" i="4"/>
  <c r="Y68" i="4"/>
  <c r="AB68" i="4"/>
  <c r="AC68" i="4" s="1"/>
  <c r="F69" i="4"/>
  <c r="G69" i="4"/>
  <c r="L69" i="4"/>
  <c r="M69" i="4"/>
  <c r="N69" i="4"/>
  <c r="O69" i="4"/>
  <c r="V69" i="4"/>
  <c r="X69" i="4" s="1"/>
  <c r="W69" i="4"/>
  <c r="Y69" i="4"/>
  <c r="F70" i="4"/>
  <c r="G70" i="4"/>
  <c r="L70" i="4"/>
  <c r="M70" i="4"/>
  <c r="N70" i="4"/>
  <c r="O70" i="4"/>
  <c r="V70" i="4"/>
  <c r="X70" i="4" s="1"/>
  <c r="Z70" i="4" s="1"/>
  <c r="AA70" i="4" s="1"/>
  <c r="W70" i="4"/>
  <c r="Y70" i="4"/>
  <c r="F71" i="4"/>
  <c r="G71" i="4"/>
  <c r="L71" i="4"/>
  <c r="M71" i="4"/>
  <c r="N71" i="4"/>
  <c r="O71" i="4"/>
  <c r="V71" i="4"/>
  <c r="X71" i="4" s="1"/>
  <c r="W71" i="4"/>
  <c r="Y71" i="4"/>
  <c r="F72" i="4"/>
  <c r="G72" i="4"/>
  <c r="L72" i="4"/>
  <c r="M72" i="4"/>
  <c r="N72" i="4"/>
  <c r="O72" i="4"/>
  <c r="V72" i="4"/>
  <c r="X72" i="4" s="1"/>
  <c r="Z72" i="4" s="1"/>
  <c r="AA72" i="4" s="1"/>
  <c r="W72" i="4"/>
  <c r="Y72" i="4"/>
  <c r="AB72" i="4"/>
  <c r="AC72" i="4" s="1"/>
  <c r="F73" i="4"/>
  <c r="G73" i="4"/>
  <c r="L73" i="4"/>
  <c r="M73" i="4"/>
  <c r="N73" i="4"/>
  <c r="O73" i="4"/>
  <c r="V73" i="4"/>
  <c r="X73" i="4" s="1"/>
  <c r="W73" i="4"/>
  <c r="Y73" i="4"/>
  <c r="F74" i="4"/>
  <c r="G74" i="4"/>
  <c r="L74" i="4"/>
  <c r="M74" i="4"/>
  <c r="N74" i="4"/>
  <c r="O74" i="4"/>
  <c r="V74" i="4"/>
  <c r="X74" i="4" s="1"/>
  <c r="Z74" i="4" s="1"/>
  <c r="AA74" i="4" s="1"/>
  <c r="W74" i="4"/>
  <c r="Y74" i="4"/>
  <c r="F75" i="4"/>
  <c r="G75" i="4"/>
  <c r="L75" i="4"/>
  <c r="M75" i="4"/>
  <c r="N75" i="4"/>
  <c r="O75" i="4"/>
  <c r="V75" i="4"/>
  <c r="X75" i="4" s="1"/>
  <c r="W75" i="4"/>
  <c r="Y75" i="4"/>
  <c r="F76" i="4"/>
  <c r="G76" i="4"/>
  <c r="L76" i="4"/>
  <c r="M76" i="4"/>
  <c r="N76" i="4"/>
  <c r="O76" i="4"/>
  <c r="V76" i="4"/>
  <c r="X76" i="4" s="1"/>
  <c r="Z76" i="4" s="1"/>
  <c r="AA76" i="4" s="1"/>
  <c r="W76" i="4"/>
  <c r="Y76" i="4"/>
  <c r="AB76" i="4"/>
  <c r="AC76" i="4" s="1"/>
  <c r="F77" i="4"/>
  <c r="G77" i="4"/>
  <c r="L77" i="4"/>
  <c r="M77" i="4"/>
  <c r="N77" i="4"/>
  <c r="O77" i="4"/>
  <c r="V77" i="4"/>
  <c r="X77" i="4" s="1"/>
  <c r="W77" i="4"/>
  <c r="Y77" i="4"/>
  <c r="F78" i="4"/>
  <c r="G78" i="4"/>
  <c r="L78" i="4"/>
  <c r="M78" i="4"/>
  <c r="N78" i="4"/>
  <c r="O78" i="4"/>
  <c r="V78" i="4"/>
  <c r="W78" i="4"/>
  <c r="X78" i="4"/>
  <c r="Y78" i="4"/>
  <c r="Z78" i="4" s="1"/>
  <c r="AA78" i="4" s="1"/>
  <c r="AB78" i="4"/>
  <c r="AC78" i="4" s="1"/>
  <c r="F79" i="4"/>
  <c r="G79" i="4"/>
  <c r="L79" i="4"/>
  <c r="M79" i="4"/>
  <c r="N79" i="4"/>
  <c r="O79" i="4"/>
  <c r="V79" i="4"/>
  <c r="W79" i="4"/>
  <c r="X79" i="4"/>
  <c r="Y79" i="4"/>
  <c r="Z79" i="4" s="1"/>
  <c r="AA79" i="4" s="1"/>
  <c r="AB79" i="4"/>
  <c r="AC79" i="4" s="1"/>
  <c r="F80" i="4"/>
  <c r="G80" i="4"/>
  <c r="L80" i="4"/>
  <c r="M80" i="4"/>
  <c r="N80" i="4"/>
  <c r="O80" i="4"/>
  <c r="V80" i="4"/>
  <c r="W80" i="4"/>
  <c r="X80" i="4"/>
  <c r="Y80" i="4"/>
  <c r="Z80" i="4" s="1"/>
  <c r="AA80" i="4" s="1"/>
  <c r="F81" i="4"/>
  <c r="G81" i="4"/>
  <c r="L81" i="4"/>
  <c r="M81" i="4"/>
  <c r="N81" i="4"/>
  <c r="O81" i="4"/>
  <c r="V81" i="4"/>
  <c r="W81" i="4"/>
  <c r="X81" i="4"/>
  <c r="Y81" i="4"/>
  <c r="Z81" i="4" s="1"/>
  <c r="AA81" i="4" s="1"/>
  <c r="AB81" i="4" s="1"/>
  <c r="AC81" i="4" s="1"/>
  <c r="F82" i="4"/>
  <c r="G82" i="4"/>
  <c r="L82" i="4"/>
  <c r="M82" i="4"/>
  <c r="N82" i="4"/>
  <c r="O82" i="4"/>
  <c r="V82" i="4"/>
  <c r="W82" i="4"/>
  <c r="X82" i="4"/>
  <c r="Y82" i="4"/>
  <c r="Z82" i="4" s="1"/>
  <c r="AA82" i="4" s="1"/>
  <c r="AB82" i="4"/>
  <c r="AC82" i="4" s="1"/>
  <c r="F83" i="4"/>
  <c r="G83" i="4"/>
  <c r="L83" i="4"/>
  <c r="M83" i="4"/>
  <c r="N83" i="4"/>
  <c r="O83" i="4"/>
  <c r="V83" i="4"/>
  <c r="W83" i="4"/>
  <c r="X83" i="4"/>
  <c r="Y83" i="4"/>
  <c r="Z83" i="4" s="1"/>
  <c r="AA83" i="4" s="1"/>
  <c r="AB83" i="4" s="1"/>
  <c r="AC83" i="4" s="1"/>
  <c r="F84" i="4"/>
  <c r="G84" i="4"/>
  <c r="L84" i="4"/>
  <c r="M84" i="4"/>
  <c r="N84" i="4"/>
  <c r="O84" i="4"/>
  <c r="V84" i="4"/>
  <c r="W84" i="4"/>
  <c r="X84" i="4"/>
  <c r="Y84" i="4"/>
  <c r="Z84" i="4" s="1"/>
  <c r="AA84" i="4" s="1"/>
  <c r="AB84" i="4"/>
  <c r="AC84" i="4" s="1"/>
  <c r="F85" i="4"/>
  <c r="G85" i="4"/>
  <c r="L85" i="4"/>
  <c r="M85" i="4"/>
  <c r="N85" i="4"/>
  <c r="O85" i="4"/>
  <c r="V85" i="4"/>
  <c r="W85" i="4"/>
  <c r="X85" i="4"/>
  <c r="Y85" i="4"/>
  <c r="Z85" i="4" s="1"/>
  <c r="AA85" i="4" s="1"/>
  <c r="AB85" i="4"/>
  <c r="AC85" i="4" s="1"/>
  <c r="F86" i="4"/>
  <c r="G86" i="4"/>
  <c r="L86" i="4"/>
  <c r="M86" i="4"/>
  <c r="N86" i="4"/>
  <c r="O86" i="4"/>
  <c r="V86" i="4"/>
  <c r="W86" i="4"/>
  <c r="X86" i="4"/>
  <c r="Y86" i="4"/>
  <c r="Z86" i="4" s="1"/>
  <c r="AA86" i="4" s="1"/>
  <c r="AB86" i="4"/>
  <c r="AC86" i="4" s="1"/>
  <c r="F87" i="4"/>
  <c r="G87" i="4"/>
  <c r="L87" i="4"/>
  <c r="M87" i="4"/>
  <c r="N87" i="4"/>
  <c r="O87" i="4"/>
  <c r="V87" i="4"/>
  <c r="W87" i="4"/>
  <c r="X87" i="4"/>
  <c r="Y87" i="4"/>
  <c r="Z87" i="4" s="1"/>
  <c r="AA87" i="4" s="1"/>
  <c r="AB87" i="4"/>
  <c r="AC87" i="4" s="1"/>
  <c r="F88" i="4"/>
  <c r="G88" i="4"/>
  <c r="L88" i="4"/>
  <c r="M88" i="4"/>
  <c r="N88" i="4"/>
  <c r="O88" i="4"/>
  <c r="V88" i="4"/>
  <c r="W88" i="4"/>
  <c r="X88" i="4"/>
  <c r="Y88" i="4"/>
  <c r="Z88" i="4" s="1"/>
  <c r="AA88" i="4" s="1"/>
  <c r="F89" i="4"/>
  <c r="G89" i="4"/>
  <c r="L89" i="4"/>
  <c r="M89" i="4"/>
  <c r="N89" i="4"/>
  <c r="O89" i="4"/>
  <c r="V89" i="4"/>
  <c r="W89" i="4"/>
  <c r="X89" i="4"/>
  <c r="Y89" i="4"/>
  <c r="Z89" i="4" s="1"/>
  <c r="AA89" i="4" s="1"/>
  <c r="AB89" i="4" s="1"/>
  <c r="AC89" i="4" s="1"/>
  <c r="F90" i="4"/>
  <c r="G90" i="4"/>
  <c r="L90" i="4"/>
  <c r="M90" i="4"/>
  <c r="N90" i="4"/>
  <c r="O90" i="4"/>
  <c r="V90" i="4"/>
  <c r="W90" i="4"/>
  <c r="X90" i="4"/>
  <c r="Y90" i="4"/>
  <c r="Z90" i="4" s="1"/>
  <c r="AA90" i="4" s="1"/>
  <c r="AB90" i="4"/>
  <c r="AC90" i="4" s="1"/>
  <c r="F91" i="4"/>
  <c r="G91" i="4"/>
  <c r="L91" i="4"/>
  <c r="M91" i="4"/>
  <c r="N91" i="4"/>
  <c r="O91" i="4"/>
  <c r="V91" i="4"/>
  <c r="W91" i="4"/>
  <c r="X91" i="4"/>
  <c r="Y91" i="4"/>
  <c r="Z91" i="4" s="1"/>
  <c r="AA91" i="4" s="1"/>
  <c r="AB91" i="4" s="1"/>
  <c r="AC91" i="4" s="1"/>
  <c r="F92" i="4"/>
  <c r="G92" i="4"/>
  <c r="L92" i="4"/>
  <c r="M92" i="4"/>
  <c r="N92" i="4"/>
  <c r="O92" i="4"/>
  <c r="V92" i="4"/>
  <c r="W92" i="4"/>
  <c r="X92" i="4"/>
  <c r="Y92" i="4"/>
  <c r="Z92" i="4" s="1"/>
  <c r="AA92" i="4" s="1"/>
  <c r="AB92" i="4"/>
  <c r="AC92" i="4" s="1"/>
  <c r="F93" i="4"/>
  <c r="G93" i="4"/>
  <c r="L93" i="4"/>
  <c r="M93" i="4"/>
  <c r="N93" i="4"/>
  <c r="O93" i="4"/>
  <c r="V93" i="4"/>
  <c r="W93" i="4"/>
  <c r="X93" i="4"/>
  <c r="Y93" i="4"/>
  <c r="Z93" i="4" s="1"/>
  <c r="AA93" i="4" s="1"/>
  <c r="AB93" i="4" s="1"/>
  <c r="AC93" i="4" s="1"/>
  <c r="F94" i="4"/>
  <c r="G94" i="4"/>
  <c r="L94" i="4"/>
  <c r="M94" i="4"/>
  <c r="N94" i="4"/>
  <c r="O94" i="4"/>
  <c r="V94" i="4"/>
  <c r="W94" i="4"/>
  <c r="X94" i="4"/>
  <c r="Y94" i="4"/>
  <c r="Z94" i="4" s="1"/>
  <c r="AA94" i="4" s="1"/>
  <c r="AB94" i="4"/>
  <c r="AC94" i="4" s="1"/>
  <c r="F95" i="4"/>
  <c r="G95" i="4"/>
  <c r="L95" i="4"/>
  <c r="M95" i="4"/>
  <c r="N95" i="4"/>
  <c r="O95" i="4"/>
  <c r="V95" i="4"/>
  <c r="W95" i="4"/>
  <c r="X95" i="4"/>
  <c r="Y95" i="4"/>
  <c r="Z95" i="4" s="1"/>
  <c r="AA95" i="4" s="1"/>
  <c r="AB95" i="4"/>
  <c r="AC95" i="4" s="1"/>
  <c r="F96" i="4"/>
  <c r="G96" i="4"/>
  <c r="L96" i="4"/>
  <c r="M96" i="4"/>
  <c r="N96" i="4"/>
  <c r="O96" i="4"/>
  <c r="V96" i="4"/>
  <c r="W96" i="4"/>
  <c r="X96" i="4"/>
  <c r="Y96" i="4"/>
  <c r="Z96" i="4" s="1"/>
  <c r="AA96" i="4" s="1"/>
  <c r="F97" i="4"/>
  <c r="G97" i="4"/>
  <c r="L97" i="4"/>
  <c r="M97" i="4"/>
  <c r="N97" i="4"/>
  <c r="O97" i="4"/>
  <c r="V97" i="4"/>
  <c r="W97" i="4"/>
  <c r="X97" i="4"/>
  <c r="Y97" i="4"/>
  <c r="Z97" i="4" s="1"/>
  <c r="AA97" i="4" s="1"/>
  <c r="AB97" i="4" s="1"/>
  <c r="AC97" i="4" s="1"/>
  <c r="F98" i="4"/>
  <c r="G98" i="4"/>
  <c r="L98" i="4"/>
  <c r="M98" i="4"/>
  <c r="N98" i="4"/>
  <c r="O98" i="4"/>
  <c r="V98" i="4"/>
  <c r="W98" i="4"/>
  <c r="X98" i="4"/>
  <c r="Y98" i="4"/>
  <c r="Z98" i="4" s="1"/>
  <c r="AA98" i="4" s="1"/>
  <c r="AB98" i="4"/>
  <c r="AC98" i="4" s="1"/>
  <c r="F99" i="4"/>
  <c r="G99" i="4"/>
  <c r="L99" i="4"/>
  <c r="M99" i="4"/>
  <c r="N99" i="4"/>
  <c r="O99" i="4"/>
  <c r="V99" i="4"/>
  <c r="W99" i="4"/>
  <c r="X99" i="4"/>
  <c r="Y99" i="4"/>
  <c r="Z99" i="4" s="1"/>
  <c r="AA99" i="4" s="1"/>
  <c r="AB99" i="4" s="1"/>
  <c r="AC99" i="4" s="1"/>
  <c r="F100" i="4"/>
  <c r="G100" i="4"/>
  <c r="L100" i="4"/>
  <c r="M100" i="4"/>
  <c r="N100" i="4"/>
  <c r="O100" i="4"/>
  <c r="V100" i="4"/>
  <c r="W100" i="4"/>
  <c r="X100" i="4"/>
  <c r="Y100" i="4"/>
  <c r="Z100" i="4" s="1"/>
  <c r="AA100" i="4" s="1"/>
  <c r="AB100" i="4"/>
  <c r="AC100" i="4" s="1"/>
  <c r="F101" i="4"/>
  <c r="G101" i="4"/>
  <c r="L101" i="4"/>
  <c r="M101" i="4"/>
  <c r="N101" i="4"/>
  <c r="O101" i="4"/>
  <c r="V101" i="4"/>
  <c r="W101" i="4"/>
  <c r="X101" i="4"/>
  <c r="Y101" i="4"/>
  <c r="Z101" i="4" s="1"/>
  <c r="AA101" i="4" s="1"/>
  <c r="AB101" i="4"/>
  <c r="AC101" i="4" s="1"/>
  <c r="F102" i="4"/>
  <c r="G102" i="4"/>
  <c r="L102" i="4"/>
  <c r="M102" i="4"/>
  <c r="N102" i="4"/>
  <c r="O102" i="4"/>
  <c r="V102" i="4"/>
  <c r="W102" i="4"/>
  <c r="X102" i="4"/>
  <c r="Y102" i="4"/>
  <c r="Z102" i="4" s="1"/>
  <c r="AA102" i="4" s="1"/>
  <c r="AB102" i="4"/>
  <c r="AC102" i="4" s="1"/>
  <c r="F103" i="4"/>
  <c r="G103" i="4"/>
  <c r="L103" i="4"/>
  <c r="M103" i="4"/>
  <c r="N103" i="4"/>
  <c r="O103" i="4"/>
  <c r="V103" i="4"/>
  <c r="W103" i="4"/>
  <c r="X103" i="4"/>
  <c r="Y103" i="4"/>
  <c r="Z103" i="4" s="1"/>
  <c r="AA103" i="4" s="1"/>
  <c r="AB103" i="4"/>
  <c r="AC103" i="4" s="1"/>
  <c r="F104" i="4"/>
  <c r="G104" i="4"/>
  <c r="L104" i="4"/>
  <c r="M104" i="4"/>
  <c r="N104" i="4"/>
  <c r="O104" i="4"/>
  <c r="V104" i="4"/>
  <c r="W104" i="4"/>
  <c r="X104" i="4"/>
  <c r="Y104" i="4"/>
  <c r="Z104" i="4" s="1"/>
  <c r="AA104" i="4" s="1"/>
  <c r="F105" i="4"/>
  <c r="G105" i="4"/>
  <c r="L105" i="4"/>
  <c r="M105" i="4"/>
  <c r="N105" i="4"/>
  <c r="O105" i="4"/>
  <c r="V105" i="4"/>
  <c r="W105" i="4"/>
  <c r="X105" i="4"/>
  <c r="Y105" i="4"/>
  <c r="Z105" i="4" s="1"/>
  <c r="AA105" i="4" s="1"/>
  <c r="AB105" i="4" s="1"/>
  <c r="AC105" i="4" s="1"/>
  <c r="F106" i="4"/>
  <c r="G106" i="4"/>
  <c r="L106" i="4"/>
  <c r="M106" i="4"/>
  <c r="N106" i="4"/>
  <c r="O106" i="4"/>
  <c r="V106" i="4"/>
  <c r="W106" i="4"/>
  <c r="X106" i="4"/>
  <c r="Y106" i="4"/>
  <c r="Z106" i="4" s="1"/>
  <c r="AA106" i="4" s="1"/>
  <c r="AB106" i="4"/>
  <c r="AC106" i="4" s="1"/>
  <c r="F107" i="4"/>
  <c r="G107" i="4"/>
  <c r="L107" i="4"/>
  <c r="M107" i="4"/>
  <c r="N107" i="4"/>
  <c r="O107" i="4"/>
  <c r="V107" i="4"/>
  <c r="W107" i="4"/>
  <c r="X107" i="4"/>
  <c r="Y107" i="4"/>
  <c r="Z107" i="4" s="1"/>
  <c r="AA107" i="4" s="1"/>
  <c r="AB107" i="4" s="1"/>
  <c r="AC107" i="4" s="1"/>
  <c r="F108" i="4"/>
  <c r="G108" i="4"/>
  <c r="L108" i="4"/>
  <c r="M108" i="4"/>
  <c r="N108" i="4"/>
  <c r="O108" i="4"/>
  <c r="V108" i="4"/>
  <c r="W108" i="4"/>
  <c r="X108" i="4"/>
  <c r="Y108" i="4"/>
  <c r="Z108" i="4" s="1"/>
  <c r="AA108" i="4" s="1"/>
  <c r="AB108" i="4"/>
  <c r="AC108" i="4" s="1"/>
  <c r="F109" i="4"/>
  <c r="G109" i="4"/>
  <c r="L109" i="4"/>
  <c r="M109" i="4"/>
  <c r="N109" i="4"/>
  <c r="O109" i="4"/>
  <c r="V109" i="4"/>
  <c r="W109" i="4"/>
  <c r="X109" i="4"/>
  <c r="Y109" i="4"/>
  <c r="Z109" i="4" s="1"/>
  <c r="AA109" i="4" s="1"/>
  <c r="F110" i="4"/>
  <c r="G110" i="4"/>
  <c r="L110" i="4"/>
  <c r="M110" i="4"/>
  <c r="N110" i="4"/>
  <c r="O110" i="4"/>
  <c r="V110" i="4"/>
  <c r="W110" i="4"/>
  <c r="X110" i="4"/>
  <c r="Y110" i="4"/>
  <c r="Z110" i="4" s="1"/>
  <c r="AA110" i="4" s="1"/>
  <c r="F111" i="4"/>
  <c r="G111" i="4"/>
  <c r="L111" i="4"/>
  <c r="N111" i="4" s="1"/>
  <c r="M111" i="4"/>
  <c r="O111" i="4"/>
  <c r="V111" i="4"/>
  <c r="W111" i="4"/>
  <c r="X111" i="4"/>
  <c r="Y111" i="4"/>
  <c r="Z111" i="4" s="1"/>
  <c r="AA111" i="4" s="1"/>
  <c r="F112" i="4"/>
  <c r="G112" i="4"/>
  <c r="L112" i="4"/>
  <c r="M112" i="4"/>
  <c r="N112" i="4" s="1"/>
  <c r="O112" i="4"/>
  <c r="V112" i="4"/>
  <c r="W112" i="4"/>
  <c r="X112" i="4"/>
  <c r="Y112" i="4"/>
  <c r="Z112" i="4"/>
  <c r="AA112" i="4"/>
  <c r="AB112" i="4" s="1"/>
  <c r="AC112" i="4" s="1"/>
  <c r="F113" i="4"/>
  <c r="G113" i="4" s="1"/>
  <c r="L113" i="4"/>
  <c r="N113" i="4" s="1"/>
  <c r="M113" i="4"/>
  <c r="O113" i="4"/>
  <c r="V113" i="4"/>
  <c r="W113" i="4"/>
  <c r="X113" i="4"/>
  <c r="Z113" i="4" s="1"/>
  <c r="AA113" i="4" s="1"/>
  <c r="Y113" i="4"/>
  <c r="F114" i="4"/>
  <c r="G114" i="4"/>
  <c r="L114" i="4"/>
  <c r="M114" i="4"/>
  <c r="O114" i="4"/>
  <c r="V114" i="4"/>
  <c r="W114" i="4"/>
  <c r="X114" i="4"/>
  <c r="Y114" i="4"/>
  <c r="Z114" i="4" s="1"/>
  <c r="AA114" i="4" s="1"/>
  <c r="F115" i="4"/>
  <c r="G115" i="4" s="1"/>
  <c r="L115" i="4"/>
  <c r="M115" i="4"/>
  <c r="N115" i="4"/>
  <c r="O115" i="4"/>
  <c r="V115" i="4"/>
  <c r="W115" i="4"/>
  <c r="X115" i="4"/>
  <c r="Z115" i="4" s="1"/>
  <c r="AA115" i="4" s="1"/>
  <c r="Y115" i="4"/>
  <c r="AB115" i="4"/>
  <c r="AC115" i="4" s="1"/>
  <c r="F116" i="4"/>
  <c r="G116" i="4" s="1"/>
  <c r="L116" i="4"/>
  <c r="M116" i="4"/>
  <c r="N116" i="4" s="1"/>
  <c r="O116" i="4"/>
  <c r="V116" i="4"/>
  <c r="W116" i="4"/>
  <c r="X116" i="4"/>
  <c r="Z116" i="4" s="1"/>
  <c r="AA116" i="4" s="1"/>
  <c r="Y116" i="4"/>
  <c r="F117" i="4"/>
  <c r="G117" i="4"/>
  <c r="L117" i="4"/>
  <c r="M117" i="4"/>
  <c r="O117" i="4"/>
  <c r="V117" i="4"/>
  <c r="W117" i="4"/>
  <c r="X117" i="4"/>
  <c r="Y117" i="4"/>
  <c r="Z117" i="4"/>
  <c r="AA117" i="4"/>
  <c r="F118" i="4"/>
  <c r="G118" i="4" s="1"/>
  <c r="L118" i="4"/>
  <c r="M118" i="4"/>
  <c r="N118" i="4"/>
  <c r="O118" i="4"/>
  <c r="V118" i="4"/>
  <c r="X118" i="4" s="1"/>
  <c r="Z118" i="4" s="1"/>
  <c r="AA118" i="4" s="1"/>
  <c r="W118" i="4"/>
  <c r="Y118" i="4" s="1"/>
  <c r="AB118" i="4"/>
  <c r="AC118" i="4" s="1"/>
  <c r="F119" i="4"/>
  <c r="G119" i="4" s="1"/>
  <c r="L119" i="4"/>
  <c r="M119" i="4"/>
  <c r="N119" i="4"/>
  <c r="O119" i="4"/>
  <c r="V119" i="4"/>
  <c r="X119" i="4" s="1"/>
  <c r="W119" i="4"/>
  <c r="Y119" i="4" s="1"/>
  <c r="F120" i="4"/>
  <c r="G120" i="4" s="1"/>
  <c r="L120" i="4"/>
  <c r="M120" i="4"/>
  <c r="N120" i="4"/>
  <c r="O120" i="4"/>
  <c r="V120" i="4"/>
  <c r="X120" i="4" s="1"/>
  <c r="Z120" i="4" s="1"/>
  <c r="AA120" i="4" s="1"/>
  <c r="W120" i="4"/>
  <c r="Y120" i="4" s="1"/>
  <c r="F121" i="4"/>
  <c r="G121" i="4" s="1"/>
  <c r="L121" i="4"/>
  <c r="M121" i="4"/>
  <c r="N121" i="4"/>
  <c r="O121" i="4"/>
  <c r="V121" i="4"/>
  <c r="X121" i="4" s="1"/>
  <c r="W121" i="4"/>
  <c r="Y121" i="4" s="1"/>
  <c r="F122" i="4"/>
  <c r="G122" i="4" s="1"/>
  <c r="L122" i="4"/>
  <c r="M122" i="4"/>
  <c r="N122" i="4"/>
  <c r="O122" i="4"/>
  <c r="V122" i="4"/>
  <c r="X122" i="4" s="1"/>
  <c r="Z122" i="4" s="1"/>
  <c r="AA122" i="4" s="1"/>
  <c r="W122" i="4"/>
  <c r="Y122" i="4" s="1"/>
  <c r="AB122" i="4"/>
  <c r="AC122" i="4"/>
  <c r="F123" i="4"/>
  <c r="G123" i="4" s="1"/>
  <c r="L123" i="4"/>
  <c r="M123" i="4"/>
  <c r="N123" i="4"/>
  <c r="O123" i="4"/>
  <c r="V123" i="4"/>
  <c r="X123" i="4" s="1"/>
  <c r="W123" i="4"/>
  <c r="Y123" i="4" s="1"/>
  <c r="F124" i="4"/>
  <c r="G124" i="4" s="1"/>
  <c r="L124" i="4"/>
  <c r="M124" i="4"/>
  <c r="N124" i="4"/>
  <c r="O124" i="4"/>
  <c r="V124" i="4"/>
  <c r="X124" i="4" s="1"/>
  <c r="W124" i="4"/>
  <c r="Y124" i="4" s="1"/>
  <c r="F125" i="4"/>
  <c r="G125" i="4" s="1"/>
  <c r="L125" i="4"/>
  <c r="M125" i="4"/>
  <c r="N125" i="4"/>
  <c r="O125" i="4"/>
  <c r="V125" i="4"/>
  <c r="X125" i="4" s="1"/>
  <c r="Z125" i="4" s="1"/>
  <c r="AA125" i="4" s="1"/>
  <c r="W125" i="4"/>
  <c r="Y125" i="4" s="1"/>
  <c r="F126" i="4"/>
  <c r="G126" i="4" s="1"/>
  <c r="L126" i="4"/>
  <c r="M126" i="4"/>
  <c r="N126" i="4"/>
  <c r="O126" i="4"/>
  <c r="V126" i="4"/>
  <c r="X126" i="4" s="1"/>
  <c r="Z126" i="4" s="1"/>
  <c r="AA126" i="4" s="1"/>
  <c r="W126" i="4"/>
  <c r="Y126" i="4" s="1"/>
  <c r="AB126" i="4"/>
  <c r="AC126" i="4" s="1"/>
  <c r="F127" i="4"/>
  <c r="G127" i="4" s="1"/>
  <c r="L127" i="4"/>
  <c r="M127" i="4"/>
  <c r="N127" i="4"/>
  <c r="O127" i="4"/>
  <c r="V127" i="4"/>
  <c r="X127" i="4" s="1"/>
  <c r="W127" i="4"/>
  <c r="Y127" i="4" s="1"/>
  <c r="F128" i="4"/>
  <c r="G128" i="4" s="1"/>
  <c r="L128" i="4"/>
  <c r="M128" i="4"/>
  <c r="N128" i="4" s="1"/>
  <c r="O128" i="4"/>
  <c r="V128" i="4"/>
  <c r="X128" i="4" s="1"/>
  <c r="W128" i="4"/>
  <c r="Y128" i="4" s="1"/>
  <c r="F129" i="4"/>
  <c r="G129" i="4" s="1"/>
  <c r="L129" i="4"/>
  <c r="M129" i="4"/>
  <c r="N129" i="4"/>
  <c r="O129" i="4"/>
  <c r="V129" i="4"/>
  <c r="X129" i="4" s="1"/>
  <c r="Z129" i="4" s="1"/>
  <c r="AA129" i="4" s="1"/>
  <c r="W129" i="4"/>
  <c r="Y129" i="4" s="1"/>
  <c r="F130" i="4"/>
  <c r="G130" i="4" s="1"/>
  <c r="L130" i="4"/>
  <c r="M130" i="4"/>
  <c r="N130" i="4" s="1"/>
  <c r="O130" i="4"/>
  <c r="V130" i="4"/>
  <c r="X130" i="4" s="1"/>
  <c r="W130" i="4"/>
  <c r="Y130" i="4" s="1"/>
  <c r="F131" i="4"/>
  <c r="G131" i="4" s="1"/>
  <c r="L131" i="4"/>
  <c r="M131" i="4"/>
  <c r="N131" i="4"/>
  <c r="O131" i="4"/>
  <c r="V131" i="4"/>
  <c r="X131" i="4" s="1"/>
  <c r="Z131" i="4" s="1"/>
  <c r="W131" i="4"/>
  <c r="Y131" i="4" s="1"/>
  <c r="AA131" i="4"/>
  <c r="AB131" i="4" s="1"/>
  <c r="AC131" i="4" s="1"/>
  <c r="F132" i="4"/>
  <c r="G132" i="4" s="1"/>
  <c r="L132" i="4"/>
  <c r="M132" i="4"/>
  <c r="N132" i="4" s="1"/>
  <c r="O132" i="4"/>
  <c r="V132" i="4"/>
  <c r="X132" i="4" s="1"/>
  <c r="Z132" i="4" s="1"/>
  <c r="AA132" i="4" s="1"/>
  <c r="W132" i="4"/>
  <c r="Y132" i="4" s="1"/>
  <c r="F133" i="4"/>
  <c r="G133" i="4" s="1"/>
  <c r="L133" i="4"/>
  <c r="M133" i="4"/>
  <c r="N133" i="4" s="1"/>
  <c r="O133" i="4"/>
  <c r="V133" i="4"/>
  <c r="X133" i="4" s="1"/>
  <c r="Z133" i="4" s="1"/>
  <c r="AA133" i="4" s="1"/>
  <c r="AB133" i="4" s="1"/>
  <c r="AC133" i="4" s="1"/>
  <c r="W133" i="4"/>
  <c r="Y133" i="4" s="1"/>
  <c r="F134" i="4"/>
  <c r="G134" i="4" s="1"/>
  <c r="L134" i="4"/>
  <c r="M134" i="4"/>
  <c r="N134" i="4" s="1"/>
  <c r="O134" i="4"/>
  <c r="V134" i="4"/>
  <c r="X134" i="4" s="1"/>
  <c r="W134" i="4"/>
  <c r="Y134" i="4" s="1"/>
  <c r="F135" i="4"/>
  <c r="G135" i="4" s="1"/>
  <c r="L135" i="4"/>
  <c r="M135" i="4"/>
  <c r="N135" i="4"/>
  <c r="O135" i="4"/>
  <c r="V135" i="4"/>
  <c r="X135" i="4" s="1"/>
  <c r="Z135" i="4" s="1"/>
  <c r="W135" i="4"/>
  <c r="Y135" i="4" s="1"/>
  <c r="AA135" i="4"/>
  <c r="F136" i="4"/>
  <c r="G136" i="4" s="1"/>
  <c r="L136" i="4"/>
  <c r="M136" i="4"/>
  <c r="N136" i="4" s="1"/>
  <c r="O136" i="4"/>
  <c r="V136" i="4"/>
  <c r="X136" i="4" s="1"/>
  <c r="W136" i="4"/>
  <c r="Y136" i="4" s="1"/>
  <c r="F137" i="4"/>
  <c r="G137" i="4" s="1"/>
  <c r="L137" i="4"/>
  <c r="M137" i="4"/>
  <c r="N137" i="4"/>
  <c r="O137" i="4"/>
  <c r="V137" i="4"/>
  <c r="X137" i="4" s="1"/>
  <c r="Z137" i="4" s="1"/>
  <c r="AA137" i="4" s="1"/>
  <c r="W137" i="4"/>
  <c r="Y137" i="4" s="1"/>
  <c r="F138" i="4"/>
  <c r="G138" i="4" s="1"/>
  <c r="L138" i="4"/>
  <c r="M138" i="4"/>
  <c r="N138" i="4" s="1"/>
  <c r="O138" i="4"/>
  <c r="V138" i="4"/>
  <c r="X138" i="4" s="1"/>
  <c r="W138" i="4"/>
  <c r="Y138" i="4" s="1"/>
  <c r="F139" i="4"/>
  <c r="G139" i="4" s="1"/>
  <c r="L139" i="4"/>
  <c r="M139" i="4"/>
  <c r="N139" i="4"/>
  <c r="O139" i="4"/>
  <c r="V139" i="4"/>
  <c r="X139" i="4" s="1"/>
  <c r="Z139" i="4" s="1"/>
  <c r="W139" i="4"/>
  <c r="Y139" i="4" s="1"/>
  <c r="AA139" i="4"/>
  <c r="AB139" i="4" s="1"/>
  <c r="AC139" i="4" s="1"/>
  <c r="F140" i="4"/>
  <c r="G140" i="4" s="1"/>
  <c r="L140" i="4"/>
  <c r="M140" i="4"/>
  <c r="N140" i="4" s="1"/>
  <c r="O140" i="4"/>
  <c r="V140" i="4"/>
  <c r="X140" i="4" s="1"/>
  <c r="Z140" i="4" s="1"/>
  <c r="AA140" i="4" s="1"/>
  <c r="W140" i="4"/>
  <c r="Y140" i="4" s="1"/>
  <c r="F141" i="4"/>
  <c r="G141" i="4" s="1"/>
  <c r="L141" i="4"/>
  <c r="M141" i="4"/>
  <c r="N141" i="4" s="1"/>
  <c r="O141" i="4"/>
  <c r="V141" i="4"/>
  <c r="X141" i="4" s="1"/>
  <c r="Z141" i="4" s="1"/>
  <c r="AA141" i="4" s="1"/>
  <c r="AB141" i="4" s="1"/>
  <c r="AC141" i="4" s="1"/>
  <c r="W141" i="4"/>
  <c r="Y141" i="4" s="1"/>
  <c r="F142" i="4"/>
  <c r="G142" i="4" s="1"/>
  <c r="L142" i="4"/>
  <c r="M142" i="4"/>
  <c r="N142" i="4" s="1"/>
  <c r="O142" i="4"/>
  <c r="V142" i="4"/>
  <c r="X142" i="4" s="1"/>
  <c r="W142" i="4"/>
  <c r="Y142" i="4" s="1"/>
  <c r="F143" i="4"/>
  <c r="G143" i="4" s="1"/>
  <c r="L143" i="4"/>
  <c r="M143" i="4"/>
  <c r="N143" i="4"/>
  <c r="O143" i="4"/>
  <c r="V143" i="4"/>
  <c r="X143" i="4" s="1"/>
  <c r="Z143" i="4" s="1"/>
  <c r="W143" i="4"/>
  <c r="Y143" i="4" s="1"/>
  <c r="AA143" i="4"/>
  <c r="F144" i="4"/>
  <c r="G144" i="4" s="1"/>
  <c r="L144" i="4"/>
  <c r="M144" i="4"/>
  <c r="N144" i="4" s="1"/>
  <c r="O144" i="4"/>
  <c r="V144" i="4"/>
  <c r="X144" i="4" s="1"/>
  <c r="W144" i="4"/>
  <c r="Y144" i="4" s="1"/>
  <c r="F145" i="4"/>
  <c r="G145" i="4" s="1"/>
  <c r="L145" i="4"/>
  <c r="M145" i="4"/>
  <c r="N145" i="4"/>
  <c r="O145" i="4"/>
  <c r="V145" i="4"/>
  <c r="X145" i="4" s="1"/>
  <c r="Z145" i="4" s="1"/>
  <c r="AA145" i="4" s="1"/>
  <c r="W145" i="4"/>
  <c r="Y145" i="4" s="1"/>
  <c r="F146" i="4"/>
  <c r="G146" i="4" s="1"/>
  <c r="L146" i="4"/>
  <c r="M146" i="4"/>
  <c r="N146" i="4" s="1"/>
  <c r="O146" i="4"/>
  <c r="V146" i="4"/>
  <c r="X146" i="4" s="1"/>
  <c r="W146" i="4"/>
  <c r="Y146" i="4" s="1"/>
  <c r="F147" i="4"/>
  <c r="G147" i="4" s="1"/>
  <c r="L147" i="4"/>
  <c r="M147" i="4"/>
  <c r="N147" i="4"/>
  <c r="O147" i="4"/>
  <c r="V147" i="4"/>
  <c r="X147" i="4" s="1"/>
  <c r="Z147" i="4" s="1"/>
  <c r="W147" i="4"/>
  <c r="Y147" i="4" s="1"/>
  <c r="AA147" i="4"/>
  <c r="AB147" i="4" s="1"/>
  <c r="AC147" i="4" s="1"/>
  <c r="F148" i="4"/>
  <c r="G148" i="4" s="1"/>
  <c r="L148" i="4"/>
  <c r="M148" i="4"/>
  <c r="N148" i="4" s="1"/>
  <c r="O148" i="4"/>
  <c r="V148" i="4"/>
  <c r="X148" i="4" s="1"/>
  <c r="Z148" i="4" s="1"/>
  <c r="AA148" i="4" s="1"/>
  <c r="W148" i="4"/>
  <c r="Y148" i="4" s="1"/>
  <c r="F149" i="4"/>
  <c r="G149" i="4" s="1"/>
  <c r="L149" i="4"/>
  <c r="M149" i="4"/>
  <c r="N149" i="4" s="1"/>
  <c r="O149" i="4"/>
  <c r="V149" i="4"/>
  <c r="X149" i="4" s="1"/>
  <c r="Z149" i="4" s="1"/>
  <c r="AA149" i="4" s="1"/>
  <c r="AB149" i="4" s="1"/>
  <c r="AC149" i="4" s="1"/>
  <c r="W149" i="4"/>
  <c r="Y149" i="4" s="1"/>
  <c r="F150" i="4"/>
  <c r="G150" i="4" s="1"/>
  <c r="L150" i="4"/>
  <c r="M150" i="4"/>
  <c r="N150" i="4" s="1"/>
  <c r="O150" i="4"/>
  <c r="V150" i="4"/>
  <c r="X150" i="4" s="1"/>
  <c r="W150" i="4"/>
  <c r="Y150" i="4" s="1"/>
  <c r="F151" i="4"/>
  <c r="G151" i="4"/>
  <c r="L151" i="4"/>
  <c r="M151" i="4"/>
  <c r="N151" i="4"/>
  <c r="O151" i="4"/>
  <c r="V151" i="4"/>
  <c r="X151" i="4" s="1"/>
  <c r="Z151" i="4" s="1"/>
  <c r="W151" i="4"/>
  <c r="Y151" i="4"/>
  <c r="AA151" i="4"/>
  <c r="AB151" i="4" s="1"/>
  <c r="AC151" i="4"/>
  <c r="AD151" i="4" s="1"/>
  <c r="AE151" i="4" s="1"/>
  <c r="F152" i="4"/>
  <c r="G152" i="4"/>
  <c r="L152" i="4"/>
  <c r="M152" i="4"/>
  <c r="N152" i="4"/>
  <c r="O152" i="4"/>
  <c r="V152" i="4"/>
  <c r="X152" i="4" s="1"/>
  <c r="Z152" i="4" s="1"/>
  <c r="AA152" i="4" s="1"/>
  <c r="W152" i="4"/>
  <c r="Y152" i="4"/>
  <c r="AB152" i="4"/>
  <c r="AC152" i="4" s="1"/>
  <c r="F153" i="4"/>
  <c r="G153" i="4"/>
  <c r="L153" i="4"/>
  <c r="M153" i="4"/>
  <c r="N153" i="4" s="1"/>
  <c r="O153" i="4"/>
  <c r="V153" i="4"/>
  <c r="X153" i="4" s="1"/>
  <c r="Z153" i="4" s="1"/>
  <c r="W153" i="4"/>
  <c r="Y153" i="4"/>
  <c r="AA153" i="4"/>
  <c r="AB153" i="4"/>
  <c r="AC153" i="4" s="1"/>
  <c r="F154" i="4"/>
  <c r="G154" i="4"/>
  <c r="L154" i="4"/>
  <c r="M154" i="4"/>
  <c r="N154" i="4"/>
  <c r="O154" i="4"/>
  <c r="V154" i="4"/>
  <c r="X154" i="4" s="1"/>
  <c r="Z154" i="4" s="1"/>
  <c r="AA154" i="4" s="1"/>
  <c r="AB154" i="4" s="1"/>
  <c r="AC154" i="4" s="1"/>
  <c r="W154" i="4"/>
  <c r="Y154" i="4"/>
  <c r="AD154" i="4"/>
  <c r="AE154" i="4" s="1"/>
  <c r="F155" i="4"/>
  <c r="G155" i="4"/>
  <c r="L155" i="4"/>
  <c r="M155" i="4"/>
  <c r="N155" i="4" s="1"/>
  <c r="O155" i="4"/>
  <c r="V155" i="4"/>
  <c r="X155" i="4" s="1"/>
  <c r="Z155" i="4" s="1"/>
  <c r="AA155" i="4" s="1"/>
  <c r="W155" i="4"/>
  <c r="Y155" i="4"/>
  <c r="F156" i="4"/>
  <c r="G156" i="4"/>
  <c r="L156" i="4"/>
  <c r="M156" i="4"/>
  <c r="N156" i="4" s="1"/>
  <c r="O156" i="4"/>
  <c r="V156" i="4"/>
  <c r="X156" i="4" s="1"/>
  <c r="Z156" i="4" s="1"/>
  <c r="AA156" i="4" s="1"/>
  <c r="W156" i="4"/>
  <c r="Y156" i="4"/>
  <c r="AB156" i="4"/>
  <c r="AC156" i="4"/>
  <c r="F157" i="4"/>
  <c r="G157" i="4"/>
  <c r="L157" i="4"/>
  <c r="M157" i="4"/>
  <c r="N157" i="4" s="1"/>
  <c r="O157" i="4"/>
  <c r="V157" i="4"/>
  <c r="X157" i="4" s="1"/>
  <c r="Z157" i="4" s="1"/>
  <c r="W157" i="4"/>
  <c r="Y157" i="4"/>
  <c r="AA157" i="4"/>
  <c r="F158" i="4"/>
  <c r="G158" i="4"/>
  <c r="L158" i="4"/>
  <c r="M158" i="4"/>
  <c r="N158" i="4"/>
  <c r="O158" i="4"/>
  <c r="V158" i="4"/>
  <c r="X158" i="4" s="1"/>
  <c r="Z158" i="4" s="1"/>
  <c r="W158" i="4"/>
  <c r="Y158" i="4"/>
  <c r="AA158" i="4"/>
  <c r="AB158" i="4" s="1"/>
  <c r="AC158" i="4" s="1"/>
  <c r="F159" i="4"/>
  <c r="G159" i="4"/>
  <c r="L159" i="4"/>
  <c r="M159" i="4"/>
  <c r="N159" i="4"/>
  <c r="O159" i="4"/>
  <c r="V159" i="4"/>
  <c r="X159" i="4" s="1"/>
  <c r="Z159" i="4" s="1"/>
  <c r="W159" i="4"/>
  <c r="Y159" i="4"/>
  <c r="AA159" i="4"/>
  <c r="AB159" i="4" s="1"/>
  <c r="AC159" i="4" s="1"/>
  <c r="AD159" i="4" s="1"/>
  <c r="AE159" i="4" s="1"/>
  <c r="F160" i="4"/>
  <c r="G160" i="4"/>
  <c r="L160" i="4"/>
  <c r="M160" i="4"/>
  <c r="N160" i="4"/>
  <c r="O160" i="4"/>
  <c r="V160" i="4"/>
  <c r="X160" i="4" s="1"/>
  <c r="Z160" i="4" s="1"/>
  <c r="AA160" i="4" s="1"/>
  <c r="W160" i="4"/>
  <c r="Y160" i="4"/>
  <c r="F161" i="4"/>
  <c r="G161" i="4"/>
  <c r="L161" i="4"/>
  <c r="M161" i="4"/>
  <c r="N161" i="4" s="1"/>
  <c r="O161" i="4"/>
  <c r="V161" i="4"/>
  <c r="X161" i="4" s="1"/>
  <c r="Z161" i="4" s="1"/>
  <c r="W161" i="4"/>
  <c r="Y161" i="4"/>
  <c r="AA161" i="4"/>
  <c r="AB161" i="4" s="1"/>
  <c r="AC161" i="4" s="1"/>
  <c r="F162" i="4"/>
  <c r="G162" i="4"/>
  <c r="L162" i="4"/>
  <c r="M162" i="4"/>
  <c r="N162" i="4"/>
  <c r="O162" i="4"/>
  <c r="V162" i="4"/>
  <c r="X162" i="4" s="1"/>
  <c r="Z162" i="4" s="1"/>
  <c r="W162" i="4"/>
  <c r="Y162" i="4"/>
  <c r="AA162" i="4"/>
  <c r="AB162" i="4"/>
  <c r="AC162" i="4" s="1"/>
  <c r="AD162" i="4"/>
  <c r="AE162" i="4" s="1"/>
  <c r="F163" i="4"/>
  <c r="G163" i="4"/>
  <c r="L163" i="4"/>
  <c r="M163" i="4"/>
  <c r="N163" i="4" s="1"/>
  <c r="O163" i="4"/>
  <c r="V163" i="4"/>
  <c r="X163" i="4" s="1"/>
  <c r="Z163" i="4" s="1"/>
  <c r="W163" i="4"/>
  <c r="Y163" i="4"/>
  <c r="AA163" i="4"/>
  <c r="AB163" i="4" s="1"/>
  <c r="AC163" i="4" s="1"/>
  <c r="AD163" i="4" s="1"/>
  <c r="AE163" i="4" s="1"/>
  <c r="F164" i="4"/>
  <c r="G164" i="4"/>
  <c r="L164" i="4"/>
  <c r="M164" i="4"/>
  <c r="N164" i="4" s="1"/>
  <c r="O164" i="4"/>
  <c r="V164" i="4"/>
  <c r="X164" i="4" s="1"/>
  <c r="Z164" i="4" s="1"/>
  <c r="AA164" i="4" s="1"/>
  <c r="W164" i="4"/>
  <c r="Y164" i="4"/>
  <c r="F165" i="4"/>
  <c r="G165" i="4"/>
  <c r="L165" i="4"/>
  <c r="M165" i="4"/>
  <c r="N165" i="4" s="1"/>
  <c r="O165" i="4"/>
  <c r="V165" i="4"/>
  <c r="X165" i="4" s="1"/>
  <c r="Z165" i="4" s="1"/>
  <c r="W165" i="4"/>
  <c r="Y165" i="4"/>
  <c r="AA165" i="4"/>
  <c r="F166" i="4"/>
  <c r="G166" i="4"/>
  <c r="L166" i="4"/>
  <c r="M166" i="4"/>
  <c r="N166" i="4"/>
  <c r="O166" i="4"/>
  <c r="V166" i="4"/>
  <c r="X166" i="4" s="1"/>
  <c r="Z166" i="4" s="1"/>
  <c r="W166" i="4"/>
  <c r="Y166" i="4"/>
  <c r="AA166" i="4"/>
  <c r="AB166" i="4" s="1"/>
  <c r="AC166" i="4" s="1"/>
  <c r="AD166" i="4"/>
  <c r="AE166" i="4" s="1"/>
  <c r="F167" i="4"/>
  <c r="G167" i="4"/>
  <c r="L167" i="4"/>
  <c r="M167" i="4"/>
  <c r="N167" i="4"/>
  <c r="O167" i="4"/>
  <c r="V167" i="4"/>
  <c r="X167" i="4" s="1"/>
  <c r="Z167" i="4" s="1"/>
  <c r="W167" i="4"/>
  <c r="Y167" i="4"/>
  <c r="AA167" i="4"/>
  <c r="AB167" i="4" s="1"/>
  <c r="AC167" i="4" s="1"/>
  <c r="AD167" i="4" s="1"/>
  <c r="AE167" i="4" s="1"/>
  <c r="F168" i="4"/>
  <c r="G168" i="4"/>
  <c r="L168" i="4"/>
  <c r="M168" i="4"/>
  <c r="N168" i="4"/>
  <c r="O168" i="4"/>
  <c r="V168" i="4"/>
  <c r="X168" i="4" s="1"/>
  <c r="Z168" i="4" s="1"/>
  <c r="AA168" i="4" s="1"/>
  <c r="W168" i="4"/>
  <c r="Y168" i="4"/>
  <c r="AB168" i="4"/>
  <c r="AC168" i="4" s="1"/>
  <c r="F169" i="4"/>
  <c r="G169" i="4"/>
  <c r="L169" i="4"/>
  <c r="M169" i="4"/>
  <c r="N169" i="4" s="1"/>
  <c r="O169" i="4"/>
  <c r="V169" i="4"/>
  <c r="X169" i="4" s="1"/>
  <c r="Z169" i="4" s="1"/>
  <c r="W169" i="4"/>
  <c r="Y169" i="4"/>
  <c r="AA169" i="4"/>
  <c r="AB169" i="4"/>
  <c r="AC169" i="4" s="1"/>
  <c r="F170" i="4"/>
  <c r="G170" i="4"/>
  <c r="L170" i="4"/>
  <c r="M170" i="4"/>
  <c r="N170" i="4"/>
  <c r="O170" i="4"/>
  <c r="V170" i="4"/>
  <c r="X170" i="4" s="1"/>
  <c r="Z170" i="4" s="1"/>
  <c r="W170" i="4"/>
  <c r="Y170" i="4"/>
  <c r="AA170" i="4"/>
  <c r="AB170" i="4"/>
  <c r="AC170" i="4" s="1"/>
  <c r="AD170" i="4" s="1"/>
  <c r="AE170" i="4" s="1"/>
  <c r="F171" i="4"/>
  <c r="G171" i="4"/>
  <c r="L171" i="4"/>
  <c r="M171" i="4"/>
  <c r="N171" i="4" s="1"/>
  <c r="O171" i="4"/>
  <c r="V171" i="4"/>
  <c r="X171" i="4" s="1"/>
  <c r="Z171" i="4" s="1"/>
  <c r="AA171" i="4" s="1"/>
  <c r="W171" i="4"/>
  <c r="Y171" i="4"/>
  <c r="F172" i="4"/>
  <c r="G172" i="4"/>
  <c r="L172" i="4"/>
  <c r="M172" i="4"/>
  <c r="N172" i="4" s="1"/>
  <c r="O172" i="4"/>
  <c r="V172" i="4"/>
  <c r="X172" i="4" s="1"/>
  <c r="Z172" i="4" s="1"/>
  <c r="AA172" i="4" s="1"/>
  <c r="W172" i="4"/>
  <c r="Y172" i="4"/>
  <c r="AB172" i="4"/>
  <c r="AC172" i="4" s="1"/>
  <c r="F173" i="4"/>
  <c r="G173" i="4"/>
  <c r="L173" i="4"/>
  <c r="M173" i="4"/>
  <c r="N173" i="4" s="1"/>
  <c r="O173" i="4"/>
  <c r="V173" i="4"/>
  <c r="X173" i="4" s="1"/>
  <c r="Z173" i="4" s="1"/>
  <c r="W173" i="4"/>
  <c r="Y173" i="4"/>
  <c r="AA173" i="4"/>
  <c r="F174" i="4"/>
  <c r="G174" i="4"/>
  <c r="L174" i="4"/>
  <c r="M174" i="4"/>
  <c r="N174" i="4"/>
  <c r="O174" i="4"/>
  <c r="V174" i="4"/>
  <c r="X174" i="4" s="1"/>
  <c r="Z174" i="4" s="1"/>
  <c r="W174" i="4"/>
  <c r="Y174" i="4"/>
  <c r="AA174" i="4"/>
  <c r="AB174" i="4" s="1"/>
  <c r="AC174" i="4" s="1"/>
  <c r="F175" i="4"/>
  <c r="G175" i="4"/>
  <c r="L175" i="4"/>
  <c r="M175" i="4"/>
  <c r="N175" i="4"/>
  <c r="O175" i="4"/>
  <c r="V175" i="4"/>
  <c r="X175" i="4" s="1"/>
  <c r="W175" i="4"/>
  <c r="Y175" i="4"/>
  <c r="F176" i="4"/>
  <c r="G176" i="4"/>
  <c r="L176" i="4"/>
  <c r="M176" i="4"/>
  <c r="N176" i="4"/>
  <c r="O176" i="4"/>
  <c r="V176" i="4"/>
  <c r="X176" i="4" s="1"/>
  <c r="Z176" i="4" s="1"/>
  <c r="AA176" i="4" s="1"/>
  <c r="W176" i="4"/>
  <c r="Y176" i="4"/>
  <c r="AB176" i="4"/>
  <c r="AC176" i="4" s="1"/>
  <c r="F177" i="4"/>
  <c r="G177" i="4"/>
  <c r="L177" i="4"/>
  <c r="M177" i="4"/>
  <c r="N177" i="4" s="1"/>
  <c r="O177" i="4"/>
  <c r="V177" i="4"/>
  <c r="X177" i="4" s="1"/>
  <c r="Z177" i="4" s="1"/>
  <c r="W177" i="4"/>
  <c r="Y177" i="4"/>
  <c r="AA177" i="4"/>
  <c r="F178" i="4"/>
  <c r="G178" i="4"/>
  <c r="L178" i="4"/>
  <c r="M178" i="4"/>
  <c r="N178" i="4"/>
  <c r="O178" i="4"/>
  <c r="V178" i="4"/>
  <c r="X178" i="4" s="1"/>
  <c r="W178" i="4"/>
  <c r="Y178" i="4"/>
  <c r="F179" i="4"/>
  <c r="G179" i="4"/>
  <c r="L179" i="4"/>
  <c r="M179" i="4"/>
  <c r="N179" i="4" s="1"/>
  <c r="O179" i="4"/>
  <c r="V179" i="4"/>
  <c r="X179" i="4" s="1"/>
  <c r="W179" i="4"/>
  <c r="Y179" i="4"/>
  <c r="F180" i="4"/>
  <c r="G180" i="4"/>
  <c r="L180" i="4"/>
  <c r="M180" i="4"/>
  <c r="N180" i="4" s="1"/>
  <c r="O180" i="4"/>
  <c r="V180" i="4"/>
  <c r="X180" i="4" s="1"/>
  <c r="Z180" i="4" s="1"/>
  <c r="W180" i="4"/>
  <c r="Y180" i="4"/>
  <c r="AA180" i="4"/>
  <c r="AB180" i="4" s="1"/>
  <c r="AC180" i="4" s="1"/>
  <c r="F181" i="4"/>
  <c r="G181" i="4"/>
  <c r="L181" i="4"/>
  <c r="M181" i="4"/>
  <c r="N181" i="4"/>
  <c r="O181" i="4"/>
  <c r="V181" i="4"/>
  <c r="X181" i="4" s="1"/>
  <c r="W181" i="4"/>
  <c r="F182" i="4"/>
  <c r="G182" i="4"/>
  <c r="L182" i="4"/>
  <c r="M182" i="4"/>
  <c r="N182" i="4"/>
  <c r="O182" i="4"/>
  <c r="V182" i="4"/>
  <c r="X182" i="4" s="1"/>
  <c r="W182" i="4"/>
  <c r="Y182" i="4"/>
  <c r="Z182" i="4" s="1"/>
  <c r="AA182" i="4" s="1"/>
  <c r="AB182" i="4" s="1"/>
  <c r="AC182" i="4" s="1"/>
  <c r="AD182" i="4" s="1"/>
  <c r="AE182" i="4" s="1"/>
  <c r="F183" i="4"/>
  <c r="G183" i="4"/>
  <c r="L183" i="4"/>
  <c r="M183" i="4"/>
  <c r="N183" i="4" s="1"/>
  <c r="O183" i="4"/>
  <c r="V183" i="4"/>
  <c r="X183" i="4" s="1"/>
  <c r="Z183" i="4" s="1"/>
  <c r="AA183" i="4" s="1"/>
  <c r="W183" i="4"/>
  <c r="Y183" i="4" s="1"/>
  <c r="F184" i="4"/>
  <c r="G184" i="4" s="1"/>
  <c r="L184" i="4"/>
  <c r="N184" i="4" s="1"/>
  <c r="M184" i="4"/>
  <c r="O184" i="4"/>
  <c r="V184" i="4"/>
  <c r="X184" i="4" s="1"/>
  <c r="W184" i="4"/>
  <c r="Y184" i="4" s="1"/>
  <c r="Z184" i="4"/>
  <c r="AA184" i="4" s="1"/>
  <c r="AB184" i="4" s="1"/>
  <c r="AC184" i="4" s="1"/>
  <c r="F185" i="4"/>
  <c r="G185" i="4" s="1"/>
  <c r="L185" i="4"/>
  <c r="N185" i="4" s="1"/>
  <c r="M185" i="4"/>
  <c r="O185" i="4"/>
  <c r="V185" i="4"/>
  <c r="X185" i="4" s="1"/>
  <c r="Z185" i="4" s="1"/>
  <c r="AA185" i="4" s="1"/>
  <c r="W185" i="4"/>
  <c r="Y185" i="4" s="1"/>
  <c r="F186" i="4"/>
  <c r="G186" i="4" s="1"/>
  <c r="L186" i="4"/>
  <c r="N186" i="4" s="1"/>
  <c r="M186" i="4"/>
  <c r="O186" i="4"/>
  <c r="V186" i="4"/>
  <c r="X186" i="4" s="1"/>
  <c r="W186" i="4"/>
  <c r="Y186" i="4" s="1"/>
  <c r="Z186" i="4"/>
  <c r="AA186" i="4" s="1"/>
  <c r="AB186" i="4" s="1"/>
  <c r="AC186" i="4" s="1"/>
  <c r="AD186" i="4"/>
  <c r="AE186" i="4" s="1"/>
  <c r="F187" i="4"/>
  <c r="G187" i="4" s="1"/>
  <c r="L187" i="4"/>
  <c r="N187" i="4" s="1"/>
  <c r="M187" i="4"/>
  <c r="O187" i="4"/>
  <c r="V187" i="4"/>
  <c r="X187" i="4" s="1"/>
  <c r="W187" i="4"/>
  <c r="Y187" i="4" s="1"/>
  <c r="Z187" i="4"/>
  <c r="AA187" i="4" s="1"/>
  <c r="F188" i="4"/>
  <c r="G188" i="4" s="1"/>
  <c r="L188" i="4"/>
  <c r="N188" i="4" s="1"/>
  <c r="M188" i="4"/>
  <c r="O188" i="4"/>
  <c r="V188" i="4"/>
  <c r="X188" i="4" s="1"/>
  <c r="W188" i="4"/>
  <c r="Y188" i="4" s="1"/>
  <c r="F189" i="4"/>
  <c r="G189" i="4" s="1"/>
  <c r="L189" i="4"/>
  <c r="N189" i="4" s="1"/>
  <c r="M189" i="4"/>
  <c r="O189" i="4"/>
  <c r="V189" i="4"/>
  <c r="X189" i="4" s="1"/>
  <c r="Z189" i="4" s="1"/>
  <c r="AA189" i="4" s="1"/>
  <c r="W189" i="4"/>
  <c r="Y189" i="4" s="1"/>
  <c r="F190" i="4"/>
  <c r="G190" i="4" s="1"/>
  <c r="L190" i="4"/>
  <c r="N190" i="4" s="1"/>
  <c r="M190" i="4"/>
  <c r="O190" i="4"/>
  <c r="V190" i="4"/>
  <c r="X190" i="4" s="1"/>
  <c r="Z190" i="4" s="1"/>
  <c r="AA190" i="4" s="1"/>
  <c r="W190" i="4"/>
  <c r="Y190" i="4" s="1"/>
  <c r="F191" i="4"/>
  <c r="G191" i="4" s="1"/>
  <c r="L191" i="4"/>
  <c r="N191" i="4" s="1"/>
  <c r="M191" i="4"/>
  <c r="O191" i="4"/>
  <c r="V191" i="4"/>
  <c r="X191" i="4" s="1"/>
  <c r="W191" i="4"/>
  <c r="Y191" i="4" s="1"/>
  <c r="Z191" i="4"/>
  <c r="AA191" i="4" s="1"/>
  <c r="AB191" i="4" s="1"/>
  <c r="AC191" i="4" s="1"/>
  <c r="AD191" i="4"/>
  <c r="AE191" i="4" s="1"/>
  <c r="F192" i="4"/>
  <c r="G192" i="4" s="1"/>
  <c r="L192" i="4"/>
  <c r="N192" i="4" s="1"/>
  <c r="M192" i="4"/>
  <c r="O192" i="4"/>
  <c r="V192" i="4"/>
  <c r="X192" i="4" s="1"/>
  <c r="W192" i="4"/>
  <c r="Y192" i="4" s="1"/>
  <c r="Z192" i="4"/>
  <c r="AA192" i="4" s="1"/>
  <c r="AB192" i="4" s="1"/>
  <c r="AC192" i="4" s="1"/>
  <c r="F193" i="4"/>
  <c r="G193" i="4" s="1"/>
  <c r="L193" i="4"/>
  <c r="M193" i="4"/>
  <c r="O193" i="4"/>
  <c r="V193" i="4"/>
  <c r="X193" i="4" s="1"/>
  <c r="Z193" i="4" s="1"/>
  <c r="AA193" i="4" s="1"/>
  <c r="W193" i="4"/>
  <c r="Y193" i="4" s="1"/>
  <c r="F194" i="4"/>
  <c r="G194" i="4" s="1"/>
  <c r="L194" i="4"/>
  <c r="M194" i="4"/>
  <c r="O194" i="4"/>
  <c r="V194" i="4"/>
  <c r="X194" i="4" s="1"/>
  <c r="W194" i="4"/>
  <c r="Y194" i="4" s="1"/>
  <c r="Z194" i="4"/>
  <c r="AA194" i="4" s="1"/>
  <c r="AB194" i="4" s="1"/>
  <c r="AC194" i="4" s="1"/>
  <c r="AD194" i="4"/>
  <c r="AE194" i="4" s="1"/>
  <c r="F195" i="4"/>
  <c r="G195" i="4" s="1"/>
  <c r="L195" i="4"/>
  <c r="M195" i="4"/>
  <c r="N195" i="4" s="1"/>
  <c r="O195" i="4"/>
  <c r="V195" i="4"/>
  <c r="X195" i="4" s="1"/>
  <c r="W195" i="4"/>
  <c r="Y195" i="4" s="1"/>
  <c r="Z195" i="4"/>
  <c r="AA195" i="4" s="1"/>
  <c r="F196" i="4"/>
  <c r="G196" i="4" s="1"/>
  <c r="L196" i="4"/>
  <c r="M196" i="4"/>
  <c r="N196" i="4" s="1"/>
  <c r="O196" i="4"/>
  <c r="V196" i="4"/>
  <c r="X196" i="4" s="1"/>
  <c r="W196" i="4"/>
  <c r="Y196" i="4" s="1"/>
  <c r="F197" i="4"/>
  <c r="G197" i="4" s="1"/>
  <c r="L197" i="4"/>
  <c r="M197" i="4"/>
  <c r="O197" i="4"/>
  <c r="V197" i="4"/>
  <c r="X197" i="4" s="1"/>
  <c r="Z197" i="4" s="1"/>
  <c r="AA197" i="4" s="1"/>
  <c r="W197" i="4"/>
  <c r="Y197" i="4" s="1"/>
  <c r="F198" i="4"/>
  <c r="G198" i="4" s="1"/>
  <c r="L198" i="4"/>
  <c r="M198" i="4"/>
  <c r="N198" i="4" s="1"/>
  <c r="O198" i="4"/>
  <c r="V198" i="4"/>
  <c r="X198" i="4" s="1"/>
  <c r="Z198" i="4" s="1"/>
  <c r="AA198" i="4" s="1"/>
  <c r="W198" i="4"/>
  <c r="Y198" i="4" s="1"/>
  <c r="F199" i="4"/>
  <c r="G199" i="4" s="1"/>
  <c r="L199" i="4"/>
  <c r="M199" i="4"/>
  <c r="N199" i="4" s="1"/>
  <c r="O199" i="4"/>
  <c r="V199" i="4"/>
  <c r="X199" i="4" s="1"/>
  <c r="W199" i="4"/>
  <c r="Y199" i="4" s="1"/>
  <c r="Z199" i="4"/>
  <c r="AA199" i="4" s="1"/>
  <c r="AB199" i="4" s="1"/>
  <c r="AC199" i="4" s="1"/>
  <c r="AD199" i="4"/>
  <c r="AE199" i="4" s="1"/>
  <c r="F200" i="4"/>
  <c r="G200" i="4" s="1"/>
  <c r="L200" i="4"/>
  <c r="M200" i="4"/>
  <c r="O200" i="4"/>
  <c r="V200" i="4"/>
  <c r="X200" i="4" s="1"/>
  <c r="W200" i="4"/>
  <c r="Y200" i="4" s="1"/>
  <c r="Z200" i="4"/>
  <c r="AA200" i="4" s="1"/>
  <c r="AB200" i="4" s="1"/>
  <c r="AC200" i="4" s="1"/>
  <c r="F201" i="4"/>
  <c r="G201" i="4" s="1"/>
  <c r="L201" i="4"/>
  <c r="M201" i="4"/>
  <c r="O201" i="4"/>
  <c r="V201" i="4"/>
  <c r="X201" i="4" s="1"/>
  <c r="Z201" i="4" s="1"/>
  <c r="AA201" i="4" s="1"/>
  <c r="W201" i="4"/>
  <c r="Y201" i="4" s="1"/>
  <c r="F202" i="4"/>
  <c r="G202" i="4" s="1"/>
  <c r="L202" i="4"/>
  <c r="M202" i="4"/>
  <c r="O202" i="4"/>
  <c r="V202" i="4"/>
  <c r="X202" i="4" s="1"/>
  <c r="W202" i="4"/>
  <c r="Y202" i="4" s="1"/>
  <c r="Z202" i="4"/>
  <c r="AA202" i="4" s="1"/>
  <c r="AB202" i="4" s="1"/>
  <c r="AC202" i="4" s="1"/>
  <c r="AD202" i="4"/>
  <c r="AE202" i="4" s="1"/>
  <c r="F203" i="4"/>
  <c r="G203" i="4" s="1"/>
  <c r="L203" i="4"/>
  <c r="M203" i="4"/>
  <c r="N203" i="4" s="1"/>
  <c r="O203" i="4"/>
  <c r="V203" i="4"/>
  <c r="X203" i="4" s="1"/>
  <c r="W203" i="4"/>
  <c r="Y203" i="4" s="1"/>
  <c r="Z203" i="4"/>
  <c r="AA203" i="4" s="1"/>
  <c r="F204" i="4"/>
  <c r="G204" i="4" s="1"/>
  <c r="L204" i="4"/>
  <c r="M204" i="4"/>
  <c r="N204" i="4" s="1"/>
  <c r="O204" i="4"/>
  <c r="V204" i="4"/>
  <c r="X204" i="4" s="1"/>
  <c r="W204" i="4"/>
  <c r="Y204" i="4" s="1"/>
  <c r="F205" i="4"/>
  <c r="G205" i="4" s="1"/>
  <c r="L205" i="4"/>
  <c r="M205" i="4"/>
  <c r="O205" i="4"/>
  <c r="V205" i="4"/>
  <c r="X205" i="4" s="1"/>
  <c r="Z205" i="4" s="1"/>
  <c r="AA205" i="4" s="1"/>
  <c r="W205" i="4"/>
  <c r="Y205" i="4" s="1"/>
  <c r="F206" i="4"/>
  <c r="G206" i="4" s="1"/>
  <c r="L206" i="4"/>
  <c r="M206" i="4"/>
  <c r="N206" i="4" s="1"/>
  <c r="O206" i="4"/>
  <c r="V206" i="4"/>
  <c r="X206" i="4" s="1"/>
  <c r="Z206" i="4" s="1"/>
  <c r="AA206" i="4" s="1"/>
  <c r="W206" i="4"/>
  <c r="Y206" i="4" s="1"/>
  <c r="F207" i="4"/>
  <c r="G207" i="4" s="1"/>
  <c r="L207" i="4"/>
  <c r="M207" i="4"/>
  <c r="N207" i="4" s="1"/>
  <c r="O207" i="4"/>
  <c r="V207" i="4"/>
  <c r="X207" i="4" s="1"/>
  <c r="W207" i="4"/>
  <c r="Y207" i="4" s="1"/>
  <c r="Z207" i="4"/>
  <c r="AA207" i="4" s="1"/>
  <c r="AB207" i="4" s="1"/>
  <c r="AC207" i="4" s="1"/>
  <c r="AD207" i="4"/>
  <c r="AE207" i="4" s="1"/>
  <c r="F208" i="4"/>
  <c r="G208" i="4" s="1"/>
  <c r="L208" i="4"/>
  <c r="M208" i="4"/>
  <c r="O208" i="4"/>
  <c r="V208" i="4"/>
  <c r="X208" i="4" s="1"/>
  <c r="W208" i="4"/>
  <c r="Y208" i="4" s="1"/>
  <c r="Z208" i="4"/>
  <c r="AA208" i="4" s="1"/>
  <c r="AB208" i="4" s="1"/>
  <c r="AC208" i="4" s="1"/>
  <c r="F209" i="4"/>
  <c r="G209" i="4" s="1"/>
  <c r="L209" i="4"/>
  <c r="M209" i="4"/>
  <c r="O209" i="4"/>
  <c r="V209" i="4"/>
  <c r="X209" i="4" s="1"/>
  <c r="Z209" i="4" s="1"/>
  <c r="AA209" i="4" s="1"/>
  <c r="AB209" i="4" s="1"/>
  <c r="AC209" i="4" s="1"/>
  <c r="W209" i="4"/>
  <c r="Y209" i="4" s="1"/>
  <c r="AD209" i="4"/>
  <c r="AE209" i="4" s="1"/>
  <c r="F210" i="4"/>
  <c r="G210" i="4" s="1"/>
  <c r="L210" i="4"/>
  <c r="M210" i="4"/>
  <c r="N210" i="4" s="1"/>
  <c r="O210" i="4"/>
  <c r="V210" i="4"/>
  <c r="X210" i="4" s="1"/>
  <c r="W210" i="4"/>
  <c r="Y210" i="4" s="1"/>
  <c r="Z210" i="4"/>
  <c r="AA210" i="4" s="1"/>
  <c r="F211" i="4"/>
  <c r="G211" i="4" s="1"/>
  <c r="L211" i="4"/>
  <c r="M211" i="4"/>
  <c r="N211" i="4"/>
  <c r="O211" i="4"/>
  <c r="V211" i="4"/>
  <c r="X211" i="4" s="1"/>
  <c r="W211" i="4"/>
  <c r="Y211" i="4" s="1"/>
  <c r="Z211" i="4"/>
  <c r="AA211" i="4"/>
  <c r="AB211" i="4" s="1"/>
  <c r="AC211" i="4" s="1"/>
  <c r="AD211" i="4" s="1"/>
  <c r="AE211" i="4"/>
  <c r="F212" i="4"/>
  <c r="G212" i="4" s="1"/>
  <c r="L212" i="4"/>
  <c r="M212" i="4"/>
  <c r="N212" i="4"/>
  <c r="O212" i="4"/>
  <c r="V212" i="4"/>
  <c r="X212" i="4" s="1"/>
  <c r="W212" i="4"/>
  <c r="Y212" i="4" s="1"/>
  <c r="Z212" i="4"/>
  <c r="AA212" i="4" s="1"/>
  <c r="F213" i="4"/>
  <c r="G213" i="4" s="1"/>
  <c r="L213" i="4"/>
  <c r="M213" i="4"/>
  <c r="N213" i="4"/>
  <c r="O213" i="4"/>
  <c r="V213" i="4"/>
  <c r="X213" i="4" s="1"/>
  <c r="W213" i="4"/>
  <c r="Y213" i="4" s="1"/>
  <c r="Z213" i="4"/>
  <c r="AA213" i="4"/>
  <c r="AB213" i="4" s="1"/>
  <c r="AC213" i="4" s="1"/>
  <c r="AD213" i="4" s="1"/>
  <c r="AE213" i="4"/>
  <c r="F214" i="4"/>
  <c r="G214" i="4" s="1"/>
  <c r="L214" i="4"/>
  <c r="M214" i="4"/>
  <c r="N214" i="4"/>
  <c r="O214" i="4"/>
  <c r="V214" i="4"/>
  <c r="X214" i="4" s="1"/>
  <c r="W214" i="4"/>
  <c r="Y214" i="4" s="1"/>
  <c r="Z214" i="4"/>
  <c r="AA214" i="4" s="1"/>
  <c r="F215" i="4"/>
  <c r="G215" i="4" s="1"/>
  <c r="L215" i="4"/>
  <c r="M215" i="4"/>
  <c r="N215" i="4"/>
  <c r="O215" i="4"/>
  <c r="V215" i="4"/>
  <c r="X215" i="4" s="1"/>
  <c r="W215" i="4"/>
  <c r="Y215" i="4" s="1"/>
  <c r="Z215" i="4"/>
  <c r="AA215" i="4"/>
  <c r="AB215" i="4" s="1"/>
  <c r="AC215" i="4" s="1"/>
  <c r="AD215" i="4" s="1"/>
  <c r="AE215" i="4"/>
  <c r="F216" i="4"/>
  <c r="G216" i="4" s="1"/>
  <c r="L216" i="4"/>
  <c r="M216" i="4"/>
  <c r="N216" i="4"/>
  <c r="O216" i="4"/>
  <c r="V216" i="4"/>
  <c r="X216" i="4" s="1"/>
  <c r="W216" i="4"/>
  <c r="Y216" i="4" s="1"/>
  <c r="Z216" i="4"/>
  <c r="AA216" i="4" s="1"/>
  <c r="F217" i="4"/>
  <c r="G217" i="4" s="1"/>
  <c r="L217" i="4"/>
  <c r="M217" i="4"/>
  <c r="N217" i="4"/>
  <c r="O217" i="4"/>
  <c r="V217" i="4"/>
  <c r="X217" i="4" s="1"/>
  <c r="W217" i="4"/>
  <c r="Y217" i="4" s="1"/>
  <c r="Z217" i="4"/>
  <c r="AA217" i="4"/>
  <c r="AB217" i="4" s="1"/>
  <c r="AC217" i="4" s="1"/>
  <c r="AD217" i="4" s="1"/>
  <c r="AE217" i="4" s="1"/>
  <c r="F218" i="4"/>
  <c r="G218" i="4" s="1"/>
  <c r="L218" i="4"/>
  <c r="M218" i="4"/>
  <c r="N218" i="4"/>
  <c r="O218" i="4"/>
  <c r="V218" i="4"/>
  <c r="X218" i="4" s="1"/>
  <c r="W218" i="4"/>
  <c r="Y218" i="4" s="1"/>
  <c r="Z218" i="4"/>
  <c r="AA218" i="4" s="1"/>
  <c r="F219" i="4"/>
  <c r="G219" i="4" s="1"/>
  <c r="L219" i="4"/>
  <c r="M219" i="4"/>
  <c r="N219" i="4"/>
  <c r="O219" i="4"/>
  <c r="V219" i="4"/>
  <c r="X219" i="4" s="1"/>
  <c r="W219" i="4"/>
  <c r="Y219" i="4" s="1"/>
  <c r="Z219" i="4"/>
  <c r="AA219" i="4"/>
  <c r="AB219" i="4" s="1"/>
  <c r="AC219" i="4" s="1"/>
  <c r="AD219" i="4" s="1"/>
  <c r="AE219" i="4"/>
  <c r="F220" i="4"/>
  <c r="G220" i="4"/>
  <c r="L220" i="4"/>
  <c r="M220" i="4"/>
  <c r="N220" i="4"/>
  <c r="O220" i="4"/>
  <c r="V220" i="4"/>
  <c r="X220" i="4" s="1"/>
  <c r="W220" i="4"/>
  <c r="Y220" i="4" s="1"/>
  <c r="F221" i="4"/>
  <c r="G221" i="4" s="1"/>
  <c r="L221" i="4"/>
  <c r="M221" i="4"/>
  <c r="N221" i="4"/>
  <c r="O221" i="4"/>
  <c r="V221" i="4"/>
  <c r="W221" i="4"/>
  <c r="Y221" i="4" s="1"/>
  <c r="X221" i="4"/>
  <c r="Z221" i="4" s="1"/>
  <c r="AA221" i="4" s="1"/>
  <c r="F222" i="4"/>
  <c r="G222" i="4" s="1"/>
  <c r="L222" i="4"/>
  <c r="M222" i="4"/>
  <c r="N222" i="4"/>
  <c r="O222" i="4"/>
  <c r="V222" i="4"/>
  <c r="W222" i="4"/>
  <c r="Y222" i="4" s="1"/>
  <c r="X222" i="4"/>
  <c r="Z222" i="4" s="1"/>
  <c r="AA222" i="4" s="1"/>
  <c r="F223" i="4"/>
  <c r="G223" i="4" s="1"/>
  <c r="L223" i="4"/>
  <c r="M223" i="4"/>
  <c r="N223" i="4"/>
  <c r="O223" i="4"/>
  <c r="V223" i="4"/>
  <c r="W223" i="4"/>
  <c r="Y223" i="4" s="1"/>
  <c r="X223" i="4"/>
  <c r="Z223" i="4" s="1"/>
  <c r="AA223" i="4" s="1"/>
  <c r="F224" i="4"/>
  <c r="G224" i="4" s="1"/>
  <c r="L224" i="4"/>
  <c r="M224" i="4"/>
  <c r="N224" i="4"/>
  <c r="O224" i="4"/>
  <c r="V224" i="4"/>
  <c r="W224" i="4"/>
  <c r="Y224" i="4" s="1"/>
  <c r="X224" i="4"/>
  <c r="F225" i="4"/>
  <c r="G225" i="4" s="1"/>
  <c r="L225" i="4"/>
  <c r="M225" i="4"/>
  <c r="N225" i="4"/>
  <c r="O225" i="4"/>
  <c r="V225" i="4"/>
  <c r="W225" i="4"/>
  <c r="Y225" i="4" s="1"/>
  <c r="X225" i="4"/>
  <c r="Z225" i="4" s="1"/>
  <c r="AA225" i="4" s="1"/>
  <c r="F226" i="4"/>
  <c r="G226" i="4" s="1"/>
  <c r="L226" i="4"/>
  <c r="M226" i="4"/>
  <c r="N226" i="4"/>
  <c r="O226" i="4"/>
  <c r="V226" i="4"/>
  <c r="W226" i="4"/>
  <c r="Y226" i="4" s="1"/>
  <c r="X226" i="4"/>
  <c r="F227" i="4"/>
  <c r="G227" i="4" s="1"/>
  <c r="L227" i="4"/>
  <c r="M227" i="4"/>
  <c r="N227" i="4"/>
  <c r="O227" i="4"/>
  <c r="V227" i="4"/>
  <c r="W227" i="4"/>
  <c r="Y227" i="4" s="1"/>
  <c r="X227" i="4"/>
  <c r="Z227" i="4" s="1"/>
  <c r="AA227" i="4" s="1"/>
  <c r="F228" i="4"/>
  <c r="G228" i="4" s="1"/>
  <c r="L228" i="4"/>
  <c r="M228" i="4"/>
  <c r="N228" i="4"/>
  <c r="O228" i="4"/>
  <c r="V228" i="4"/>
  <c r="W228" i="4"/>
  <c r="Y228" i="4" s="1"/>
  <c r="X228" i="4"/>
  <c r="Z228" i="4" s="1"/>
  <c r="AA228" i="4" s="1"/>
  <c r="F229" i="4"/>
  <c r="G229" i="4" s="1"/>
  <c r="L229" i="4"/>
  <c r="M229" i="4"/>
  <c r="N229" i="4"/>
  <c r="O229" i="4"/>
  <c r="V229" i="4"/>
  <c r="W229" i="4"/>
  <c r="Y229" i="4" s="1"/>
  <c r="X229" i="4"/>
  <c r="Z229" i="4" s="1"/>
  <c r="AA229" i="4" s="1"/>
  <c r="F230" i="4"/>
  <c r="G230" i="4" s="1"/>
  <c r="L230" i="4"/>
  <c r="M230" i="4"/>
  <c r="N230" i="4"/>
  <c r="O230" i="4"/>
  <c r="V230" i="4"/>
  <c r="W230" i="4"/>
  <c r="Y230" i="4" s="1"/>
  <c r="X230" i="4"/>
  <c r="Z230" i="4" s="1"/>
  <c r="AA230" i="4" s="1"/>
  <c r="F231" i="4"/>
  <c r="G231" i="4" s="1"/>
  <c r="L231" i="4"/>
  <c r="M231" i="4"/>
  <c r="N231" i="4"/>
  <c r="O231" i="4"/>
  <c r="V231" i="4"/>
  <c r="W231" i="4"/>
  <c r="Y231" i="4" s="1"/>
  <c r="X231" i="4"/>
  <c r="Z231" i="4" s="1"/>
  <c r="AA231" i="4" s="1"/>
  <c r="F232" i="4"/>
  <c r="G232" i="4" s="1"/>
  <c r="L232" i="4"/>
  <c r="M232" i="4"/>
  <c r="N232" i="4"/>
  <c r="O232" i="4"/>
  <c r="V232" i="4"/>
  <c r="W232" i="4"/>
  <c r="Y232" i="4" s="1"/>
  <c r="X232" i="4"/>
  <c r="F233" i="4"/>
  <c r="G233" i="4" s="1"/>
  <c r="L233" i="4"/>
  <c r="M233" i="4"/>
  <c r="N233" i="4"/>
  <c r="O233" i="4"/>
  <c r="V233" i="4"/>
  <c r="W233" i="4"/>
  <c r="Y233" i="4" s="1"/>
  <c r="X233" i="4"/>
  <c r="Z233" i="4" s="1"/>
  <c r="AA233" i="4" s="1"/>
  <c r="F234" i="4"/>
  <c r="G234" i="4" s="1"/>
  <c r="L234" i="4"/>
  <c r="M234" i="4"/>
  <c r="N234" i="4"/>
  <c r="O234" i="4"/>
  <c r="V234" i="4"/>
  <c r="W234" i="4"/>
  <c r="Y234" i="4" s="1"/>
  <c r="X234" i="4"/>
  <c r="F235" i="4"/>
  <c r="G235" i="4" s="1"/>
  <c r="L235" i="4"/>
  <c r="M235" i="4"/>
  <c r="N235" i="4"/>
  <c r="O235" i="4"/>
  <c r="V235" i="4"/>
  <c r="W235" i="4"/>
  <c r="Y235" i="4" s="1"/>
  <c r="X235" i="4"/>
  <c r="Z235" i="4" s="1"/>
  <c r="AA235" i="4" s="1"/>
  <c r="F236" i="4"/>
  <c r="G236" i="4" s="1"/>
  <c r="L236" i="4"/>
  <c r="M236" i="4"/>
  <c r="N236" i="4"/>
  <c r="O236" i="4"/>
  <c r="V236" i="4"/>
  <c r="W236" i="4"/>
  <c r="Y236" i="4" s="1"/>
  <c r="X236" i="4"/>
  <c r="Z236" i="4" s="1"/>
  <c r="AA236" i="4" s="1"/>
  <c r="F237" i="4"/>
  <c r="G237" i="4" s="1"/>
  <c r="L237" i="4"/>
  <c r="M237" i="4"/>
  <c r="N237" i="4"/>
  <c r="O237" i="4"/>
  <c r="V237" i="4"/>
  <c r="W237" i="4"/>
  <c r="Y237" i="4" s="1"/>
  <c r="X237" i="4"/>
  <c r="Z237" i="4" s="1"/>
  <c r="AA237" i="4" s="1"/>
  <c r="F238" i="4"/>
  <c r="G238" i="4" s="1"/>
  <c r="L238" i="4"/>
  <c r="M238" i="4"/>
  <c r="N238" i="4"/>
  <c r="O238" i="4"/>
  <c r="V238" i="4"/>
  <c r="W238" i="4"/>
  <c r="Y238" i="4" s="1"/>
  <c r="X238" i="4"/>
  <c r="Z238" i="4" s="1"/>
  <c r="AA238" i="4" s="1"/>
  <c r="AB238" i="4"/>
  <c r="AC238" i="4"/>
  <c r="F239" i="4"/>
  <c r="G239" i="4" s="1"/>
  <c r="L239" i="4"/>
  <c r="M239" i="4"/>
  <c r="N239" i="4"/>
  <c r="O239" i="4"/>
  <c r="V239" i="4"/>
  <c r="W239" i="4"/>
  <c r="Y239" i="4" s="1"/>
  <c r="X239" i="4"/>
  <c r="Z239" i="4" s="1"/>
  <c r="AA239" i="4" s="1"/>
  <c r="AB239" i="4"/>
  <c r="AC239" i="4"/>
  <c r="F240" i="4"/>
  <c r="G240" i="4" s="1"/>
  <c r="L240" i="4"/>
  <c r="M240" i="4"/>
  <c r="N240" i="4"/>
  <c r="O240" i="4"/>
  <c r="V240" i="4"/>
  <c r="W240" i="4"/>
  <c r="Y240" i="4" s="1"/>
  <c r="X240" i="4"/>
  <c r="F241" i="4"/>
  <c r="G241" i="4" s="1"/>
  <c r="L241" i="4"/>
  <c r="M241" i="4"/>
  <c r="N241" i="4"/>
  <c r="O241" i="4"/>
  <c r="V241" i="4"/>
  <c r="W241" i="4"/>
  <c r="Y241" i="4" s="1"/>
  <c r="X241" i="4"/>
  <c r="Z241" i="4" s="1"/>
  <c r="AA241" i="4" s="1"/>
  <c r="AB241" i="4"/>
  <c r="AC241" i="4"/>
  <c r="F242" i="4"/>
  <c r="G242" i="4" s="1"/>
  <c r="L242" i="4"/>
  <c r="M242" i="4"/>
  <c r="N242" i="4"/>
  <c r="O242" i="4"/>
  <c r="V242" i="4"/>
  <c r="W242" i="4"/>
  <c r="Y242" i="4" s="1"/>
  <c r="X242" i="4"/>
  <c r="Z242" i="4" s="1"/>
  <c r="AA242" i="4" s="1"/>
  <c r="AB242" i="4"/>
  <c r="AC242" i="4" s="1"/>
  <c r="F243" i="4"/>
  <c r="G243" i="4" s="1"/>
  <c r="L243" i="4"/>
  <c r="M243" i="4"/>
  <c r="N243" i="4"/>
  <c r="O243" i="4"/>
  <c r="V243" i="4"/>
  <c r="W243" i="4"/>
  <c r="Y243" i="4" s="1"/>
  <c r="X243" i="4"/>
  <c r="Z243" i="4" s="1"/>
  <c r="AA243" i="4" s="1"/>
  <c r="AB243" i="4"/>
  <c r="AC243" i="4"/>
  <c r="F244" i="4"/>
  <c r="G244" i="4" s="1"/>
  <c r="L244" i="4"/>
  <c r="M244" i="4"/>
  <c r="N244" i="4"/>
  <c r="O244" i="4"/>
  <c r="V244" i="4"/>
  <c r="W244" i="4"/>
  <c r="Y244" i="4" s="1"/>
  <c r="X244" i="4"/>
  <c r="Z244" i="4" s="1"/>
  <c r="AA244" i="4" s="1"/>
  <c r="AB244" i="4"/>
  <c r="AC244" i="4"/>
  <c r="F245" i="4"/>
  <c r="G245" i="4" s="1"/>
  <c r="L245" i="4"/>
  <c r="M245" i="4"/>
  <c r="N245" i="4"/>
  <c r="O245" i="4"/>
  <c r="V245" i="4"/>
  <c r="W245" i="4"/>
  <c r="Y245" i="4" s="1"/>
  <c r="X245" i="4"/>
  <c r="Z245" i="4" s="1"/>
  <c r="AA245" i="4" s="1"/>
  <c r="F246" i="4"/>
  <c r="G246" i="4" s="1"/>
  <c r="L246" i="4"/>
  <c r="M246" i="4"/>
  <c r="N246" i="4"/>
  <c r="O246" i="4"/>
  <c r="V246" i="4"/>
  <c r="W246" i="4"/>
  <c r="X246" i="4"/>
  <c r="Y246" i="4"/>
  <c r="F247" i="4"/>
  <c r="G247" i="4" s="1"/>
  <c r="L247" i="4"/>
  <c r="M247" i="4"/>
  <c r="N247" i="4"/>
  <c r="O247" i="4"/>
  <c r="V247" i="4"/>
  <c r="W247" i="4"/>
  <c r="Y247" i="4" s="1"/>
  <c r="X247" i="4"/>
  <c r="V248" i="4"/>
  <c r="X248" i="4" s="1"/>
  <c r="W248" i="4"/>
  <c r="Y248" i="4" s="1"/>
  <c r="Z248" i="4"/>
  <c r="R15" i="3"/>
  <c r="AA169" i="7" l="1"/>
  <c r="AB169" i="7" s="1"/>
  <c r="AH169" i="7" s="1"/>
  <c r="AA115" i="7"/>
  <c r="AB115" i="7" s="1"/>
  <c r="AH115" i="7" s="1"/>
  <c r="AC30" i="7"/>
  <c r="AD30" i="7" s="1"/>
  <c r="AF30" i="7" s="1"/>
  <c r="AA30" i="7"/>
  <c r="AB30" i="7" s="1"/>
  <c r="AH30" i="7" s="1"/>
  <c r="AA144" i="5"/>
  <c r="AB144" i="5" s="1"/>
  <c r="AH144" i="5" s="1"/>
  <c r="AC144" i="5"/>
  <c r="AD144" i="5" s="1"/>
  <c r="AF144" i="5" s="1"/>
  <c r="AC143" i="5"/>
  <c r="AD143" i="5" s="1"/>
  <c r="AF143" i="5" s="1"/>
  <c r="AA143" i="5"/>
  <c r="AB143" i="5" s="1"/>
  <c r="AH143" i="5" s="1"/>
  <c r="AA225" i="5"/>
  <c r="AB225" i="5" s="1"/>
  <c r="AH225" i="5" s="1"/>
  <c r="AC235" i="7"/>
  <c r="AD235" i="7" s="1"/>
  <c r="AF235" i="7" s="1"/>
  <c r="AA235" i="7"/>
  <c r="AB235" i="7" s="1"/>
  <c r="AH235" i="7" s="1"/>
  <c r="AA221" i="7"/>
  <c r="AB221" i="7" s="1"/>
  <c r="AH221" i="7" s="1"/>
  <c r="AC221" i="7"/>
  <c r="AD221" i="7" s="1"/>
  <c r="AF221" i="7" s="1"/>
  <c r="AA224" i="7"/>
  <c r="AB224" i="7" s="1"/>
  <c r="AH224" i="7" s="1"/>
  <c r="AA218" i="7"/>
  <c r="AB218" i="7" s="1"/>
  <c r="AH218" i="7" s="1"/>
  <c r="AC205" i="7"/>
  <c r="AD205" i="7" s="1"/>
  <c r="AF205" i="7" s="1"/>
  <c r="AA205" i="7"/>
  <c r="AB205" i="7" s="1"/>
  <c r="AH205" i="7" s="1"/>
  <c r="AA187" i="7"/>
  <c r="AB187" i="7" s="1"/>
  <c r="AH187" i="7" s="1"/>
  <c r="AA164" i="7"/>
  <c r="AB164" i="7" s="1"/>
  <c r="AH164" i="7" s="1"/>
  <c r="AA166" i="7"/>
  <c r="AB166" i="7" s="1"/>
  <c r="AH166" i="7" s="1"/>
  <c r="AC166" i="7"/>
  <c r="AD166" i="7" s="1"/>
  <c r="AF166" i="7" s="1"/>
  <c r="AA156" i="7"/>
  <c r="AB156" i="7" s="1"/>
  <c r="AH156" i="7" s="1"/>
  <c r="AA161" i="7"/>
  <c r="AB161" i="7" s="1"/>
  <c r="AH161" i="7" s="1"/>
  <c r="AC161" i="7"/>
  <c r="AD161" i="7" s="1"/>
  <c r="AF161" i="7" s="1"/>
  <c r="AC143" i="7"/>
  <c r="AD143" i="7" s="1"/>
  <c r="AF143" i="7" s="1"/>
  <c r="AA143" i="7"/>
  <c r="AB143" i="7" s="1"/>
  <c r="AH143" i="7" s="1"/>
  <c r="AA98" i="7"/>
  <c r="AB98" i="7" s="1"/>
  <c r="AH98" i="7" s="1"/>
  <c r="AA104" i="7"/>
  <c r="AB104" i="7" s="1"/>
  <c r="AH104" i="7" s="1"/>
  <c r="AA82" i="7"/>
  <c r="AB82" i="7" s="1"/>
  <c r="AH82" i="7" s="1"/>
  <c r="AC52" i="7"/>
  <c r="AD52" i="7" s="1"/>
  <c r="AF52" i="7" s="1"/>
  <c r="AA52" i="7"/>
  <c r="AB52" i="7" s="1"/>
  <c r="AH52" i="7" s="1"/>
  <c r="AA74" i="7"/>
  <c r="AB74" i="7" s="1"/>
  <c r="AH74" i="7" s="1"/>
  <c r="AC35" i="7"/>
  <c r="AD35" i="7" s="1"/>
  <c r="AF35" i="7" s="1"/>
  <c r="AA35" i="7"/>
  <c r="AB35" i="7" s="1"/>
  <c r="AH35" i="7" s="1"/>
  <c r="AA50" i="7"/>
  <c r="AB50" i="7" s="1"/>
  <c r="AH50" i="7" s="1"/>
  <c r="AC50" i="7"/>
  <c r="AD50" i="7" s="1"/>
  <c r="AF50" i="7" s="1"/>
  <c r="AA121" i="7"/>
  <c r="AB121" i="7" s="1"/>
  <c r="AH121" i="7" s="1"/>
  <c r="AA188" i="7"/>
  <c r="AB188" i="7" s="1"/>
  <c r="AH188" i="7" s="1"/>
  <c r="AC206" i="7"/>
  <c r="AD206" i="7" s="1"/>
  <c r="AF206" i="7" s="1"/>
  <c r="AA206" i="7"/>
  <c r="AB206" i="7" s="1"/>
  <c r="AH206" i="7" s="1"/>
  <c r="AA29" i="7"/>
  <c r="AB29" i="7" s="1"/>
  <c r="AH29" i="7" s="1"/>
  <c r="AA247" i="5"/>
  <c r="AB247" i="5" s="1"/>
  <c r="AH247" i="5" s="1"/>
  <c r="AA229" i="5"/>
  <c r="AB229" i="5" s="1"/>
  <c r="AH229" i="5" s="1"/>
  <c r="AC229" i="5"/>
  <c r="AD229" i="5" s="1"/>
  <c r="AF229" i="5" s="1"/>
  <c r="AC179" i="5"/>
  <c r="AD179" i="5" s="1"/>
  <c r="AF179" i="5" s="1"/>
  <c r="AA179" i="5"/>
  <c r="AB179" i="5" s="1"/>
  <c r="AH179" i="5" s="1"/>
  <c r="AA208" i="5"/>
  <c r="AB208" i="5" s="1"/>
  <c r="AH208" i="5" s="1"/>
  <c r="AC200" i="5"/>
  <c r="AD200" i="5" s="1"/>
  <c r="AF200" i="5" s="1"/>
  <c r="AA200" i="5"/>
  <c r="AB200" i="5" s="1"/>
  <c r="AH200" i="5" s="1"/>
  <c r="AA140" i="5"/>
  <c r="AB140" i="5" s="1"/>
  <c r="AH140" i="5" s="1"/>
  <c r="AC140" i="5"/>
  <c r="AD140" i="5" s="1"/>
  <c r="AF140" i="5" s="1"/>
  <c r="AC137" i="5"/>
  <c r="AD137" i="5" s="1"/>
  <c r="AF137" i="5" s="1"/>
  <c r="AA137" i="5"/>
  <c r="AB137" i="5" s="1"/>
  <c r="AH137" i="5" s="1"/>
  <c r="AA180" i="5"/>
  <c r="AB180" i="5" s="1"/>
  <c r="AH180" i="5" s="1"/>
  <c r="AC158" i="5"/>
  <c r="AD158" i="5" s="1"/>
  <c r="AF158" i="5" s="1"/>
  <c r="AA158" i="5"/>
  <c r="AB158" i="5" s="1"/>
  <c r="AH158" i="5" s="1"/>
  <c r="AA58" i="5"/>
  <c r="AB58" i="5" s="1"/>
  <c r="AH58" i="5" s="1"/>
  <c r="AC116" i="5"/>
  <c r="AD116" i="5" s="1"/>
  <c r="AF116" i="5" s="1"/>
  <c r="AA116" i="5"/>
  <c r="AB116" i="5" s="1"/>
  <c r="AH116" i="5" s="1"/>
  <c r="AA101" i="5"/>
  <c r="AB101" i="5" s="1"/>
  <c r="AH101" i="5" s="1"/>
  <c r="AA59" i="5"/>
  <c r="AB59" i="5" s="1"/>
  <c r="AH59" i="5" s="1"/>
  <c r="AA131" i="5"/>
  <c r="AB131" i="5" s="1"/>
  <c r="AH131" i="5" s="1"/>
  <c r="AC131" i="5"/>
  <c r="AD131" i="5" s="1"/>
  <c r="AF131" i="5" s="1"/>
  <c r="AC151" i="5"/>
  <c r="AD151" i="5" s="1"/>
  <c r="AF151" i="5" s="1"/>
  <c r="AA151" i="5"/>
  <c r="AB151" i="5" s="1"/>
  <c r="AH151" i="5" s="1"/>
  <c r="AA138" i="5"/>
  <c r="AB138" i="5" s="1"/>
  <c r="AH138" i="5" s="1"/>
  <c r="AC226" i="7"/>
  <c r="AD226" i="7" s="1"/>
  <c r="AF226" i="7" s="1"/>
  <c r="AA226" i="7"/>
  <c r="AB226" i="7" s="1"/>
  <c r="AH226" i="7" s="1"/>
  <c r="AA72" i="7"/>
  <c r="AB72" i="7" s="1"/>
  <c r="AH72" i="7" s="1"/>
  <c r="AC72" i="7"/>
  <c r="AD72" i="7" s="1"/>
  <c r="AF72" i="7" s="1"/>
  <c r="AC116" i="7"/>
  <c r="AD116" i="7" s="1"/>
  <c r="AF116" i="7" s="1"/>
  <c r="AA116" i="7"/>
  <c r="AB116" i="7" s="1"/>
  <c r="AH116" i="7" s="1"/>
  <c r="AA165" i="5"/>
  <c r="AB165" i="5" s="1"/>
  <c r="AH165" i="5" s="1"/>
  <c r="AC127" i="5"/>
  <c r="AD127" i="5" s="1"/>
  <c r="AF127" i="5" s="1"/>
  <c r="AA127" i="5"/>
  <c r="AB127" i="5" s="1"/>
  <c r="AH127" i="5" s="1"/>
  <c r="AA189" i="5"/>
  <c r="AB189" i="5" s="1"/>
  <c r="AH189" i="5" s="1"/>
  <c r="AC189" i="5"/>
  <c r="AD189" i="5" s="1"/>
  <c r="AF189" i="5" s="1"/>
  <c r="AC245" i="7"/>
  <c r="AD245" i="7" s="1"/>
  <c r="AF245" i="7" s="1"/>
  <c r="AA245" i="7"/>
  <c r="AB245" i="7" s="1"/>
  <c r="AH245" i="7" s="1"/>
  <c r="AA216" i="7"/>
  <c r="AB216" i="7" s="1"/>
  <c r="AH216" i="7" s="1"/>
  <c r="AC216" i="7"/>
  <c r="AD216" i="7" s="1"/>
  <c r="AF216" i="7" s="1"/>
  <c r="AC196" i="7"/>
  <c r="AD196" i="7" s="1"/>
  <c r="AF196" i="7" s="1"/>
  <c r="AA196" i="7"/>
  <c r="AB196" i="7" s="1"/>
  <c r="AH196" i="7" s="1"/>
  <c r="AA222" i="7"/>
  <c r="AB222" i="7" s="1"/>
  <c r="AH222" i="7" s="1"/>
  <c r="AC189" i="7"/>
  <c r="AD189" i="7" s="1"/>
  <c r="AF189" i="7" s="1"/>
  <c r="AA189" i="7"/>
  <c r="AB189" i="7" s="1"/>
  <c r="AH189" i="7" s="1"/>
  <c r="AA191" i="7"/>
  <c r="AB191" i="7" s="1"/>
  <c r="AH191" i="7" s="1"/>
  <c r="AC191" i="7"/>
  <c r="AD191" i="7" s="1"/>
  <c r="AF191" i="7" s="1"/>
  <c r="AC139" i="7"/>
  <c r="AD139" i="7" s="1"/>
  <c r="AF139" i="7" s="1"/>
  <c r="AA139" i="7"/>
  <c r="AB139" i="7" s="1"/>
  <c r="AH139" i="7" s="1"/>
  <c r="AA155" i="7"/>
  <c r="AB155" i="7" s="1"/>
  <c r="AH155" i="7" s="1"/>
  <c r="AC200" i="7"/>
  <c r="AD200" i="7" s="1"/>
  <c r="AF200" i="7" s="1"/>
  <c r="AA200" i="7"/>
  <c r="AB200" i="7" s="1"/>
  <c r="AH200" i="7" s="1"/>
  <c r="AA94" i="7"/>
  <c r="AB94" i="7" s="1"/>
  <c r="AH94" i="7" s="1"/>
  <c r="AC94" i="7"/>
  <c r="AD94" i="7" s="1"/>
  <c r="AF94" i="7" s="1"/>
  <c r="AC149" i="7"/>
  <c r="AD149" i="7" s="1"/>
  <c r="AF149" i="7" s="1"/>
  <c r="AA149" i="7"/>
  <c r="AB149" i="7" s="1"/>
  <c r="AH149" i="7" s="1"/>
  <c r="AA32" i="7"/>
  <c r="AB32" i="7" s="1"/>
  <c r="AH32" i="7" s="1"/>
  <c r="AC32" i="7"/>
  <c r="AD32" i="7" s="1"/>
  <c r="AF32" i="7" s="1"/>
  <c r="AA93" i="7"/>
  <c r="AB93" i="7" s="1"/>
  <c r="AH93" i="7" s="1"/>
  <c r="AA76" i="7"/>
  <c r="AB76" i="7" s="1"/>
  <c r="AH76" i="7" s="1"/>
  <c r="AC103" i="7"/>
  <c r="AD103" i="7" s="1"/>
  <c r="AF103" i="7" s="1"/>
  <c r="AA103" i="7"/>
  <c r="AB103" i="7" s="1"/>
  <c r="AH103" i="7" s="1"/>
  <c r="AA120" i="7"/>
  <c r="AB120" i="7" s="1"/>
  <c r="AH120" i="7" s="1"/>
  <c r="AC120" i="7"/>
  <c r="AD120" i="7" s="1"/>
  <c r="AF120" i="7" s="1"/>
  <c r="AC201" i="7"/>
  <c r="AD201" i="7" s="1"/>
  <c r="AF201" i="7" s="1"/>
  <c r="AA201" i="7"/>
  <c r="AB201" i="7" s="1"/>
  <c r="AH201" i="7" s="1"/>
  <c r="AA217" i="7"/>
  <c r="AB217" i="7" s="1"/>
  <c r="AH217" i="7" s="1"/>
  <c r="AC26" i="7"/>
  <c r="AD26" i="7" s="1"/>
  <c r="AF26" i="7" s="1"/>
  <c r="AA26" i="7"/>
  <c r="AB26" i="7" s="1"/>
  <c r="AH26" i="7" s="1"/>
  <c r="AA236" i="5"/>
  <c r="AB236" i="5" s="1"/>
  <c r="AH236" i="5" s="1"/>
  <c r="AC244" i="5"/>
  <c r="AD244" i="5" s="1"/>
  <c r="AF244" i="5" s="1"/>
  <c r="AA244" i="5"/>
  <c r="AB244" i="5" s="1"/>
  <c r="AH244" i="5" s="1"/>
  <c r="AA221" i="5"/>
  <c r="AB221" i="5" s="1"/>
  <c r="AH221" i="5" s="1"/>
  <c r="AC221" i="5"/>
  <c r="AD221" i="5" s="1"/>
  <c r="AF221" i="5" s="1"/>
  <c r="AA178" i="5"/>
  <c r="AB178" i="5" s="1"/>
  <c r="AH178" i="5" s="1"/>
  <c r="AA207" i="5"/>
  <c r="AB207" i="5" s="1"/>
  <c r="AH207" i="5" s="1"/>
  <c r="AA194" i="5"/>
  <c r="AB194" i="5" s="1"/>
  <c r="AH194" i="5" s="1"/>
  <c r="AA149" i="5"/>
  <c r="AB149" i="5" s="1"/>
  <c r="AH149" i="5" s="1"/>
  <c r="AC173" i="5"/>
  <c r="AD173" i="5" s="1"/>
  <c r="AF173" i="5" s="1"/>
  <c r="AA173" i="5"/>
  <c r="AB173" i="5" s="1"/>
  <c r="AH173" i="5" s="1"/>
  <c r="AA141" i="5"/>
  <c r="AB141" i="5" s="1"/>
  <c r="AH141" i="5" s="1"/>
  <c r="AC129" i="5"/>
  <c r="AD129" i="5" s="1"/>
  <c r="AF129" i="5" s="1"/>
  <c r="AA129" i="5"/>
  <c r="AB129" i="5" s="1"/>
  <c r="AH129" i="5" s="1"/>
  <c r="AA110" i="5"/>
  <c r="AB110" i="5" s="1"/>
  <c r="AH110" i="5" s="1"/>
  <c r="AC92" i="5"/>
  <c r="AD92" i="5" s="1"/>
  <c r="AF92" i="5" s="1"/>
  <c r="AA92" i="5"/>
  <c r="AB92" i="5" s="1"/>
  <c r="AH92" i="5" s="1"/>
  <c r="AA54" i="5"/>
  <c r="AB54" i="5" s="1"/>
  <c r="AH54" i="5" s="1"/>
  <c r="AC54" i="5"/>
  <c r="AD54" i="5" s="1"/>
  <c r="AF54" i="5" s="1"/>
  <c r="AA72" i="5"/>
  <c r="AB72" i="5" s="1"/>
  <c r="AH72" i="5" s="1"/>
  <c r="AA90" i="5"/>
  <c r="AB90" i="5" s="1"/>
  <c r="AH90" i="5" s="1"/>
  <c r="AA147" i="5"/>
  <c r="AB147" i="5" s="1"/>
  <c r="AH147" i="5" s="1"/>
  <c r="AA75" i="5"/>
  <c r="AB75" i="5" s="1"/>
  <c r="AH75" i="5" s="1"/>
  <c r="AC75" i="5"/>
  <c r="AD75" i="5" s="1"/>
  <c r="AF75" i="5" s="1"/>
  <c r="AC97" i="5"/>
  <c r="AD97" i="5" s="1"/>
  <c r="AF97" i="5" s="1"/>
  <c r="AA97" i="5"/>
  <c r="AB97" i="5" s="1"/>
  <c r="AH97" i="5" s="1"/>
  <c r="AA159" i="5"/>
  <c r="AB159" i="5" s="1"/>
  <c r="AH159" i="5" s="1"/>
  <c r="AC146" i="5"/>
  <c r="AD146" i="5" s="1"/>
  <c r="AF146" i="5" s="1"/>
  <c r="AA146" i="5"/>
  <c r="AB146" i="5" s="1"/>
  <c r="AH146" i="5" s="1"/>
  <c r="AA160" i="5"/>
  <c r="AB160" i="5" s="1"/>
  <c r="AH160" i="5" s="1"/>
  <c r="AC160" i="5"/>
  <c r="AD160" i="5" s="1"/>
  <c r="AF160" i="5" s="1"/>
  <c r="AC222" i="5"/>
  <c r="AD222" i="5" s="1"/>
  <c r="AF222" i="5" s="1"/>
  <c r="AA222" i="5"/>
  <c r="AB222" i="5" s="1"/>
  <c r="AH222" i="5" s="1"/>
  <c r="AA80" i="5"/>
  <c r="AB80" i="5" s="1"/>
  <c r="AH80" i="5" s="1"/>
  <c r="AC80" i="5"/>
  <c r="AD80" i="5" s="1"/>
  <c r="AF80" i="5" s="1"/>
  <c r="AA229" i="7"/>
  <c r="AB229" i="7" s="1"/>
  <c r="AH229" i="7" s="1"/>
  <c r="AA130" i="7"/>
  <c r="AB130" i="7" s="1"/>
  <c r="AH130" i="7" s="1"/>
  <c r="AC130" i="7"/>
  <c r="AD130" i="7" s="1"/>
  <c r="AF130" i="7" s="1"/>
  <c r="AC56" i="7"/>
  <c r="AD56" i="7" s="1"/>
  <c r="AF56" i="7" s="1"/>
  <c r="AA56" i="7"/>
  <c r="AB56" i="7" s="1"/>
  <c r="AH56" i="7" s="1"/>
  <c r="AA126" i="5"/>
  <c r="AB126" i="5" s="1"/>
  <c r="AH126" i="5" s="1"/>
  <c r="AC65" i="5"/>
  <c r="AD65" i="5" s="1"/>
  <c r="AF65" i="5" s="1"/>
  <c r="AA65" i="5"/>
  <c r="AB65" i="5" s="1"/>
  <c r="AH65" i="5" s="1"/>
  <c r="AA163" i="5"/>
  <c r="AB163" i="5" s="1"/>
  <c r="AH163" i="5" s="1"/>
  <c r="AC163" i="5"/>
  <c r="AD163" i="5" s="1"/>
  <c r="AF163" i="5" s="1"/>
  <c r="AC99" i="7"/>
  <c r="AD99" i="7" s="1"/>
  <c r="AF99" i="7" s="1"/>
  <c r="AA99" i="7"/>
  <c r="AB99" i="7" s="1"/>
  <c r="AH99" i="7" s="1"/>
  <c r="AA230" i="7"/>
  <c r="AB230" i="7" s="1"/>
  <c r="AH230" i="7" s="1"/>
  <c r="AC236" i="7"/>
  <c r="AD236" i="7" s="1"/>
  <c r="AF236" i="7" s="1"/>
  <c r="AA236" i="7"/>
  <c r="AB236" i="7" s="1"/>
  <c r="AH236" i="7" s="1"/>
  <c r="AA203" i="7"/>
  <c r="AB203" i="7" s="1"/>
  <c r="AH203" i="7" s="1"/>
  <c r="AA195" i="7"/>
  <c r="AB195" i="7" s="1"/>
  <c r="AH195" i="7" s="1"/>
  <c r="AA186" i="7"/>
  <c r="AB186" i="7" s="1"/>
  <c r="AH186" i="7" s="1"/>
  <c r="AC186" i="7"/>
  <c r="AD186" i="7" s="1"/>
  <c r="AF186" i="7" s="1"/>
  <c r="AC135" i="7"/>
  <c r="AD135" i="7" s="1"/>
  <c r="AF135" i="7" s="1"/>
  <c r="AA135" i="7"/>
  <c r="AB135" i="7" s="1"/>
  <c r="AH135" i="7" s="1"/>
  <c r="AA146" i="7"/>
  <c r="AB146" i="7" s="1"/>
  <c r="AH146" i="7" s="1"/>
  <c r="AC163" i="7"/>
  <c r="AD163" i="7" s="1"/>
  <c r="AF163" i="7" s="1"/>
  <c r="AA163" i="7"/>
  <c r="AB163" i="7" s="1"/>
  <c r="AH163" i="7" s="1"/>
  <c r="AA150" i="7"/>
  <c r="AB150" i="7" s="1"/>
  <c r="AH150" i="7" s="1"/>
  <c r="AC150" i="7"/>
  <c r="AD150" i="7" s="1"/>
  <c r="AF150" i="7" s="1"/>
  <c r="AA86" i="7"/>
  <c r="AB86" i="7" s="1"/>
  <c r="AH86" i="7" s="1"/>
  <c r="AA88" i="7"/>
  <c r="AB88" i="7" s="1"/>
  <c r="AH88" i="7" s="1"/>
  <c r="AC88" i="7"/>
  <c r="AD88" i="7" s="1"/>
  <c r="AF88" i="7" s="1"/>
  <c r="AC126" i="7"/>
  <c r="AD126" i="7" s="1"/>
  <c r="AF126" i="7" s="1"/>
  <c r="AA126" i="7"/>
  <c r="AB126" i="7" s="1"/>
  <c r="AH126" i="7" s="1"/>
  <c r="AA34" i="7"/>
  <c r="AB34" i="7" s="1"/>
  <c r="AH34" i="7" s="1"/>
  <c r="AC34" i="7"/>
  <c r="AD34" i="7" s="1"/>
  <c r="AF34" i="7" s="1"/>
  <c r="AC59" i="7"/>
  <c r="AD59" i="7" s="1"/>
  <c r="AF59" i="7" s="1"/>
  <c r="AA59" i="7"/>
  <c r="AB59" i="7" s="1"/>
  <c r="AH59" i="7" s="1"/>
  <c r="AA49" i="7"/>
  <c r="AB49" i="7" s="1"/>
  <c r="AH49" i="7" s="1"/>
  <c r="AA39" i="7"/>
  <c r="AB39" i="7" s="1"/>
  <c r="AH39" i="7" s="1"/>
  <c r="AA168" i="7"/>
  <c r="AB168" i="7" s="1"/>
  <c r="AH168" i="7" s="1"/>
  <c r="AA185" i="7"/>
  <c r="AB185" i="7" s="1"/>
  <c r="AH185" i="7" s="1"/>
  <c r="AA209" i="7"/>
  <c r="AB209" i="7" s="1"/>
  <c r="AH209" i="7" s="1"/>
  <c r="AC228" i="7"/>
  <c r="AD228" i="7" s="1"/>
  <c r="AF228" i="7" s="1"/>
  <c r="AA228" i="7"/>
  <c r="AB228" i="7" s="1"/>
  <c r="AH228" i="7" s="1"/>
  <c r="AA239" i="5"/>
  <c r="AB239" i="5" s="1"/>
  <c r="AH239" i="5" s="1"/>
  <c r="AC239" i="5"/>
  <c r="AD239" i="5" s="1"/>
  <c r="AF239" i="5" s="1"/>
  <c r="AA213" i="5"/>
  <c r="AB213" i="5" s="1"/>
  <c r="AH213" i="5" s="1"/>
  <c r="AA232" i="5"/>
  <c r="AB232" i="5" s="1"/>
  <c r="AH232" i="5" s="1"/>
  <c r="AC191" i="5"/>
  <c r="AD191" i="5" s="1"/>
  <c r="AF191" i="5" s="1"/>
  <c r="AA191" i="5"/>
  <c r="AB191" i="5" s="1"/>
  <c r="AH191" i="5" s="1"/>
  <c r="AA142" i="5"/>
  <c r="AB142" i="5" s="1"/>
  <c r="AH142" i="5" s="1"/>
  <c r="AC172" i="5"/>
  <c r="AD172" i="5" s="1"/>
  <c r="AF172" i="5" s="1"/>
  <c r="AA172" i="5"/>
  <c r="AB172" i="5" s="1"/>
  <c r="AH172" i="5" s="1"/>
  <c r="AA164" i="5"/>
  <c r="AB164" i="5" s="1"/>
  <c r="AH164" i="5" s="1"/>
  <c r="AC134" i="5"/>
  <c r="AD134" i="5" s="1"/>
  <c r="AF134" i="5" s="1"/>
  <c r="AA134" i="5"/>
  <c r="AB134" i="5" s="1"/>
  <c r="AH134" i="5" s="1"/>
  <c r="AA124" i="5"/>
  <c r="AB124" i="5" s="1"/>
  <c r="AH124" i="5" s="1"/>
  <c r="AC124" i="5"/>
  <c r="AD124" i="5" s="1"/>
  <c r="AF124" i="5" s="1"/>
  <c r="AC109" i="5"/>
  <c r="AD109" i="5" s="1"/>
  <c r="AF109" i="5" s="1"/>
  <c r="AA109" i="5"/>
  <c r="AB109" i="5" s="1"/>
  <c r="AH109" i="5" s="1"/>
  <c r="AA81" i="5"/>
  <c r="AB81" i="5" s="1"/>
  <c r="AH81" i="5" s="1"/>
  <c r="AC33" i="5"/>
  <c r="AD33" i="5" s="1"/>
  <c r="AF33" i="5" s="1"/>
  <c r="AA33" i="5"/>
  <c r="AB33" i="5" s="1"/>
  <c r="AH33" i="5" s="1"/>
  <c r="AA83" i="5"/>
  <c r="AB83" i="5" s="1"/>
  <c r="AH83" i="5" s="1"/>
  <c r="AC83" i="5"/>
  <c r="AD83" i="5" s="1"/>
  <c r="AF83" i="5" s="1"/>
  <c r="AC167" i="5"/>
  <c r="AD167" i="5" s="1"/>
  <c r="AF167" i="5" s="1"/>
  <c r="AA167" i="5"/>
  <c r="AB167" i="5" s="1"/>
  <c r="AH167" i="5" s="1"/>
  <c r="AA245" i="5"/>
  <c r="AB245" i="5" s="1"/>
  <c r="AH245" i="5" s="1"/>
  <c r="AC78" i="5"/>
  <c r="AD78" i="5" s="1"/>
  <c r="AF78" i="5" s="1"/>
  <c r="AA78" i="5"/>
  <c r="AB78" i="5" s="1"/>
  <c r="AH78" i="5" s="1"/>
  <c r="AA179" i="7"/>
  <c r="AB179" i="7" s="1"/>
  <c r="AH179" i="7" s="1"/>
  <c r="AA96" i="7"/>
  <c r="AB96" i="7" s="1"/>
  <c r="AH96" i="7" s="1"/>
  <c r="AA215" i="5"/>
  <c r="AB215" i="5" s="1"/>
  <c r="AH215" i="5" s="1"/>
  <c r="AC102" i="5"/>
  <c r="AD102" i="5" s="1"/>
  <c r="AF102" i="5" s="1"/>
  <c r="AA102" i="5"/>
  <c r="AB102" i="5" s="1"/>
  <c r="AH102" i="5" s="1"/>
  <c r="AA201" i="5"/>
  <c r="AB201" i="5" s="1"/>
  <c r="AH201" i="5" s="1"/>
  <c r="AC37" i="7"/>
  <c r="AD37" i="7" s="1"/>
  <c r="AF37" i="7" s="1"/>
  <c r="AA37" i="7"/>
  <c r="AB37" i="7" s="1"/>
  <c r="AH37" i="7" s="1"/>
  <c r="AA225" i="7"/>
  <c r="AB225" i="7" s="1"/>
  <c r="AH225" i="7" s="1"/>
  <c r="AC220" i="7"/>
  <c r="AD220" i="7" s="1"/>
  <c r="AF220" i="7" s="1"/>
  <c r="AA220" i="7"/>
  <c r="AB220" i="7" s="1"/>
  <c r="AH220" i="7" s="1"/>
  <c r="AA174" i="7"/>
  <c r="AB174" i="7" s="1"/>
  <c r="AH174" i="7" s="1"/>
  <c r="AC174" i="7"/>
  <c r="AD174" i="7" s="1"/>
  <c r="AF174" i="7" s="1"/>
  <c r="AA177" i="7"/>
  <c r="AB177" i="7" s="1"/>
  <c r="AH177" i="7" s="1"/>
  <c r="AA158" i="7"/>
  <c r="AB158" i="7" s="1"/>
  <c r="AH158" i="7" s="1"/>
  <c r="AC204" i="7"/>
  <c r="AD204" i="7" s="1"/>
  <c r="AF204" i="7" s="1"/>
  <c r="AA204" i="7"/>
  <c r="AB204" i="7" s="1"/>
  <c r="AH204" i="7" s="1"/>
  <c r="AA113" i="7"/>
  <c r="AB113" i="7" s="1"/>
  <c r="AH113" i="7" s="1"/>
  <c r="AA118" i="7"/>
  <c r="AB118" i="7" s="1"/>
  <c r="AH118" i="7" s="1"/>
  <c r="AA114" i="7"/>
  <c r="AB114" i="7" s="1"/>
  <c r="AH114" i="7" s="1"/>
  <c r="AA47" i="7"/>
  <c r="AB47" i="7" s="1"/>
  <c r="AH47" i="7" s="1"/>
  <c r="AA108" i="7"/>
  <c r="AB108" i="7" s="1"/>
  <c r="AH108" i="7" s="1"/>
  <c r="AA129" i="7"/>
  <c r="AB129" i="7" s="1"/>
  <c r="AH129" i="7" s="1"/>
  <c r="AA194" i="7"/>
  <c r="AB194" i="7" s="1"/>
  <c r="AH194" i="7" s="1"/>
  <c r="AC194" i="7"/>
  <c r="AD194" i="7" s="1"/>
  <c r="AF194" i="7" s="1"/>
  <c r="AC223" i="7"/>
  <c r="AD223" i="7" s="1"/>
  <c r="AF223" i="7" s="1"/>
  <c r="AA223" i="7"/>
  <c r="AB223" i="7" s="1"/>
  <c r="AH223" i="7" s="1"/>
  <c r="AA237" i="5"/>
  <c r="AB237" i="5" s="1"/>
  <c r="AH237" i="5" s="1"/>
  <c r="AA205" i="5"/>
  <c r="AB205" i="5" s="1"/>
  <c r="AH205" i="5" s="1"/>
  <c r="AA231" i="5"/>
  <c r="AB231" i="5" s="1"/>
  <c r="AH231" i="5" s="1"/>
  <c r="AC187" i="5"/>
  <c r="AD187" i="5" s="1"/>
  <c r="AF187" i="5" s="1"/>
  <c r="AA187" i="5"/>
  <c r="AB187" i="5" s="1"/>
  <c r="AH187" i="5" s="1"/>
  <c r="AA219" i="5"/>
  <c r="AB219" i="5" s="1"/>
  <c r="AH219" i="5" s="1"/>
  <c r="AC133" i="5"/>
  <c r="AD133" i="5" s="1"/>
  <c r="AF133" i="5" s="1"/>
  <c r="AA133" i="5"/>
  <c r="AB133" i="5" s="1"/>
  <c r="AH133" i="5" s="1"/>
  <c r="AA170" i="5"/>
  <c r="AB170" i="5" s="1"/>
  <c r="AH170" i="5" s="1"/>
  <c r="AC162" i="5"/>
  <c r="AD162" i="5" s="1"/>
  <c r="AF162" i="5" s="1"/>
  <c r="AA162" i="5"/>
  <c r="AB162" i="5" s="1"/>
  <c r="AH162" i="5" s="1"/>
  <c r="AA166" i="5"/>
  <c r="AB166" i="5" s="1"/>
  <c r="AH166" i="5" s="1"/>
  <c r="AC120" i="5"/>
  <c r="AD120" i="5" s="1"/>
  <c r="AF120" i="5" s="1"/>
  <c r="AA120" i="5"/>
  <c r="AB120" i="5" s="1"/>
  <c r="AH120" i="5" s="1"/>
  <c r="AA100" i="5"/>
  <c r="AB100" i="5" s="1"/>
  <c r="AH100" i="5" s="1"/>
  <c r="AC77" i="5"/>
  <c r="AD77" i="5" s="1"/>
  <c r="AF77" i="5" s="1"/>
  <c r="AA77" i="5"/>
  <c r="AB77" i="5" s="1"/>
  <c r="AH77" i="5" s="1"/>
  <c r="AA112" i="5"/>
  <c r="AB112" i="5" s="1"/>
  <c r="AH112" i="5" s="1"/>
  <c r="AC112" i="5"/>
  <c r="AD112" i="5" s="1"/>
  <c r="AF112" i="5" s="1"/>
  <c r="AC113" i="5"/>
  <c r="AD113" i="5" s="1"/>
  <c r="AF113" i="5" s="1"/>
  <c r="AA113" i="5"/>
  <c r="AB113" i="5" s="1"/>
  <c r="AH113" i="5" s="1"/>
  <c r="AA176" i="5"/>
  <c r="AB176" i="5" s="1"/>
  <c r="AH176" i="5" s="1"/>
  <c r="AC176" i="5"/>
  <c r="AD176" i="5" s="1"/>
  <c r="AF176" i="5" s="1"/>
  <c r="AC240" i="7"/>
  <c r="AD240" i="7" s="1"/>
  <c r="AF240" i="7" s="1"/>
  <c r="AA240" i="7"/>
  <c r="AB240" i="7" s="1"/>
  <c r="AH240" i="7" s="1"/>
  <c r="AA153" i="7"/>
  <c r="AB153" i="7" s="1"/>
  <c r="AH153" i="7" s="1"/>
  <c r="AC153" i="7"/>
  <c r="AD153" i="7" s="1"/>
  <c r="AF153" i="7" s="1"/>
  <c r="AC95" i="7"/>
  <c r="AD95" i="7" s="1"/>
  <c r="AF95" i="7" s="1"/>
  <c r="AA95" i="7"/>
  <c r="AB95" i="7" s="1"/>
  <c r="AH95" i="7" s="1"/>
  <c r="AA226" i="5"/>
  <c r="AB226" i="5" s="1"/>
  <c r="AH226" i="5" s="1"/>
  <c r="AC226" i="5"/>
  <c r="AD226" i="5" s="1"/>
  <c r="AF226" i="5" s="1"/>
  <c r="AC82" i="5"/>
  <c r="AD82" i="5" s="1"/>
  <c r="AF82" i="5" s="1"/>
  <c r="AA82" i="5"/>
  <c r="AB82" i="5" s="1"/>
  <c r="AH82" i="5" s="1"/>
  <c r="AA135" i="5"/>
  <c r="AB135" i="5" s="1"/>
  <c r="AH135" i="5" s="1"/>
  <c r="AC213" i="7"/>
  <c r="AD213" i="7" s="1"/>
  <c r="AF213" i="7" s="1"/>
  <c r="AA213" i="7"/>
  <c r="AB213" i="7" s="1"/>
  <c r="AH213" i="7" s="1"/>
  <c r="AA247" i="7"/>
  <c r="AB247" i="7" s="1"/>
  <c r="AH247" i="7" s="1"/>
  <c r="AC247" i="7"/>
  <c r="AD247" i="7" s="1"/>
  <c r="AF247" i="7" s="1"/>
  <c r="AC244" i="7"/>
  <c r="AD244" i="7" s="1"/>
  <c r="AF244" i="7" s="1"/>
  <c r="AA244" i="7"/>
  <c r="AB244" i="7" s="1"/>
  <c r="AH244" i="7" s="1"/>
  <c r="AA242" i="7"/>
  <c r="AB242" i="7" s="1"/>
  <c r="AH242" i="7" s="1"/>
  <c r="AC242" i="7"/>
  <c r="AD242" i="7" s="1"/>
  <c r="AF242" i="7" s="1"/>
  <c r="AC171" i="7"/>
  <c r="AD171" i="7" s="1"/>
  <c r="AF171" i="7" s="1"/>
  <c r="AA171" i="7"/>
  <c r="AB171" i="7" s="1"/>
  <c r="AH171" i="7" s="1"/>
  <c r="AA157" i="7"/>
  <c r="AB157" i="7" s="1"/>
  <c r="AH157" i="7" s="1"/>
  <c r="AC132" i="7"/>
  <c r="AD132" i="7" s="1"/>
  <c r="AF132" i="7" s="1"/>
  <c r="AA132" i="7"/>
  <c r="AB132" i="7" s="1"/>
  <c r="AH132" i="7" s="1"/>
  <c r="AA142" i="7"/>
  <c r="AB142" i="7" s="1"/>
  <c r="AH142" i="7" s="1"/>
  <c r="AC142" i="7"/>
  <c r="AD142" i="7" s="1"/>
  <c r="AF142" i="7" s="1"/>
  <c r="AC97" i="7"/>
  <c r="AD97" i="7" s="1"/>
  <c r="AF97" i="7" s="1"/>
  <c r="AA97" i="7"/>
  <c r="AB97" i="7" s="1"/>
  <c r="AH97" i="7" s="1"/>
  <c r="AA105" i="7"/>
  <c r="AB105" i="7" s="1"/>
  <c r="AH105" i="7" s="1"/>
  <c r="AC44" i="7"/>
  <c r="AD44" i="7" s="1"/>
  <c r="AF44" i="7" s="1"/>
  <c r="AA44" i="7"/>
  <c r="AB44" i="7" s="1"/>
  <c r="AH44" i="7" s="1"/>
  <c r="AA66" i="7"/>
  <c r="AB66" i="7" s="1"/>
  <c r="AH66" i="7" s="1"/>
  <c r="AC66" i="7"/>
  <c r="AD66" i="7" s="1"/>
  <c r="AF66" i="7" s="1"/>
  <c r="AA55" i="7"/>
  <c r="AB55" i="7" s="1"/>
  <c r="AH55" i="7" s="1"/>
  <c r="AA159" i="7"/>
  <c r="AB159" i="7" s="1"/>
  <c r="AH159" i="7" s="1"/>
  <c r="AC136" i="7"/>
  <c r="AD136" i="7" s="1"/>
  <c r="AF136" i="7" s="1"/>
  <c r="AA136" i="7"/>
  <c r="AB136" i="7" s="1"/>
  <c r="AH136" i="7" s="1"/>
  <c r="AA184" i="7"/>
  <c r="AB184" i="7" s="1"/>
  <c r="AH184" i="7" s="1"/>
  <c r="AC241" i="5"/>
  <c r="AD241" i="5" s="1"/>
  <c r="AF241" i="5" s="1"/>
  <c r="AA241" i="5"/>
  <c r="AB241" i="5" s="1"/>
  <c r="AH241" i="5" s="1"/>
  <c r="AA227" i="5"/>
  <c r="AB227" i="5" s="1"/>
  <c r="AH227" i="5" s="1"/>
  <c r="AC224" i="5"/>
  <c r="AD224" i="5" s="1"/>
  <c r="AF224" i="5" s="1"/>
  <c r="AA224" i="5"/>
  <c r="AB224" i="5" s="1"/>
  <c r="AH224" i="5" s="1"/>
  <c r="AA218" i="5"/>
  <c r="AB218" i="5" s="1"/>
  <c r="AH218" i="5" s="1"/>
  <c r="AC218" i="5"/>
  <c r="AD218" i="5" s="1"/>
  <c r="AF218" i="5" s="1"/>
  <c r="AC211" i="5"/>
  <c r="AD211" i="5" s="1"/>
  <c r="AF211" i="5" s="1"/>
  <c r="AA211" i="5"/>
  <c r="AB211" i="5" s="1"/>
  <c r="AH211" i="5" s="1"/>
  <c r="AA125" i="5"/>
  <c r="AB125" i="5" s="1"/>
  <c r="AH125" i="5" s="1"/>
  <c r="AC161" i="5"/>
  <c r="AD161" i="5" s="1"/>
  <c r="AF161" i="5" s="1"/>
  <c r="AA161" i="5"/>
  <c r="AB161" i="5" s="1"/>
  <c r="AH161" i="5" s="1"/>
  <c r="AA156" i="5"/>
  <c r="AB156" i="5" s="1"/>
  <c r="AH156" i="5" s="1"/>
  <c r="AC157" i="5"/>
  <c r="AD157" i="5" s="1"/>
  <c r="AF157" i="5" s="1"/>
  <c r="AA157" i="5"/>
  <c r="AB157" i="5" s="1"/>
  <c r="AH157" i="5" s="1"/>
  <c r="AA108" i="5"/>
  <c r="AB108" i="5" s="1"/>
  <c r="AH108" i="5" s="1"/>
  <c r="AC79" i="5"/>
  <c r="AD79" i="5" s="1"/>
  <c r="AF79" i="5" s="1"/>
  <c r="AA79" i="5"/>
  <c r="AB79" i="5" s="1"/>
  <c r="AH79" i="5" s="1"/>
  <c r="AA74" i="5"/>
  <c r="AB74" i="5" s="1"/>
  <c r="AH74" i="5" s="1"/>
  <c r="AA104" i="5"/>
  <c r="AB104" i="5" s="1"/>
  <c r="AH104" i="5" s="1"/>
  <c r="AA38" i="5"/>
  <c r="AB38" i="5" s="1"/>
  <c r="AH38" i="5" s="1"/>
  <c r="AC38" i="5"/>
  <c r="AD38" i="5" s="1"/>
  <c r="AF38" i="5" s="1"/>
  <c r="AC93" i="5"/>
  <c r="AD93" i="5" s="1"/>
  <c r="AF93" i="5" s="1"/>
  <c r="AA93" i="5"/>
  <c r="AB93" i="5" s="1"/>
  <c r="AH93" i="5" s="1"/>
  <c r="AA103" i="5"/>
  <c r="AB103" i="5" s="1"/>
  <c r="AH103" i="5" s="1"/>
  <c r="AA91" i="5"/>
  <c r="AB91" i="5" s="1"/>
  <c r="AH91" i="5" s="1"/>
  <c r="AA188" i="5"/>
  <c r="AB188" i="5" s="1"/>
  <c r="AH188" i="5" s="1"/>
  <c r="AC185" i="5"/>
  <c r="AD185" i="5" s="1"/>
  <c r="AF185" i="5" s="1"/>
  <c r="AA185" i="5"/>
  <c r="AB185" i="5" s="1"/>
  <c r="AH185" i="5" s="1"/>
  <c r="AA212" i="5"/>
  <c r="AB212" i="5" s="1"/>
  <c r="AH212" i="5" s="1"/>
  <c r="AC42" i="5"/>
  <c r="AD42" i="5" s="1"/>
  <c r="AF42" i="5" s="1"/>
  <c r="AA42" i="5"/>
  <c r="AB42" i="5" s="1"/>
  <c r="AH42" i="5" s="1"/>
  <c r="AA212" i="7"/>
  <c r="AB212" i="7" s="1"/>
  <c r="AH212" i="7" s="1"/>
  <c r="AA110" i="7"/>
  <c r="AB110" i="7" s="1"/>
  <c r="AH110" i="7" s="1"/>
  <c r="AA152" i="5"/>
  <c r="AB152" i="5" s="1"/>
  <c r="AH152" i="5" s="1"/>
  <c r="AC152" i="5"/>
  <c r="AD152" i="5" s="1"/>
  <c r="AF152" i="5" s="1"/>
  <c r="AA123" i="5"/>
  <c r="AB123" i="5" s="1"/>
  <c r="AH123" i="5" s="1"/>
  <c r="AA219" i="7"/>
  <c r="AB219" i="7" s="1"/>
  <c r="AH219" i="7" s="1"/>
  <c r="AC233" i="7"/>
  <c r="AD233" i="7" s="1"/>
  <c r="AF233" i="7" s="1"/>
  <c r="AA233" i="7"/>
  <c r="AB233" i="7" s="1"/>
  <c r="AH233" i="7" s="1"/>
  <c r="AA172" i="7"/>
  <c r="AB172" i="7" s="1"/>
  <c r="AH172" i="7" s="1"/>
  <c r="AC148" i="7"/>
  <c r="AD148" i="7" s="1"/>
  <c r="AF148" i="7" s="1"/>
  <c r="AA148" i="7"/>
  <c r="AB148" i="7" s="1"/>
  <c r="AH148" i="7" s="1"/>
  <c r="AA127" i="7"/>
  <c r="AB127" i="7" s="1"/>
  <c r="AH127" i="7" s="1"/>
  <c r="AC131" i="7"/>
  <c r="AD131" i="7" s="1"/>
  <c r="AF131" i="7" s="1"/>
  <c r="AA131" i="7"/>
  <c r="AB131" i="7" s="1"/>
  <c r="AH131" i="7" s="1"/>
  <c r="AA107" i="7"/>
  <c r="AB107" i="7" s="1"/>
  <c r="AH107" i="7" s="1"/>
  <c r="AC20" i="7"/>
  <c r="AD20" i="7" s="1"/>
  <c r="AF20" i="7" s="1"/>
  <c r="AA20" i="7"/>
  <c r="AB20" i="7" s="1"/>
  <c r="AH20" i="7" s="1"/>
  <c r="AA58" i="7"/>
  <c r="AB58" i="7" s="1"/>
  <c r="AH58" i="7" s="1"/>
  <c r="AC58" i="7"/>
  <c r="AD58" i="7" s="1"/>
  <c r="AF58" i="7" s="1"/>
  <c r="AC64" i="7"/>
  <c r="AD64" i="7" s="1"/>
  <c r="AF64" i="7" s="1"/>
  <c r="AA64" i="7"/>
  <c r="AB64" i="7" s="1"/>
  <c r="AH64" i="7" s="1"/>
  <c r="AA144" i="7"/>
  <c r="AB144" i="7" s="1"/>
  <c r="AH144" i="7" s="1"/>
  <c r="AC193" i="7"/>
  <c r="AD193" i="7" s="1"/>
  <c r="AF193" i="7" s="1"/>
  <c r="AA193" i="7"/>
  <c r="AB193" i="7" s="1"/>
  <c r="AH193" i="7" s="1"/>
  <c r="AA183" i="7"/>
  <c r="AB183" i="7" s="1"/>
  <c r="AH183" i="7" s="1"/>
  <c r="AC69" i="7"/>
  <c r="AD69" i="7" s="1"/>
  <c r="AF69" i="7" s="1"/>
  <c r="AA69" i="7"/>
  <c r="AB69" i="7" s="1"/>
  <c r="AH69" i="7" s="1"/>
  <c r="AA233" i="5"/>
  <c r="AB233" i="5" s="1"/>
  <c r="AH233" i="5" s="1"/>
  <c r="AC233" i="5"/>
  <c r="AD233" i="5" s="1"/>
  <c r="AF233" i="5" s="1"/>
  <c r="AC223" i="5"/>
  <c r="AD223" i="5" s="1"/>
  <c r="AF223" i="5" s="1"/>
  <c r="AA223" i="5"/>
  <c r="AB223" i="5" s="1"/>
  <c r="AH223" i="5" s="1"/>
  <c r="AA210" i="5"/>
  <c r="AB210" i="5" s="1"/>
  <c r="AH210" i="5" s="1"/>
  <c r="AC210" i="5"/>
  <c r="AD210" i="5" s="1"/>
  <c r="AF210" i="5" s="1"/>
  <c r="AC203" i="5"/>
  <c r="AD203" i="5" s="1"/>
  <c r="AF203" i="5" s="1"/>
  <c r="AA203" i="5"/>
  <c r="AB203" i="5" s="1"/>
  <c r="AH203" i="5" s="1"/>
  <c r="AA169" i="5"/>
  <c r="AB169" i="5" s="1"/>
  <c r="AH169" i="5" s="1"/>
  <c r="AA148" i="5"/>
  <c r="AB148" i="5" s="1"/>
  <c r="AH148" i="5" s="1"/>
  <c r="AA150" i="5"/>
  <c r="AB150" i="5" s="1"/>
  <c r="AH150" i="5" s="1"/>
  <c r="AC118" i="5"/>
  <c r="AD118" i="5" s="1"/>
  <c r="AF118" i="5" s="1"/>
  <c r="AA118" i="5"/>
  <c r="AB118" i="5" s="1"/>
  <c r="AH118" i="5" s="1"/>
  <c r="AA86" i="5"/>
  <c r="AB86" i="5" s="1"/>
  <c r="AH86" i="5" s="1"/>
  <c r="AA19" i="5"/>
  <c r="AB19" i="5" s="1"/>
  <c r="AH19" i="5" s="1"/>
  <c r="AA182" i="5"/>
  <c r="AB182" i="5" s="1"/>
  <c r="AH182" i="5" s="1"/>
  <c r="AC182" i="5"/>
  <c r="AD182" i="5" s="1"/>
  <c r="AF182" i="5" s="1"/>
  <c r="AC193" i="5"/>
  <c r="AD193" i="5" s="1"/>
  <c r="AF193" i="5" s="1"/>
  <c r="AA193" i="5"/>
  <c r="AB193" i="5" s="1"/>
  <c r="AH193" i="5" s="1"/>
  <c r="AA197" i="7"/>
  <c r="AB197" i="7" s="1"/>
  <c r="AH197" i="7" s="1"/>
  <c r="AC83" i="7"/>
  <c r="AD83" i="7" s="1"/>
  <c r="AF83" i="7" s="1"/>
  <c r="AA83" i="7"/>
  <c r="AB83" i="7" s="1"/>
  <c r="AH83" i="7" s="1"/>
  <c r="AA181" i="7"/>
  <c r="AB181" i="7" s="1"/>
  <c r="AH181" i="7" s="1"/>
  <c r="AA183" i="5"/>
  <c r="AB183" i="5" s="1"/>
  <c r="AH183" i="5" s="1"/>
  <c r="AA136" i="5"/>
  <c r="AB136" i="5" s="1"/>
  <c r="AH136" i="5" s="1"/>
  <c r="AC136" i="5"/>
  <c r="AD136" i="5" s="1"/>
  <c r="AF136" i="5" s="1"/>
  <c r="AC71" i="5"/>
  <c r="AD71" i="5" s="1"/>
  <c r="AF71" i="5" s="1"/>
  <c r="AA71" i="5"/>
  <c r="AB71" i="5" s="1"/>
  <c r="AH71" i="5" s="1"/>
  <c r="AA75" i="7"/>
  <c r="AB75" i="7" s="1"/>
  <c r="AH75" i="7" s="1"/>
  <c r="AC237" i="7"/>
  <c r="AD237" i="7" s="1"/>
  <c r="AF237" i="7" s="1"/>
  <c r="AA237" i="7"/>
  <c r="AB237" i="7" s="1"/>
  <c r="AH237" i="7" s="1"/>
  <c r="AA232" i="7"/>
  <c r="AB232" i="7" s="1"/>
  <c r="AH232" i="7" s="1"/>
  <c r="AC232" i="7"/>
  <c r="AD232" i="7" s="1"/>
  <c r="AF232" i="7" s="1"/>
  <c r="AA199" i="7"/>
  <c r="AB199" i="7" s="1"/>
  <c r="AH199" i="7" s="1"/>
  <c r="AA192" i="7"/>
  <c r="AB192" i="7" s="1"/>
  <c r="AH192" i="7" s="1"/>
  <c r="AC170" i="7"/>
  <c r="AD170" i="7" s="1"/>
  <c r="AF170" i="7" s="1"/>
  <c r="AA170" i="7"/>
  <c r="AB170" i="7" s="1"/>
  <c r="AH170" i="7" s="1"/>
  <c r="AA178" i="7"/>
  <c r="AB178" i="7" s="1"/>
  <c r="AH178" i="7" s="1"/>
  <c r="AC162" i="7"/>
  <c r="AD162" i="7" s="1"/>
  <c r="AF162" i="7" s="1"/>
  <c r="AA162" i="7"/>
  <c r="AB162" i="7" s="1"/>
  <c r="AH162" i="7" s="1"/>
  <c r="AA137" i="7"/>
  <c r="AB137" i="7" s="1"/>
  <c r="AH137" i="7" s="1"/>
  <c r="AC137" i="7"/>
  <c r="AD137" i="7" s="1"/>
  <c r="AF137" i="7" s="1"/>
  <c r="AC154" i="7"/>
  <c r="AD154" i="7" s="1"/>
  <c r="AF154" i="7" s="1"/>
  <c r="AA154" i="7"/>
  <c r="AB154" i="7" s="1"/>
  <c r="AH154" i="7" s="1"/>
  <c r="AA124" i="7"/>
  <c r="AB124" i="7" s="1"/>
  <c r="AH124" i="7" s="1"/>
  <c r="AC123" i="7"/>
  <c r="AD123" i="7" s="1"/>
  <c r="AF123" i="7" s="1"/>
  <c r="AA123" i="7"/>
  <c r="AB123" i="7" s="1"/>
  <c r="AH123" i="7" s="1"/>
  <c r="AA90" i="7"/>
  <c r="AB90" i="7" s="1"/>
  <c r="AH90" i="7" s="1"/>
  <c r="AC65" i="7"/>
  <c r="AD65" i="7" s="1"/>
  <c r="AF65" i="7" s="1"/>
  <c r="AA65" i="7"/>
  <c r="AB65" i="7" s="1"/>
  <c r="AH65" i="7" s="1"/>
  <c r="AA84" i="7"/>
  <c r="AB84" i="7" s="1"/>
  <c r="AH84" i="7" s="1"/>
  <c r="AA63" i="7"/>
  <c r="AB63" i="7" s="1"/>
  <c r="AH63" i="7" s="1"/>
  <c r="AA101" i="7"/>
  <c r="AB101" i="7" s="1"/>
  <c r="AH101" i="7" s="1"/>
  <c r="AC101" i="7"/>
  <c r="AD101" i="7" s="1"/>
  <c r="AF101" i="7" s="1"/>
  <c r="AA210" i="7"/>
  <c r="AB210" i="7" s="1"/>
  <c r="AH210" i="7" s="1"/>
  <c r="AA241" i="7"/>
  <c r="AB241" i="7" s="1"/>
  <c r="AH241" i="7" s="1"/>
  <c r="AH12" i="7"/>
  <c r="AC12" i="7"/>
  <c r="AD12" i="7" s="1"/>
  <c r="AF12" i="7" s="1"/>
  <c r="AA184" i="5"/>
  <c r="AB184" i="5" s="1"/>
  <c r="AH184" i="5" s="1"/>
  <c r="AC195" i="5"/>
  <c r="AD195" i="5" s="1"/>
  <c r="AF195" i="5" s="1"/>
  <c r="AA195" i="5"/>
  <c r="AB195" i="5" s="1"/>
  <c r="AH195" i="5" s="1"/>
  <c r="AA216" i="5"/>
  <c r="AB216" i="5" s="1"/>
  <c r="AH216" i="5" s="1"/>
  <c r="AA186" i="5"/>
  <c r="AB186" i="5" s="1"/>
  <c r="AH186" i="5" s="1"/>
  <c r="AA128" i="5"/>
  <c r="AB128" i="5" s="1"/>
  <c r="AH128" i="5" s="1"/>
  <c r="AC128" i="5"/>
  <c r="AD128" i="5" s="1"/>
  <c r="AF128" i="5" s="1"/>
  <c r="AC145" i="5"/>
  <c r="AD145" i="5" s="1"/>
  <c r="AF145" i="5" s="1"/>
  <c r="AA145" i="5"/>
  <c r="AB145" i="5" s="1"/>
  <c r="AH145" i="5" s="1"/>
  <c r="AA117" i="5"/>
  <c r="AB117" i="5" s="1"/>
  <c r="AH117" i="5" s="1"/>
  <c r="AC70" i="5"/>
  <c r="AD70" i="5" s="1"/>
  <c r="AF70" i="5" s="1"/>
  <c r="AA70" i="5"/>
  <c r="AB70" i="5" s="1"/>
  <c r="AH70" i="5" s="1"/>
  <c r="AA85" i="5"/>
  <c r="AB85" i="5" s="1"/>
  <c r="AH85" i="5" s="1"/>
  <c r="AA43" i="5"/>
  <c r="AB43" i="5" s="1"/>
  <c r="AH43" i="5" s="1"/>
  <c r="AA119" i="5"/>
  <c r="AB119" i="5" s="1"/>
  <c r="AH119" i="5" s="1"/>
  <c r="AC114" i="5"/>
  <c r="AD114" i="5" s="1"/>
  <c r="AF114" i="5" s="1"/>
  <c r="AA114" i="5"/>
  <c r="AB114" i="5" s="1"/>
  <c r="AH114" i="5" s="1"/>
  <c r="AA139" i="5"/>
  <c r="AB139" i="5" s="1"/>
  <c r="AH139" i="5" s="1"/>
  <c r="AC139" i="5"/>
  <c r="AD139" i="5" s="1"/>
  <c r="AF139" i="5" s="1"/>
  <c r="AA155" i="5"/>
  <c r="AB155" i="5" s="1"/>
  <c r="AH155" i="5" s="1"/>
  <c r="AA220" i="5"/>
  <c r="AB220" i="5" s="1"/>
  <c r="AH220" i="5" s="1"/>
  <c r="AC198" i="5"/>
  <c r="AD198" i="5" s="1"/>
  <c r="AF198" i="5" s="1"/>
  <c r="AA198" i="5"/>
  <c r="AB198" i="5" s="1"/>
  <c r="AH198" i="5" s="1"/>
  <c r="AA53" i="5"/>
  <c r="AB53" i="5" s="1"/>
  <c r="AH53" i="5" s="1"/>
  <c r="AC84" i="5"/>
  <c r="AD84" i="5" s="1"/>
  <c r="AF84" i="5" s="1"/>
  <c r="AA84" i="5"/>
  <c r="AB84" i="5" s="1"/>
  <c r="AH84" i="5" s="1"/>
  <c r="AA34" i="5"/>
  <c r="AB34" i="5" s="1"/>
  <c r="AH34" i="5" s="1"/>
  <c r="AC25" i="7"/>
  <c r="AD25" i="7" s="1"/>
  <c r="AF25" i="7" s="1"/>
  <c r="AA25" i="7"/>
  <c r="AB25" i="7" s="1"/>
  <c r="AH25" i="7" s="1"/>
  <c r="AA14" i="7"/>
  <c r="AB14" i="7" s="1"/>
  <c r="AH14" i="7" s="1"/>
  <c r="AL7" i="7"/>
  <c r="AK7" i="7"/>
  <c r="AJ7" i="7"/>
  <c r="AI7" i="7"/>
  <c r="AC46" i="7"/>
  <c r="AD46" i="7" s="1"/>
  <c r="AF46" i="7" s="1"/>
  <c r="AA46" i="7"/>
  <c r="AB46" i="7" s="1"/>
  <c r="AH46" i="7" s="1"/>
  <c r="AA60" i="7"/>
  <c r="AB60" i="7" s="1"/>
  <c r="AH60" i="7" s="1"/>
  <c r="AA31" i="7"/>
  <c r="AB31" i="7" s="1"/>
  <c r="AH31" i="7" s="1"/>
  <c r="AA53" i="7"/>
  <c r="AB53" i="7" s="1"/>
  <c r="AH53" i="7" s="1"/>
  <c r="AC92" i="7"/>
  <c r="AD92" i="7" s="1"/>
  <c r="AF92" i="7" s="1"/>
  <c r="AA92" i="7"/>
  <c r="AB92" i="7" s="1"/>
  <c r="AH92" i="7" s="1"/>
  <c r="AA87" i="7"/>
  <c r="AB87" i="7" s="1"/>
  <c r="AH87" i="7" s="1"/>
  <c r="AC119" i="7"/>
  <c r="AD119" i="7" s="1"/>
  <c r="AF119" i="7" s="1"/>
  <c r="AA119" i="7"/>
  <c r="AB119" i="7" s="1"/>
  <c r="AH119" i="7" s="1"/>
  <c r="AA77" i="7"/>
  <c r="AB77" i="7" s="1"/>
  <c r="AH77" i="7" s="1"/>
  <c r="AC77" i="7"/>
  <c r="AD77" i="7" s="1"/>
  <c r="AF77" i="7" s="1"/>
  <c r="AA109" i="7"/>
  <c r="AB109" i="7" s="1"/>
  <c r="AH109" i="7" s="1"/>
  <c r="AA152" i="7"/>
  <c r="AB152" i="7" s="1"/>
  <c r="AH152" i="7" s="1"/>
  <c r="AC147" i="7"/>
  <c r="AD147" i="7" s="1"/>
  <c r="AF147" i="7" s="1"/>
  <c r="AA147" i="7"/>
  <c r="AB147" i="7" s="1"/>
  <c r="AH147" i="7" s="1"/>
  <c r="AA165" i="7"/>
  <c r="AB165" i="7" s="1"/>
  <c r="AH165" i="7" s="1"/>
  <c r="AC140" i="7"/>
  <c r="AD140" i="7" s="1"/>
  <c r="AF140" i="7" s="1"/>
  <c r="AA140" i="7"/>
  <c r="AB140" i="7" s="1"/>
  <c r="AH140" i="7" s="1"/>
  <c r="AA151" i="7"/>
  <c r="AB151" i="7" s="1"/>
  <c r="AH151" i="7" s="1"/>
  <c r="AA190" i="7"/>
  <c r="AB190" i="7" s="1"/>
  <c r="AH190" i="7" s="1"/>
  <c r="AA207" i="7"/>
  <c r="AB207" i="7" s="1"/>
  <c r="AH207" i="7" s="1"/>
  <c r="AC207" i="7"/>
  <c r="AD207" i="7" s="1"/>
  <c r="AF207" i="7" s="1"/>
  <c r="AA239" i="7"/>
  <c r="AB239" i="7" s="1"/>
  <c r="AH239" i="7" s="1"/>
  <c r="AA243" i="7"/>
  <c r="AB243" i="7" s="1"/>
  <c r="AH243" i="7" s="1"/>
  <c r="AC243" i="7"/>
  <c r="AD243" i="7" s="1"/>
  <c r="AF243" i="7" s="1"/>
  <c r="AC238" i="7"/>
  <c r="AD238" i="7" s="1"/>
  <c r="AF238" i="7" s="1"/>
  <c r="AA238" i="7"/>
  <c r="AB238" i="7" s="1"/>
  <c r="AH238" i="7" s="1"/>
  <c r="AA214" i="7"/>
  <c r="AB214" i="7" s="1"/>
  <c r="AH214" i="7" s="1"/>
  <c r="AC33" i="7"/>
  <c r="AD33" i="7" s="1"/>
  <c r="AF33" i="7" s="1"/>
  <c r="AA33" i="7"/>
  <c r="AB33" i="7" s="1"/>
  <c r="AH33" i="7" s="1"/>
  <c r="AA89" i="7"/>
  <c r="AB89" i="7" s="1"/>
  <c r="AH89" i="7" s="1"/>
  <c r="AC10" i="7"/>
  <c r="AD10" i="7" s="1"/>
  <c r="AF10" i="7" s="1"/>
  <c r="AA10" i="7"/>
  <c r="AB10" i="7" s="1"/>
  <c r="AH10" i="7" s="1"/>
  <c r="AA63" i="5"/>
  <c r="AB63" i="5" s="1"/>
  <c r="AH63" i="5" s="1"/>
  <c r="AC28" i="5"/>
  <c r="AD28" i="5" s="1"/>
  <c r="AF28" i="5" s="1"/>
  <c r="AA28" i="5"/>
  <c r="AB28" i="5" s="1"/>
  <c r="AH28" i="5" s="1"/>
  <c r="AA35" i="5"/>
  <c r="AB35" i="5" s="1"/>
  <c r="AH35" i="5" s="1"/>
  <c r="AC35" i="5"/>
  <c r="AD35" i="5" s="1"/>
  <c r="AF35" i="5" s="1"/>
  <c r="AA14" i="5"/>
  <c r="AB14" i="5" s="1"/>
  <c r="AH14" i="5" s="1"/>
  <c r="AA76" i="5"/>
  <c r="AB76" i="5" s="1"/>
  <c r="AH76" i="5" s="1"/>
  <c r="AL23" i="5"/>
  <c r="AK23" i="5"/>
  <c r="AJ23" i="5"/>
  <c r="AI23" i="5"/>
  <c r="AC87" i="5"/>
  <c r="AD87" i="5" s="1"/>
  <c r="AF87" i="5" s="1"/>
  <c r="AA87" i="5"/>
  <c r="AB87" i="5" s="1"/>
  <c r="AH87" i="5" s="1"/>
  <c r="AA69" i="5"/>
  <c r="AB69" i="5" s="1"/>
  <c r="AH69" i="5" s="1"/>
  <c r="AC121" i="5"/>
  <c r="AD121" i="5" s="1"/>
  <c r="AF121" i="5" s="1"/>
  <c r="AA121" i="5"/>
  <c r="AB121" i="5" s="1"/>
  <c r="AH121" i="5" s="1"/>
  <c r="AA209" i="5"/>
  <c r="AB209" i="5" s="1"/>
  <c r="AH209" i="5" s="1"/>
  <c r="AC199" i="5"/>
  <c r="AD199" i="5" s="1"/>
  <c r="AF199" i="5" s="1"/>
  <c r="AA199" i="5"/>
  <c r="AB199" i="5" s="1"/>
  <c r="AH199" i="5" s="1"/>
  <c r="AA202" i="5"/>
  <c r="AB202" i="5" s="1"/>
  <c r="AH202" i="5" s="1"/>
  <c r="AC202" i="5"/>
  <c r="AD202" i="5" s="1"/>
  <c r="AF202" i="5" s="1"/>
  <c r="AC23" i="5"/>
  <c r="AD23" i="5" s="1"/>
  <c r="AF23" i="5" s="1"/>
  <c r="AA19" i="7"/>
  <c r="AB19" i="7" s="1"/>
  <c r="AH19" i="7" s="1"/>
  <c r="AC70" i="7"/>
  <c r="AD70" i="7" s="1"/>
  <c r="AF70" i="7" s="1"/>
  <c r="AA70" i="7"/>
  <c r="AB70" i="7" s="1"/>
  <c r="AH70" i="7" s="1"/>
  <c r="AC41" i="7"/>
  <c r="AD41" i="7" s="1"/>
  <c r="AF41" i="7" s="1"/>
  <c r="AA41" i="7"/>
  <c r="AB41" i="7" s="1"/>
  <c r="AH41" i="7" s="1"/>
  <c r="AC79" i="7"/>
  <c r="AD79" i="7" s="1"/>
  <c r="AF79" i="7" s="1"/>
  <c r="AA79" i="7"/>
  <c r="AB79" i="7" s="1"/>
  <c r="AH79" i="7" s="1"/>
  <c r="AC81" i="7"/>
  <c r="AD81" i="7" s="1"/>
  <c r="AF81" i="7" s="1"/>
  <c r="AA81" i="7"/>
  <c r="AB81" i="7" s="1"/>
  <c r="AH81" i="7" s="1"/>
  <c r="AC106" i="7"/>
  <c r="AD106" i="7" s="1"/>
  <c r="AF106" i="7" s="1"/>
  <c r="AA106" i="7"/>
  <c r="AB106" i="7" s="1"/>
  <c r="AH106" i="7" s="1"/>
  <c r="AC48" i="7"/>
  <c r="AD48" i="7" s="1"/>
  <c r="AF48" i="7" s="1"/>
  <c r="AA48" i="7"/>
  <c r="AB48" i="7" s="1"/>
  <c r="AH48" i="7" s="1"/>
  <c r="AC133" i="7"/>
  <c r="AD133" i="7" s="1"/>
  <c r="AF133" i="7" s="1"/>
  <c r="AA133" i="7"/>
  <c r="AB133" i="7" s="1"/>
  <c r="AH133" i="7" s="1"/>
  <c r="AC78" i="7"/>
  <c r="AD78" i="7" s="1"/>
  <c r="AF78" i="7" s="1"/>
  <c r="AA78" i="7"/>
  <c r="AB78" i="7" s="1"/>
  <c r="AH78" i="7" s="1"/>
  <c r="AA102" i="7"/>
  <c r="AB102" i="7" s="1"/>
  <c r="AH102" i="7" s="1"/>
  <c r="AC141" i="7"/>
  <c r="AD141" i="7" s="1"/>
  <c r="AF141" i="7" s="1"/>
  <c r="AA141" i="7"/>
  <c r="AB141" i="7" s="1"/>
  <c r="AH141" i="7" s="1"/>
  <c r="AA134" i="7"/>
  <c r="AB134" i="7" s="1"/>
  <c r="AH134" i="7" s="1"/>
  <c r="AC173" i="7"/>
  <c r="AD173" i="7" s="1"/>
  <c r="AF173" i="7" s="1"/>
  <c r="AA173" i="7"/>
  <c r="AB173" i="7" s="1"/>
  <c r="AH173" i="7" s="1"/>
  <c r="AA145" i="7"/>
  <c r="AB145" i="7" s="1"/>
  <c r="AH145" i="7" s="1"/>
  <c r="AC211" i="7"/>
  <c r="AD211" i="7" s="1"/>
  <c r="AF211" i="7" s="1"/>
  <c r="AA211" i="7"/>
  <c r="AB211" i="7" s="1"/>
  <c r="AH211" i="7" s="1"/>
  <c r="AA182" i="7"/>
  <c r="AB182" i="7" s="1"/>
  <c r="AH182" i="7" s="1"/>
  <c r="AC180" i="7"/>
  <c r="AD180" i="7" s="1"/>
  <c r="AF180" i="7" s="1"/>
  <c r="AA180" i="7"/>
  <c r="AB180" i="7" s="1"/>
  <c r="AH180" i="7" s="1"/>
  <c r="AC167" i="7"/>
  <c r="AD167" i="7" s="1"/>
  <c r="AF167" i="7" s="1"/>
  <c r="AA167" i="7"/>
  <c r="AB167" i="7" s="1"/>
  <c r="AH167" i="7" s="1"/>
  <c r="AC198" i="7"/>
  <c r="AD198" i="7" s="1"/>
  <c r="AF198" i="7" s="1"/>
  <c r="AA198" i="7"/>
  <c r="AB198" i="7" s="1"/>
  <c r="AH198" i="7" s="1"/>
  <c r="AC215" i="7"/>
  <c r="AD215" i="7" s="1"/>
  <c r="AF215" i="7" s="1"/>
  <c r="AA215" i="7"/>
  <c r="AB215" i="7" s="1"/>
  <c r="AH215" i="7" s="1"/>
  <c r="AC208" i="7"/>
  <c r="AD208" i="7" s="1"/>
  <c r="AF208" i="7" s="1"/>
  <c r="AA208" i="7"/>
  <c r="AB208" i="7" s="1"/>
  <c r="AH208" i="7" s="1"/>
  <c r="AC234" i="7"/>
  <c r="AD234" i="7" s="1"/>
  <c r="AF234" i="7" s="1"/>
  <c r="AA234" i="7"/>
  <c r="AB234" i="7" s="1"/>
  <c r="AH234" i="7" s="1"/>
  <c r="AC246" i="7"/>
  <c r="AD246" i="7" s="1"/>
  <c r="AF246" i="7" s="1"/>
  <c r="AA246" i="7"/>
  <c r="AB246" i="7" s="1"/>
  <c r="AH246" i="7" s="1"/>
  <c r="AC21" i="7"/>
  <c r="AD21" i="7" s="1"/>
  <c r="AF21" i="7" s="1"/>
  <c r="AA21" i="7"/>
  <c r="AB21" i="7" s="1"/>
  <c r="AH21" i="7" s="1"/>
  <c r="AC18" i="7"/>
  <c r="AD18" i="7" s="1"/>
  <c r="AF18" i="7" s="1"/>
  <c r="AA18" i="7"/>
  <c r="AB18" i="7" s="1"/>
  <c r="AH18" i="7" s="1"/>
  <c r="AC49" i="5"/>
  <c r="AD49" i="5" s="1"/>
  <c r="AF49" i="5" s="1"/>
  <c r="AA49" i="5"/>
  <c r="AB49" i="5" s="1"/>
  <c r="AH49" i="5" s="1"/>
  <c r="AC17" i="5"/>
  <c r="AD17" i="5" s="1"/>
  <c r="AF17" i="5" s="1"/>
  <c r="AA17" i="5"/>
  <c r="AB17" i="5" s="1"/>
  <c r="AH17" i="5" s="1"/>
  <c r="AA11" i="5"/>
  <c r="AB11" i="5" s="1"/>
  <c r="AH11" i="5" s="1"/>
  <c r="AC40" i="5"/>
  <c r="AD40" i="5" s="1"/>
  <c r="AF40" i="5" s="1"/>
  <c r="AA40" i="5"/>
  <c r="AB40" i="5" s="1"/>
  <c r="AH40" i="5" s="1"/>
  <c r="AC111" i="5"/>
  <c r="AD111" i="5" s="1"/>
  <c r="AF111" i="5" s="1"/>
  <c r="AA111" i="5"/>
  <c r="AB111" i="5" s="1"/>
  <c r="AH111" i="5" s="1"/>
  <c r="AA67" i="5"/>
  <c r="AB67" i="5" s="1"/>
  <c r="AH67" i="5" s="1"/>
  <c r="AA99" i="5"/>
  <c r="AB99" i="5" s="1"/>
  <c r="AH99" i="5" s="1"/>
  <c r="AC62" i="5"/>
  <c r="AD62" i="5" s="1"/>
  <c r="AF62" i="5" s="1"/>
  <c r="AA62" i="5"/>
  <c r="AB62" i="5" s="1"/>
  <c r="AH62" i="5" s="1"/>
  <c r="AA94" i="5"/>
  <c r="AB94" i="5" s="1"/>
  <c r="AH94" i="5" s="1"/>
  <c r="AC73" i="5"/>
  <c r="AD73" i="5" s="1"/>
  <c r="AF73" i="5" s="1"/>
  <c r="AA73" i="5"/>
  <c r="AB73" i="5" s="1"/>
  <c r="AH73" i="5" s="1"/>
  <c r="AC105" i="5"/>
  <c r="AD105" i="5" s="1"/>
  <c r="AF105" i="5" s="1"/>
  <c r="AA105" i="5"/>
  <c r="AB105" i="5" s="1"/>
  <c r="AH105" i="5" s="1"/>
  <c r="AA122" i="5"/>
  <c r="AB122" i="5" s="1"/>
  <c r="AH122" i="5" s="1"/>
  <c r="AA154" i="5"/>
  <c r="AB154" i="5" s="1"/>
  <c r="AH154" i="5" s="1"/>
  <c r="AA177" i="5"/>
  <c r="AB177" i="5" s="1"/>
  <c r="AH177" i="5" s="1"/>
  <c r="AC174" i="5"/>
  <c r="AD174" i="5" s="1"/>
  <c r="AF174" i="5" s="1"/>
  <c r="AA174" i="5"/>
  <c r="AB174" i="5" s="1"/>
  <c r="AH174" i="5" s="1"/>
  <c r="AC153" i="5"/>
  <c r="AD153" i="5" s="1"/>
  <c r="AF153" i="5" s="1"/>
  <c r="AA153" i="5"/>
  <c r="AB153" i="5" s="1"/>
  <c r="AH153" i="5" s="1"/>
  <c r="AA206" i="5"/>
  <c r="AB206" i="5" s="1"/>
  <c r="AH206" i="5" s="1"/>
  <c r="AA235" i="5"/>
  <c r="AB235" i="5" s="1"/>
  <c r="AH235" i="5" s="1"/>
  <c r="AC196" i="5"/>
  <c r="AD196" i="5" s="1"/>
  <c r="AF196" i="5" s="1"/>
  <c r="AA196" i="5"/>
  <c r="AB196" i="5" s="1"/>
  <c r="AH196" i="5" s="1"/>
  <c r="AC228" i="5"/>
  <c r="AD228" i="5" s="1"/>
  <c r="AF228" i="5" s="1"/>
  <c r="AA228" i="5"/>
  <c r="AB228" i="5" s="1"/>
  <c r="AH228" i="5" s="1"/>
  <c r="AA181" i="5"/>
  <c r="AB181" i="5" s="1"/>
  <c r="AH181" i="5" s="1"/>
  <c r="AC192" i="5"/>
  <c r="AD192" i="5" s="1"/>
  <c r="AF192" i="5" s="1"/>
  <c r="AA192" i="5"/>
  <c r="AB192" i="5" s="1"/>
  <c r="AH192" i="5" s="1"/>
  <c r="AC238" i="5"/>
  <c r="AD238" i="5" s="1"/>
  <c r="AF238" i="5" s="1"/>
  <c r="AA238" i="5"/>
  <c r="AB238" i="5" s="1"/>
  <c r="AH238" i="5" s="1"/>
  <c r="AC234" i="5"/>
  <c r="AD234" i="5" s="1"/>
  <c r="AF234" i="5" s="1"/>
  <c r="AA234" i="5"/>
  <c r="AB234" i="5" s="1"/>
  <c r="AH234" i="5" s="1"/>
  <c r="AA240" i="5"/>
  <c r="AB240" i="5" s="1"/>
  <c r="AH240" i="5" s="1"/>
  <c r="AC45" i="5"/>
  <c r="AD45" i="5" s="1"/>
  <c r="AF45" i="5" s="1"/>
  <c r="AA45" i="5"/>
  <c r="AB45" i="5" s="1"/>
  <c r="AH45" i="5" s="1"/>
  <c r="AC13" i="5"/>
  <c r="AD13" i="5" s="1"/>
  <c r="AF13" i="5" s="1"/>
  <c r="AA13" i="5"/>
  <c r="AB13" i="5" s="1"/>
  <c r="AH13" i="5" s="1"/>
  <c r="AC50" i="5"/>
  <c r="AD50" i="5" s="1"/>
  <c r="AF50" i="5" s="1"/>
  <c r="AA50" i="5"/>
  <c r="AB50" i="5" s="1"/>
  <c r="AH50" i="5" s="1"/>
  <c r="AA18" i="5"/>
  <c r="AB18" i="5" s="1"/>
  <c r="AH18" i="5" s="1"/>
  <c r="AC18" i="5"/>
  <c r="AD18" i="5" s="1"/>
  <c r="AF18" i="5" s="1"/>
  <c r="AC7" i="5"/>
  <c r="AD7" i="5" s="1"/>
  <c r="AF7" i="5" s="1"/>
  <c r="AA7" i="5"/>
  <c r="AB7" i="5" s="1"/>
  <c r="AH7" i="5" s="1"/>
  <c r="AC138" i="7"/>
  <c r="AD138" i="7" s="1"/>
  <c r="AF138" i="7" s="1"/>
  <c r="AA138" i="7"/>
  <c r="AB138" i="7" s="1"/>
  <c r="AH138" i="7" s="1"/>
  <c r="AC6" i="7"/>
  <c r="AD6" i="7" s="1"/>
  <c r="AF6" i="7" s="1"/>
  <c r="AA6" i="7"/>
  <c r="AB6" i="7" s="1"/>
  <c r="AH6" i="7" s="1"/>
  <c r="AA71" i="7"/>
  <c r="AB71" i="7" s="1"/>
  <c r="AH71" i="7" s="1"/>
  <c r="AC71" i="7"/>
  <c r="AD71" i="7" s="1"/>
  <c r="AF71" i="7" s="1"/>
  <c r="AC122" i="7"/>
  <c r="AD122" i="7" s="1"/>
  <c r="AF122" i="7" s="1"/>
  <c r="AA122" i="7"/>
  <c r="AB122" i="7" s="1"/>
  <c r="AH122" i="7" s="1"/>
  <c r="AC61" i="7"/>
  <c r="AD61" i="7" s="1"/>
  <c r="AF61" i="7" s="1"/>
  <c r="AA61" i="7"/>
  <c r="AB61" i="7" s="1"/>
  <c r="AH61" i="7" s="1"/>
  <c r="AC128" i="7"/>
  <c r="AD128" i="7" s="1"/>
  <c r="AF128" i="7" s="1"/>
  <c r="AA128" i="7"/>
  <c r="AB128" i="7" s="1"/>
  <c r="AH128" i="7" s="1"/>
  <c r="AA85" i="7"/>
  <c r="AB85" i="7" s="1"/>
  <c r="AH85" i="7" s="1"/>
  <c r="AC85" i="7"/>
  <c r="AD85" i="7" s="1"/>
  <c r="AF85" i="7" s="1"/>
  <c r="AA117" i="7"/>
  <c r="AB117" i="7" s="1"/>
  <c r="AH117" i="7" s="1"/>
  <c r="AC160" i="7"/>
  <c r="AD160" i="7" s="1"/>
  <c r="AF160" i="7" s="1"/>
  <c r="AA160" i="7"/>
  <c r="AB160" i="7" s="1"/>
  <c r="AH160" i="7" s="1"/>
  <c r="AC176" i="7"/>
  <c r="AD176" i="7" s="1"/>
  <c r="AF176" i="7" s="1"/>
  <c r="AA176" i="7"/>
  <c r="AB176" i="7" s="1"/>
  <c r="AH176" i="7" s="1"/>
  <c r="AA231" i="7"/>
  <c r="AB231" i="7" s="1"/>
  <c r="AH231" i="7" s="1"/>
  <c r="AC52" i="5"/>
  <c r="AD52" i="5" s="1"/>
  <c r="AF52" i="5" s="1"/>
  <c r="AA52" i="5"/>
  <c r="AB52" i="5" s="1"/>
  <c r="AH52" i="5" s="1"/>
  <c r="AC20" i="5"/>
  <c r="AD20" i="5" s="1"/>
  <c r="AF20" i="5" s="1"/>
  <c r="AA20" i="5"/>
  <c r="AB20" i="5" s="1"/>
  <c r="AH20" i="5" s="1"/>
  <c r="AA51" i="5"/>
  <c r="AB51" i="5" s="1"/>
  <c r="AH51" i="5" s="1"/>
  <c r="AA30" i="5"/>
  <c r="AB30" i="5" s="1"/>
  <c r="AH30" i="5" s="1"/>
  <c r="AC30" i="5"/>
  <c r="AD30" i="5" s="1"/>
  <c r="AF30" i="5" s="1"/>
  <c r="AC16" i="5"/>
  <c r="AD16" i="5" s="1"/>
  <c r="AF16" i="5" s="1"/>
  <c r="AA16" i="5"/>
  <c r="AB16" i="5" s="1"/>
  <c r="AH16" i="5" s="1"/>
  <c r="AA96" i="5"/>
  <c r="AB96" i="5" s="1"/>
  <c r="AH96" i="5" s="1"/>
  <c r="AA132" i="5"/>
  <c r="AB132" i="5" s="1"/>
  <c r="AH132" i="5" s="1"/>
  <c r="AA230" i="5"/>
  <c r="AB230" i="5" s="1"/>
  <c r="AH230" i="5" s="1"/>
  <c r="AC39" i="5"/>
  <c r="AD39" i="5" s="1"/>
  <c r="AF39" i="5" s="1"/>
  <c r="AA39" i="5"/>
  <c r="AB39" i="5" s="1"/>
  <c r="AH39" i="5" s="1"/>
  <c r="AC31" i="5"/>
  <c r="AD31" i="5" s="1"/>
  <c r="AF31" i="5" s="1"/>
  <c r="AA31" i="5"/>
  <c r="AB31" i="5" s="1"/>
  <c r="AH31" i="5" s="1"/>
  <c r="AA112" i="7"/>
  <c r="AB112" i="7" s="1"/>
  <c r="AH112" i="7" s="1"/>
  <c r="AA17" i="7"/>
  <c r="AB17" i="7" s="1"/>
  <c r="AH17" i="7" s="1"/>
  <c r="AC43" i="7"/>
  <c r="AD43" i="7" s="1"/>
  <c r="AF43" i="7" s="1"/>
  <c r="AA43" i="7"/>
  <c r="AB43" i="7" s="1"/>
  <c r="AH43" i="7" s="1"/>
  <c r="AA11" i="7"/>
  <c r="AB11" i="7" s="1"/>
  <c r="AH11" i="7" s="1"/>
  <c r="AA24" i="7"/>
  <c r="AB24" i="7" s="1"/>
  <c r="AH24" i="7" s="1"/>
  <c r="AA54" i="7"/>
  <c r="AB54" i="7" s="1"/>
  <c r="AH54" i="7" s="1"/>
  <c r="AC68" i="7"/>
  <c r="AD68" i="7" s="1"/>
  <c r="AF68" i="7" s="1"/>
  <c r="AA68" i="7"/>
  <c r="AB68" i="7" s="1"/>
  <c r="AH68" i="7" s="1"/>
  <c r="AC73" i="7"/>
  <c r="AD73" i="7" s="1"/>
  <c r="AF73" i="7" s="1"/>
  <c r="AA73" i="7"/>
  <c r="AB73" i="7" s="1"/>
  <c r="AH73" i="7" s="1"/>
  <c r="AC100" i="7"/>
  <c r="AD100" i="7" s="1"/>
  <c r="AF100" i="7" s="1"/>
  <c r="AA100" i="7"/>
  <c r="AB100" i="7" s="1"/>
  <c r="AH100" i="7" s="1"/>
  <c r="AA125" i="7"/>
  <c r="AB125" i="7" s="1"/>
  <c r="AH125" i="7" s="1"/>
  <c r="AC175" i="7"/>
  <c r="AD175" i="7" s="1"/>
  <c r="AF175" i="7" s="1"/>
  <c r="AA175" i="7"/>
  <c r="AB175" i="7" s="1"/>
  <c r="AH175" i="7" s="1"/>
  <c r="AC227" i="7"/>
  <c r="AD227" i="7" s="1"/>
  <c r="AF227" i="7" s="1"/>
  <c r="AA227" i="7"/>
  <c r="AB227" i="7" s="1"/>
  <c r="AH227" i="7" s="1"/>
  <c r="AC13" i="7"/>
  <c r="AD13" i="7" s="1"/>
  <c r="AF13" i="7" s="1"/>
  <c r="AA13" i="7"/>
  <c r="AB13" i="7" s="1"/>
  <c r="AH13" i="7" s="1"/>
  <c r="AA23" i="7"/>
  <c r="AB23" i="7" s="1"/>
  <c r="AH23" i="7" s="1"/>
  <c r="AC7" i="7"/>
  <c r="AD7" i="7" s="1"/>
  <c r="AF7" i="7" s="1"/>
  <c r="AA41" i="5"/>
  <c r="AB41" i="5" s="1"/>
  <c r="AH41" i="5" s="1"/>
  <c r="AC9" i="5"/>
  <c r="AD9" i="5" s="1"/>
  <c r="AF9" i="5" s="1"/>
  <c r="AA9" i="5"/>
  <c r="AB9" i="5" s="1"/>
  <c r="AH9" i="5" s="1"/>
  <c r="AA46" i="5"/>
  <c r="AB46" i="5" s="1"/>
  <c r="AH46" i="5" s="1"/>
  <c r="AC46" i="5"/>
  <c r="AD46" i="5" s="1"/>
  <c r="AF46" i="5" s="1"/>
  <c r="AA27" i="5"/>
  <c r="AB27" i="5" s="1"/>
  <c r="AH27" i="5" s="1"/>
  <c r="AA56" i="5"/>
  <c r="AB56" i="5" s="1"/>
  <c r="AH56" i="5" s="1"/>
  <c r="AL15" i="5"/>
  <c r="AK15" i="5"/>
  <c r="AJ15" i="5"/>
  <c r="AI15" i="5"/>
  <c r="AC95" i="5"/>
  <c r="AD95" i="5" s="1"/>
  <c r="AF95" i="5" s="1"/>
  <c r="AA95" i="5"/>
  <c r="AB95" i="5" s="1"/>
  <c r="AH95" i="5" s="1"/>
  <c r="AA66" i="5"/>
  <c r="AB66" i="5" s="1"/>
  <c r="AH66" i="5" s="1"/>
  <c r="AC98" i="5"/>
  <c r="AD98" i="5" s="1"/>
  <c r="AF98" i="5" s="1"/>
  <c r="AA98" i="5"/>
  <c r="AB98" i="5" s="1"/>
  <c r="AH98" i="5" s="1"/>
  <c r="AA107" i="5"/>
  <c r="AB107" i="5" s="1"/>
  <c r="AH107" i="5" s="1"/>
  <c r="AC107" i="5"/>
  <c r="AD107" i="5" s="1"/>
  <c r="AF107" i="5" s="1"/>
  <c r="AC130" i="5"/>
  <c r="AD130" i="5" s="1"/>
  <c r="AF130" i="5" s="1"/>
  <c r="AA130" i="5"/>
  <c r="AB130" i="5" s="1"/>
  <c r="AH130" i="5" s="1"/>
  <c r="AA217" i="5"/>
  <c r="AB217" i="5" s="1"/>
  <c r="AH217" i="5" s="1"/>
  <c r="AC243" i="5"/>
  <c r="AD243" i="5" s="1"/>
  <c r="AF243" i="5" s="1"/>
  <c r="AA243" i="5"/>
  <c r="AB243" i="5" s="1"/>
  <c r="AH243" i="5" s="1"/>
  <c r="AA204" i="5"/>
  <c r="AB204" i="5" s="1"/>
  <c r="AH204" i="5" s="1"/>
  <c r="AC246" i="5"/>
  <c r="AD246" i="5" s="1"/>
  <c r="AF246" i="5" s="1"/>
  <c r="AA246" i="5"/>
  <c r="AB246" i="5" s="1"/>
  <c r="AH246" i="5" s="1"/>
  <c r="AA242" i="5"/>
  <c r="AB242" i="5" s="1"/>
  <c r="AH242" i="5" s="1"/>
  <c r="AC242" i="5"/>
  <c r="AD242" i="5" s="1"/>
  <c r="AF242" i="5" s="1"/>
  <c r="AC37" i="5"/>
  <c r="AD37" i="5" s="1"/>
  <c r="AF37" i="5" s="1"/>
  <c r="AA37" i="5"/>
  <c r="AB37" i="5" s="1"/>
  <c r="AH37" i="5" s="1"/>
  <c r="AA5" i="5"/>
  <c r="AB5" i="5" s="1"/>
  <c r="AH5" i="5" s="1"/>
  <c r="AA10" i="5"/>
  <c r="AB10" i="5" s="1"/>
  <c r="AH10" i="5" s="1"/>
  <c r="AA44" i="5"/>
  <c r="AB44" i="5" s="1"/>
  <c r="AH44" i="5" s="1"/>
  <c r="AC12" i="5"/>
  <c r="AD12" i="5" s="1"/>
  <c r="AF12" i="5" s="1"/>
  <c r="AA12" i="5"/>
  <c r="AB12" i="5" s="1"/>
  <c r="AH12" i="5" s="1"/>
  <c r="AA32" i="5"/>
  <c r="AB32" i="5" s="1"/>
  <c r="AH32" i="5" s="1"/>
  <c r="AC175" i="5"/>
  <c r="AD175" i="5" s="1"/>
  <c r="AF175" i="5" s="1"/>
  <c r="AA175" i="5"/>
  <c r="AB175" i="5" s="1"/>
  <c r="AH175" i="5" s="1"/>
  <c r="AA214" i="5"/>
  <c r="AB214" i="5" s="1"/>
  <c r="AH214" i="5" s="1"/>
  <c r="AC55" i="5"/>
  <c r="AD55" i="5" s="1"/>
  <c r="AF55" i="5" s="1"/>
  <c r="AA55" i="5"/>
  <c r="AB55" i="5" s="1"/>
  <c r="AH55" i="5" s="1"/>
  <c r="AN6" i="5"/>
  <c r="D210" i="6" s="1"/>
  <c r="AM6" i="5"/>
  <c r="C210" i="6" s="1"/>
  <c r="AP6" i="5"/>
  <c r="B210" i="6" s="1"/>
  <c r="F210" i="6" s="1"/>
  <c r="AA51" i="7"/>
  <c r="AB51" i="7" s="1"/>
  <c r="AH51" i="7" s="1"/>
  <c r="AA80" i="7"/>
  <c r="AB80" i="7" s="1"/>
  <c r="AH80" i="7" s="1"/>
  <c r="AA16" i="7"/>
  <c r="AB16" i="7" s="1"/>
  <c r="AH16" i="7" s="1"/>
  <c r="AC16" i="7"/>
  <c r="AD16" i="7" s="1"/>
  <c r="AF16" i="7" s="1"/>
  <c r="AC38" i="7"/>
  <c r="AD38" i="7" s="1"/>
  <c r="AF38" i="7" s="1"/>
  <c r="AA38" i="7"/>
  <c r="AB38" i="7" s="1"/>
  <c r="AH38" i="7" s="1"/>
  <c r="AA57" i="7"/>
  <c r="AB57" i="7" s="1"/>
  <c r="AH57" i="7" s="1"/>
  <c r="AA202" i="7"/>
  <c r="AB202" i="7" s="1"/>
  <c r="AH202" i="7" s="1"/>
  <c r="AA5" i="7"/>
  <c r="AB5" i="7" s="1"/>
  <c r="AH5" i="7" s="1"/>
  <c r="AC15" i="7"/>
  <c r="AD15" i="7" s="1"/>
  <c r="AF15" i="7" s="1"/>
  <c r="AA15" i="7"/>
  <c r="AB15" i="7" s="1"/>
  <c r="AH15" i="7" s="1"/>
  <c r="AA68" i="5"/>
  <c r="AB68" i="5" s="1"/>
  <c r="AH68" i="5" s="1"/>
  <c r="AA22" i="5"/>
  <c r="AB22" i="5" s="1"/>
  <c r="AH22" i="5" s="1"/>
  <c r="AA8" i="5"/>
  <c r="AB8" i="5" s="1"/>
  <c r="AH8" i="5" s="1"/>
  <c r="AC106" i="5"/>
  <c r="AD106" i="5" s="1"/>
  <c r="AF106" i="5" s="1"/>
  <c r="AA106" i="5"/>
  <c r="AB106" i="5" s="1"/>
  <c r="AH106" i="5" s="1"/>
  <c r="AA115" i="5"/>
  <c r="AB115" i="5" s="1"/>
  <c r="AH115" i="5" s="1"/>
  <c r="AC115" i="5"/>
  <c r="AD115" i="5" s="1"/>
  <c r="AF115" i="5" s="1"/>
  <c r="AC89" i="5"/>
  <c r="AD89" i="5" s="1"/>
  <c r="AF89" i="5" s="1"/>
  <c r="AA89" i="5"/>
  <c r="AB89" i="5" s="1"/>
  <c r="AH89" i="5" s="1"/>
  <c r="AA168" i="5"/>
  <c r="AB168" i="5" s="1"/>
  <c r="AH168" i="5" s="1"/>
  <c r="AC168" i="5"/>
  <c r="AD168" i="5" s="1"/>
  <c r="AF168" i="5" s="1"/>
  <c r="AA197" i="5"/>
  <c r="AB197" i="5" s="1"/>
  <c r="AH197" i="5" s="1"/>
  <c r="AA29" i="5"/>
  <c r="AB29" i="5" s="1"/>
  <c r="AH29" i="5" s="1"/>
  <c r="AJ6" i="5"/>
  <c r="AI6" i="5"/>
  <c r="AL6" i="5"/>
  <c r="AK6" i="5"/>
  <c r="AO6" i="5" s="1"/>
  <c r="AC22" i="7"/>
  <c r="AD22" i="7" s="1"/>
  <c r="AF22" i="7" s="1"/>
  <c r="AA22" i="7"/>
  <c r="AB22" i="7" s="1"/>
  <c r="AH22" i="7" s="1"/>
  <c r="AA62" i="7"/>
  <c r="AB62" i="7" s="1"/>
  <c r="AH62" i="7" s="1"/>
  <c r="AA42" i="7"/>
  <c r="AB42" i="7" s="1"/>
  <c r="AH42" i="7" s="1"/>
  <c r="AA45" i="7"/>
  <c r="AB45" i="7" s="1"/>
  <c r="AH45" i="7" s="1"/>
  <c r="AC111" i="7"/>
  <c r="AD111" i="7" s="1"/>
  <c r="AF111" i="7" s="1"/>
  <c r="AA111" i="7"/>
  <c r="AB111" i="7" s="1"/>
  <c r="AH111" i="7" s="1"/>
  <c r="AL4" i="7"/>
  <c r="AK4" i="7"/>
  <c r="AJ4" i="7"/>
  <c r="AI4" i="7"/>
  <c r="AA27" i="7"/>
  <c r="AB27" i="7" s="1"/>
  <c r="AH27" i="7" s="1"/>
  <c r="AL9" i="7"/>
  <c r="AP9" i="7" s="1"/>
  <c r="B35" i="8" s="1"/>
  <c r="F35" i="8" s="1"/>
  <c r="AK9" i="7"/>
  <c r="AJ9" i="7"/>
  <c r="AI9" i="7"/>
  <c r="AM9" i="7" s="1"/>
  <c r="C35" i="8" s="1"/>
  <c r="AC36" i="5"/>
  <c r="AD36" i="5" s="1"/>
  <c r="AF36" i="5" s="1"/>
  <c r="AA36" i="5"/>
  <c r="AB36" i="5" s="1"/>
  <c r="AH36" i="5" s="1"/>
  <c r="AA4" i="5"/>
  <c r="AB4" i="5" s="1"/>
  <c r="AH4" i="5" s="1"/>
  <c r="AC48" i="5"/>
  <c r="AD48" i="5" s="1"/>
  <c r="AF48" i="5" s="1"/>
  <c r="AA48" i="5"/>
  <c r="AB48" i="5" s="1"/>
  <c r="AH48" i="5" s="1"/>
  <c r="AA61" i="5"/>
  <c r="AB61" i="5" s="1"/>
  <c r="AH61" i="5" s="1"/>
  <c r="AC60" i="5"/>
  <c r="AD60" i="5" s="1"/>
  <c r="AF60" i="5" s="1"/>
  <c r="AA60" i="5"/>
  <c r="AB60" i="5" s="1"/>
  <c r="AH60" i="5" s="1"/>
  <c r="AA67" i="7"/>
  <c r="AB67" i="7" s="1"/>
  <c r="AH67" i="7" s="1"/>
  <c r="AC28" i="7"/>
  <c r="AD28" i="7" s="1"/>
  <c r="AF28" i="7" s="1"/>
  <c r="AA28" i="7"/>
  <c r="AB28" i="7" s="1"/>
  <c r="AH28" i="7" s="1"/>
  <c r="AA8" i="7"/>
  <c r="AB8" i="7" s="1"/>
  <c r="AH8" i="7" s="1"/>
  <c r="AC8" i="7"/>
  <c r="AD8" i="7" s="1"/>
  <c r="AF8" i="7" s="1"/>
  <c r="AC36" i="7"/>
  <c r="AD36" i="7" s="1"/>
  <c r="AF36" i="7" s="1"/>
  <c r="AA36" i="7"/>
  <c r="AB36" i="7" s="1"/>
  <c r="AH36" i="7" s="1"/>
  <c r="AA40" i="7"/>
  <c r="AB40" i="7" s="1"/>
  <c r="AH40" i="7" s="1"/>
  <c r="AC91" i="7"/>
  <c r="AD91" i="7" s="1"/>
  <c r="AF91" i="7" s="1"/>
  <c r="AA91" i="7"/>
  <c r="AB91" i="7" s="1"/>
  <c r="AH91" i="7" s="1"/>
  <c r="AO9" i="7"/>
  <c r="AN9" i="7"/>
  <c r="D35" i="8" s="1"/>
  <c r="AC4" i="7"/>
  <c r="AD4" i="7" s="1"/>
  <c r="AF4" i="7" s="1"/>
  <c r="AA57" i="5"/>
  <c r="AB57" i="5" s="1"/>
  <c r="AH57" i="5" s="1"/>
  <c r="AC25" i="5"/>
  <c r="AD25" i="5" s="1"/>
  <c r="AF25" i="5" s="1"/>
  <c r="AA25" i="5"/>
  <c r="AB25" i="5" s="1"/>
  <c r="AH25" i="5" s="1"/>
  <c r="AC24" i="5"/>
  <c r="AD24" i="5" s="1"/>
  <c r="AF24" i="5" s="1"/>
  <c r="AA24" i="5"/>
  <c r="AB24" i="5" s="1"/>
  <c r="AH24" i="5" s="1"/>
  <c r="AA64" i="5"/>
  <c r="AB64" i="5" s="1"/>
  <c r="AH64" i="5" s="1"/>
  <c r="AA88" i="5"/>
  <c r="AB88" i="5" s="1"/>
  <c r="AH88" i="5" s="1"/>
  <c r="AC88" i="5"/>
  <c r="AD88" i="5" s="1"/>
  <c r="AF88" i="5" s="1"/>
  <c r="AC190" i="5"/>
  <c r="AD190" i="5" s="1"/>
  <c r="AF190" i="5" s="1"/>
  <c r="AA190" i="5"/>
  <c r="AB190" i="5" s="1"/>
  <c r="AH190" i="5" s="1"/>
  <c r="AA171" i="5"/>
  <c r="AB171" i="5" s="1"/>
  <c r="AH171" i="5" s="1"/>
  <c r="AC21" i="5"/>
  <c r="AD21" i="5" s="1"/>
  <c r="AF21" i="5" s="1"/>
  <c r="AA21" i="5"/>
  <c r="AB21" i="5" s="1"/>
  <c r="AH21" i="5" s="1"/>
  <c r="AA26" i="5"/>
  <c r="AB26" i="5" s="1"/>
  <c r="AH26" i="5" s="1"/>
  <c r="AC47" i="5"/>
  <c r="AD47" i="5" s="1"/>
  <c r="AF47" i="5" s="1"/>
  <c r="AA47" i="5"/>
  <c r="AB47" i="5" s="1"/>
  <c r="AH47" i="5" s="1"/>
  <c r="AC15" i="5"/>
  <c r="AD15" i="5" s="1"/>
  <c r="AF15" i="5" s="1"/>
  <c r="AB205" i="4"/>
  <c r="AC205" i="4" s="1"/>
  <c r="AD205" i="4"/>
  <c r="AE205" i="4" s="1"/>
  <c r="AB198" i="4"/>
  <c r="AC198" i="4" s="1"/>
  <c r="AD198" i="4" s="1"/>
  <c r="AE198" i="4" s="1"/>
  <c r="AB187" i="4"/>
  <c r="AC187" i="4" s="1"/>
  <c r="AD187" i="4" s="1"/>
  <c r="AE187" i="4" s="1"/>
  <c r="AD177" i="4"/>
  <c r="AE177" i="4" s="1"/>
  <c r="AB177" i="4"/>
  <c r="AC177" i="4" s="1"/>
  <c r="AB157" i="4"/>
  <c r="AC157" i="4" s="1"/>
  <c r="AD157" i="4"/>
  <c r="AE157" i="4" s="1"/>
  <c r="AB222" i="4"/>
  <c r="AC222" i="4" s="1"/>
  <c r="AD222" i="4" s="1"/>
  <c r="AE222" i="4" s="1"/>
  <c r="AD245" i="4"/>
  <c r="AE245" i="4" s="1"/>
  <c r="AB228" i="4"/>
  <c r="AC228" i="4" s="1"/>
  <c r="AD228" i="4"/>
  <c r="AE228" i="4" s="1"/>
  <c r="Z220" i="4"/>
  <c r="AA220" i="4" s="1"/>
  <c r="AB203" i="4"/>
  <c r="AC203" i="4" s="1"/>
  <c r="AD203" i="4"/>
  <c r="AE203" i="4" s="1"/>
  <c r="AB193" i="4"/>
  <c r="AC193" i="4" s="1"/>
  <c r="AD193" i="4" s="1"/>
  <c r="AE193" i="4" s="1"/>
  <c r="AB137" i="4"/>
  <c r="AC137" i="4" s="1"/>
  <c r="AD137" i="4" s="1"/>
  <c r="AE137" i="4" s="1"/>
  <c r="AD114" i="4"/>
  <c r="AE114" i="4" s="1"/>
  <c r="AB114" i="4"/>
  <c r="AC114" i="4" s="1"/>
  <c r="AB236" i="4"/>
  <c r="AC236" i="4" s="1"/>
  <c r="AD236" i="4"/>
  <c r="AE236" i="4" s="1"/>
  <c r="AB221" i="4"/>
  <c r="AC221" i="4" s="1"/>
  <c r="AD221" i="4" s="1"/>
  <c r="AE221" i="4" s="1"/>
  <c r="AB206" i="4"/>
  <c r="AC206" i="4" s="1"/>
  <c r="AD206" i="4" s="1"/>
  <c r="AE206" i="4" s="1"/>
  <c r="AD241" i="4"/>
  <c r="AE241" i="4" s="1"/>
  <c r="AB235" i="4"/>
  <c r="AC235" i="4" s="1"/>
  <c r="AD235" i="4"/>
  <c r="AE235" i="4" s="1"/>
  <c r="AB227" i="4"/>
  <c r="AC227" i="4" s="1"/>
  <c r="AD227" i="4"/>
  <c r="AE227" i="4" s="1"/>
  <c r="AB218" i="4"/>
  <c r="AC218" i="4" s="1"/>
  <c r="AD218" i="4"/>
  <c r="AE218" i="4" s="1"/>
  <c r="AB210" i="4"/>
  <c r="AC210" i="4" s="1"/>
  <c r="AD210" i="4"/>
  <c r="AE210" i="4" s="1"/>
  <c r="AB201" i="4"/>
  <c r="AC201" i="4" s="1"/>
  <c r="AD201" i="4"/>
  <c r="AE201" i="4" s="1"/>
  <c r="Z188" i="4"/>
  <c r="AA188" i="4" s="1"/>
  <c r="AD132" i="4"/>
  <c r="AE132" i="4" s="1"/>
  <c r="AB132" i="4"/>
  <c r="AC132" i="4" s="1"/>
  <c r="AB223" i="4"/>
  <c r="AC223" i="4" s="1"/>
  <c r="AD223" i="4" s="1"/>
  <c r="AE223" i="4" s="1"/>
  <c r="AB230" i="4"/>
  <c r="AC230" i="4" s="1"/>
  <c r="AD230" i="4" s="1"/>
  <c r="AE230" i="4" s="1"/>
  <c r="AB229" i="4"/>
  <c r="AC229" i="4" s="1"/>
  <c r="AD229" i="4"/>
  <c r="AE229" i="4" s="1"/>
  <c r="AB195" i="4"/>
  <c r="AC195" i="4" s="1"/>
  <c r="AD195" i="4" s="1"/>
  <c r="AE195" i="4" s="1"/>
  <c r="AD148" i="4"/>
  <c r="AE148" i="4" s="1"/>
  <c r="AB148" i="4"/>
  <c r="AC148" i="4" s="1"/>
  <c r="AD244" i="4"/>
  <c r="AE244" i="4" s="1"/>
  <c r="AD238" i="4"/>
  <c r="AE238" i="4" s="1"/>
  <c r="Z234" i="4"/>
  <c r="AA234" i="4" s="1"/>
  <c r="Z226" i="4"/>
  <c r="AA226" i="4" s="1"/>
  <c r="Z196" i="4"/>
  <c r="AA196" i="4" s="1"/>
  <c r="AB214" i="4"/>
  <c r="AC214" i="4" s="1"/>
  <c r="AD214" i="4"/>
  <c r="AE214" i="4" s="1"/>
  <c r="AB129" i="4"/>
  <c r="AC129" i="4" s="1"/>
  <c r="AD129" i="4"/>
  <c r="AE129" i="4" s="1"/>
  <c r="AD243" i="4"/>
  <c r="AE243" i="4" s="1"/>
  <c r="AB233" i="4"/>
  <c r="AC233" i="4" s="1"/>
  <c r="AD233" i="4"/>
  <c r="AE233" i="4" s="1"/>
  <c r="AB225" i="4"/>
  <c r="AC225" i="4" s="1"/>
  <c r="AD225" i="4" s="1"/>
  <c r="AE225" i="4" s="1"/>
  <c r="AB216" i="4"/>
  <c r="AC216" i="4" s="1"/>
  <c r="AD216" i="4" s="1"/>
  <c r="AE216" i="4" s="1"/>
  <c r="Z204" i="4"/>
  <c r="AA204" i="4" s="1"/>
  <c r="AB189" i="4"/>
  <c r="AC189" i="4" s="1"/>
  <c r="AD189" i="4"/>
  <c r="AE189" i="4" s="1"/>
  <c r="AB145" i="4"/>
  <c r="AC145" i="4" s="1"/>
  <c r="AD145" i="4"/>
  <c r="AE145" i="4" s="1"/>
  <c r="Z247" i="4"/>
  <c r="AA247" i="4" s="1"/>
  <c r="AB231" i="4"/>
  <c r="AC231" i="4" s="1"/>
  <c r="AD231" i="4" s="1"/>
  <c r="AE231" i="4" s="1"/>
  <c r="AB190" i="4"/>
  <c r="AC190" i="4" s="1"/>
  <c r="AD190" i="4" s="1"/>
  <c r="AE190" i="4" s="1"/>
  <c r="AD242" i="4"/>
  <c r="AE242" i="4" s="1"/>
  <c r="AD239" i="4"/>
  <c r="AE239" i="4" s="1"/>
  <c r="AB212" i="4"/>
  <c r="AC212" i="4" s="1"/>
  <c r="AD212" i="4" s="1"/>
  <c r="AE212" i="4" s="1"/>
  <c r="AB185" i="4"/>
  <c r="AC185" i="4" s="1"/>
  <c r="AD185" i="4" s="1"/>
  <c r="AE185" i="4" s="1"/>
  <c r="Z246" i="4"/>
  <c r="AA246" i="4" s="1"/>
  <c r="AB245" i="4"/>
  <c r="AC245" i="4" s="1"/>
  <c r="Z240" i="4"/>
  <c r="AA240" i="4" s="1"/>
  <c r="AB237" i="4"/>
  <c r="AC237" i="4" s="1"/>
  <c r="AD237" i="4" s="1"/>
  <c r="AE237" i="4" s="1"/>
  <c r="Z232" i="4"/>
  <c r="AA232" i="4" s="1"/>
  <c r="Z224" i="4"/>
  <c r="AA224" i="4" s="1"/>
  <c r="AB197" i="4"/>
  <c r="AC197" i="4" s="1"/>
  <c r="AD197" i="4" s="1"/>
  <c r="AE197" i="4" s="1"/>
  <c r="AB183" i="4"/>
  <c r="AC183" i="4" s="1"/>
  <c r="AD183" i="4" s="1"/>
  <c r="AE183" i="4" s="1"/>
  <c r="AD140" i="4"/>
  <c r="AE140" i="4" s="1"/>
  <c r="AB140" i="4"/>
  <c r="AC140" i="4" s="1"/>
  <c r="Y181" i="4"/>
  <c r="Z181" i="4" s="1"/>
  <c r="AA181" i="4" s="1"/>
  <c r="AB173" i="4"/>
  <c r="AC173" i="4" s="1"/>
  <c r="AD173" i="4" s="1"/>
  <c r="AE173" i="4" s="1"/>
  <c r="AD164" i="4"/>
  <c r="AE164" i="4" s="1"/>
  <c r="AB80" i="4"/>
  <c r="AC80" i="4" s="1"/>
  <c r="AD80" i="4" s="1"/>
  <c r="AE80" i="4" s="1"/>
  <c r="AB22" i="4"/>
  <c r="AC22" i="4" s="1"/>
  <c r="AD22" i="4" s="1"/>
  <c r="AE22" i="4" s="1"/>
  <c r="AD208" i="4"/>
  <c r="AE208" i="4" s="1"/>
  <c r="N205" i="4"/>
  <c r="AD200" i="4"/>
  <c r="AE200" i="4" s="1"/>
  <c r="N197" i="4"/>
  <c r="AD192" i="4"/>
  <c r="AE192" i="4" s="1"/>
  <c r="AD184" i="4"/>
  <c r="AE184" i="4" s="1"/>
  <c r="AD169" i="4"/>
  <c r="AE169" i="4" s="1"/>
  <c r="AD160" i="4"/>
  <c r="AE160" i="4" s="1"/>
  <c r="AD180" i="4"/>
  <c r="AE180" i="4" s="1"/>
  <c r="AD152" i="4"/>
  <c r="AE152" i="4" s="1"/>
  <c r="AB104" i="4"/>
  <c r="AC104" i="4" s="1"/>
  <c r="AD104" i="4" s="1"/>
  <c r="AE104" i="4" s="1"/>
  <c r="AD176" i="4"/>
  <c r="AE176" i="4" s="1"/>
  <c r="AB165" i="4"/>
  <c r="AC165" i="4" s="1"/>
  <c r="AD165" i="4" s="1"/>
  <c r="AE165" i="4" s="1"/>
  <c r="AD111" i="4"/>
  <c r="AE111" i="4" s="1"/>
  <c r="AB111" i="4"/>
  <c r="AC111" i="4" s="1"/>
  <c r="N202" i="4"/>
  <c r="N194" i="4"/>
  <c r="AD158" i="4"/>
  <c r="AE158" i="4" s="1"/>
  <c r="AD156" i="4"/>
  <c r="AE156" i="4" s="1"/>
  <c r="N114" i="4"/>
  <c r="N209" i="4"/>
  <c r="N201" i="4"/>
  <c r="N193" i="4"/>
  <c r="AD174" i="4"/>
  <c r="AE174" i="4" s="1"/>
  <c r="AD172" i="4"/>
  <c r="AE172" i="4" s="1"/>
  <c r="AD168" i="4"/>
  <c r="AE168" i="4" s="1"/>
  <c r="AB164" i="4"/>
  <c r="AC164" i="4" s="1"/>
  <c r="AD161" i="4"/>
  <c r="AE161" i="4" s="1"/>
  <c r="AB155" i="4"/>
  <c r="AC155" i="4" s="1"/>
  <c r="AD155" i="4"/>
  <c r="AE155" i="4" s="1"/>
  <c r="AD149" i="4"/>
  <c r="AE149" i="4" s="1"/>
  <c r="AD147" i="4"/>
  <c r="AE147" i="4" s="1"/>
  <c r="AB143" i="4"/>
  <c r="AC143" i="4" s="1"/>
  <c r="AD143" i="4"/>
  <c r="AE143" i="4" s="1"/>
  <c r="AD141" i="4"/>
  <c r="AE141" i="4" s="1"/>
  <c r="AD139" i="4"/>
  <c r="AE139" i="4" s="1"/>
  <c r="AB135" i="4"/>
  <c r="AC135" i="4" s="1"/>
  <c r="AD135" i="4"/>
  <c r="AE135" i="4" s="1"/>
  <c r="AD133" i="4"/>
  <c r="AE133" i="4" s="1"/>
  <c r="AD131" i="4"/>
  <c r="AE131" i="4" s="1"/>
  <c r="Z124" i="4"/>
  <c r="AA124" i="4" s="1"/>
  <c r="AD120" i="4"/>
  <c r="AE120" i="4" s="1"/>
  <c r="N208" i="4"/>
  <c r="N200" i="4"/>
  <c r="AB171" i="4"/>
  <c r="AC171" i="4" s="1"/>
  <c r="AD171" i="4"/>
  <c r="AE171" i="4" s="1"/>
  <c r="AB160" i="4"/>
  <c r="AC160" i="4" s="1"/>
  <c r="AD153" i="4"/>
  <c r="AE153" i="4" s="1"/>
  <c r="AB125" i="4"/>
  <c r="AC125" i="4" s="1"/>
  <c r="AD125" i="4" s="1"/>
  <c r="AE125" i="4" s="1"/>
  <c r="AB116" i="4"/>
  <c r="AC116" i="4" s="1"/>
  <c r="AD116" i="4" s="1"/>
  <c r="AE116" i="4" s="1"/>
  <c r="AB109" i="4"/>
  <c r="AC109" i="4" s="1"/>
  <c r="AD109" i="4" s="1"/>
  <c r="AE109" i="4" s="1"/>
  <c r="AB62" i="4"/>
  <c r="AC62" i="4" s="1"/>
  <c r="AD62" i="4" s="1"/>
  <c r="AE62" i="4" s="1"/>
  <c r="AB17" i="4"/>
  <c r="AC17" i="4" s="1"/>
  <c r="AD17" i="4" s="1"/>
  <c r="AE17" i="4" s="1"/>
  <c r="AB14" i="4"/>
  <c r="AC14" i="4" s="1"/>
  <c r="AD14" i="4" s="1"/>
  <c r="AE14" i="4" s="1"/>
  <c r="Z179" i="4"/>
  <c r="AA179" i="4" s="1"/>
  <c r="Z150" i="4"/>
  <c r="AA150" i="4" s="1"/>
  <c r="Z142" i="4"/>
  <c r="AA142" i="4" s="1"/>
  <c r="Z134" i="4"/>
  <c r="AA134" i="4" s="1"/>
  <c r="Z123" i="4"/>
  <c r="AA123" i="4" s="1"/>
  <c r="AD115" i="4"/>
  <c r="AE115" i="4" s="1"/>
  <c r="AB110" i="4"/>
  <c r="AC110" i="4" s="1"/>
  <c r="AD110" i="4" s="1"/>
  <c r="AE110" i="4" s="1"/>
  <c r="AD101" i="4"/>
  <c r="AE101" i="4" s="1"/>
  <c r="AD122" i="4"/>
  <c r="AE122" i="4" s="1"/>
  <c r="AB120" i="4"/>
  <c r="AC120" i="4" s="1"/>
  <c r="AB88" i="4"/>
  <c r="AC88" i="4" s="1"/>
  <c r="AD88" i="4" s="1"/>
  <c r="AE88" i="4" s="1"/>
  <c r="AD66" i="4"/>
  <c r="AE66" i="4" s="1"/>
  <c r="AB66" i="4"/>
  <c r="AC66" i="4" s="1"/>
  <c r="AD50" i="4"/>
  <c r="AE50" i="4" s="1"/>
  <c r="AB50" i="4"/>
  <c r="AC50" i="4" s="1"/>
  <c r="Z144" i="4"/>
  <c r="AA144" i="4" s="1"/>
  <c r="Z136" i="4"/>
  <c r="AA136" i="4" s="1"/>
  <c r="Z128" i="4"/>
  <c r="AA128" i="4" s="1"/>
  <c r="Z121" i="4"/>
  <c r="AA121" i="4" s="1"/>
  <c r="N117" i="4"/>
  <c r="AD85" i="4"/>
  <c r="AE85" i="4" s="1"/>
  <c r="AD40" i="4"/>
  <c r="AE40" i="4" s="1"/>
  <c r="AB40" i="4"/>
  <c r="AC40" i="4" s="1"/>
  <c r="AD117" i="4"/>
  <c r="AE117" i="4" s="1"/>
  <c r="AB117" i="4"/>
  <c r="AC117" i="4" s="1"/>
  <c r="AB113" i="4"/>
  <c r="AC113" i="4" s="1"/>
  <c r="AD113" i="4" s="1"/>
  <c r="AE113" i="4" s="1"/>
  <c r="AD112" i="4"/>
  <c r="AE112" i="4" s="1"/>
  <c r="AB70" i="4"/>
  <c r="AC70" i="4" s="1"/>
  <c r="AD70" i="4" s="1"/>
  <c r="AE70" i="4" s="1"/>
  <c r="AB54" i="4"/>
  <c r="AC54" i="4" s="1"/>
  <c r="AD54" i="4" s="1"/>
  <c r="AE54" i="4" s="1"/>
  <c r="AB41" i="4"/>
  <c r="AC41" i="4" s="1"/>
  <c r="AD41" i="4" s="1"/>
  <c r="AE41" i="4" s="1"/>
  <c r="AB39" i="4"/>
  <c r="AC39" i="4" s="1"/>
  <c r="AD39" i="4" s="1"/>
  <c r="AE39" i="4" s="1"/>
  <c r="AB38" i="4"/>
  <c r="AC38" i="4" s="1"/>
  <c r="AD38" i="4" s="1"/>
  <c r="AE38" i="4" s="1"/>
  <c r="Z175" i="4"/>
  <c r="AA175" i="4" s="1"/>
  <c r="Z146" i="4"/>
  <c r="AA146" i="4" s="1"/>
  <c r="Z138" i="4"/>
  <c r="AA138" i="4" s="1"/>
  <c r="Z130" i="4"/>
  <c r="AA130" i="4" s="1"/>
  <c r="Z127" i="4"/>
  <c r="AA127" i="4" s="1"/>
  <c r="Z119" i="4"/>
  <c r="AA119" i="4" s="1"/>
  <c r="AB96" i="4"/>
  <c r="AC96" i="4" s="1"/>
  <c r="AD96" i="4" s="1"/>
  <c r="AE96" i="4" s="1"/>
  <c r="Z178" i="4"/>
  <c r="AA178" i="4" s="1"/>
  <c r="AD126" i="4"/>
  <c r="AE126" i="4" s="1"/>
  <c r="AD118" i="4"/>
  <c r="AE118" i="4" s="1"/>
  <c r="AD93" i="4"/>
  <c r="AE93" i="4" s="1"/>
  <c r="AB74" i="4"/>
  <c r="AC74" i="4" s="1"/>
  <c r="AD74" i="4" s="1"/>
  <c r="AE74" i="4" s="1"/>
  <c r="AB58" i="4"/>
  <c r="AC58" i="4" s="1"/>
  <c r="AD58" i="4" s="1"/>
  <c r="AE58" i="4" s="1"/>
  <c r="AD106" i="4"/>
  <c r="AE106" i="4" s="1"/>
  <c r="AD98" i="4"/>
  <c r="AE98" i="4" s="1"/>
  <c r="AD90" i="4"/>
  <c r="AE90" i="4" s="1"/>
  <c r="AD82" i="4"/>
  <c r="AE82" i="4" s="1"/>
  <c r="Z49" i="4"/>
  <c r="AA49" i="4" s="1"/>
  <c r="AD37" i="4"/>
  <c r="AE37" i="4" s="1"/>
  <c r="AB37" i="4"/>
  <c r="AC37" i="4" s="1"/>
  <c r="AD36" i="4"/>
  <c r="AE36" i="4" s="1"/>
  <c r="AB36" i="4"/>
  <c r="AC36" i="4" s="1"/>
  <c r="AD6" i="4"/>
  <c r="AE6" i="4" s="1"/>
  <c r="AB6" i="4"/>
  <c r="AC6" i="4" s="1"/>
  <c r="AD103" i="4"/>
  <c r="AE103" i="4" s="1"/>
  <c r="AD95" i="4"/>
  <c r="AE95" i="4" s="1"/>
  <c r="AD87" i="4"/>
  <c r="AE87" i="4" s="1"/>
  <c r="AD79" i="4"/>
  <c r="AE79" i="4" s="1"/>
  <c r="Z77" i="4"/>
  <c r="AA77" i="4" s="1"/>
  <c r="Z73" i="4"/>
  <c r="AA73" i="4" s="1"/>
  <c r="Z69" i="4"/>
  <c r="AA69" i="4" s="1"/>
  <c r="Z65" i="4"/>
  <c r="AA65" i="4" s="1"/>
  <c r="Z61" i="4"/>
  <c r="AA61" i="4" s="1"/>
  <c r="Z57" i="4"/>
  <c r="AA57" i="4" s="1"/>
  <c r="Z53" i="4"/>
  <c r="AA53" i="4" s="1"/>
  <c r="AB35" i="4"/>
  <c r="AC35" i="4" s="1"/>
  <c r="AD35" i="4" s="1"/>
  <c r="AE35" i="4" s="1"/>
  <c r="AB34" i="4"/>
  <c r="AC34" i="4" s="1"/>
  <c r="AD34" i="4" s="1"/>
  <c r="AE34" i="4" s="1"/>
  <c r="AD108" i="4"/>
  <c r="AE108" i="4" s="1"/>
  <c r="AD100" i="4"/>
  <c r="AE100" i="4" s="1"/>
  <c r="AD92" i="4"/>
  <c r="AE92" i="4" s="1"/>
  <c r="AD84" i="4"/>
  <c r="AE84" i="4" s="1"/>
  <c r="Z48" i="4"/>
  <c r="AA48" i="4" s="1"/>
  <c r="AD33" i="4"/>
  <c r="AE33" i="4" s="1"/>
  <c r="AB33" i="4"/>
  <c r="AC33" i="4" s="1"/>
  <c r="AD32" i="4"/>
  <c r="AE32" i="4" s="1"/>
  <c r="AB32" i="4"/>
  <c r="AC32" i="4" s="1"/>
  <c r="AD105" i="4"/>
  <c r="AE105" i="4" s="1"/>
  <c r="AD97" i="4"/>
  <c r="AE97" i="4" s="1"/>
  <c r="AD89" i="4"/>
  <c r="AE89" i="4" s="1"/>
  <c r="AD81" i="4"/>
  <c r="AE81" i="4" s="1"/>
  <c r="AD76" i="4"/>
  <c r="AE76" i="4" s="1"/>
  <c r="AD72" i="4"/>
  <c r="AE72" i="4" s="1"/>
  <c r="AD68" i="4"/>
  <c r="AE68" i="4" s="1"/>
  <c r="AD64" i="4"/>
  <c r="AE64" i="4" s="1"/>
  <c r="AD60" i="4"/>
  <c r="AE60" i="4" s="1"/>
  <c r="AD56" i="4"/>
  <c r="AE56" i="4" s="1"/>
  <c r="AD52" i="4"/>
  <c r="AE52" i="4" s="1"/>
  <c r="Y47" i="4"/>
  <c r="Z47" i="4"/>
  <c r="AA47" i="4" s="1"/>
  <c r="AB46" i="4"/>
  <c r="AC46" i="4" s="1"/>
  <c r="AD46" i="4" s="1"/>
  <c r="AE46" i="4" s="1"/>
  <c r="AB31" i="4"/>
  <c r="AC31" i="4" s="1"/>
  <c r="AD31" i="4" s="1"/>
  <c r="AE31" i="4" s="1"/>
  <c r="AD102" i="4"/>
  <c r="AE102" i="4" s="1"/>
  <c r="AD94" i="4"/>
  <c r="AE94" i="4" s="1"/>
  <c r="AD86" i="4"/>
  <c r="AE86" i="4" s="1"/>
  <c r="AD78" i="4"/>
  <c r="AE78" i="4" s="1"/>
  <c r="AB45" i="4"/>
  <c r="AC45" i="4" s="1"/>
  <c r="AD45" i="4" s="1"/>
  <c r="AE45" i="4" s="1"/>
  <c r="AB44" i="4"/>
  <c r="AC44" i="4" s="1"/>
  <c r="AD44" i="4" s="1"/>
  <c r="AE44" i="4" s="1"/>
  <c r="AD107" i="4"/>
  <c r="AE107" i="4" s="1"/>
  <c r="AD99" i="4"/>
  <c r="AE99" i="4" s="1"/>
  <c r="AD91" i="4"/>
  <c r="AE91" i="4" s="1"/>
  <c r="AD83" i="4"/>
  <c r="AE83" i="4" s="1"/>
  <c r="Z75" i="4"/>
  <c r="AA75" i="4" s="1"/>
  <c r="Z71" i="4"/>
  <c r="AA71" i="4" s="1"/>
  <c r="Z67" i="4"/>
  <c r="AA67" i="4" s="1"/>
  <c r="Z63" i="4"/>
  <c r="AA63" i="4" s="1"/>
  <c r="Z59" i="4"/>
  <c r="AA59" i="4" s="1"/>
  <c r="Z55" i="4"/>
  <c r="AA55" i="4" s="1"/>
  <c r="Z51" i="4"/>
  <c r="AA51" i="4" s="1"/>
  <c r="AD43" i="4"/>
  <c r="AE43" i="4" s="1"/>
  <c r="AB43" i="4"/>
  <c r="AC43" i="4" s="1"/>
  <c r="AD42" i="4"/>
  <c r="AE42" i="4" s="1"/>
  <c r="AB42" i="4"/>
  <c r="AC42" i="4" s="1"/>
  <c r="AB25" i="4"/>
  <c r="AC25" i="4" s="1"/>
  <c r="AD25" i="4" s="1"/>
  <c r="AE25" i="4" s="1"/>
  <c r="AD29" i="4"/>
  <c r="AE29" i="4" s="1"/>
  <c r="AB21" i="4"/>
  <c r="AC21" i="4" s="1"/>
  <c r="AD21" i="4" s="1"/>
  <c r="AE21" i="4" s="1"/>
  <c r="AB13" i="4"/>
  <c r="AC13" i="4" s="1"/>
  <c r="AD13" i="4" s="1"/>
  <c r="AE13" i="4" s="1"/>
  <c r="Z28" i="4"/>
  <c r="AA28" i="4" s="1"/>
  <c r="Z20" i="4"/>
  <c r="AA20" i="4" s="1"/>
  <c r="Z12" i="4"/>
  <c r="AA12" i="4" s="1"/>
  <c r="AD27" i="4"/>
  <c r="AE27" i="4" s="1"/>
  <c r="AB27" i="4"/>
  <c r="AC27" i="4" s="1"/>
  <c r="AD19" i="4"/>
  <c r="AE19" i="4" s="1"/>
  <c r="AB19" i="4"/>
  <c r="AC19" i="4" s="1"/>
  <c r="AD11" i="4"/>
  <c r="AE11" i="4" s="1"/>
  <c r="AB11" i="4"/>
  <c r="AC11" i="4" s="1"/>
  <c r="Z26" i="4"/>
  <c r="AA26" i="4" s="1"/>
  <c r="Z18" i="4"/>
  <c r="AA18" i="4" s="1"/>
  <c r="Z10" i="4"/>
  <c r="AA10" i="4" s="1"/>
  <c r="AB5" i="4"/>
  <c r="AC5" i="4" s="1"/>
  <c r="AD5" i="4" s="1"/>
  <c r="AE5" i="4" s="1"/>
  <c r="AB4" i="4"/>
  <c r="AC4" i="4" s="1"/>
  <c r="AD4" i="4" s="1"/>
  <c r="AE4" i="4" s="1"/>
  <c r="AB9" i="4"/>
  <c r="AC9" i="4" s="1"/>
  <c r="AD9" i="4" s="1"/>
  <c r="AE9" i="4" s="1"/>
  <c r="Z24" i="4"/>
  <c r="AA24" i="4" s="1"/>
  <c r="Z16" i="4"/>
  <c r="AA16" i="4" s="1"/>
  <c r="Z8" i="4"/>
  <c r="AA8" i="4" s="1"/>
  <c r="Z30" i="4"/>
  <c r="AA30" i="4" s="1"/>
  <c r="Z23" i="4"/>
  <c r="AA23" i="4" s="1"/>
  <c r="Z15" i="4"/>
  <c r="AA15" i="4" s="1"/>
  <c r="Z7" i="4"/>
  <c r="AA7" i="4" s="1"/>
  <c r="R127" i="3"/>
  <c r="Q247" i="3"/>
  <c r="R247" i="3" s="1"/>
  <c r="S247" i="3" s="1"/>
  <c r="T247" i="3" s="1"/>
  <c r="Q246" i="3"/>
  <c r="R246" i="3" s="1"/>
  <c r="S246" i="3" s="1"/>
  <c r="T246" i="3" s="1"/>
  <c r="Q245" i="3"/>
  <c r="R245" i="3" s="1"/>
  <c r="S245" i="3" s="1"/>
  <c r="T245" i="3" s="1"/>
  <c r="Q244" i="3"/>
  <c r="R244" i="3" s="1"/>
  <c r="S244" i="3" s="1"/>
  <c r="T244" i="3" s="1"/>
  <c r="Q243" i="3"/>
  <c r="R243" i="3" s="1"/>
  <c r="S243" i="3" s="1"/>
  <c r="T243" i="3" s="1"/>
  <c r="Q242" i="3"/>
  <c r="R242" i="3" s="1"/>
  <c r="S242" i="3" s="1"/>
  <c r="T242" i="3" s="1"/>
  <c r="Q241" i="3"/>
  <c r="R241" i="3" s="1"/>
  <c r="S241" i="3" s="1"/>
  <c r="T241" i="3" s="1"/>
  <c r="Q240" i="3"/>
  <c r="R240" i="3" s="1"/>
  <c r="S240" i="3" s="1"/>
  <c r="T240" i="3" s="1"/>
  <c r="Q239" i="3"/>
  <c r="R239" i="3" s="1"/>
  <c r="S239" i="3" s="1"/>
  <c r="T239" i="3" s="1"/>
  <c r="Q238" i="3"/>
  <c r="R238" i="3" s="1"/>
  <c r="S238" i="3" s="1"/>
  <c r="T238" i="3" s="1"/>
  <c r="Q237" i="3"/>
  <c r="R237" i="3" s="1"/>
  <c r="S237" i="3" s="1"/>
  <c r="T237" i="3" s="1"/>
  <c r="Q236" i="3"/>
  <c r="R236" i="3" s="1"/>
  <c r="S236" i="3" s="1"/>
  <c r="T236" i="3" s="1"/>
  <c r="Q235" i="3"/>
  <c r="R235" i="3" s="1"/>
  <c r="S235" i="3" s="1"/>
  <c r="T235" i="3" s="1"/>
  <c r="Q234" i="3"/>
  <c r="R234" i="3" s="1"/>
  <c r="S234" i="3" s="1"/>
  <c r="T234" i="3" s="1"/>
  <c r="Q233" i="3"/>
  <c r="R233" i="3" s="1"/>
  <c r="S233" i="3" s="1"/>
  <c r="T233" i="3" s="1"/>
  <c r="Q232" i="3"/>
  <c r="R232" i="3" s="1"/>
  <c r="S232" i="3" s="1"/>
  <c r="T232" i="3" s="1"/>
  <c r="Q231" i="3"/>
  <c r="R231" i="3" s="1"/>
  <c r="S231" i="3" s="1"/>
  <c r="T231" i="3" s="1"/>
  <c r="Q230" i="3"/>
  <c r="R230" i="3" s="1"/>
  <c r="S230" i="3" s="1"/>
  <c r="T230" i="3" s="1"/>
  <c r="Q229" i="3"/>
  <c r="R229" i="3" s="1"/>
  <c r="S229" i="3" s="1"/>
  <c r="T229" i="3" s="1"/>
  <c r="Q228" i="3"/>
  <c r="R228" i="3" s="1"/>
  <c r="S228" i="3" s="1"/>
  <c r="T228" i="3" s="1"/>
  <c r="Q227" i="3"/>
  <c r="R227" i="3" s="1"/>
  <c r="S227" i="3" s="1"/>
  <c r="T227" i="3" s="1"/>
  <c r="Q226" i="3"/>
  <c r="R226" i="3" s="1"/>
  <c r="S226" i="3" s="1"/>
  <c r="T226" i="3" s="1"/>
  <c r="Q225" i="3"/>
  <c r="R225" i="3" s="1"/>
  <c r="S225" i="3" s="1"/>
  <c r="T225" i="3" s="1"/>
  <c r="Q224" i="3"/>
  <c r="R224" i="3" s="1"/>
  <c r="S224" i="3" s="1"/>
  <c r="T224" i="3" s="1"/>
  <c r="Q223" i="3"/>
  <c r="R223" i="3" s="1"/>
  <c r="S223" i="3" s="1"/>
  <c r="T223" i="3" s="1"/>
  <c r="Q222" i="3"/>
  <c r="R222" i="3" s="1"/>
  <c r="S222" i="3" s="1"/>
  <c r="T222" i="3" s="1"/>
  <c r="Q221" i="3"/>
  <c r="R221" i="3" s="1"/>
  <c r="S221" i="3" s="1"/>
  <c r="T221" i="3" s="1"/>
  <c r="Q220" i="3"/>
  <c r="R220" i="3" s="1"/>
  <c r="S220" i="3" s="1"/>
  <c r="T220" i="3" s="1"/>
  <c r="Q219" i="3"/>
  <c r="R219" i="3" s="1"/>
  <c r="S219" i="3" s="1"/>
  <c r="T219" i="3" s="1"/>
  <c r="Q218" i="3"/>
  <c r="R218" i="3" s="1"/>
  <c r="S218" i="3" s="1"/>
  <c r="T218" i="3" s="1"/>
  <c r="Q217" i="3"/>
  <c r="R217" i="3" s="1"/>
  <c r="S217" i="3" s="1"/>
  <c r="T217" i="3" s="1"/>
  <c r="Q216" i="3"/>
  <c r="R216" i="3" s="1"/>
  <c r="S216" i="3" s="1"/>
  <c r="T216" i="3" s="1"/>
  <c r="Q215" i="3"/>
  <c r="R215" i="3" s="1"/>
  <c r="S215" i="3" s="1"/>
  <c r="T215" i="3" s="1"/>
  <c r="Q214" i="3"/>
  <c r="R214" i="3" s="1"/>
  <c r="S214" i="3" s="1"/>
  <c r="T214" i="3" s="1"/>
  <c r="Q213" i="3"/>
  <c r="R213" i="3" s="1"/>
  <c r="S213" i="3" s="1"/>
  <c r="T213" i="3" s="1"/>
  <c r="Q212" i="3"/>
  <c r="R212" i="3" s="1"/>
  <c r="S212" i="3" s="1"/>
  <c r="T212" i="3" s="1"/>
  <c r="Q211" i="3"/>
  <c r="R211" i="3" s="1"/>
  <c r="S211" i="3" s="1"/>
  <c r="T211" i="3" s="1"/>
  <c r="Q210" i="3"/>
  <c r="R210" i="3" s="1"/>
  <c r="S210" i="3" s="1"/>
  <c r="T210" i="3" s="1"/>
  <c r="Q209" i="3"/>
  <c r="R209" i="3" s="1"/>
  <c r="S209" i="3" s="1"/>
  <c r="T209" i="3" s="1"/>
  <c r="Q208" i="3"/>
  <c r="R208" i="3" s="1"/>
  <c r="S208" i="3" s="1"/>
  <c r="T208" i="3" s="1"/>
  <c r="Q207" i="3"/>
  <c r="R207" i="3" s="1"/>
  <c r="S207" i="3" s="1"/>
  <c r="T207" i="3" s="1"/>
  <c r="Q206" i="3"/>
  <c r="R206" i="3" s="1"/>
  <c r="S206" i="3" s="1"/>
  <c r="T206" i="3" s="1"/>
  <c r="Q205" i="3"/>
  <c r="R205" i="3" s="1"/>
  <c r="S205" i="3" s="1"/>
  <c r="T205" i="3" s="1"/>
  <c r="Q204" i="3"/>
  <c r="R204" i="3" s="1"/>
  <c r="S204" i="3" s="1"/>
  <c r="T204" i="3" s="1"/>
  <c r="Q203" i="3"/>
  <c r="R203" i="3" s="1"/>
  <c r="S203" i="3" s="1"/>
  <c r="T203" i="3" s="1"/>
  <c r="Q202" i="3"/>
  <c r="R202" i="3" s="1"/>
  <c r="S202" i="3" s="1"/>
  <c r="T202" i="3" s="1"/>
  <c r="Q201" i="3"/>
  <c r="R201" i="3" s="1"/>
  <c r="S201" i="3" s="1"/>
  <c r="T201" i="3" s="1"/>
  <c r="Q200" i="3"/>
  <c r="R200" i="3" s="1"/>
  <c r="S200" i="3" s="1"/>
  <c r="T200" i="3" s="1"/>
  <c r="Q199" i="3"/>
  <c r="R199" i="3" s="1"/>
  <c r="S199" i="3" s="1"/>
  <c r="T199" i="3" s="1"/>
  <c r="Q198" i="3"/>
  <c r="R198" i="3" s="1"/>
  <c r="S198" i="3" s="1"/>
  <c r="T198" i="3" s="1"/>
  <c r="Q197" i="3"/>
  <c r="R197" i="3" s="1"/>
  <c r="S197" i="3" s="1"/>
  <c r="T197" i="3" s="1"/>
  <c r="Q196" i="3"/>
  <c r="R196" i="3" s="1"/>
  <c r="S196" i="3" s="1"/>
  <c r="T196" i="3" s="1"/>
  <c r="Q195" i="3"/>
  <c r="R195" i="3" s="1"/>
  <c r="S195" i="3" s="1"/>
  <c r="T195" i="3" s="1"/>
  <c r="Q194" i="3"/>
  <c r="R194" i="3" s="1"/>
  <c r="S194" i="3" s="1"/>
  <c r="T194" i="3" s="1"/>
  <c r="Q193" i="3"/>
  <c r="R193" i="3" s="1"/>
  <c r="S193" i="3" s="1"/>
  <c r="T193" i="3" s="1"/>
  <c r="Q192" i="3"/>
  <c r="R192" i="3" s="1"/>
  <c r="S192" i="3" s="1"/>
  <c r="T192" i="3" s="1"/>
  <c r="Q191" i="3"/>
  <c r="R191" i="3" s="1"/>
  <c r="S191" i="3" s="1"/>
  <c r="T191" i="3" s="1"/>
  <c r="Q190" i="3"/>
  <c r="R190" i="3" s="1"/>
  <c r="S190" i="3" s="1"/>
  <c r="T190" i="3" s="1"/>
  <c r="Q189" i="3"/>
  <c r="R189" i="3" s="1"/>
  <c r="S189" i="3" s="1"/>
  <c r="T189" i="3" s="1"/>
  <c r="Q188" i="3"/>
  <c r="R188" i="3" s="1"/>
  <c r="S188" i="3" s="1"/>
  <c r="T188" i="3" s="1"/>
  <c r="Q187" i="3"/>
  <c r="R187" i="3" s="1"/>
  <c r="S187" i="3" s="1"/>
  <c r="T187" i="3" s="1"/>
  <c r="Q186" i="3"/>
  <c r="R186" i="3" s="1"/>
  <c r="S186" i="3" s="1"/>
  <c r="T186" i="3" s="1"/>
  <c r="Q185" i="3"/>
  <c r="R185" i="3" s="1"/>
  <c r="S185" i="3" s="1"/>
  <c r="T185" i="3" s="1"/>
  <c r="Q184" i="3"/>
  <c r="R184" i="3" s="1"/>
  <c r="S184" i="3" s="1"/>
  <c r="T184" i="3" s="1"/>
  <c r="Q183" i="3"/>
  <c r="R183" i="3" s="1"/>
  <c r="S183" i="3" s="1"/>
  <c r="T183" i="3" s="1"/>
  <c r="Q182" i="3"/>
  <c r="R182" i="3" s="1"/>
  <c r="S182" i="3" s="1"/>
  <c r="T182" i="3" s="1"/>
  <c r="Q181" i="3"/>
  <c r="R181" i="3" s="1"/>
  <c r="S181" i="3" s="1"/>
  <c r="T181" i="3" s="1"/>
  <c r="Q180" i="3"/>
  <c r="R180" i="3" s="1"/>
  <c r="S180" i="3" s="1"/>
  <c r="T180" i="3" s="1"/>
  <c r="Q179" i="3"/>
  <c r="R179" i="3" s="1"/>
  <c r="S179" i="3" s="1"/>
  <c r="T179" i="3" s="1"/>
  <c r="Q178" i="3"/>
  <c r="R178" i="3" s="1"/>
  <c r="S178" i="3" s="1"/>
  <c r="T178" i="3" s="1"/>
  <c r="Q177" i="3"/>
  <c r="R177" i="3" s="1"/>
  <c r="S177" i="3" s="1"/>
  <c r="T177" i="3" s="1"/>
  <c r="Q176" i="3"/>
  <c r="R176" i="3" s="1"/>
  <c r="S176" i="3" s="1"/>
  <c r="T176" i="3" s="1"/>
  <c r="Q175" i="3"/>
  <c r="R175" i="3" s="1"/>
  <c r="S175" i="3" s="1"/>
  <c r="T175" i="3" s="1"/>
  <c r="Q174" i="3"/>
  <c r="R174" i="3" s="1"/>
  <c r="S174" i="3" s="1"/>
  <c r="T174" i="3" s="1"/>
  <c r="Q173" i="3"/>
  <c r="R173" i="3" s="1"/>
  <c r="S173" i="3" s="1"/>
  <c r="T173" i="3" s="1"/>
  <c r="Q172" i="3"/>
  <c r="R172" i="3" s="1"/>
  <c r="S172" i="3" s="1"/>
  <c r="T172" i="3" s="1"/>
  <c r="Q171" i="3"/>
  <c r="R171" i="3" s="1"/>
  <c r="S171" i="3" s="1"/>
  <c r="T171" i="3" s="1"/>
  <c r="Q170" i="3"/>
  <c r="R170" i="3" s="1"/>
  <c r="S170" i="3" s="1"/>
  <c r="T170" i="3" s="1"/>
  <c r="Q169" i="3"/>
  <c r="R169" i="3" s="1"/>
  <c r="S169" i="3" s="1"/>
  <c r="T169" i="3" s="1"/>
  <c r="Q168" i="3"/>
  <c r="R168" i="3" s="1"/>
  <c r="S168" i="3" s="1"/>
  <c r="T168" i="3" s="1"/>
  <c r="Q167" i="3"/>
  <c r="R167" i="3" s="1"/>
  <c r="S167" i="3" s="1"/>
  <c r="T167" i="3" s="1"/>
  <c r="Q166" i="3"/>
  <c r="R166" i="3" s="1"/>
  <c r="S166" i="3" s="1"/>
  <c r="T166" i="3" s="1"/>
  <c r="Q165" i="3"/>
  <c r="R165" i="3" s="1"/>
  <c r="S165" i="3" s="1"/>
  <c r="T165" i="3" s="1"/>
  <c r="Q164" i="3"/>
  <c r="R164" i="3" s="1"/>
  <c r="S164" i="3" s="1"/>
  <c r="T164" i="3" s="1"/>
  <c r="Q163" i="3"/>
  <c r="R163" i="3" s="1"/>
  <c r="S163" i="3" s="1"/>
  <c r="T163" i="3" s="1"/>
  <c r="Q162" i="3"/>
  <c r="R162" i="3" s="1"/>
  <c r="S162" i="3" s="1"/>
  <c r="T162" i="3" s="1"/>
  <c r="Q161" i="3"/>
  <c r="R161" i="3" s="1"/>
  <c r="S161" i="3" s="1"/>
  <c r="T161" i="3" s="1"/>
  <c r="Q160" i="3"/>
  <c r="R160" i="3" s="1"/>
  <c r="S160" i="3" s="1"/>
  <c r="T160" i="3" s="1"/>
  <c r="Q159" i="3"/>
  <c r="R159" i="3" s="1"/>
  <c r="S159" i="3" s="1"/>
  <c r="T159" i="3" s="1"/>
  <c r="Q158" i="3"/>
  <c r="R158" i="3" s="1"/>
  <c r="S158" i="3" s="1"/>
  <c r="T158" i="3" s="1"/>
  <c r="Q157" i="3"/>
  <c r="R157" i="3" s="1"/>
  <c r="S157" i="3" s="1"/>
  <c r="T157" i="3" s="1"/>
  <c r="Q156" i="3"/>
  <c r="R156" i="3" s="1"/>
  <c r="S156" i="3" s="1"/>
  <c r="T156" i="3" s="1"/>
  <c r="Q155" i="3"/>
  <c r="R155" i="3" s="1"/>
  <c r="S155" i="3" s="1"/>
  <c r="T155" i="3" s="1"/>
  <c r="Q154" i="3"/>
  <c r="R154" i="3" s="1"/>
  <c r="S154" i="3" s="1"/>
  <c r="T154" i="3" s="1"/>
  <c r="Q153" i="3"/>
  <c r="R153" i="3" s="1"/>
  <c r="S153" i="3" s="1"/>
  <c r="T153" i="3" s="1"/>
  <c r="Q152" i="3"/>
  <c r="R152" i="3" s="1"/>
  <c r="S152" i="3" s="1"/>
  <c r="T152" i="3" s="1"/>
  <c r="Q151" i="3"/>
  <c r="R151" i="3" s="1"/>
  <c r="S151" i="3" s="1"/>
  <c r="T151" i="3" s="1"/>
  <c r="Q150" i="3"/>
  <c r="R150" i="3" s="1"/>
  <c r="S150" i="3" s="1"/>
  <c r="T150" i="3" s="1"/>
  <c r="Q149" i="3"/>
  <c r="R149" i="3" s="1"/>
  <c r="S149" i="3" s="1"/>
  <c r="T149" i="3" s="1"/>
  <c r="Q148" i="3"/>
  <c r="R148" i="3" s="1"/>
  <c r="S148" i="3" s="1"/>
  <c r="T148" i="3" s="1"/>
  <c r="Q147" i="3"/>
  <c r="R147" i="3" s="1"/>
  <c r="S147" i="3" s="1"/>
  <c r="T147" i="3" s="1"/>
  <c r="Q146" i="3"/>
  <c r="R146" i="3" s="1"/>
  <c r="S146" i="3" s="1"/>
  <c r="T146" i="3" s="1"/>
  <c r="Q145" i="3"/>
  <c r="R145" i="3" s="1"/>
  <c r="S145" i="3" s="1"/>
  <c r="T145" i="3" s="1"/>
  <c r="S144" i="3"/>
  <c r="T144" i="3" s="1"/>
  <c r="R144" i="3"/>
  <c r="Q144" i="3"/>
  <c r="Q143" i="3"/>
  <c r="R143" i="3" s="1"/>
  <c r="S143" i="3" s="1"/>
  <c r="T143" i="3" s="1"/>
  <c r="S142" i="3"/>
  <c r="T142" i="3" s="1"/>
  <c r="R142" i="3"/>
  <c r="Q142" i="3"/>
  <c r="Q141" i="3"/>
  <c r="R141" i="3" s="1"/>
  <c r="S141" i="3" s="1"/>
  <c r="T141" i="3" s="1"/>
  <c r="Q140" i="3"/>
  <c r="R140" i="3" s="1"/>
  <c r="S140" i="3" s="1"/>
  <c r="T140" i="3" s="1"/>
  <c r="Q139" i="3"/>
  <c r="R139" i="3" s="1"/>
  <c r="S139" i="3" s="1"/>
  <c r="T139" i="3" s="1"/>
  <c r="R138" i="3"/>
  <c r="S138" i="3" s="1"/>
  <c r="T138" i="3" s="1"/>
  <c r="Q138" i="3"/>
  <c r="Q137" i="3"/>
  <c r="R137" i="3" s="1"/>
  <c r="S137" i="3" s="1"/>
  <c r="T137" i="3" s="1"/>
  <c r="R136" i="3"/>
  <c r="S136" i="3" s="1"/>
  <c r="T136" i="3" s="1"/>
  <c r="Q136" i="3"/>
  <c r="Q135" i="3"/>
  <c r="R135" i="3" s="1"/>
  <c r="S135" i="3" s="1"/>
  <c r="T135" i="3" s="1"/>
  <c r="T134" i="3"/>
  <c r="S134" i="3"/>
  <c r="R134" i="3"/>
  <c r="Q134" i="3"/>
  <c r="Q133" i="3"/>
  <c r="R133" i="3" s="1"/>
  <c r="S133" i="3" s="1"/>
  <c r="T133" i="3" s="1"/>
  <c r="Q132" i="3"/>
  <c r="R132" i="3" s="1"/>
  <c r="S132" i="3" s="1"/>
  <c r="T132" i="3" s="1"/>
  <c r="Q131" i="3"/>
  <c r="R131" i="3" s="1"/>
  <c r="S131" i="3" s="1"/>
  <c r="T131" i="3" s="1"/>
  <c r="Q130" i="3"/>
  <c r="R130" i="3" s="1"/>
  <c r="S130" i="3" s="1"/>
  <c r="T130" i="3" s="1"/>
  <c r="Q129" i="3"/>
  <c r="R129" i="3" s="1"/>
  <c r="S129" i="3" s="1"/>
  <c r="T129" i="3" s="1"/>
  <c r="S128" i="3"/>
  <c r="T128" i="3" s="1"/>
  <c r="R128" i="3"/>
  <c r="Q128" i="3"/>
  <c r="Q127" i="3"/>
  <c r="S127" i="3" s="1"/>
  <c r="T127" i="3" s="1"/>
  <c r="S126" i="3"/>
  <c r="T126" i="3" s="1"/>
  <c r="R126" i="3"/>
  <c r="Q126" i="3"/>
  <c r="Q125" i="3"/>
  <c r="R125" i="3" s="1"/>
  <c r="S125" i="3" s="1"/>
  <c r="T125" i="3" s="1"/>
  <c r="Q124" i="3"/>
  <c r="R124" i="3" s="1"/>
  <c r="S124" i="3" s="1"/>
  <c r="T124" i="3" s="1"/>
  <c r="R123" i="3"/>
  <c r="S123" i="3" s="1"/>
  <c r="T123" i="3" s="1"/>
  <c r="Q123" i="3"/>
  <c r="S122" i="3"/>
  <c r="T122" i="3" s="1"/>
  <c r="R122" i="3"/>
  <c r="Q122" i="3"/>
  <c r="Q121" i="3"/>
  <c r="R121" i="3" s="1"/>
  <c r="S121" i="3" s="1"/>
  <c r="T121" i="3" s="1"/>
  <c r="Q120" i="3"/>
  <c r="R120" i="3" s="1"/>
  <c r="S120" i="3" s="1"/>
  <c r="T120" i="3" s="1"/>
  <c r="R119" i="3"/>
  <c r="S119" i="3" s="1"/>
  <c r="T119" i="3" s="1"/>
  <c r="Q119" i="3"/>
  <c r="R118" i="3"/>
  <c r="S118" i="3" s="1"/>
  <c r="T118" i="3" s="1"/>
  <c r="Q118" i="3"/>
  <c r="Q117" i="3"/>
  <c r="R117" i="3" s="1"/>
  <c r="S117" i="3" s="1"/>
  <c r="T117" i="3" s="1"/>
  <c r="Q116" i="3"/>
  <c r="R116" i="3" s="1"/>
  <c r="S116" i="3" s="1"/>
  <c r="T116" i="3" s="1"/>
  <c r="R115" i="3"/>
  <c r="S115" i="3" s="1"/>
  <c r="T115" i="3" s="1"/>
  <c r="Q115" i="3"/>
  <c r="S114" i="3"/>
  <c r="T114" i="3" s="1"/>
  <c r="R114" i="3"/>
  <c r="Q114" i="3"/>
  <c r="Q113" i="3"/>
  <c r="R113" i="3" s="1"/>
  <c r="S113" i="3" s="1"/>
  <c r="T113" i="3" s="1"/>
  <c r="Q112" i="3"/>
  <c r="R112" i="3" s="1"/>
  <c r="S112" i="3" s="1"/>
  <c r="T112" i="3" s="1"/>
  <c r="R111" i="3"/>
  <c r="S111" i="3" s="1"/>
  <c r="T111" i="3" s="1"/>
  <c r="Q111" i="3"/>
  <c r="R110" i="3"/>
  <c r="S110" i="3" s="1"/>
  <c r="T110" i="3" s="1"/>
  <c r="Q110" i="3"/>
  <c r="Q109" i="3"/>
  <c r="R109" i="3" s="1"/>
  <c r="S109" i="3" s="1"/>
  <c r="T109" i="3" s="1"/>
  <c r="Q108" i="3"/>
  <c r="R108" i="3" s="1"/>
  <c r="S108" i="3" s="1"/>
  <c r="T108" i="3" s="1"/>
  <c r="R107" i="3"/>
  <c r="S107" i="3" s="1"/>
  <c r="T107" i="3" s="1"/>
  <c r="Q107" i="3"/>
  <c r="S106" i="3"/>
  <c r="T106" i="3" s="1"/>
  <c r="R106" i="3"/>
  <c r="Q106" i="3"/>
  <c r="Q105" i="3"/>
  <c r="R105" i="3" s="1"/>
  <c r="S105" i="3" s="1"/>
  <c r="T105" i="3" s="1"/>
  <c r="Q104" i="3"/>
  <c r="R104" i="3" s="1"/>
  <c r="S104" i="3" s="1"/>
  <c r="T104" i="3" s="1"/>
  <c r="R103" i="3"/>
  <c r="S103" i="3" s="1"/>
  <c r="T103" i="3" s="1"/>
  <c r="Q103" i="3"/>
  <c r="R102" i="3"/>
  <c r="S102" i="3" s="1"/>
  <c r="T102" i="3" s="1"/>
  <c r="Q102" i="3"/>
  <c r="Q101" i="3"/>
  <c r="R101" i="3" s="1"/>
  <c r="S101" i="3" s="1"/>
  <c r="T101" i="3" s="1"/>
  <c r="Q100" i="3"/>
  <c r="R100" i="3" s="1"/>
  <c r="S100" i="3" s="1"/>
  <c r="T100" i="3" s="1"/>
  <c r="R99" i="3"/>
  <c r="S99" i="3" s="1"/>
  <c r="T99" i="3" s="1"/>
  <c r="Q99" i="3"/>
  <c r="S98" i="3"/>
  <c r="T98" i="3" s="1"/>
  <c r="R98" i="3"/>
  <c r="Q98" i="3"/>
  <c r="Q97" i="3"/>
  <c r="R97" i="3" s="1"/>
  <c r="S97" i="3" s="1"/>
  <c r="T97" i="3" s="1"/>
  <c r="Q96" i="3"/>
  <c r="R96" i="3" s="1"/>
  <c r="S96" i="3" s="1"/>
  <c r="T96" i="3" s="1"/>
  <c r="R95" i="3"/>
  <c r="S95" i="3" s="1"/>
  <c r="T95" i="3" s="1"/>
  <c r="Q95" i="3"/>
  <c r="R94" i="3"/>
  <c r="S94" i="3" s="1"/>
  <c r="T94" i="3" s="1"/>
  <c r="Q94" i="3"/>
  <c r="Q93" i="3"/>
  <c r="R93" i="3" s="1"/>
  <c r="S93" i="3" s="1"/>
  <c r="T93" i="3" s="1"/>
  <c r="Q92" i="3"/>
  <c r="R92" i="3" s="1"/>
  <c r="S92" i="3" s="1"/>
  <c r="T92" i="3" s="1"/>
  <c r="R91" i="3"/>
  <c r="S91" i="3" s="1"/>
  <c r="T91" i="3" s="1"/>
  <c r="Q91" i="3"/>
  <c r="S90" i="3"/>
  <c r="T90" i="3" s="1"/>
  <c r="R90" i="3"/>
  <c r="Q90" i="3"/>
  <c r="Q89" i="3"/>
  <c r="R89" i="3" s="1"/>
  <c r="S89" i="3" s="1"/>
  <c r="T89" i="3" s="1"/>
  <c r="Q88" i="3"/>
  <c r="R88" i="3" s="1"/>
  <c r="S88" i="3" s="1"/>
  <c r="T88" i="3" s="1"/>
  <c r="R87" i="3"/>
  <c r="S87" i="3" s="1"/>
  <c r="T87" i="3" s="1"/>
  <c r="Q87" i="3"/>
  <c r="R86" i="3"/>
  <c r="S86" i="3" s="1"/>
  <c r="T86" i="3" s="1"/>
  <c r="Q86" i="3"/>
  <c r="Q85" i="3"/>
  <c r="R85" i="3" s="1"/>
  <c r="S85" i="3" s="1"/>
  <c r="T85" i="3" s="1"/>
  <c r="Q84" i="3"/>
  <c r="R84" i="3" s="1"/>
  <c r="S84" i="3" s="1"/>
  <c r="T84" i="3" s="1"/>
  <c r="R83" i="3"/>
  <c r="S83" i="3" s="1"/>
  <c r="T83" i="3" s="1"/>
  <c r="Q83" i="3"/>
  <c r="S82" i="3"/>
  <c r="T82" i="3" s="1"/>
  <c r="R82" i="3"/>
  <c r="Q82" i="3"/>
  <c r="Q81" i="3"/>
  <c r="R81" i="3" s="1"/>
  <c r="S81" i="3" s="1"/>
  <c r="T81" i="3" s="1"/>
  <c r="R80" i="3"/>
  <c r="S80" i="3" s="1"/>
  <c r="T80" i="3" s="1"/>
  <c r="Q80" i="3"/>
  <c r="Q79" i="3"/>
  <c r="R79" i="3" s="1"/>
  <c r="S79" i="3" s="1"/>
  <c r="T79" i="3" s="1"/>
  <c r="Q78" i="3"/>
  <c r="R78" i="3" s="1"/>
  <c r="S78" i="3" s="1"/>
  <c r="T78" i="3" s="1"/>
  <c r="Q77" i="3"/>
  <c r="R77" i="3" s="1"/>
  <c r="S77" i="3" s="1"/>
  <c r="T77" i="3" s="1"/>
  <c r="Q76" i="3"/>
  <c r="R76" i="3" s="1"/>
  <c r="S76" i="3" s="1"/>
  <c r="T76" i="3" s="1"/>
  <c r="Q75" i="3"/>
  <c r="R75" i="3" s="1"/>
  <c r="S75" i="3" s="1"/>
  <c r="T75" i="3" s="1"/>
  <c r="Q74" i="3"/>
  <c r="R74" i="3" s="1"/>
  <c r="S74" i="3" s="1"/>
  <c r="T74" i="3" s="1"/>
  <c r="Q73" i="3"/>
  <c r="R73" i="3" s="1"/>
  <c r="S73" i="3" s="1"/>
  <c r="T73" i="3" s="1"/>
  <c r="Q72" i="3"/>
  <c r="R72" i="3" s="1"/>
  <c r="S72" i="3" s="1"/>
  <c r="T72" i="3" s="1"/>
  <c r="Q71" i="3"/>
  <c r="R71" i="3" s="1"/>
  <c r="S71" i="3" s="1"/>
  <c r="T71" i="3" s="1"/>
  <c r="Q70" i="3"/>
  <c r="R70" i="3" s="1"/>
  <c r="S70" i="3" s="1"/>
  <c r="T70" i="3" s="1"/>
  <c r="Q69" i="3"/>
  <c r="R69" i="3" s="1"/>
  <c r="S69" i="3" s="1"/>
  <c r="T69" i="3" s="1"/>
  <c r="T68" i="3"/>
  <c r="Q68" i="3"/>
  <c r="R68" i="3" s="1"/>
  <c r="S68" i="3" s="1"/>
  <c r="Q67" i="3"/>
  <c r="R67" i="3" s="1"/>
  <c r="S67" i="3" s="1"/>
  <c r="T67" i="3" s="1"/>
  <c r="Q66" i="3"/>
  <c r="R66" i="3" s="1"/>
  <c r="S66" i="3" s="1"/>
  <c r="T66" i="3" s="1"/>
  <c r="Q65" i="3"/>
  <c r="R65" i="3" s="1"/>
  <c r="S65" i="3" s="1"/>
  <c r="T65" i="3" s="1"/>
  <c r="T64" i="3"/>
  <c r="Q64" i="3"/>
  <c r="R64" i="3" s="1"/>
  <c r="S64" i="3" s="1"/>
  <c r="Q63" i="3"/>
  <c r="R63" i="3" s="1"/>
  <c r="S63" i="3" s="1"/>
  <c r="T63" i="3" s="1"/>
  <c r="Q62" i="3"/>
  <c r="R62" i="3" s="1"/>
  <c r="S62" i="3" s="1"/>
  <c r="T62" i="3" s="1"/>
  <c r="Q61" i="3"/>
  <c r="R61" i="3" s="1"/>
  <c r="S61" i="3" s="1"/>
  <c r="T61" i="3" s="1"/>
  <c r="T60" i="3"/>
  <c r="Q60" i="3"/>
  <c r="R60" i="3" s="1"/>
  <c r="S60" i="3" s="1"/>
  <c r="Q59" i="3"/>
  <c r="R59" i="3" s="1"/>
  <c r="S59" i="3" s="1"/>
  <c r="T59" i="3" s="1"/>
  <c r="Q58" i="3"/>
  <c r="R58" i="3" s="1"/>
  <c r="S58" i="3" s="1"/>
  <c r="T58" i="3" s="1"/>
  <c r="Q57" i="3"/>
  <c r="R57" i="3" s="1"/>
  <c r="S57" i="3" s="1"/>
  <c r="T57" i="3" s="1"/>
  <c r="Q56" i="3"/>
  <c r="R56" i="3" s="1"/>
  <c r="S56" i="3" s="1"/>
  <c r="T56" i="3" s="1"/>
  <c r="Q55" i="3"/>
  <c r="R55" i="3" s="1"/>
  <c r="S55" i="3" s="1"/>
  <c r="T55" i="3" s="1"/>
  <c r="Q54" i="3"/>
  <c r="R54" i="3" s="1"/>
  <c r="S54" i="3" s="1"/>
  <c r="T54" i="3" s="1"/>
  <c r="Q53" i="3"/>
  <c r="R53" i="3" s="1"/>
  <c r="S53" i="3" s="1"/>
  <c r="T53" i="3" s="1"/>
  <c r="T52" i="3"/>
  <c r="Q52" i="3"/>
  <c r="R52" i="3" s="1"/>
  <c r="S52" i="3" s="1"/>
  <c r="Q51" i="3"/>
  <c r="R51" i="3" s="1"/>
  <c r="S51" i="3" s="1"/>
  <c r="T51" i="3" s="1"/>
  <c r="Q50" i="3"/>
  <c r="R50" i="3" s="1"/>
  <c r="S50" i="3" s="1"/>
  <c r="T50" i="3" s="1"/>
  <c r="Q49" i="3"/>
  <c r="R49" i="3" s="1"/>
  <c r="S49" i="3" s="1"/>
  <c r="T49" i="3" s="1"/>
  <c r="T48" i="3"/>
  <c r="Q48" i="3"/>
  <c r="R48" i="3" s="1"/>
  <c r="S48" i="3" s="1"/>
  <c r="Q47" i="3"/>
  <c r="R47" i="3" s="1"/>
  <c r="S47" i="3" s="1"/>
  <c r="T47" i="3" s="1"/>
  <c r="Q46" i="3"/>
  <c r="R46" i="3" s="1"/>
  <c r="S46" i="3" s="1"/>
  <c r="T46" i="3" s="1"/>
  <c r="Q45" i="3"/>
  <c r="R45" i="3" s="1"/>
  <c r="S45" i="3" s="1"/>
  <c r="T45" i="3" s="1"/>
  <c r="T44" i="3"/>
  <c r="Q44" i="3"/>
  <c r="R44" i="3" s="1"/>
  <c r="S44" i="3" s="1"/>
  <c r="Q43" i="3"/>
  <c r="R43" i="3" s="1"/>
  <c r="S43" i="3" s="1"/>
  <c r="T43" i="3" s="1"/>
  <c r="Q42" i="3"/>
  <c r="R42" i="3" s="1"/>
  <c r="S42" i="3" s="1"/>
  <c r="T42" i="3" s="1"/>
  <c r="Q41" i="3"/>
  <c r="R41" i="3" s="1"/>
  <c r="S41" i="3" s="1"/>
  <c r="T41" i="3" s="1"/>
  <c r="Q40" i="3"/>
  <c r="R40" i="3" s="1"/>
  <c r="S40" i="3" s="1"/>
  <c r="T40" i="3" s="1"/>
  <c r="Q39" i="3"/>
  <c r="R39" i="3" s="1"/>
  <c r="S39" i="3" s="1"/>
  <c r="T39" i="3" s="1"/>
  <c r="Q38" i="3"/>
  <c r="R38" i="3" s="1"/>
  <c r="S38" i="3" s="1"/>
  <c r="T38" i="3" s="1"/>
  <c r="Q37" i="3"/>
  <c r="R37" i="3" s="1"/>
  <c r="S37" i="3" s="1"/>
  <c r="T37" i="3" s="1"/>
  <c r="T36" i="3"/>
  <c r="Q36" i="3"/>
  <c r="R36" i="3" s="1"/>
  <c r="S36" i="3" s="1"/>
  <c r="Q35" i="3"/>
  <c r="R35" i="3" s="1"/>
  <c r="S35" i="3" s="1"/>
  <c r="T35" i="3" s="1"/>
  <c r="Q34" i="3"/>
  <c r="R34" i="3" s="1"/>
  <c r="S34" i="3" s="1"/>
  <c r="T34" i="3" s="1"/>
  <c r="Q33" i="3"/>
  <c r="R33" i="3" s="1"/>
  <c r="S33" i="3" s="1"/>
  <c r="T33" i="3" s="1"/>
  <c r="T32" i="3"/>
  <c r="Q32" i="3"/>
  <c r="R32" i="3" s="1"/>
  <c r="S32" i="3" s="1"/>
  <c r="Q31" i="3"/>
  <c r="R31" i="3" s="1"/>
  <c r="S31" i="3" s="1"/>
  <c r="T31" i="3" s="1"/>
  <c r="Q30" i="3"/>
  <c r="R30" i="3" s="1"/>
  <c r="S30" i="3" s="1"/>
  <c r="T30" i="3" s="1"/>
  <c r="Q29" i="3"/>
  <c r="R29" i="3" s="1"/>
  <c r="S29" i="3" s="1"/>
  <c r="T29" i="3" s="1"/>
  <c r="T28" i="3"/>
  <c r="Q28" i="3"/>
  <c r="R28" i="3" s="1"/>
  <c r="S28" i="3" s="1"/>
  <c r="Q27" i="3"/>
  <c r="R27" i="3" s="1"/>
  <c r="S27" i="3" s="1"/>
  <c r="T27" i="3" s="1"/>
  <c r="Q26" i="3"/>
  <c r="R26" i="3" s="1"/>
  <c r="S26" i="3" s="1"/>
  <c r="T26" i="3" s="1"/>
  <c r="Q25" i="3"/>
  <c r="R25" i="3" s="1"/>
  <c r="S25" i="3" s="1"/>
  <c r="T25" i="3" s="1"/>
  <c r="Q24" i="3"/>
  <c r="R24" i="3" s="1"/>
  <c r="S24" i="3" s="1"/>
  <c r="T24" i="3" s="1"/>
  <c r="Q23" i="3"/>
  <c r="R23" i="3" s="1"/>
  <c r="S23" i="3" s="1"/>
  <c r="T23" i="3" s="1"/>
  <c r="Q22" i="3"/>
  <c r="R22" i="3" s="1"/>
  <c r="S22" i="3" s="1"/>
  <c r="T22" i="3" s="1"/>
  <c r="Q21" i="3"/>
  <c r="R21" i="3" s="1"/>
  <c r="S21" i="3" s="1"/>
  <c r="T21" i="3" s="1"/>
  <c r="T20" i="3"/>
  <c r="Q20" i="3"/>
  <c r="R20" i="3" s="1"/>
  <c r="S20" i="3" s="1"/>
  <c r="Q19" i="3"/>
  <c r="R19" i="3" s="1"/>
  <c r="S19" i="3" s="1"/>
  <c r="T19" i="3" s="1"/>
  <c r="Q18" i="3"/>
  <c r="R18" i="3" s="1"/>
  <c r="S18" i="3" s="1"/>
  <c r="T18" i="3" s="1"/>
  <c r="Q17" i="3"/>
  <c r="R17" i="3" s="1"/>
  <c r="S17" i="3" s="1"/>
  <c r="T17" i="3" s="1"/>
  <c r="T16" i="3"/>
  <c r="Q16" i="3"/>
  <c r="R16" i="3" s="1"/>
  <c r="S16" i="3" s="1"/>
  <c r="Q15" i="3"/>
  <c r="S15" i="3" s="1"/>
  <c r="T15" i="3" s="1"/>
  <c r="Q14" i="3"/>
  <c r="R14" i="3" s="1"/>
  <c r="S14" i="3" s="1"/>
  <c r="T14" i="3" s="1"/>
  <c r="Q13" i="3"/>
  <c r="R13" i="3" s="1"/>
  <c r="S13" i="3" s="1"/>
  <c r="T13" i="3" s="1"/>
  <c r="T12" i="3"/>
  <c r="Q12" i="3"/>
  <c r="R12" i="3" s="1"/>
  <c r="S12" i="3" s="1"/>
  <c r="Q11" i="3"/>
  <c r="R11" i="3" s="1"/>
  <c r="S11" i="3" s="1"/>
  <c r="T11" i="3" s="1"/>
  <c r="Q10" i="3"/>
  <c r="R10" i="3" s="1"/>
  <c r="S10" i="3" s="1"/>
  <c r="T10" i="3" s="1"/>
  <c r="Q9" i="3"/>
  <c r="R9" i="3" s="1"/>
  <c r="S9" i="3" s="1"/>
  <c r="T9" i="3" s="1"/>
  <c r="Q8" i="3"/>
  <c r="R8" i="3" s="1"/>
  <c r="S8" i="3" s="1"/>
  <c r="T8" i="3" s="1"/>
  <c r="Q7" i="3"/>
  <c r="R7" i="3" s="1"/>
  <c r="S7" i="3" s="1"/>
  <c r="T7" i="3" s="1"/>
  <c r="Q6" i="3"/>
  <c r="R6" i="3" s="1"/>
  <c r="S6" i="3" s="1"/>
  <c r="T6" i="3" s="1"/>
  <c r="Q5" i="3"/>
  <c r="R5" i="3" s="1"/>
  <c r="S5" i="3" s="1"/>
  <c r="T5" i="3" s="1"/>
  <c r="Q4" i="3"/>
  <c r="R4" i="3" s="1"/>
  <c r="S4" i="3" s="1"/>
  <c r="T4" i="3" s="1"/>
  <c r="O247" i="2"/>
  <c r="N247" i="2"/>
  <c r="O246" i="2"/>
  <c r="N246" i="2"/>
  <c r="O245" i="2"/>
  <c r="N245" i="2"/>
  <c r="O244" i="2"/>
  <c r="N244" i="2"/>
  <c r="O243" i="2"/>
  <c r="N243" i="2"/>
  <c r="O242" i="2"/>
  <c r="N242" i="2"/>
  <c r="O241" i="2"/>
  <c r="N241" i="2"/>
  <c r="O240" i="2"/>
  <c r="N240" i="2"/>
  <c r="O239" i="2"/>
  <c r="N239" i="2"/>
  <c r="O238" i="2"/>
  <c r="N238" i="2"/>
  <c r="O237" i="2"/>
  <c r="N237" i="2"/>
  <c r="O236" i="2"/>
  <c r="N236" i="2"/>
  <c r="O235" i="2"/>
  <c r="N235" i="2"/>
  <c r="O234" i="2"/>
  <c r="N234" i="2"/>
  <c r="O233" i="2"/>
  <c r="N233" i="2"/>
  <c r="O232" i="2"/>
  <c r="N232" i="2"/>
  <c r="O231" i="2"/>
  <c r="N231" i="2"/>
  <c r="O230" i="2"/>
  <c r="N230" i="2"/>
  <c r="O229" i="2"/>
  <c r="N229" i="2"/>
  <c r="O228" i="2"/>
  <c r="N228" i="2"/>
  <c r="O227" i="2"/>
  <c r="N227" i="2"/>
  <c r="O226" i="2"/>
  <c r="N226" i="2"/>
  <c r="O225" i="2"/>
  <c r="N225" i="2"/>
  <c r="O224" i="2"/>
  <c r="N224" i="2"/>
  <c r="O223" i="2"/>
  <c r="N223" i="2"/>
  <c r="O222" i="2"/>
  <c r="N222" i="2"/>
  <c r="O221" i="2"/>
  <c r="N221" i="2"/>
  <c r="O220" i="2"/>
  <c r="N220" i="2"/>
  <c r="O219" i="2"/>
  <c r="N219" i="2"/>
  <c r="O218" i="2"/>
  <c r="N218" i="2"/>
  <c r="O217" i="2"/>
  <c r="N217" i="2"/>
  <c r="O216" i="2"/>
  <c r="N216" i="2"/>
  <c r="O215" i="2"/>
  <c r="N215" i="2"/>
  <c r="O214" i="2"/>
  <c r="N214" i="2"/>
  <c r="O213" i="2"/>
  <c r="N213" i="2"/>
  <c r="O212" i="2"/>
  <c r="N212" i="2"/>
  <c r="O211" i="2"/>
  <c r="N211" i="2"/>
  <c r="O210" i="2"/>
  <c r="N210" i="2"/>
  <c r="O209" i="2"/>
  <c r="N209" i="2"/>
  <c r="O208" i="2"/>
  <c r="N208" i="2"/>
  <c r="O207" i="2"/>
  <c r="N207" i="2"/>
  <c r="O206" i="2"/>
  <c r="N206" i="2"/>
  <c r="O205" i="2"/>
  <c r="N205" i="2"/>
  <c r="O204" i="2"/>
  <c r="N204" i="2"/>
  <c r="O203" i="2"/>
  <c r="N203" i="2"/>
  <c r="O202" i="2"/>
  <c r="N202" i="2"/>
  <c r="O201" i="2"/>
  <c r="N201" i="2"/>
  <c r="O200" i="2"/>
  <c r="N200" i="2"/>
  <c r="O199" i="2"/>
  <c r="N199" i="2"/>
  <c r="O198" i="2"/>
  <c r="N198" i="2"/>
  <c r="O197" i="2"/>
  <c r="N197" i="2"/>
  <c r="O196" i="2"/>
  <c r="N196" i="2"/>
  <c r="O195" i="2"/>
  <c r="N195" i="2"/>
  <c r="O194" i="2"/>
  <c r="N194" i="2"/>
  <c r="O193" i="2"/>
  <c r="N193" i="2"/>
  <c r="O192" i="2"/>
  <c r="N192" i="2"/>
  <c r="O191" i="2"/>
  <c r="N191" i="2"/>
  <c r="O190" i="2"/>
  <c r="N190" i="2"/>
  <c r="O189" i="2"/>
  <c r="N189" i="2"/>
  <c r="O188" i="2"/>
  <c r="N188" i="2"/>
  <c r="O187" i="2"/>
  <c r="N187" i="2"/>
  <c r="O186" i="2"/>
  <c r="N186" i="2"/>
  <c r="O185" i="2"/>
  <c r="N185" i="2"/>
  <c r="O184" i="2"/>
  <c r="N184" i="2"/>
  <c r="O183" i="2"/>
  <c r="N183" i="2"/>
  <c r="O182" i="2"/>
  <c r="N182" i="2"/>
  <c r="O181" i="2"/>
  <c r="N181" i="2"/>
  <c r="O180" i="2"/>
  <c r="N180" i="2"/>
  <c r="O179" i="2"/>
  <c r="N179" i="2"/>
  <c r="O178" i="2"/>
  <c r="N178" i="2"/>
  <c r="O177" i="2"/>
  <c r="N177" i="2"/>
  <c r="O176" i="2"/>
  <c r="N176" i="2"/>
  <c r="O175" i="2"/>
  <c r="N175" i="2"/>
  <c r="O174" i="2"/>
  <c r="N174" i="2"/>
  <c r="O173" i="2"/>
  <c r="N173" i="2"/>
  <c r="O172" i="2"/>
  <c r="N172" i="2"/>
  <c r="O171" i="2"/>
  <c r="N171" i="2"/>
  <c r="O170" i="2"/>
  <c r="N170" i="2"/>
  <c r="O169" i="2"/>
  <c r="N169" i="2"/>
  <c r="O168" i="2"/>
  <c r="N168" i="2"/>
  <c r="O167" i="2"/>
  <c r="N167" i="2"/>
  <c r="O166" i="2"/>
  <c r="N166" i="2"/>
  <c r="O165" i="2"/>
  <c r="N165" i="2"/>
  <c r="O164" i="2"/>
  <c r="N164" i="2"/>
  <c r="O163" i="2"/>
  <c r="N163" i="2"/>
  <c r="O162" i="2"/>
  <c r="N162" i="2"/>
  <c r="O161" i="2"/>
  <c r="N161" i="2"/>
  <c r="O160" i="2"/>
  <c r="N160" i="2"/>
  <c r="O159" i="2"/>
  <c r="N159" i="2"/>
  <c r="O158" i="2"/>
  <c r="N158" i="2"/>
  <c r="O157" i="2"/>
  <c r="N157" i="2"/>
  <c r="O156" i="2"/>
  <c r="N156" i="2"/>
  <c r="O155" i="2"/>
  <c r="N155" i="2"/>
  <c r="O154" i="2"/>
  <c r="N154" i="2"/>
  <c r="O153" i="2"/>
  <c r="N153" i="2"/>
  <c r="O152" i="2"/>
  <c r="N152" i="2"/>
  <c r="O151" i="2"/>
  <c r="N151" i="2"/>
  <c r="O150" i="2"/>
  <c r="N150" i="2"/>
  <c r="O149" i="2"/>
  <c r="N149" i="2"/>
  <c r="O148" i="2"/>
  <c r="N148" i="2"/>
  <c r="O147" i="2"/>
  <c r="N147" i="2"/>
  <c r="O146" i="2"/>
  <c r="N146" i="2"/>
  <c r="O145" i="2"/>
  <c r="N145" i="2"/>
  <c r="O144" i="2"/>
  <c r="N144" i="2"/>
  <c r="O143" i="2"/>
  <c r="N143" i="2"/>
  <c r="O142" i="2"/>
  <c r="N142" i="2"/>
  <c r="O141" i="2"/>
  <c r="N141" i="2"/>
  <c r="O140" i="2"/>
  <c r="N140" i="2"/>
  <c r="O139" i="2"/>
  <c r="N139" i="2"/>
  <c r="O138" i="2"/>
  <c r="N138" i="2"/>
  <c r="O137" i="2"/>
  <c r="N137" i="2"/>
  <c r="O136" i="2"/>
  <c r="N136" i="2"/>
  <c r="O135" i="2"/>
  <c r="N135" i="2"/>
  <c r="O134" i="2"/>
  <c r="N134" i="2"/>
  <c r="O133" i="2"/>
  <c r="N133" i="2"/>
  <c r="O132" i="2"/>
  <c r="N132" i="2"/>
  <c r="O131" i="2"/>
  <c r="N131" i="2"/>
  <c r="O130" i="2"/>
  <c r="N130" i="2"/>
  <c r="O129" i="2"/>
  <c r="N129" i="2"/>
  <c r="O128" i="2"/>
  <c r="N128" i="2"/>
  <c r="O127" i="2"/>
  <c r="N127" i="2"/>
  <c r="O126" i="2"/>
  <c r="N126" i="2"/>
  <c r="O125" i="2"/>
  <c r="N125" i="2"/>
  <c r="O124" i="2"/>
  <c r="N124" i="2"/>
  <c r="O123" i="2"/>
  <c r="N123" i="2"/>
  <c r="O122" i="2"/>
  <c r="N122" i="2"/>
  <c r="O121" i="2"/>
  <c r="N121" i="2"/>
  <c r="O120" i="2"/>
  <c r="N120" i="2"/>
  <c r="O119" i="2"/>
  <c r="N119" i="2"/>
  <c r="O118" i="2"/>
  <c r="N118" i="2"/>
  <c r="O117" i="2"/>
  <c r="N117" i="2"/>
  <c r="O116" i="2"/>
  <c r="N116" i="2"/>
  <c r="O115" i="2"/>
  <c r="N115" i="2"/>
  <c r="O114" i="2"/>
  <c r="N114" i="2"/>
  <c r="O113" i="2"/>
  <c r="N113" i="2"/>
  <c r="O112" i="2"/>
  <c r="N112" i="2"/>
  <c r="O111" i="2"/>
  <c r="N111" i="2"/>
  <c r="O110" i="2"/>
  <c r="N110" i="2"/>
  <c r="O109" i="2"/>
  <c r="N109" i="2"/>
  <c r="O108" i="2"/>
  <c r="N108" i="2"/>
  <c r="O107" i="2"/>
  <c r="N107" i="2"/>
  <c r="O106" i="2"/>
  <c r="N106" i="2"/>
  <c r="O105" i="2"/>
  <c r="N105" i="2"/>
  <c r="O104" i="2"/>
  <c r="N104" i="2"/>
  <c r="O103" i="2"/>
  <c r="N103" i="2"/>
  <c r="O102" i="2"/>
  <c r="N102" i="2"/>
  <c r="O101" i="2"/>
  <c r="N101" i="2"/>
  <c r="O100" i="2"/>
  <c r="N100" i="2"/>
  <c r="O99" i="2"/>
  <c r="N99" i="2"/>
  <c r="O98" i="2"/>
  <c r="N98" i="2"/>
  <c r="O97" i="2"/>
  <c r="N97" i="2"/>
  <c r="O96" i="2"/>
  <c r="N96" i="2"/>
  <c r="O95" i="2"/>
  <c r="N95" i="2"/>
  <c r="O94" i="2"/>
  <c r="N94" i="2"/>
  <c r="O93" i="2"/>
  <c r="N93" i="2"/>
  <c r="O92" i="2"/>
  <c r="N92" i="2"/>
  <c r="O91" i="2"/>
  <c r="N91" i="2"/>
  <c r="O90" i="2"/>
  <c r="N90" i="2"/>
  <c r="O89" i="2"/>
  <c r="N89" i="2"/>
  <c r="O88" i="2"/>
  <c r="N88" i="2"/>
  <c r="O87" i="2"/>
  <c r="N87" i="2"/>
  <c r="O86" i="2"/>
  <c r="N86" i="2"/>
  <c r="O85" i="2"/>
  <c r="N85" i="2"/>
  <c r="O84" i="2"/>
  <c r="N84" i="2"/>
  <c r="O83" i="2"/>
  <c r="N83" i="2"/>
  <c r="O82" i="2"/>
  <c r="N82" i="2"/>
  <c r="O81" i="2"/>
  <c r="N81" i="2"/>
  <c r="O80" i="2"/>
  <c r="N80" i="2"/>
  <c r="O79" i="2"/>
  <c r="N79" i="2"/>
  <c r="O78" i="2"/>
  <c r="N78" i="2"/>
  <c r="O77" i="2"/>
  <c r="N77" i="2"/>
  <c r="O76" i="2"/>
  <c r="N76" i="2"/>
  <c r="O75" i="2"/>
  <c r="N75" i="2"/>
  <c r="O74" i="2"/>
  <c r="N74" i="2"/>
  <c r="O73" i="2"/>
  <c r="N73" i="2"/>
  <c r="O72" i="2"/>
  <c r="N72" i="2"/>
  <c r="O71" i="2"/>
  <c r="N71" i="2"/>
  <c r="O70" i="2"/>
  <c r="N70" i="2"/>
  <c r="O69" i="2"/>
  <c r="N69" i="2"/>
  <c r="O68" i="2"/>
  <c r="N68" i="2"/>
  <c r="O67" i="2"/>
  <c r="N67" i="2"/>
  <c r="O66" i="2"/>
  <c r="N66" i="2"/>
  <c r="O65" i="2"/>
  <c r="N65" i="2"/>
  <c r="O64" i="2"/>
  <c r="N64" i="2"/>
  <c r="O63" i="2"/>
  <c r="N63" i="2"/>
  <c r="O62" i="2"/>
  <c r="N62" i="2"/>
  <c r="O61" i="2"/>
  <c r="N61" i="2"/>
  <c r="O60" i="2"/>
  <c r="N60" i="2"/>
  <c r="O59" i="2"/>
  <c r="N59" i="2"/>
  <c r="O58" i="2"/>
  <c r="N58" i="2"/>
  <c r="O57" i="2"/>
  <c r="N57" i="2"/>
  <c r="O56" i="2"/>
  <c r="N56" i="2"/>
  <c r="O55" i="2"/>
  <c r="N55" i="2"/>
  <c r="O54" i="2"/>
  <c r="N54" i="2"/>
  <c r="O53" i="2"/>
  <c r="N53" i="2"/>
  <c r="O52" i="2"/>
  <c r="N52" i="2"/>
  <c r="O51" i="2"/>
  <c r="N51" i="2"/>
  <c r="O50" i="2"/>
  <c r="N50" i="2"/>
  <c r="O49" i="2"/>
  <c r="N49" i="2"/>
  <c r="O48" i="2"/>
  <c r="N48" i="2"/>
  <c r="O47" i="2"/>
  <c r="N47" i="2"/>
  <c r="O46" i="2"/>
  <c r="N46" i="2"/>
  <c r="O45" i="2"/>
  <c r="N45" i="2"/>
  <c r="O44" i="2"/>
  <c r="N44" i="2"/>
  <c r="O43" i="2"/>
  <c r="N43" i="2"/>
  <c r="O42" i="2"/>
  <c r="N42" i="2"/>
  <c r="O41" i="2"/>
  <c r="N41" i="2"/>
  <c r="O40" i="2"/>
  <c r="N40" i="2"/>
  <c r="O39" i="2"/>
  <c r="N39" i="2"/>
  <c r="O38" i="2"/>
  <c r="N38" i="2"/>
  <c r="O37" i="2"/>
  <c r="N37" i="2"/>
  <c r="O36" i="2"/>
  <c r="N36" i="2"/>
  <c r="O35" i="2"/>
  <c r="N35" i="2"/>
  <c r="O34" i="2"/>
  <c r="N34" i="2"/>
  <c r="O33" i="2"/>
  <c r="N33" i="2"/>
  <c r="O32" i="2"/>
  <c r="N32" i="2"/>
  <c r="O31" i="2"/>
  <c r="N31" i="2"/>
  <c r="O30" i="2"/>
  <c r="N30" i="2"/>
  <c r="O29" i="2"/>
  <c r="N29" i="2"/>
  <c r="O28" i="2"/>
  <c r="N28" i="2"/>
  <c r="O27" i="2"/>
  <c r="N27" i="2"/>
  <c r="O26" i="2"/>
  <c r="N26" i="2"/>
  <c r="O25" i="2"/>
  <c r="N25" i="2"/>
  <c r="O24" i="2"/>
  <c r="N24" i="2"/>
  <c r="O23" i="2"/>
  <c r="N23" i="2"/>
  <c r="O22" i="2"/>
  <c r="N22" i="2"/>
  <c r="O21" i="2"/>
  <c r="N21" i="2"/>
  <c r="O20" i="2"/>
  <c r="N20" i="2"/>
  <c r="O19" i="2"/>
  <c r="N19" i="2"/>
  <c r="O18" i="2"/>
  <c r="N18" i="2"/>
  <c r="O17" i="2"/>
  <c r="N17" i="2"/>
  <c r="O16" i="2"/>
  <c r="N16" i="2"/>
  <c r="O15" i="2"/>
  <c r="N15" i="2"/>
  <c r="O14" i="2"/>
  <c r="N14" i="2"/>
  <c r="O13" i="2"/>
  <c r="N13" i="2"/>
  <c r="O12" i="2"/>
  <c r="N12" i="2"/>
  <c r="O11" i="2"/>
  <c r="N11" i="2"/>
  <c r="O10" i="2"/>
  <c r="N10" i="2"/>
  <c r="O9" i="2"/>
  <c r="N9" i="2"/>
  <c r="O8" i="2"/>
  <c r="N8" i="2"/>
  <c r="O7" i="2"/>
  <c r="N7" i="2"/>
  <c r="O6" i="2"/>
  <c r="N6" i="2"/>
  <c r="O5" i="2"/>
  <c r="N5" i="2"/>
  <c r="O4" i="2"/>
  <c r="N4" i="2"/>
  <c r="M247" i="2"/>
  <c r="L247" i="2"/>
  <c r="F247" i="2"/>
  <c r="G247" i="2" s="1"/>
  <c r="M246" i="2"/>
  <c r="L246" i="2"/>
  <c r="F246" i="2"/>
  <c r="G246" i="2" s="1"/>
  <c r="M245" i="2"/>
  <c r="L245" i="2"/>
  <c r="F245" i="2"/>
  <c r="G245" i="2" s="1"/>
  <c r="M244" i="2"/>
  <c r="L244" i="2"/>
  <c r="F244" i="2"/>
  <c r="G244" i="2" s="1"/>
  <c r="M243" i="2"/>
  <c r="L243" i="2"/>
  <c r="F243" i="2"/>
  <c r="G243" i="2" s="1"/>
  <c r="M242" i="2"/>
  <c r="L242" i="2"/>
  <c r="F242" i="2"/>
  <c r="G242" i="2" s="1"/>
  <c r="M241" i="2"/>
  <c r="L241" i="2"/>
  <c r="F241" i="2"/>
  <c r="G241" i="2" s="1"/>
  <c r="M240" i="2"/>
  <c r="L240" i="2"/>
  <c r="F240" i="2"/>
  <c r="G240" i="2" s="1"/>
  <c r="M239" i="2"/>
  <c r="L239" i="2"/>
  <c r="F239" i="2"/>
  <c r="G239" i="2" s="1"/>
  <c r="M238" i="2"/>
  <c r="L238" i="2"/>
  <c r="F238" i="2"/>
  <c r="G238" i="2" s="1"/>
  <c r="M237" i="2"/>
  <c r="L237" i="2"/>
  <c r="F237" i="2"/>
  <c r="G237" i="2" s="1"/>
  <c r="M236" i="2"/>
  <c r="L236" i="2"/>
  <c r="F236" i="2"/>
  <c r="G236" i="2" s="1"/>
  <c r="M235" i="2"/>
  <c r="L235" i="2"/>
  <c r="F235" i="2"/>
  <c r="G235" i="2" s="1"/>
  <c r="M234" i="2"/>
  <c r="L234" i="2"/>
  <c r="F234" i="2"/>
  <c r="G234" i="2" s="1"/>
  <c r="M233" i="2"/>
  <c r="L233" i="2"/>
  <c r="F233" i="2"/>
  <c r="G233" i="2" s="1"/>
  <c r="M232" i="2"/>
  <c r="L232" i="2"/>
  <c r="F232" i="2"/>
  <c r="G232" i="2" s="1"/>
  <c r="M231" i="2"/>
  <c r="L231" i="2"/>
  <c r="G231" i="2"/>
  <c r="F231" i="2"/>
  <c r="M230" i="2"/>
  <c r="L230" i="2"/>
  <c r="F230" i="2"/>
  <c r="G230" i="2" s="1"/>
  <c r="M229" i="2"/>
  <c r="L229" i="2"/>
  <c r="G229" i="2"/>
  <c r="F229" i="2"/>
  <c r="M228" i="2"/>
  <c r="L228" i="2"/>
  <c r="F228" i="2"/>
  <c r="G228" i="2" s="1"/>
  <c r="M227" i="2"/>
  <c r="L227" i="2"/>
  <c r="G227" i="2"/>
  <c r="F227" i="2"/>
  <c r="M226" i="2"/>
  <c r="L226" i="2"/>
  <c r="F226" i="2"/>
  <c r="G226" i="2" s="1"/>
  <c r="M225" i="2"/>
  <c r="L225" i="2"/>
  <c r="G225" i="2"/>
  <c r="F225" i="2"/>
  <c r="M224" i="2"/>
  <c r="L224" i="2"/>
  <c r="F224" i="2"/>
  <c r="G224" i="2" s="1"/>
  <c r="M223" i="2"/>
  <c r="L223" i="2"/>
  <c r="G223" i="2"/>
  <c r="F223" i="2"/>
  <c r="M222" i="2"/>
  <c r="L222" i="2"/>
  <c r="F222" i="2"/>
  <c r="G222" i="2" s="1"/>
  <c r="M221" i="2"/>
  <c r="L221" i="2"/>
  <c r="G221" i="2"/>
  <c r="F221" i="2"/>
  <c r="M220" i="2"/>
  <c r="L220" i="2"/>
  <c r="F220" i="2"/>
  <c r="G220" i="2" s="1"/>
  <c r="M219" i="2"/>
  <c r="L219" i="2"/>
  <c r="G219" i="2"/>
  <c r="F219" i="2"/>
  <c r="M218" i="2"/>
  <c r="L218" i="2"/>
  <c r="F218" i="2"/>
  <c r="G218" i="2" s="1"/>
  <c r="M217" i="2"/>
  <c r="L217" i="2"/>
  <c r="G217" i="2"/>
  <c r="F217" i="2"/>
  <c r="M216" i="2"/>
  <c r="L216" i="2"/>
  <c r="F216" i="2"/>
  <c r="G216" i="2" s="1"/>
  <c r="M215" i="2"/>
  <c r="L215" i="2"/>
  <c r="G215" i="2"/>
  <c r="F215" i="2"/>
  <c r="M214" i="2"/>
  <c r="L214" i="2"/>
  <c r="F214" i="2"/>
  <c r="G214" i="2" s="1"/>
  <c r="M213" i="2"/>
  <c r="L213" i="2"/>
  <c r="G213" i="2"/>
  <c r="F213" i="2"/>
  <c r="M212" i="2"/>
  <c r="L212" i="2"/>
  <c r="F212" i="2"/>
  <c r="G212" i="2" s="1"/>
  <c r="M211" i="2"/>
  <c r="L211" i="2"/>
  <c r="G211" i="2"/>
  <c r="F211" i="2"/>
  <c r="M210" i="2"/>
  <c r="L210" i="2"/>
  <c r="F210" i="2"/>
  <c r="G210" i="2" s="1"/>
  <c r="M209" i="2"/>
  <c r="L209" i="2"/>
  <c r="G209" i="2"/>
  <c r="F209" i="2"/>
  <c r="M208" i="2"/>
  <c r="L208" i="2"/>
  <c r="F208" i="2"/>
  <c r="G208" i="2" s="1"/>
  <c r="M207" i="2"/>
  <c r="L207" i="2"/>
  <c r="G207" i="2"/>
  <c r="F207" i="2"/>
  <c r="M206" i="2"/>
  <c r="L206" i="2"/>
  <c r="F206" i="2"/>
  <c r="G206" i="2" s="1"/>
  <c r="M205" i="2"/>
  <c r="L205" i="2"/>
  <c r="G205" i="2"/>
  <c r="F205" i="2"/>
  <c r="M204" i="2"/>
  <c r="L204" i="2"/>
  <c r="F204" i="2"/>
  <c r="G204" i="2" s="1"/>
  <c r="M203" i="2"/>
  <c r="L203" i="2"/>
  <c r="G203" i="2"/>
  <c r="F203" i="2"/>
  <c r="M202" i="2"/>
  <c r="L202" i="2"/>
  <c r="F202" i="2"/>
  <c r="G202" i="2" s="1"/>
  <c r="M201" i="2"/>
  <c r="L201" i="2"/>
  <c r="G201" i="2"/>
  <c r="F201" i="2"/>
  <c r="M200" i="2"/>
  <c r="L200" i="2"/>
  <c r="F200" i="2"/>
  <c r="G200" i="2" s="1"/>
  <c r="M199" i="2"/>
  <c r="L199" i="2"/>
  <c r="G199" i="2"/>
  <c r="F199" i="2"/>
  <c r="M198" i="2"/>
  <c r="L198" i="2"/>
  <c r="F198" i="2"/>
  <c r="G198" i="2" s="1"/>
  <c r="M197" i="2"/>
  <c r="L197" i="2"/>
  <c r="G197" i="2"/>
  <c r="F197" i="2"/>
  <c r="M196" i="2"/>
  <c r="L196" i="2"/>
  <c r="F196" i="2"/>
  <c r="G196" i="2" s="1"/>
  <c r="M195" i="2"/>
  <c r="L195" i="2"/>
  <c r="G195" i="2"/>
  <c r="F195" i="2"/>
  <c r="M194" i="2"/>
  <c r="L194" i="2"/>
  <c r="F194" i="2"/>
  <c r="G194" i="2" s="1"/>
  <c r="M193" i="2"/>
  <c r="L193" i="2"/>
  <c r="G193" i="2"/>
  <c r="F193" i="2"/>
  <c r="M192" i="2"/>
  <c r="L192" i="2"/>
  <c r="F192" i="2"/>
  <c r="G192" i="2" s="1"/>
  <c r="M191" i="2"/>
  <c r="L191" i="2"/>
  <c r="G191" i="2"/>
  <c r="F191" i="2"/>
  <c r="M190" i="2"/>
  <c r="L190" i="2"/>
  <c r="F190" i="2"/>
  <c r="G190" i="2" s="1"/>
  <c r="M189" i="2"/>
  <c r="L189" i="2"/>
  <c r="G189" i="2"/>
  <c r="F189" i="2"/>
  <c r="M188" i="2"/>
  <c r="L188" i="2"/>
  <c r="F188" i="2"/>
  <c r="G188" i="2" s="1"/>
  <c r="M187" i="2"/>
  <c r="L187" i="2"/>
  <c r="G187" i="2"/>
  <c r="F187" i="2"/>
  <c r="M186" i="2"/>
  <c r="L186" i="2"/>
  <c r="F186" i="2"/>
  <c r="G186" i="2" s="1"/>
  <c r="M185" i="2"/>
  <c r="L185" i="2"/>
  <c r="G185" i="2"/>
  <c r="F185" i="2"/>
  <c r="M184" i="2"/>
  <c r="L184" i="2"/>
  <c r="F184" i="2"/>
  <c r="G184" i="2" s="1"/>
  <c r="M183" i="2"/>
  <c r="L183" i="2"/>
  <c r="G183" i="2"/>
  <c r="F183" i="2"/>
  <c r="M182" i="2"/>
  <c r="L182" i="2"/>
  <c r="F182" i="2"/>
  <c r="G182" i="2" s="1"/>
  <c r="M181" i="2"/>
  <c r="L181" i="2"/>
  <c r="G181" i="2"/>
  <c r="F181" i="2"/>
  <c r="M180" i="2"/>
  <c r="L180" i="2"/>
  <c r="F180" i="2"/>
  <c r="G180" i="2" s="1"/>
  <c r="M179" i="2"/>
  <c r="L179" i="2"/>
  <c r="G179" i="2"/>
  <c r="F179" i="2"/>
  <c r="M178" i="2"/>
  <c r="L178" i="2"/>
  <c r="F178" i="2"/>
  <c r="G178" i="2" s="1"/>
  <c r="M177" i="2"/>
  <c r="L177" i="2"/>
  <c r="G177" i="2"/>
  <c r="F177" i="2"/>
  <c r="M176" i="2"/>
  <c r="L176" i="2"/>
  <c r="F176" i="2"/>
  <c r="G176" i="2" s="1"/>
  <c r="M175" i="2"/>
  <c r="L175" i="2"/>
  <c r="G175" i="2"/>
  <c r="F175" i="2"/>
  <c r="M174" i="2"/>
  <c r="L174" i="2"/>
  <c r="F174" i="2"/>
  <c r="G174" i="2" s="1"/>
  <c r="M173" i="2"/>
  <c r="L173" i="2"/>
  <c r="G173" i="2"/>
  <c r="F173" i="2"/>
  <c r="M172" i="2"/>
  <c r="L172" i="2"/>
  <c r="F172" i="2"/>
  <c r="G172" i="2" s="1"/>
  <c r="M171" i="2"/>
  <c r="L171" i="2"/>
  <c r="G171" i="2"/>
  <c r="F171" i="2"/>
  <c r="M170" i="2"/>
  <c r="L170" i="2"/>
  <c r="F170" i="2"/>
  <c r="G170" i="2" s="1"/>
  <c r="M169" i="2"/>
  <c r="L169" i="2"/>
  <c r="G169" i="2"/>
  <c r="F169" i="2"/>
  <c r="M168" i="2"/>
  <c r="L168" i="2"/>
  <c r="F168" i="2"/>
  <c r="G168" i="2" s="1"/>
  <c r="M167" i="2"/>
  <c r="L167" i="2"/>
  <c r="G167" i="2"/>
  <c r="F167" i="2"/>
  <c r="M166" i="2"/>
  <c r="L166" i="2"/>
  <c r="F166" i="2"/>
  <c r="G166" i="2" s="1"/>
  <c r="M165" i="2"/>
  <c r="L165" i="2"/>
  <c r="G165" i="2"/>
  <c r="F165" i="2"/>
  <c r="M164" i="2"/>
  <c r="L164" i="2"/>
  <c r="F164" i="2"/>
  <c r="G164" i="2" s="1"/>
  <c r="M163" i="2"/>
  <c r="L163" i="2"/>
  <c r="G163" i="2"/>
  <c r="F163" i="2"/>
  <c r="M162" i="2"/>
  <c r="L162" i="2"/>
  <c r="F162" i="2"/>
  <c r="G162" i="2" s="1"/>
  <c r="M161" i="2"/>
  <c r="L161" i="2"/>
  <c r="G161" i="2"/>
  <c r="F161" i="2"/>
  <c r="M160" i="2"/>
  <c r="L160" i="2"/>
  <c r="F160" i="2"/>
  <c r="G160" i="2" s="1"/>
  <c r="M159" i="2"/>
  <c r="L159" i="2"/>
  <c r="G159" i="2"/>
  <c r="F159" i="2"/>
  <c r="M158" i="2"/>
  <c r="L158" i="2"/>
  <c r="F158" i="2"/>
  <c r="G158" i="2" s="1"/>
  <c r="M157" i="2"/>
  <c r="L157" i="2"/>
  <c r="G157" i="2"/>
  <c r="F157" i="2"/>
  <c r="M156" i="2"/>
  <c r="L156" i="2"/>
  <c r="F156" i="2"/>
  <c r="G156" i="2" s="1"/>
  <c r="M155" i="2"/>
  <c r="L155" i="2"/>
  <c r="G155" i="2"/>
  <c r="F155" i="2"/>
  <c r="M154" i="2"/>
  <c r="L154" i="2"/>
  <c r="F154" i="2"/>
  <c r="G154" i="2" s="1"/>
  <c r="M153" i="2"/>
  <c r="L153" i="2"/>
  <c r="G153" i="2"/>
  <c r="F153" i="2"/>
  <c r="M152" i="2"/>
  <c r="L152" i="2"/>
  <c r="F152" i="2"/>
  <c r="G152" i="2" s="1"/>
  <c r="M151" i="2"/>
  <c r="L151" i="2"/>
  <c r="G151" i="2"/>
  <c r="F151" i="2"/>
  <c r="M150" i="2"/>
  <c r="L150" i="2"/>
  <c r="F150" i="2"/>
  <c r="G150" i="2" s="1"/>
  <c r="M149" i="2"/>
  <c r="L149" i="2"/>
  <c r="G149" i="2"/>
  <c r="F149" i="2"/>
  <c r="M148" i="2"/>
  <c r="L148" i="2"/>
  <c r="F148" i="2"/>
  <c r="G148" i="2" s="1"/>
  <c r="M147" i="2"/>
  <c r="L147" i="2"/>
  <c r="G147" i="2"/>
  <c r="F147" i="2"/>
  <c r="M146" i="2"/>
  <c r="L146" i="2"/>
  <c r="F146" i="2"/>
  <c r="G146" i="2" s="1"/>
  <c r="M145" i="2"/>
  <c r="L145" i="2"/>
  <c r="G145" i="2"/>
  <c r="F145" i="2"/>
  <c r="M144" i="2"/>
  <c r="L144" i="2"/>
  <c r="F144" i="2"/>
  <c r="G144" i="2" s="1"/>
  <c r="M143" i="2"/>
  <c r="L143" i="2"/>
  <c r="G143" i="2"/>
  <c r="F143" i="2"/>
  <c r="M142" i="2"/>
  <c r="L142" i="2"/>
  <c r="F142" i="2"/>
  <c r="G142" i="2" s="1"/>
  <c r="M141" i="2"/>
  <c r="L141" i="2"/>
  <c r="G141" i="2"/>
  <c r="F141" i="2"/>
  <c r="M140" i="2"/>
  <c r="L140" i="2"/>
  <c r="F140" i="2"/>
  <c r="G140" i="2" s="1"/>
  <c r="M139" i="2"/>
  <c r="L139" i="2"/>
  <c r="G139" i="2"/>
  <c r="F139" i="2"/>
  <c r="M138" i="2"/>
  <c r="L138" i="2"/>
  <c r="F138" i="2"/>
  <c r="G138" i="2" s="1"/>
  <c r="M137" i="2"/>
  <c r="L137" i="2"/>
  <c r="G137" i="2"/>
  <c r="F137" i="2"/>
  <c r="M136" i="2"/>
  <c r="L136" i="2"/>
  <c r="F136" i="2"/>
  <c r="G136" i="2" s="1"/>
  <c r="M135" i="2"/>
  <c r="L135" i="2"/>
  <c r="G135" i="2"/>
  <c r="F135" i="2"/>
  <c r="M134" i="2"/>
  <c r="L134" i="2"/>
  <c r="F134" i="2"/>
  <c r="G134" i="2" s="1"/>
  <c r="M133" i="2"/>
  <c r="L133" i="2"/>
  <c r="G133" i="2"/>
  <c r="F133" i="2"/>
  <c r="M132" i="2"/>
  <c r="L132" i="2"/>
  <c r="F132" i="2"/>
  <c r="G132" i="2" s="1"/>
  <c r="M131" i="2"/>
  <c r="L131" i="2"/>
  <c r="G131" i="2"/>
  <c r="F131" i="2"/>
  <c r="M130" i="2"/>
  <c r="L130" i="2"/>
  <c r="F130" i="2"/>
  <c r="G130" i="2" s="1"/>
  <c r="M129" i="2"/>
  <c r="L129" i="2"/>
  <c r="G129" i="2"/>
  <c r="F129" i="2"/>
  <c r="M128" i="2"/>
  <c r="L128" i="2"/>
  <c r="F128" i="2"/>
  <c r="G128" i="2" s="1"/>
  <c r="M127" i="2"/>
  <c r="L127" i="2"/>
  <c r="G127" i="2"/>
  <c r="F127" i="2"/>
  <c r="M126" i="2"/>
  <c r="L126" i="2"/>
  <c r="F126" i="2"/>
  <c r="G126" i="2" s="1"/>
  <c r="M125" i="2"/>
  <c r="L125" i="2"/>
  <c r="G125" i="2"/>
  <c r="F125" i="2"/>
  <c r="M124" i="2"/>
  <c r="L124" i="2"/>
  <c r="F124" i="2"/>
  <c r="G124" i="2" s="1"/>
  <c r="M123" i="2"/>
  <c r="L123" i="2"/>
  <c r="G123" i="2"/>
  <c r="F123" i="2"/>
  <c r="M122" i="2"/>
  <c r="L122" i="2"/>
  <c r="F122" i="2"/>
  <c r="G122" i="2" s="1"/>
  <c r="M121" i="2"/>
  <c r="L121" i="2"/>
  <c r="G121" i="2"/>
  <c r="F121" i="2"/>
  <c r="M120" i="2"/>
  <c r="L120" i="2"/>
  <c r="F120" i="2"/>
  <c r="G120" i="2" s="1"/>
  <c r="M119" i="2"/>
  <c r="L119" i="2"/>
  <c r="G119" i="2"/>
  <c r="F119" i="2"/>
  <c r="M118" i="2"/>
  <c r="L118" i="2"/>
  <c r="F118" i="2"/>
  <c r="G118" i="2" s="1"/>
  <c r="M117" i="2"/>
  <c r="L117" i="2"/>
  <c r="G117" i="2"/>
  <c r="F117" i="2"/>
  <c r="M116" i="2"/>
  <c r="L116" i="2"/>
  <c r="F116" i="2"/>
  <c r="G116" i="2" s="1"/>
  <c r="M115" i="2"/>
  <c r="L115" i="2"/>
  <c r="G115" i="2"/>
  <c r="F115" i="2"/>
  <c r="M114" i="2"/>
  <c r="L114" i="2"/>
  <c r="F114" i="2"/>
  <c r="G114" i="2" s="1"/>
  <c r="M113" i="2"/>
  <c r="L113" i="2"/>
  <c r="G113" i="2"/>
  <c r="F113" i="2"/>
  <c r="M112" i="2"/>
  <c r="L112" i="2"/>
  <c r="F112" i="2"/>
  <c r="G112" i="2" s="1"/>
  <c r="M111" i="2"/>
  <c r="L111" i="2"/>
  <c r="G111" i="2"/>
  <c r="F111" i="2"/>
  <c r="M110" i="2"/>
  <c r="L110" i="2"/>
  <c r="F110" i="2"/>
  <c r="G110" i="2" s="1"/>
  <c r="M109" i="2"/>
  <c r="L109" i="2"/>
  <c r="G109" i="2"/>
  <c r="F109" i="2"/>
  <c r="M108" i="2"/>
  <c r="L108" i="2"/>
  <c r="F108" i="2"/>
  <c r="G108" i="2" s="1"/>
  <c r="M107" i="2"/>
  <c r="L107" i="2"/>
  <c r="G107" i="2"/>
  <c r="F107" i="2"/>
  <c r="M106" i="2"/>
  <c r="L106" i="2"/>
  <c r="F106" i="2"/>
  <c r="G106" i="2" s="1"/>
  <c r="M105" i="2"/>
  <c r="L105" i="2"/>
  <c r="G105" i="2"/>
  <c r="F105" i="2"/>
  <c r="M104" i="2"/>
  <c r="L104" i="2"/>
  <c r="F104" i="2"/>
  <c r="G104" i="2" s="1"/>
  <c r="M103" i="2"/>
  <c r="L103" i="2"/>
  <c r="G103" i="2"/>
  <c r="F103" i="2"/>
  <c r="M102" i="2"/>
  <c r="L102" i="2"/>
  <c r="F102" i="2"/>
  <c r="G102" i="2" s="1"/>
  <c r="M101" i="2"/>
  <c r="L101" i="2"/>
  <c r="G101" i="2"/>
  <c r="F101" i="2"/>
  <c r="M100" i="2"/>
  <c r="L100" i="2"/>
  <c r="F100" i="2"/>
  <c r="G100" i="2" s="1"/>
  <c r="M99" i="2"/>
  <c r="L99" i="2"/>
  <c r="G99" i="2"/>
  <c r="F99" i="2"/>
  <c r="M98" i="2"/>
  <c r="L98" i="2"/>
  <c r="F98" i="2"/>
  <c r="G98" i="2" s="1"/>
  <c r="M97" i="2"/>
  <c r="L97" i="2"/>
  <c r="G97" i="2"/>
  <c r="F97" i="2"/>
  <c r="M96" i="2"/>
  <c r="L96" i="2"/>
  <c r="F96" i="2"/>
  <c r="G96" i="2" s="1"/>
  <c r="M95" i="2"/>
  <c r="L95" i="2"/>
  <c r="G95" i="2"/>
  <c r="F95" i="2"/>
  <c r="M94" i="2"/>
  <c r="L94" i="2"/>
  <c r="F94" i="2"/>
  <c r="G94" i="2" s="1"/>
  <c r="M93" i="2"/>
  <c r="L93" i="2"/>
  <c r="G93" i="2"/>
  <c r="F93" i="2"/>
  <c r="M92" i="2"/>
  <c r="L92" i="2"/>
  <c r="F92" i="2"/>
  <c r="G92" i="2" s="1"/>
  <c r="M91" i="2"/>
  <c r="L91" i="2"/>
  <c r="G91" i="2"/>
  <c r="F91" i="2"/>
  <c r="M90" i="2"/>
  <c r="L90" i="2"/>
  <c r="F90" i="2"/>
  <c r="G90" i="2" s="1"/>
  <c r="M89" i="2"/>
  <c r="L89" i="2"/>
  <c r="G89" i="2"/>
  <c r="F89" i="2"/>
  <c r="M88" i="2"/>
  <c r="L88" i="2"/>
  <c r="F88" i="2"/>
  <c r="G88" i="2" s="1"/>
  <c r="M87" i="2"/>
  <c r="L87" i="2"/>
  <c r="G87" i="2"/>
  <c r="F87" i="2"/>
  <c r="M86" i="2"/>
  <c r="L86" i="2"/>
  <c r="F86" i="2"/>
  <c r="G86" i="2" s="1"/>
  <c r="M85" i="2"/>
  <c r="L85" i="2"/>
  <c r="G85" i="2"/>
  <c r="F85" i="2"/>
  <c r="M84" i="2"/>
  <c r="L84" i="2"/>
  <c r="F84" i="2"/>
  <c r="G84" i="2" s="1"/>
  <c r="M83" i="2"/>
  <c r="L83" i="2"/>
  <c r="G83" i="2"/>
  <c r="F83" i="2"/>
  <c r="M82" i="2"/>
  <c r="L82" i="2"/>
  <c r="F82" i="2"/>
  <c r="G82" i="2" s="1"/>
  <c r="M81" i="2"/>
  <c r="L81" i="2"/>
  <c r="G81" i="2"/>
  <c r="F81" i="2"/>
  <c r="M80" i="2"/>
  <c r="L80" i="2"/>
  <c r="F80" i="2"/>
  <c r="G80" i="2" s="1"/>
  <c r="M79" i="2"/>
  <c r="L79" i="2"/>
  <c r="G79" i="2"/>
  <c r="F79" i="2"/>
  <c r="M78" i="2"/>
  <c r="L78" i="2"/>
  <c r="F78" i="2"/>
  <c r="G78" i="2" s="1"/>
  <c r="M77" i="2"/>
  <c r="L77" i="2"/>
  <c r="G77" i="2"/>
  <c r="F77" i="2"/>
  <c r="M76" i="2"/>
  <c r="L76" i="2"/>
  <c r="F76" i="2"/>
  <c r="G76" i="2" s="1"/>
  <c r="M75" i="2"/>
  <c r="L75" i="2"/>
  <c r="G75" i="2"/>
  <c r="F75" i="2"/>
  <c r="M74" i="2"/>
  <c r="L74" i="2"/>
  <c r="F74" i="2"/>
  <c r="G74" i="2" s="1"/>
  <c r="M73" i="2"/>
  <c r="L73" i="2"/>
  <c r="G73" i="2"/>
  <c r="F73" i="2"/>
  <c r="M72" i="2"/>
  <c r="L72" i="2"/>
  <c r="F72" i="2"/>
  <c r="G72" i="2" s="1"/>
  <c r="M71" i="2"/>
  <c r="L71" i="2"/>
  <c r="G71" i="2"/>
  <c r="F71" i="2"/>
  <c r="M70" i="2"/>
  <c r="L70" i="2"/>
  <c r="F70" i="2"/>
  <c r="G70" i="2" s="1"/>
  <c r="M69" i="2"/>
  <c r="L69" i="2"/>
  <c r="G69" i="2"/>
  <c r="F69" i="2"/>
  <c r="M68" i="2"/>
  <c r="L68" i="2"/>
  <c r="F68" i="2"/>
  <c r="G68" i="2" s="1"/>
  <c r="M67" i="2"/>
  <c r="L67" i="2"/>
  <c r="G67" i="2"/>
  <c r="F67" i="2"/>
  <c r="M66" i="2"/>
  <c r="L66" i="2"/>
  <c r="F66" i="2"/>
  <c r="G66" i="2" s="1"/>
  <c r="M65" i="2"/>
  <c r="L65" i="2"/>
  <c r="G65" i="2"/>
  <c r="F65" i="2"/>
  <c r="M64" i="2"/>
  <c r="L64" i="2"/>
  <c r="F64" i="2"/>
  <c r="G64" i="2" s="1"/>
  <c r="M63" i="2"/>
  <c r="L63" i="2"/>
  <c r="G63" i="2"/>
  <c r="F63" i="2"/>
  <c r="M62" i="2"/>
  <c r="L62" i="2"/>
  <c r="F62" i="2"/>
  <c r="G62" i="2" s="1"/>
  <c r="M61" i="2"/>
  <c r="L61" i="2"/>
  <c r="G61" i="2"/>
  <c r="F61" i="2"/>
  <c r="M60" i="2"/>
  <c r="L60" i="2"/>
  <c r="F60" i="2"/>
  <c r="G60" i="2" s="1"/>
  <c r="M59" i="2"/>
  <c r="L59" i="2"/>
  <c r="G59" i="2"/>
  <c r="F59" i="2"/>
  <c r="M58" i="2"/>
  <c r="L58" i="2"/>
  <c r="F58" i="2"/>
  <c r="G58" i="2" s="1"/>
  <c r="M57" i="2"/>
  <c r="L57" i="2"/>
  <c r="G57" i="2"/>
  <c r="F57" i="2"/>
  <c r="M56" i="2"/>
  <c r="L56" i="2"/>
  <c r="F56" i="2"/>
  <c r="G56" i="2" s="1"/>
  <c r="M55" i="2"/>
  <c r="L55" i="2"/>
  <c r="G55" i="2"/>
  <c r="F55" i="2"/>
  <c r="M54" i="2"/>
  <c r="L54" i="2"/>
  <c r="F54" i="2"/>
  <c r="G54" i="2" s="1"/>
  <c r="M53" i="2"/>
  <c r="L53" i="2"/>
  <c r="G53" i="2"/>
  <c r="F53" i="2"/>
  <c r="M52" i="2"/>
  <c r="L52" i="2"/>
  <c r="F52" i="2"/>
  <c r="G52" i="2" s="1"/>
  <c r="M51" i="2"/>
  <c r="L51" i="2"/>
  <c r="G51" i="2"/>
  <c r="F51" i="2"/>
  <c r="M50" i="2"/>
  <c r="L50" i="2"/>
  <c r="F50" i="2"/>
  <c r="G50" i="2" s="1"/>
  <c r="M49" i="2"/>
  <c r="L49" i="2"/>
  <c r="G49" i="2"/>
  <c r="F49" i="2"/>
  <c r="M48" i="2"/>
  <c r="L48" i="2"/>
  <c r="F48" i="2"/>
  <c r="G48" i="2" s="1"/>
  <c r="M47" i="2"/>
  <c r="L47" i="2"/>
  <c r="G47" i="2"/>
  <c r="F47" i="2"/>
  <c r="M46" i="2"/>
  <c r="L46" i="2"/>
  <c r="F46" i="2"/>
  <c r="G46" i="2" s="1"/>
  <c r="M45" i="2"/>
  <c r="L45" i="2"/>
  <c r="G45" i="2"/>
  <c r="F45" i="2"/>
  <c r="M44" i="2"/>
  <c r="L44" i="2"/>
  <c r="F44" i="2"/>
  <c r="G44" i="2" s="1"/>
  <c r="M43" i="2"/>
  <c r="L43" i="2"/>
  <c r="G43" i="2"/>
  <c r="F43" i="2"/>
  <c r="M42" i="2"/>
  <c r="L42" i="2"/>
  <c r="F42" i="2"/>
  <c r="G42" i="2" s="1"/>
  <c r="M41" i="2"/>
  <c r="L41" i="2"/>
  <c r="G41" i="2"/>
  <c r="F41" i="2"/>
  <c r="M40" i="2"/>
  <c r="L40" i="2"/>
  <c r="F40" i="2"/>
  <c r="G40" i="2" s="1"/>
  <c r="M39" i="2"/>
  <c r="L39" i="2"/>
  <c r="G39" i="2"/>
  <c r="F39" i="2"/>
  <c r="M38" i="2"/>
  <c r="L38" i="2"/>
  <c r="F38" i="2"/>
  <c r="G38" i="2" s="1"/>
  <c r="M37" i="2"/>
  <c r="L37" i="2"/>
  <c r="G37" i="2"/>
  <c r="F37" i="2"/>
  <c r="M36" i="2"/>
  <c r="L36" i="2"/>
  <c r="F36" i="2"/>
  <c r="G36" i="2" s="1"/>
  <c r="M35" i="2"/>
  <c r="L35" i="2"/>
  <c r="G35" i="2"/>
  <c r="F35" i="2"/>
  <c r="M34" i="2"/>
  <c r="L34" i="2"/>
  <c r="F34" i="2"/>
  <c r="G34" i="2" s="1"/>
  <c r="M33" i="2"/>
  <c r="L33" i="2"/>
  <c r="G33" i="2"/>
  <c r="F33" i="2"/>
  <c r="M32" i="2"/>
  <c r="L32" i="2"/>
  <c r="F32" i="2"/>
  <c r="G32" i="2" s="1"/>
  <c r="M31" i="2"/>
  <c r="L31" i="2"/>
  <c r="G31" i="2"/>
  <c r="F31" i="2"/>
  <c r="M30" i="2"/>
  <c r="L30" i="2"/>
  <c r="F30" i="2"/>
  <c r="G30" i="2" s="1"/>
  <c r="M29" i="2"/>
  <c r="L29" i="2"/>
  <c r="G29" i="2"/>
  <c r="F29" i="2"/>
  <c r="M28" i="2"/>
  <c r="L28" i="2"/>
  <c r="F28" i="2"/>
  <c r="G28" i="2" s="1"/>
  <c r="M27" i="2"/>
  <c r="L27" i="2"/>
  <c r="G27" i="2"/>
  <c r="F27" i="2"/>
  <c r="M26" i="2"/>
  <c r="L26" i="2"/>
  <c r="F26" i="2"/>
  <c r="G26" i="2" s="1"/>
  <c r="M25" i="2"/>
  <c r="L25" i="2"/>
  <c r="G25" i="2"/>
  <c r="F25" i="2"/>
  <c r="M24" i="2"/>
  <c r="L24" i="2"/>
  <c r="F24" i="2"/>
  <c r="G24" i="2" s="1"/>
  <c r="M23" i="2"/>
  <c r="L23" i="2"/>
  <c r="G23" i="2"/>
  <c r="F23" i="2"/>
  <c r="M22" i="2"/>
  <c r="L22" i="2"/>
  <c r="F22" i="2"/>
  <c r="G22" i="2" s="1"/>
  <c r="M21" i="2"/>
  <c r="L21" i="2"/>
  <c r="G21" i="2"/>
  <c r="F21" i="2"/>
  <c r="M20" i="2"/>
  <c r="L20" i="2"/>
  <c r="F20" i="2"/>
  <c r="G20" i="2" s="1"/>
  <c r="M19" i="2"/>
  <c r="L19" i="2"/>
  <c r="G19" i="2"/>
  <c r="F19" i="2"/>
  <c r="M18" i="2"/>
  <c r="L18" i="2"/>
  <c r="F18" i="2"/>
  <c r="G18" i="2" s="1"/>
  <c r="M17" i="2"/>
  <c r="L17" i="2"/>
  <c r="G17" i="2"/>
  <c r="F17" i="2"/>
  <c r="M16" i="2"/>
  <c r="L16" i="2"/>
  <c r="F16" i="2"/>
  <c r="G16" i="2" s="1"/>
  <c r="M15" i="2"/>
  <c r="L15" i="2"/>
  <c r="G15" i="2"/>
  <c r="F15" i="2"/>
  <c r="M14" i="2"/>
  <c r="L14" i="2"/>
  <c r="F14" i="2"/>
  <c r="G14" i="2" s="1"/>
  <c r="M13" i="2"/>
  <c r="L13" i="2"/>
  <c r="G13" i="2"/>
  <c r="F13" i="2"/>
  <c r="M12" i="2"/>
  <c r="L12" i="2"/>
  <c r="F12" i="2"/>
  <c r="G12" i="2" s="1"/>
  <c r="M11" i="2"/>
  <c r="L11" i="2"/>
  <c r="G11" i="2"/>
  <c r="F11" i="2"/>
  <c r="M10" i="2"/>
  <c r="L10" i="2"/>
  <c r="F10" i="2"/>
  <c r="G10" i="2" s="1"/>
  <c r="M9" i="2"/>
  <c r="L9" i="2"/>
  <c r="G9" i="2"/>
  <c r="F9" i="2"/>
  <c r="M8" i="2"/>
  <c r="L8" i="2"/>
  <c r="F8" i="2"/>
  <c r="G8" i="2" s="1"/>
  <c r="M7" i="2"/>
  <c r="L7" i="2"/>
  <c r="G7" i="2"/>
  <c r="F7" i="2"/>
  <c r="M6" i="2"/>
  <c r="L6" i="2"/>
  <c r="F6" i="2"/>
  <c r="G6" i="2" s="1"/>
  <c r="M5" i="2"/>
  <c r="L5" i="2"/>
  <c r="G5" i="2"/>
  <c r="F5" i="2"/>
  <c r="M4" i="2"/>
  <c r="L4" i="2"/>
  <c r="F4" i="2"/>
  <c r="G4" i="2" s="1"/>
  <c r="O247" i="3"/>
  <c r="M247" i="3"/>
  <c r="L247" i="3"/>
  <c r="O246" i="3"/>
  <c r="M246" i="3"/>
  <c r="N246" i="3" s="1"/>
  <c r="L246" i="3"/>
  <c r="O245" i="3"/>
  <c r="M245" i="3"/>
  <c r="L245" i="3"/>
  <c r="O244" i="3"/>
  <c r="M244" i="3"/>
  <c r="N244" i="3" s="1"/>
  <c r="L244" i="3"/>
  <c r="O243" i="3"/>
  <c r="M243" i="3"/>
  <c r="N243" i="3" s="1"/>
  <c r="L243" i="3"/>
  <c r="O242" i="3"/>
  <c r="M242" i="3"/>
  <c r="N242" i="3" s="1"/>
  <c r="L242" i="3"/>
  <c r="O241" i="3"/>
  <c r="M241" i="3"/>
  <c r="L241" i="3"/>
  <c r="O240" i="3"/>
  <c r="M240" i="3"/>
  <c r="N240" i="3" s="1"/>
  <c r="L240" i="3"/>
  <c r="O239" i="3"/>
  <c r="M239" i="3"/>
  <c r="L239" i="3"/>
  <c r="O238" i="3"/>
  <c r="M238" i="3"/>
  <c r="N238" i="3" s="1"/>
  <c r="L238" i="3"/>
  <c r="O237" i="3"/>
  <c r="M237" i="3"/>
  <c r="L237" i="3"/>
  <c r="O236" i="3"/>
  <c r="N236" i="3"/>
  <c r="M236" i="3"/>
  <c r="L236" i="3"/>
  <c r="O235" i="3"/>
  <c r="M235" i="3"/>
  <c r="L235" i="3"/>
  <c r="O234" i="3"/>
  <c r="N234" i="3"/>
  <c r="M234" i="3"/>
  <c r="L234" i="3"/>
  <c r="O233" i="3"/>
  <c r="M233" i="3"/>
  <c r="L233" i="3"/>
  <c r="O232" i="3"/>
  <c r="M232" i="3"/>
  <c r="N232" i="3" s="1"/>
  <c r="L232" i="3"/>
  <c r="O231" i="3"/>
  <c r="M231" i="3"/>
  <c r="L231" i="3"/>
  <c r="O230" i="3"/>
  <c r="M230" i="3"/>
  <c r="N230" i="3" s="1"/>
  <c r="L230" i="3"/>
  <c r="O229" i="3"/>
  <c r="M229" i="3"/>
  <c r="L229" i="3"/>
  <c r="O228" i="3"/>
  <c r="M228" i="3"/>
  <c r="N228" i="3" s="1"/>
  <c r="L228" i="3"/>
  <c r="O227" i="3"/>
  <c r="M227" i="3"/>
  <c r="N227" i="3" s="1"/>
  <c r="L227" i="3"/>
  <c r="O226" i="3"/>
  <c r="M226" i="3"/>
  <c r="N226" i="3" s="1"/>
  <c r="L226" i="3"/>
  <c r="O225" i="3"/>
  <c r="M225" i="3"/>
  <c r="N225" i="3" s="1"/>
  <c r="L225" i="3"/>
  <c r="O224" i="3"/>
  <c r="M224" i="3"/>
  <c r="N224" i="3" s="1"/>
  <c r="L224" i="3"/>
  <c r="O223" i="3"/>
  <c r="M223" i="3"/>
  <c r="L223" i="3"/>
  <c r="O222" i="3"/>
  <c r="M222" i="3"/>
  <c r="N222" i="3" s="1"/>
  <c r="L222" i="3"/>
  <c r="O221" i="3"/>
  <c r="M221" i="3"/>
  <c r="L221" i="3"/>
  <c r="O220" i="3"/>
  <c r="N220" i="3"/>
  <c r="M220" i="3"/>
  <c r="L220" i="3"/>
  <c r="O219" i="3"/>
  <c r="M219" i="3"/>
  <c r="L219" i="3"/>
  <c r="O218" i="3"/>
  <c r="N218" i="3"/>
  <c r="M218" i="3"/>
  <c r="L218" i="3"/>
  <c r="O217" i="3"/>
  <c r="M217" i="3"/>
  <c r="L217" i="3"/>
  <c r="O216" i="3"/>
  <c r="M216" i="3"/>
  <c r="N216" i="3" s="1"/>
  <c r="L216" i="3"/>
  <c r="O215" i="3"/>
  <c r="M215" i="3"/>
  <c r="L215" i="3"/>
  <c r="O214" i="3"/>
  <c r="M214" i="3"/>
  <c r="N214" i="3" s="1"/>
  <c r="L214" i="3"/>
  <c r="O213" i="3"/>
  <c r="M213" i="3"/>
  <c r="L213" i="3"/>
  <c r="O212" i="3"/>
  <c r="M212" i="3"/>
  <c r="N212" i="3" s="1"/>
  <c r="L212" i="3"/>
  <c r="O211" i="3"/>
  <c r="M211" i="3"/>
  <c r="N211" i="3" s="1"/>
  <c r="L211" i="3"/>
  <c r="O210" i="3"/>
  <c r="M210" i="3"/>
  <c r="N210" i="3" s="1"/>
  <c r="L210" i="3"/>
  <c r="O209" i="3"/>
  <c r="M209" i="3"/>
  <c r="N209" i="3" s="1"/>
  <c r="L209" i="3"/>
  <c r="O208" i="3"/>
  <c r="M208" i="3"/>
  <c r="N208" i="3" s="1"/>
  <c r="L208" i="3"/>
  <c r="O207" i="3"/>
  <c r="M207" i="3"/>
  <c r="L207" i="3"/>
  <c r="O206" i="3"/>
  <c r="M206" i="3"/>
  <c r="N206" i="3" s="1"/>
  <c r="L206" i="3"/>
  <c r="O205" i="3"/>
  <c r="M205" i="3"/>
  <c r="L205" i="3"/>
  <c r="O204" i="3"/>
  <c r="N204" i="3"/>
  <c r="M204" i="3"/>
  <c r="L204" i="3"/>
  <c r="O203" i="3"/>
  <c r="M203" i="3"/>
  <c r="L203" i="3"/>
  <c r="O202" i="3"/>
  <c r="N202" i="3"/>
  <c r="M202" i="3"/>
  <c r="L202" i="3"/>
  <c r="O201" i="3"/>
  <c r="M201" i="3"/>
  <c r="L201" i="3"/>
  <c r="O200" i="3"/>
  <c r="M200" i="3"/>
  <c r="N200" i="3" s="1"/>
  <c r="L200" i="3"/>
  <c r="O199" i="3"/>
  <c r="M199" i="3"/>
  <c r="L199" i="3"/>
  <c r="O198" i="3"/>
  <c r="M198" i="3"/>
  <c r="N198" i="3" s="1"/>
  <c r="L198" i="3"/>
  <c r="O197" i="3"/>
  <c r="M197" i="3"/>
  <c r="L197" i="3"/>
  <c r="O196" i="3"/>
  <c r="M196" i="3"/>
  <c r="N196" i="3" s="1"/>
  <c r="L196" i="3"/>
  <c r="O195" i="3"/>
  <c r="M195" i="3"/>
  <c r="N195" i="3" s="1"/>
  <c r="L195" i="3"/>
  <c r="O194" i="3"/>
  <c r="M194" i="3"/>
  <c r="N194" i="3" s="1"/>
  <c r="L194" i="3"/>
  <c r="O193" i="3"/>
  <c r="M193" i="3"/>
  <c r="N193" i="3" s="1"/>
  <c r="L193" i="3"/>
  <c r="O192" i="3"/>
  <c r="M192" i="3"/>
  <c r="N192" i="3" s="1"/>
  <c r="L192" i="3"/>
  <c r="O191" i="3"/>
  <c r="M191" i="3"/>
  <c r="L191" i="3"/>
  <c r="O190" i="3"/>
  <c r="M190" i="3"/>
  <c r="N190" i="3" s="1"/>
  <c r="L190" i="3"/>
  <c r="O189" i="3"/>
  <c r="M189" i="3"/>
  <c r="L189" i="3"/>
  <c r="O188" i="3"/>
  <c r="N188" i="3"/>
  <c r="M188" i="3"/>
  <c r="L188" i="3"/>
  <c r="O187" i="3"/>
  <c r="M187" i="3"/>
  <c r="L187" i="3"/>
  <c r="O186" i="3"/>
  <c r="N186" i="3"/>
  <c r="M186" i="3"/>
  <c r="L186" i="3"/>
  <c r="O185" i="3"/>
  <c r="M185" i="3"/>
  <c r="L185" i="3"/>
  <c r="O184" i="3"/>
  <c r="M184" i="3"/>
  <c r="N184" i="3" s="1"/>
  <c r="L184" i="3"/>
  <c r="O183" i="3"/>
  <c r="M183" i="3"/>
  <c r="L183" i="3"/>
  <c r="O182" i="3"/>
  <c r="M182" i="3"/>
  <c r="N182" i="3" s="1"/>
  <c r="L182" i="3"/>
  <c r="O181" i="3"/>
  <c r="M181" i="3"/>
  <c r="L181" i="3"/>
  <c r="O180" i="3"/>
  <c r="M180" i="3"/>
  <c r="N180" i="3" s="1"/>
  <c r="L180" i="3"/>
  <c r="O179" i="3"/>
  <c r="M179" i="3"/>
  <c r="N179" i="3" s="1"/>
  <c r="L179" i="3"/>
  <c r="O178" i="3"/>
  <c r="M178" i="3"/>
  <c r="N178" i="3" s="1"/>
  <c r="L178" i="3"/>
  <c r="O177" i="3"/>
  <c r="M177" i="3"/>
  <c r="N177" i="3" s="1"/>
  <c r="L177" i="3"/>
  <c r="O176" i="3"/>
  <c r="M176" i="3"/>
  <c r="N176" i="3" s="1"/>
  <c r="L176" i="3"/>
  <c r="O175" i="3"/>
  <c r="M175" i="3"/>
  <c r="N175" i="3" s="1"/>
  <c r="L175" i="3"/>
  <c r="O174" i="3"/>
  <c r="M174" i="3"/>
  <c r="N174" i="3" s="1"/>
  <c r="L174" i="3"/>
  <c r="O173" i="3"/>
  <c r="M173" i="3"/>
  <c r="L173" i="3"/>
  <c r="O172" i="3"/>
  <c r="N172" i="3"/>
  <c r="M172" i="3"/>
  <c r="L172" i="3"/>
  <c r="O171" i="3"/>
  <c r="M171" i="3"/>
  <c r="L171" i="3"/>
  <c r="O170" i="3"/>
  <c r="N170" i="3"/>
  <c r="M170" i="3"/>
  <c r="L170" i="3"/>
  <c r="O169" i="3"/>
  <c r="M169" i="3"/>
  <c r="L169" i="3"/>
  <c r="O168" i="3"/>
  <c r="M168" i="3"/>
  <c r="N168" i="3" s="1"/>
  <c r="L168" i="3"/>
  <c r="O167" i="3"/>
  <c r="M167" i="3"/>
  <c r="L167" i="3"/>
  <c r="O166" i="3"/>
  <c r="M166" i="3"/>
  <c r="N166" i="3" s="1"/>
  <c r="L166" i="3"/>
  <c r="O165" i="3"/>
  <c r="M165" i="3"/>
  <c r="L165" i="3"/>
  <c r="O164" i="3"/>
  <c r="M164" i="3"/>
  <c r="N164" i="3" s="1"/>
  <c r="L164" i="3"/>
  <c r="O163" i="3"/>
  <c r="M163" i="3"/>
  <c r="N163" i="3" s="1"/>
  <c r="L163" i="3"/>
  <c r="O162" i="3"/>
  <c r="M162" i="3"/>
  <c r="N162" i="3" s="1"/>
  <c r="L162" i="3"/>
  <c r="O161" i="3"/>
  <c r="M161" i="3"/>
  <c r="N161" i="3" s="1"/>
  <c r="L161" i="3"/>
  <c r="O160" i="3"/>
  <c r="M160" i="3"/>
  <c r="N160" i="3" s="1"/>
  <c r="L160" i="3"/>
  <c r="O159" i="3"/>
  <c r="M159" i="3"/>
  <c r="L159" i="3"/>
  <c r="O158" i="3"/>
  <c r="M158" i="3"/>
  <c r="N158" i="3" s="1"/>
  <c r="L158" i="3"/>
  <c r="O157" i="3"/>
  <c r="M157" i="3"/>
  <c r="L157" i="3"/>
  <c r="O156" i="3"/>
  <c r="N156" i="3"/>
  <c r="M156" i="3"/>
  <c r="L156" i="3"/>
  <c r="O155" i="3"/>
  <c r="M155" i="3"/>
  <c r="L155" i="3"/>
  <c r="O154" i="3"/>
  <c r="N154" i="3"/>
  <c r="M154" i="3"/>
  <c r="L154" i="3"/>
  <c r="O153" i="3"/>
  <c r="M153" i="3"/>
  <c r="L153" i="3"/>
  <c r="O152" i="3"/>
  <c r="M152" i="3"/>
  <c r="N152" i="3" s="1"/>
  <c r="L152" i="3"/>
  <c r="O151" i="3"/>
  <c r="M151" i="3"/>
  <c r="L151" i="3"/>
  <c r="O150" i="3"/>
  <c r="M150" i="3"/>
  <c r="N150" i="3" s="1"/>
  <c r="L150" i="3"/>
  <c r="O149" i="3"/>
  <c r="M149" i="3"/>
  <c r="L149" i="3"/>
  <c r="O148" i="3"/>
  <c r="M148" i="3"/>
  <c r="N148" i="3" s="1"/>
  <c r="L148" i="3"/>
  <c r="O147" i="3"/>
  <c r="M147" i="3"/>
  <c r="N147" i="3" s="1"/>
  <c r="L147" i="3"/>
  <c r="O146" i="3"/>
  <c r="M146" i="3"/>
  <c r="N146" i="3" s="1"/>
  <c r="L146" i="3"/>
  <c r="O145" i="3"/>
  <c r="M145" i="3"/>
  <c r="N145" i="3" s="1"/>
  <c r="L145" i="3"/>
  <c r="O144" i="3"/>
  <c r="M144" i="3"/>
  <c r="N144" i="3" s="1"/>
  <c r="L144" i="3"/>
  <c r="O143" i="3"/>
  <c r="M143" i="3"/>
  <c r="L143" i="3"/>
  <c r="O142" i="3"/>
  <c r="M142" i="3"/>
  <c r="N142" i="3" s="1"/>
  <c r="L142" i="3"/>
  <c r="O141" i="3"/>
  <c r="M141" i="3"/>
  <c r="L141" i="3"/>
  <c r="O140" i="3"/>
  <c r="N140" i="3"/>
  <c r="M140" i="3"/>
  <c r="L140" i="3"/>
  <c r="O139" i="3"/>
  <c r="M139" i="3"/>
  <c r="L139" i="3"/>
  <c r="O138" i="3"/>
  <c r="N138" i="3"/>
  <c r="M138" i="3"/>
  <c r="L138" i="3"/>
  <c r="O137" i="3"/>
  <c r="M137" i="3"/>
  <c r="L137" i="3"/>
  <c r="O136" i="3"/>
  <c r="M136" i="3"/>
  <c r="N136" i="3" s="1"/>
  <c r="L136" i="3"/>
  <c r="O135" i="3"/>
  <c r="M135" i="3"/>
  <c r="L135" i="3"/>
  <c r="O134" i="3"/>
  <c r="M134" i="3"/>
  <c r="N134" i="3" s="1"/>
  <c r="L134" i="3"/>
  <c r="O133" i="3"/>
  <c r="M133" i="3"/>
  <c r="L133" i="3"/>
  <c r="O132" i="3"/>
  <c r="M132" i="3"/>
  <c r="N132" i="3" s="1"/>
  <c r="L132" i="3"/>
  <c r="O131" i="3"/>
  <c r="M131" i="3"/>
  <c r="N131" i="3" s="1"/>
  <c r="L131" i="3"/>
  <c r="O130" i="3"/>
  <c r="M130" i="3"/>
  <c r="N130" i="3" s="1"/>
  <c r="L130" i="3"/>
  <c r="O129" i="3"/>
  <c r="M129" i="3"/>
  <c r="N129" i="3" s="1"/>
  <c r="L129" i="3"/>
  <c r="O128" i="3"/>
  <c r="M128" i="3"/>
  <c r="N128" i="3" s="1"/>
  <c r="L128" i="3"/>
  <c r="O127" i="3"/>
  <c r="M127" i="3"/>
  <c r="L127" i="3"/>
  <c r="O126" i="3"/>
  <c r="M126" i="3"/>
  <c r="N126" i="3" s="1"/>
  <c r="L126" i="3"/>
  <c r="O125" i="3"/>
  <c r="M125" i="3"/>
  <c r="L125" i="3"/>
  <c r="O124" i="3"/>
  <c r="N124" i="3"/>
  <c r="M124" i="3"/>
  <c r="L124" i="3"/>
  <c r="O123" i="3"/>
  <c r="M123" i="3"/>
  <c r="L123" i="3"/>
  <c r="O122" i="3"/>
  <c r="N122" i="3"/>
  <c r="M122" i="3"/>
  <c r="L122" i="3"/>
  <c r="O121" i="3"/>
  <c r="M121" i="3"/>
  <c r="L121" i="3"/>
  <c r="O120" i="3"/>
  <c r="M120" i="3"/>
  <c r="N120" i="3" s="1"/>
  <c r="L120" i="3"/>
  <c r="O119" i="3"/>
  <c r="M119" i="3"/>
  <c r="L119" i="3"/>
  <c r="O118" i="3"/>
  <c r="M118" i="3"/>
  <c r="N118" i="3" s="1"/>
  <c r="L118" i="3"/>
  <c r="O117" i="3"/>
  <c r="M117" i="3"/>
  <c r="N117" i="3" s="1"/>
  <c r="L117" i="3"/>
  <c r="O116" i="3"/>
  <c r="M116" i="3"/>
  <c r="N116" i="3" s="1"/>
  <c r="L116" i="3"/>
  <c r="O115" i="3"/>
  <c r="M115" i="3"/>
  <c r="N115" i="3" s="1"/>
  <c r="L115" i="3"/>
  <c r="O114" i="3"/>
  <c r="M114" i="3"/>
  <c r="N114" i="3" s="1"/>
  <c r="L114" i="3"/>
  <c r="O113" i="3"/>
  <c r="M113" i="3"/>
  <c r="N113" i="3" s="1"/>
  <c r="L113" i="3"/>
  <c r="O112" i="3"/>
  <c r="M112" i="3"/>
  <c r="N112" i="3" s="1"/>
  <c r="L112" i="3"/>
  <c r="O111" i="3"/>
  <c r="M111" i="3"/>
  <c r="L111" i="3"/>
  <c r="O110" i="3"/>
  <c r="M110" i="3"/>
  <c r="L110" i="3"/>
  <c r="N110" i="3" s="1"/>
  <c r="O109" i="3"/>
  <c r="M109" i="3"/>
  <c r="L109" i="3"/>
  <c r="O108" i="3"/>
  <c r="N108" i="3"/>
  <c r="M108" i="3"/>
  <c r="L108" i="3"/>
  <c r="O107" i="3"/>
  <c r="M107" i="3"/>
  <c r="L107" i="3"/>
  <c r="O106" i="3"/>
  <c r="N106" i="3"/>
  <c r="M106" i="3"/>
  <c r="L106" i="3"/>
  <c r="O105" i="3"/>
  <c r="M105" i="3"/>
  <c r="L105" i="3"/>
  <c r="O104" i="3"/>
  <c r="M104" i="3"/>
  <c r="N104" i="3" s="1"/>
  <c r="L104" i="3"/>
  <c r="O103" i="3"/>
  <c r="M103" i="3"/>
  <c r="L103" i="3"/>
  <c r="O102" i="3"/>
  <c r="M102" i="3"/>
  <c r="N102" i="3" s="1"/>
  <c r="L102" i="3"/>
  <c r="O101" i="3"/>
  <c r="M101" i="3"/>
  <c r="N101" i="3" s="1"/>
  <c r="L101" i="3"/>
  <c r="O100" i="3"/>
  <c r="M100" i="3"/>
  <c r="N100" i="3" s="1"/>
  <c r="L100" i="3"/>
  <c r="O99" i="3"/>
  <c r="M99" i="3"/>
  <c r="N99" i="3" s="1"/>
  <c r="L99" i="3"/>
  <c r="O98" i="3"/>
  <c r="M98" i="3"/>
  <c r="N98" i="3" s="1"/>
  <c r="L98" i="3"/>
  <c r="O97" i="3"/>
  <c r="M97" i="3"/>
  <c r="N97" i="3" s="1"/>
  <c r="L97" i="3"/>
  <c r="O96" i="3"/>
  <c r="M96" i="3"/>
  <c r="N96" i="3" s="1"/>
  <c r="L96" i="3"/>
  <c r="O95" i="3"/>
  <c r="M95" i="3"/>
  <c r="L95" i="3"/>
  <c r="O94" i="3"/>
  <c r="M94" i="3"/>
  <c r="L94" i="3"/>
  <c r="N94" i="3" s="1"/>
  <c r="O93" i="3"/>
  <c r="M93" i="3"/>
  <c r="L93" i="3"/>
  <c r="O92" i="3"/>
  <c r="N92" i="3"/>
  <c r="M92" i="3"/>
  <c r="L92" i="3"/>
  <c r="O91" i="3"/>
  <c r="M91" i="3"/>
  <c r="L91" i="3"/>
  <c r="O90" i="3"/>
  <c r="M90" i="3"/>
  <c r="N90" i="3" s="1"/>
  <c r="L90" i="3"/>
  <c r="O89" i="3"/>
  <c r="M89" i="3"/>
  <c r="L89" i="3"/>
  <c r="O88" i="3"/>
  <c r="M88" i="3"/>
  <c r="N88" i="3" s="1"/>
  <c r="L88" i="3"/>
  <c r="O87" i="3"/>
  <c r="M87" i="3"/>
  <c r="L87" i="3"/>
  <c r="O86" i="3"/>
  <c r="M86" i="3"/>
  <c r="N86" i="3" s="1"/>
  <c r="L86" i="3"/>
  <c r="O85" i="3"/>
  <c r="M85" i="3"/>
  <c r="N85" i="3" s="1"/>
  <c r="L85" i="3"/>
  <c r="O84" i="3"/>
  <c r="M84" i="3"/>
  <c r="N84" i="3" s="1"/>
  <c r="L84" i="3"/>
  <c r="O83" i="3"/>
  <c r="M83" i="3"/>
  <c r="N83" i="3" s="1"/>
  <c r="L83" i="3"/>
  <c r="O82" i="3"/>
  <c r="M82" i="3"/>
  <c r="N82" i="3" s="1"/>
  <c r="L82" i="3"/>
  <c r="O81" i="3"/>
  <c r="M81" i="3"/>
  <c r="L81" i="3"/>
  <c r="O80" i="3"/>
  <c r="M80" i="3"/>
  <c r="N80" i="3" s="1"/>
  <c r="L80" i="3"/>
  <c r="O79" i="3"/>
  <c r="M79" i="3"/>
  <c r="L79" i="3"/>
  <c r="O78" i="3"/>
  <c r="M78" i="3"/>
  <c r="L78" i="3"/>
  <c r="N78" i="3" s="1"/>
  <c r="O77" i="3"/>
  <c r="M77" i="3"/>
  <c r="N77" i="3" s="1"/>
  <c r="L77" i="3"/>
  <c r="O76" i="3"/>
  <c r="M76" i="3"/>
  <c r="L76" i="3"/>
  <c r="N76" i="3" s="1"/>
  <c r="O75" i="3"/>
  <c r="M75" i="3"/>
  <c r="N75" i="3" s="1"/>
  <c r="L75" i="3"/>
  <c r="O74" i="3"/>
  <c r="M74" i="3"/>
  <c r="L74" i="3"/>
  <c r="N74" i="3" s="1"/>
  <c r="O73" i="3"/>
  <c r="M73" i="3"/>
  <c r="N73" i="3" s="1"/>
  <c r="L73" i="3"/>
  <c r="O72" i="3"/>
  <c r="M72" i="3"/>
  <c r="L72" i="3"/>
  <c r="N72" i="3" s="1"/>
  <c r="O71" i="3"/>
  <c r="M71" i="3"/>
  <c r="N71" i="3" s="1"/>
  <c r="L71" i="3"/>
  <c r="O70" i="3"/>
  <c r="M70" i="3"/>
  <c r="L70" i="3"/>
  <c r="N70" i="3" s="1"/>
  <c r="O69" i="3"/>
  <c r="M69" i="3"/>
  <c r="N69" i="3" s="1"/>
  <c r="L69" i="3"/>
  <c r="O68" i="3"/>
  <c r="M68" i="3"/>
  <c r="L68" i="3"/>
  <c r="N68" i="3" s="1"/>
  <c r="O67" i="3"/>
  <c r="M67" i="3"/>
  <c r="N67" i="3" s="1"/>
  <c r="L67" i="3"/>
  <c r="O66" i="3"/>
  <c r="M66" i="3"/>
  <c r="L66" i="3"/>
  <c r="N66" i="3" s="1"/>
  <c r="O65" i="3"/>
  <c r="M65" i="3"/>
  <c r="N65" i="3" s="1"/>
  <c r="L65" i="3"/>
  <c r="O64" i="3"/>
  <c r="M64" i="3"/>
  <c r="L64" i="3"/>
  <c r="N64" i="3" s="1"/>
  <c r="O63" i="3"/>
  <c r="M63" i="3"/>
  <c r="N63" i="3" s="1"/>
  <c r="L63" i="3"/>
  <c r="O62" i="3"/>
  <c r="M62" i="3"/>
  <c r="N62" i="3" s="1"/>
  <c r="L62" i="3"/>
  <c r="O61" i="3"/>
  <c r="M61" i="3"/>
  <c r="N61" i="3" s="1"/>
  <c r="L61" i="3"/>
  <c r="O60" i="3"/>
  <c r="M60" i="3"/>
  <c r="N60" i="3" s="1"/>
  <c r="L60" i="3"/>
  <c r="O59" i="3"/>
  <c r="M59" i="3"/>
  <c r="N59" i="3" s="1"/>
  <c r="L59" i="3"/>
  <c r="O58" i="3"/>
  <c r="M58" i="3"/>
  <c r="N58" i="3" s="1"/>
  <c r="L58" i="3"/>
  <c r="O57" i="3"/>
  <c r="M57" i="3"/>
  <c r="N57" i="3" s="1"/>
  <c r="L57" i="3"/>
  <c r="O56" i="3"/>
  <c r="M56" i="3"/>
  <c r="N56" i="3" s="1"/>
  <c r="L56" i="3"/>
  <c r="O55" i="3"/>
  <c r="M55" i="3"/>
  <c r="N55" i="3" s="1"/>
  <c r="L55" i="3"/>
  <c r="O54" i="3"/>
  <c r="M54" i="3"/>
  <c r="N54" i="3" s="1"/>
  <c r="L54" i="3"/>
  <c r="O53" i="3"/>
  <c r="M53" i="3"/>
  <c r="N53" i="3" s="1"/>
  <c r="L53" i="3"/>
  <c r="O52" i="3"/>
  <c r="M52" i="3"/>
  <c r="N52" i="3" s="1"/>
  <c r="L52" i="3"/>
  <c r="O51" i="3"/>
  <c r="M51" i="3"/>
  <c r="N51" i="3" s="1"/>
  <c r="L51" i="3"/>
  <c r="O50" i="3"/>
  <c r="M50" i="3"/>
  <c r="N50" i="3" s="1"/>
  <c r="L50" i="3"/>
  <c r="O49" i="3"/>
  <c r="M49" i="3"/>
  <c r="N49" i="3" s="1"/>
  <c r="L49" i="3"/>
  <c r="O48" i="3"/>
  <c r="M48" i="3"/>
  <c r="N48" i="3" s="1"/>
  <c r="L48" i="3"/>
  <c r="O47" i="3"/>
  <c r="M47" i="3"/>
  <c r="N47" i="3" s="1"/>
  <c r="L47" i="3"/>
  <c r="O46" i="3"/>
  <c r="M46" i="3"/>
  <c r="N46" i="3" s="1"/>
  <c r="L46" i="3"/>
  <c r="O45" i="3"/>
  <c r="M45" i="3"/>
  <c r="N45" i="3" s="1"/>
  <c r="L45" i="3"/>
  <c r="O44" i="3"/>
  <c r="M44" i="3"/>
  <c r="N44" i="3" s="1"/>
  <c r="L44" i="3"/>
  <c r="O43" i="3"/>
  <c r="M43" i="3"/>
  <c r="N43" i="3" s="1"/>
  <c r="L43" i="3"/>
  <c r="O42" i="3"/>
  <c r="M42" i="3"/>
  <c r="N42" i="3" s="1"/>
  <c r="L42" i="3"/>
  <c r="O41" i="3"/>
  <c r="M41" i="3"/>
  <c r="N41" i="3" s="1"/>
  <c r="L41" i="3"/>
  <c r="O40" i="3"/>
  <c r="M40" i="3"/>
  <c r="N40" i="3" s="1"/>
  <c r="L40" i="3"/>
  <c r="O39" i="3"/>
  <c r="M39" i="3"/>
  <c r="N39" i="3" s="1"/>
  <c r="L39" i="3"/>
  <c r="O38" i="3"/>
  <c r="M38" i="3"/>
  <c r="N38" i="3" s="1"/>
  <c r="L38" i="3"/>
  <c r="O37" i="3"/>
  <c r="M37" i="3"/>
  <c r="N37" i="3" s="1"/>
  <c r="L37" i="3"/>
  <c r="O36" i="3"/>
  <c r="M36" i="3"/>
  <c r="N36" i="3" s="1"/>
  <c r="L36" i="3"/>
  <c r="O35" i="3"/>
  <c r="M35" i="3"/>
  <c r="N35" i="3" s="1"/>
  <c r="L35" i="3"/>
  <c r="O34" i="3"/>
  <c r="M34" i="3"/>
  <c r="N34" i="3" s="1"/>
  <c r="L34" i="3"/>
  <c r="O33" i="3"/>
  <c r="M33" i="3"/>
  <c r="N33" i="3" s="1"/>
  <c r="L33" i="3"/>
  <c r="O32" i="3"/>
  <c r="M32" i="3"/>
  <c r="N32" i="3" s="1"/>
  <c r="L32" i="3"/>
  <c r="O31" i="3"/>
  <c r="M31" i="3"/>
  <c r="N31" i="3" s="1"/>
  <c r="L31" i="3"/>
  <c r="O30" i="3"/>
  <c r="M30" i="3"/>
  <c r="N30" i="3" s="1"/>
  <c r="L30" i="3"/>
  <c r="O29" i="3"/>
  <c r="M29" i="3"/>
  <c r="N29" i="3" s="1"/>
  <c r="L29" i="3"/>
  <c r="O28" i="3"/>
  <c r="M28" i="3"/>
  <c r="N28" i="3" s="1"/>
  <c r="L28" i="3"/>
  <c r="O27" i="3"/>
  <c r="M27" i="3"/>
  <c r="N27" i="3" s="1"/>
  <c r="L27" i="3"/>
  <c r="O26" i="3"/>
  <c r="M26" i="3"/>
  <c r="N26" i="3" s="1"/>
  <c r="L26" i="3"/>
  <c r="O25" i="3"/>
  <c r="M25" i="3"/>
  <c r="N25" i="3" s="1"/>
  <c r="L25" i="3"/>
  <c r="O24" i="3"/>
  <c r="M24" i="3"/>
  <c r="N24" i="3" s="1"/>
  <c r="L24" i="3"/>
  <c r="O23" i="3"/>
  <c r="M23" i="3"/>
  <c r="N23" i="3" s="1"/>
  <c r="L23" i="3"/>
  <c r="O22" i="3"/>
  <c r="M22" i="3"/>
  <c r="N22" i="3" s="1"/>
  <c r="L22" i="3"/>
  <c r="O21" i="3"/>
  <c r="M21" i="3"/>
  <c r="N21" i="3" s="1"/>
  <c r="L21" i="3"/>
  <c r="O20" i="3"/>
  <c r="M20" i="3"/>
  <c r="N20" i="3" s="1"/>
  <c r="L20" i="3"/>
  <c r="O19" i="3"/>
  <c r="M19" i="3"/>
  <c r="N19" i="3" s="1"/>
  <c r="L19" i="3"/>
  <c r="O18" i="3"/>
  <c r="M18" i="3"/>
  <c r="N18" i="3" s="1"/>
  <c r="L18" i="3"/>
  <c r="O17" i="3"/>
  <c r="M17" i="3"/>
  <c r="N17" i="3" s="1"/>
  <c r="L17" i="3"/>
  <c r="O16" i="3"/>
  <c r="M16" i="3"/>
  <c r="N16" i="3" s="1"/>
  <c r="L16" i="3"/>
  <c r="O15" i="3"/>
  <c r="M15" i="3"/>
  <c r="N15" i="3" s="1"/>
  <c r="L15" i="3"/>
  <c r="O14" i="3"/>
  <c r="M14" i="3"/>
  <c r="N14" i="3" s="1"/>
  <c r="L14" i="3"/>
  <c r="O13" i="3"/>
  <c r="M13" i="3"/>
  <c r="N13" i="3" s="1"/>
  <c r="L13" i="3"/>
  <c r="O12" i="3"/>
  <c r="M12" i="3"/>
  <c r="N12" i="3" s="1"/>
  <c r="L12" i="3"/>
  <c r="O11" i="3"/>
  <c r="M11" i="3"/>
  <c r="N11" i="3" s="1"/>
  <c r="L11" i="3"/>
  <c r="O10" i="3"/>
  <c r="M10" i="3"/>
  <c r="N10" i="3" s="1"/>
  <c r="L10" i="3"/>
  <c r="O9" i="3"/>
  <c r="M9" i="3"/>
  <c r="N9" i="3" s="1"/>
  <c r="L9" i="3"/>
  <c r="O8" i="3"/>
  <c r="M8" i="3"/>
  <c r="N8" i="3" s="1"/>
  <c r="L8" i="3"/>
  <c r="O7" i="3"/>
  <c r="M7" i="3"/>
  <c r="N7" i="3" s="1"/>
  <c r="L7" i="3"/>
  <c r="O6" i="3"/>
  <c r="M6" i="3"/>
  <c r="N6" i="3" s="1"/>
  <c r="L6" i="3"/>
  <c r="O5" i="3"/>
  <c r="M5" i="3"/>
  <c r="N5" i="3" s="1"/>
  <c r="L5" i="3"/>
  <c r="O4" i="3"/>
  <c r="N4" i="3"/>
  <c r="M4" i="3"/>
  <c r="L4" i="3"/>
  <c r="F247" i="3"/>
  <c r="G247" i="3" s="1"/>
  <c r="F246" i="3"/>
  <c r="G246" i="3" s="1"/>
  <c r="F245" i="3"/>
  <c r="G245" i="3" s="1"/>
  <c r="F244" i="3"/>
  <c r="G244" i="3" s="1"/>
  <c r="F243" i="3"/>
  <c r="G243" i="3" s="1"/>
  <c r="F242" i="3"/>
  <c r="G242" i="3" s="1"/>
  <c r="F241" i="3"/>
  <c r="G241" i="3" s="1"/>
  <c r="F240" i="3"/>
  <c r="G240" i="3" s="1"/>
  <c r="F239" i="3"/>
  <c r="G239" i="3" s="1"/>
  <c r="F238" i="3"/>
  <c r="G238" i="3" s="1"/>
  <c r="F237" i="3"/>
  <c r="G237" i="3" s="1"/>
  <c r="F236" i="3"/>
  <c r="G236" i="3" s="1"/>
  <c r="F235" i="3"/>
  <c r="G235" i="3" s="1"/>
  <c r="F234" i="3"/>
  <c r="G234" i="3" s="1"/>
  <c r="F233" i="3"/>
  <c r="G233" i="3" s="1"/>
  <c r="F232" i="3"/>
  <c r="G232" i="3" s="1"/>
  <c r="F231" i="3"/>
  <c r="G231" i="3" s="1"/>
  <c r="F230" i="3"/>
  <c r="G230" i="3" s="1"/>
  <c r="F229" i="3"/>
  <c r="G229" i="3" s="1"/>
  <c r="F228" i="3"/>
  <c r="G228" i="3" s="1"/>
  <c r="F227" i="3"/>
  <c r="G227" i="3" s="1"/>
  <c r="F226" i="3"/>
  <c r="G226" i="3" s="1"/>
  <c r="F225" i="3"/>
  <c r="G225" i="3" s="1"/>
  <c r="F224" i="3"/>
  <c r="G224" i="3" s="1"/>
  <c r="F223" i="3"/>
  <c r="G223" i="3" s="1"/>
  <c r="F222" i="3"/>
  <c r="G222" i="3" s="1"/>
  <c r="F221" i="3"/>
  <c r="G221" i="3" s="1"/>
  <c r="F220" i="3"/>
  <c r="G220" i="3" s="1"/>
  <c r="F219" i="3"/>
  <c r="G219" i="3" s="1"/>
  <c r="F218" i="3"/>
  <c r="G218" i="3" s="1"/>
  <c r="F217" i="3"/>
  <c r="G217" i="3" s="1"/>
  <c r="F216" i="3"/>
  <c r="G216" i="3" s="1"/>
  <c r="F215" i="3"/>
  <c r="G215" i="3" s="1"/>
  <c r="F214" i="3"/>
  <c r="G214" i="3" s="1"/>
  <c r="F213" i="3"/>
  <c r="G213" i="3" s="1"/>
  <c r="F212" i="3"/>
  <c r="G212" i="3" s="1"/>
  <c r="F211" i="3"/>
  <c r="G211" i="3" s="1"/>
  <c r="F210" i="3"/>
  <c r="G210" i="3" s="1"/>
  <c r="F209" i="3"/>
  <c r="G209" i="3" s="1"/>
  <c r="F208" i="3"/>
  <c r="G208" i="3" s="1"/>
  <c r="F207" i="3"/>
  <c r="G207" i="3" s="1"/>
  <c r="F206" i="3"/>
  <c r="G206" i="3" s="1"/>
  <c r="F205" i="3"/>
  <c r="G205" i="3" s="1"/>
  <c r="F204" i="3"/>
  <c r="G204" i="3" s="1"/>
  <c r="F203" i="3"/>
  <c r="G203" i="3" s="1"/>
  <c r="F202" i="3"/>
  <c r="G202" i="3" s="1"/>
  <c r="F201" i="3"/>
  <c r="G201" i="3" s="1"/>
  <c r="F200" i="3"/>
  <c r="G200" i="3" s="1"/>
  <c r="F199" i="3"/>
  <c r="G199" i="3" s="1"/>
  <c r="F198" i="3"/>
  <c r="G198" i="3" s="1"/>
  <c r="F197" i="3"/>
  <c r="G197" i="3" s="1"/>
  <c r="F196" i="3"/>
  <c r="G196" i="3" s="1"/>
  <c r="F195" i="3"/>
  <c r="G195" i="3" s="1"/>
  <c r="F194" i="3"/>
  <c r="G194" i="3" s="1"/>
  <c r="F193" i="3"/>
  <c r="G193" i="3" s="1"/>
  <c r="F192" i="3"/>
  <c r="G192" i="3" s="1"/>
  <c r="F191" i="3"/>
  <c r="G191" i="3" s="1"/>
  <c r="F190" i="3"/>
  <c r="G190" i="3" s="1"/>
  <c r="F189" i="3"/>
  <c r="G189" i="3" s="1"/>
  <c r="F188" i="3"/>
  <c r="G188" i="3" s="1"/>
  <c r="F187" i="3"/>
  <c r="G187" i="3" s="1"/>
  <c r="F186" i="3"/>
  <c r="G186" i="3" s="1"/>
  <c r="F185" i="3"/>
  <c r="G185" i="3" s="1"/>
  <c r="F184" i="3"/>
  <c r="G184" i="3" s="1"/>
  <c r="F183" i="3"/>
  <c r="G183" i="3" s="1"/>
  <c r="F182" i="3"/>
  <c r="G182" i="3" s="1"/>
  <c r="F181" i="3"/>
  <c r="G181" i="3" s="1"/>
  <c r="F180" i="3"/>
  <c r="G180" i="3" s="1"/>
  <c r="F179" i="3"/>
  <c r="G179" i="3" s="1"/>
  <c r="F178" i="3"/>
  <c r="G178" i="3" s="1"/>
  <c r="F177" i="3"/>
  <c r="G177" i="3" s="1"/>
  <c r="F176" i="3"/>
  <c r="G176" i="3" s="1"/>
  <c r="F175" i="3"/>
  <c r="G175" i="3" s="1"/>
  <c r="F174" i="3"/>
  <c r="G174" i="3" s="1"/>
  <c r="F173" i="3"/>
  <c r="G173" i="3" s="1"/>
  <c r="F172" i="3"/>
  <c r="G172" i="3" s="1"/>
  <c r="G171" i="3"/>
  <c r="F171" i="3"/>
  <c r="F170" i="3"/>
  <c r="G170" i="3" s="1"/>
  <c r="F169" i="3"/>
  <c r="G169" i="3" s="1"/>
  <c r="F168" i="3"/>
  <c r="G168" i="3" s="1"/>
  <c r="F167" i="3"/>
  <c r="G167" i="3" s="1"/>
  <c r="G166" i="3"/>
  <c r="F166" i="3"/>
  <c r="F165" i="3"/>
  <c r="G165" i="3" s="1"/>
  <c r="F164" i="3"/>
  <c r="G164" i="3" s="1"/>
  <c r="F163" i="3"/>
  <c r="G163" i="3" s="1"/>
  <c r="F162" i="3"/>
  <c r="G162" i="3" s="1"/>
  <c r="F161" i="3"/>
  <c r="G161" i="3" s="1"/>
  <c r="F160" i="3"/>
  <c r="G160" i="3" s="1"/>
  <c r="F159" i="3"/>
  <c r="G159" i="3" s="1"/>
  <c r="F158" i="3"/>
  <c r="G158" i="3" s="1"/>
  <c r="F157" i="3"/>
  <c r="G157" i="3" s="1"/>
  <c r="F156" i="3"/>
  <c r="G156" i="3" s="1"/>
  <c r="G155" i="3"/>
  <c r="F155" i="3"/>
  <c r="F154" i="3"/>
  <c r="G154" i="3" s="1"/>
  <c r="F153" i="3"/>
  <c r="G153" i="3" s="1"/>
  <c r="F152" i="3"/>
  <c r="G152" i="3" s="1"/>
  <c r="F151" i="3"/>
  <c r="G151" i="3" s="1"/>
  <c r="G150" i="3"/>
  <c r="F150" i="3"/>
  <c r="F149" i="3"/>
  <c r="G149" i="3" s="1"/>
  <c r="F148" i="3"/>
  <c r="G148" i="3" s="1"/>
  <c r="F147" i="3"/>
  <c r="G147" i="3" s="1"/>
  <c r="F146" i="3"/>
  <c r="G146" i="3" s="1"/>
  <c r="F145" i="3"/>
  <c r="G145" i="3" s="1"/>
  <c r="F144" i="3"/>
  <c r="G144" i="3" s="1"/>
  <c r="F143" i="3"/>
  <c r="G143" i="3" s="1"/>
  <c r="F142" i="3"/>
  <c r="G142" i="3" s="1"/>
  <c r="F141" i="3"/>
  <c r="G141" i="3" s="1"/>
  <c r="F140" i="3"/>
  <c r="G140" i="3" s="1"/>
  <c r="G139" i="3"/>
  <c r="F139" i="3"/>
  <c r="F138" i="3"/>
  <c r="G138" i="3" s="1"/>
  <c r="F137" i="3"/>
  <c r="G137" i="3" s="1"/>
  <c r="F136" i="3"/>
  <c r="G136" i="3" s="1"/>
  <c r="F135" i="3"/>
  <c r="G135" i="3" s="1"/>
  <c r="G134" i="3"/>
  <c r="F134" i="3"/>
  <c r="F133" i="3"/>
  <c r="G133" i="3" s="1"/>
  <c r="F132" i="3"/>
  <c r="G132" i="3" s="1"/>
  <c r="F131" i="3"/>
  <c r="G131" i="3" s="1"/>
  <c r="F130" i="3"/>
  <c r="G130" i="3" s="1"/>
  <c r="F129" i="3"/>
  <c r="G129" i="3" s="1"/>
  <c r="F128" i="3"/>
  <c r="G128" i="3" s="1"/>
  <c r="F127" i="3"/>
  <c r="G127" i="3" s="1"/>
  <c r="F126" i="3"/>
  <c r="G126" i="3" s="1"/>
  <c r="F125" i="3"/>
  <c r="G125" i="3" s="1"/>
  <c r="F124" i="3"/>
  <c r="G124" i="3" s="1"/>
  <c r="G123" i="3"/>
  <c r="F123" i="3"/>
  <c r="F122" i="3"/>
  <c r="G122" i="3" s="1"/>
  <c r="F121" i="3"/>
  <c r="G121" i="3" s="1"/>
  <c r="F120" i="3"/>
  <c r="G120" i="3" s="1"/>
  <c r="F119" i="3"/>
  <c r="G119" i="3" s="1"/>
  <c r="G118" i="3"/>
  <c r="F118" i="3"/>
  <c r="F117" i="3"/>
  <c r="G117" i="3" s="1"/>
  <c r="F116" i="3"/>
  <c r="G116" i="3" s="1"/>
  <c r="F115" i="3"/>
  <c r="G115" i="3" s="1"/>
  <c r="F114" i="3"/>
  <c r="G114" i="3" s="1"/>
  <c r="F113" i="3"/>
  <c r="G113" i="3" s="1"/>
  <c r="F112" i="3"/>
  <c r="G112" i="3" s="1"/>
  <c r="F111" i="3"/>
  <c r="G111" i="3" s="1"/>
  <c r="F110" i="3"/>
  <c r="G110" i="3" s="1"/>
  <c r="F109" i="3"/>
  <c r="G109" i="3" s="1"/>
  <c r="F108" i="3"/>
  <c r="G108" i="3" s="1"/>
  <c r="G107" i="3"/>
  <c r="F107" i="3"/>
  <c r="F106" i="3"/>
  <c r="G106" i="3" s="1"/>
  <c r="F105" i="3"/>
  <c r="G105" i="3" s="1"/>
  <c r="F104" i="3"/>
  <c r="G104" i="3" s="1"/>
  <c r="F103" i="3"/>
  <c r="G103" i="3" s="1"/>
  <c r="G102" i="3"/>
  <c r="F102" i="3"/>
  <c r="F101" i="3"/>
  <c r="G101" i="3" s="1"/>
  <c r="F100" i="3"/>
  <c r="G100" i="3" s="1"/>
  <c r="F99" i="3"/>
  <c r="G99" i="3" s="1"/>
  <c r="F98" i="3"/>
  <c r="G98" i="3" s="1"/>
  <c r="F97" i="3"/>
  <c r="G97" i="3" s="1"/>
  <c r="F96" i="3"/>
  <c r="G96" i="3" s="1"/>
  <c r="F95" i="3"/>
  <c r="G95" i="3" s="1"/>
  <c r="F94" i="3"/>
  <c r="G94" i="3" s="1"/>
  <c r="F93" i="3"/>
  <c r="G93" i="3" s="1"/>
  <c r="F92" i="3"/>
  <c r="G92" i="3" s="1"/>
  <c r="G91" i="3"/>
  <c r="F91" i="3"/>
  <c r="F90" i="3"/>
  <c r="G90" i="3" s="1"/>
  <c r="F89" i="3"/>
  <c r="G89" i="3" s="1"/>
  <c r="F88" i="3"/>
  <c r="G88" i="3" s="1"/>
  <c r="F87" i="3"/>
  <c r="G87" i="3" s="1"/>
  <c r="G86" i="3"/>
  <c r="F86" i="3"/>
  <c r="F85" i="3"/>
  <c r="G85" i="3" s="1"/>
  <c r="F84" i="3"/>
  <c r="G84" i="3" s="1"/>
  <c r="F83" i="3"/>
  <c r="G83" i="3" s="1"/>
  <c r="F82" i="3"/>
  <c r="G82" i="3" s="1"/>
  <c r="F81" i="3"/>
  <c r="G81" i="3" s="1"/>
  <c r="F80" i="3"/>
  <c r="G80" i="3" s="1"/>
  <c r="F79" i="3"/>
  <c r="G79" i="3" s="1"/>
  <c r="F78" i="3"/>
  <c r="G78" i="3" s="1"/>
  <c r="F77" i="3"/>
  <c r="G77" i="3" s="1"/>
  <c r="F76" i="3"/>
  <c r="G76" i="3" s="1"/>
  <c r="G75" i="3"/>
  <c r="F75" i="3"/>
  <c r="F74" i="3"/>
  <c r="G74" i="3" s="1"/>
  <c r="F73" i="3"/>
  <c r="G73" i="3" s="1"/>
  <c r="F72" i="3"/>
  <c r="G72" i="3" s="1"/>
  <c r="F71" i="3"/>
  <c r="G71" i="3" s="1"/>
  <c r="G70" i="3"/>
  <c r="F70" i="3"/>
  <c r="F69" i="3"/>
  <c r="G69" i="3" s="1"/>
  <c r="F68" i="3"/>
  <c r="G68" i="3" s="1"/>
  <c r="F67" i="3"/>
  <c r="G67" i="3" s="1"/>
  <c r="F66" i="3"/>
  <c r="G66" i="3" s="1"/>
  <c r="F65" i="3"/>
  <c r="G65" i="3" s="1"/>
  <c r="F64" i="3"/>
  <c r="G64" i="3" s="1"/>
  <c r="F63" i="3"/>
  <c r="G63" i="3" s="1"/>
  <c r="F62" i="3"/>
  <c r="G62" i="3" s="1"/>
  <c r="F61" i="3"/>
  <c r="G61" i="3" s="1"/>
  <c r="F60" i="3"/>
  <c r="G60" i="3" s="1"/>
  <c r="G59" i="3"/>
  <c r="F59" i="3"/>
  <c r="F58" i="3"/>
  <c r="G58" i="3" s="1"/>
  <c r="F57" i="3"/>
  <c r="G57" i="3" s="1"/>
  <c r="F56" i="3"/>
  <c r="G56" i="3" s="1"/>
  <c r="F55" i="3"/>
  <c r="G55" i="3" s="1"/>
  <c r="G54" i="3"/>
  <c r="F54" i="3"/>
  <c r="F53" i="3"/>
  <c r="G53" i="3" s="1"/>
  <c r="F52" i="3"/>
  <c r="G52" i="3" s="1"/>
  <c r="F51" i="3"/>
  <c r="G51" i="3" s="1"/>
  <c r="F50" i="3"/>
  <c r="G50" i="3" s="1"/>
  <c r="F49" i="3"/>
  <c r="G49" i="3" s="1"/>
  <c r="F48" i="3"/>
  <c r="G48" i="3" s="1"/>
  <c r="F47" i="3"/>
  <c r="G47" i="3" s="1"/>
  <c r="F46" i="3"/>
  <c r="G46" i="3" s="1"/>
  <c r="F45" i="3"/>
  <c r="G45" i="3" s="1"/>
  <c r="F44" i="3"/>
  <c r="G44" i="3" s="1"/>
  <c r="G43" i="3"/>
  <c r="F43" i="3"/>
  <c r="F42" i="3"/>
  <c r="G42" i="3" s="1"/>
  <c r="F41" i="3"/>
  <c r="G41" i="3" s="1"/>
  <c r="F40" i="3"/>
  <c r="G40" i="3" s="1"/>
  <c r="F39" i="3"/>
  <c r="G39" i="3" s="1"/>
  <c r="G38" i="3"/>
  <c r="F38" i="3"/>
  <c r="F37" i="3"/>
  <c r="G37" i="3" s="1"/>
  <c r="F36" i="3"/>
  <c r="G36" i="3" s="1"/>
  <c r="F35" i="3"/>
  <c r="G35" i="3" s="1"/>
  <c r="F34" i="3"/>
  <c r="G34" i="3" s="1"/>
  <c r="F33" i="3"/>
  <c r="G33" i="3" s="1"/>
  <c r="F32" i="3"/>
  <c r="G32" i="3" s="1"/>
  <c r="F31" i="3"/>
  <c r="G31" i="3" s="1"/>
  <c r="F30" i="3"/>
  <c r="G30" i="3" s="1"/>
  <c r="F29" i="3"/>
  <c r="G29" i="3" s="1"/>
  <c r="F28" i="3"/>
  <c r="G28" i="3" s="1"/>
  <c r="G27" i="3"/>
  <c r="F27" i="3"/>
  <c r="F26" i="3"/>
  <c r="G26" i="3" s="1"/>
  <c r="F25" i="3"/>
  <c r="G25" i="3" s="1"/>
  <c r="F24" i="3"/>
  <c r="G24" i="3" s="1"/>
  <c r="F23" i="3"/>
  <c r="G23" i="3" s="1"/>
  <c r="G22" i="3"/>
  <c r="F22" i="3"/>
  <c r="F21" i="3"/>
  <c r="G21" i="3" s="1"/>
  <c r="F20" i="3"/>
  <c r="G20" i="3" s="1"/>
  <c r="F19" i="3"/>
  <c r="G19" i="3" s="1"/>
  <c r="F18" i="3"/>
  <c r="G18" i="3" s="1"/>
  <c r="F17" i="3"/>
  <c r="G17" i="3" s="1"/>
  <c r="F16" i="3"/>
  <c r="G16" i="3" s="1"/>
  <c r="F15" i="3"/>
  <c r="G15" i="3" s="1"/>
  <c r="F14" i="3"/>
  <c r="G14" i="3" s="1"/>
  <c r="F13" i="3"/>
  <c r="G13" i="3" s="1"/>
  <c r="F12" i="3"/>
  <c r="G12" i="3" s="1"/>
  <c r="G11" i="3"/>
  <c r="F11" i="3"/>
  <c r="F10" i="3"/>
  <c r="G10" i="3" s="1"/>
  <c r="F9" i="3"/>
  <c r="G9" i="3" s="1"/>
  <c r="F8" i="3"/>
  <c r="G8" i="3" s="1"/>
  <c r="F7" i="3"/>
  <c r="G7" i="3" s="1"/>
  <c r="G6" i="3"/>
  <c r="F6" i="3"/>
  <c r="F5" i="3"/>
  <c r="G5" i="3" s="1"/>
  <c r="F4" i="3"/>
  <c r="G4" i="3" s="1"/>
  <c r="G35" i="8" l="1"/>
  <c r="H35" i="8"/>
  <c r="AI216" i="5"/>
  <c r="AL216" i="5"/>
  <c r="AK216" i="5"/>
  <c r="AJ216" i="5"/>
  <c r="AL241" i="7"/>
  <c r="AK241" i="7"/>
  <c r="AJ241" i="7"/>
  <c r="AI241" i="7"/>
  <c r="AL84" i="7"/>
  <c r="AK84" i="7"/>
  <c r="AI84" i="7"/>
  <c r="AJ84" i="7"/>
  <c r="AI124" i="7"/>
  <c r="AL124" i="7"/>
  <c r="AK124" i="7"/>
  <c r="AJ124" i="7"/>
  <c r="AL178" i="7"/>
  <c r="AK178" i="7"/>
  <c r="AJ178" i="7"/>
  <c r="AI178" i="7"/>
  <c r="AO232" i="7"/>
  <c r="AI197" i="7"/>
  <c r="AL197" i="7"/>
  <c r="AK197" i="7"/>
  <c r="AJ197" i="7"/>
  <c r="AI86" i="5"/>
  <c r="AL86" i="5"/>
  <c r="AK86" i="5"/>
  <c r="AJ86" i="5"/>
  <c r="AL169" i="5"/>
  <c r="AK169" i="5"/>
  <c r="AJ169" i="5"/>
  <c r="AI169" i="5"/>
  <c r="AL144" i="7"/>
  <c r="AK144" i="7"/>
  <c r="AJ144" i="7"/>
  <c r="AI144" i="7"/>
  <c r="AI107" i="7"/>
  <c r="AL107" i="7"/>
  <c r="AK107" i="7"/>
  <c r="AJ107" i="7"/>
  <c r="AI172" i="7"/>
  <c r="AL172" i="7"/>
  <c r="AK172" i="7"/>
  <c r="AJ172" i="7"/>
  <c r="AL212" i="5"/>
  <c r="AK212" i="5"/>
  <c r="AJ212" i="5"/>
  <c r="AI212" i="5"/>
  <c r="AL103" i="5"/>
  <c r="AK103" i="5"/>
  <c r="AJ103" i="5"/>
  <c r="AI103" i="5"/>
  <c r="AL74" i="5"/>
  <c r="AK74" i="5"/>
  <c r="AJ74" i="5"/>
  <c r="AI74" i="5"/>
  <c r="AL156" i="5"/>
  <c r="AK156" i="5"/>
  <c r="AJ156" i="5"/>
  <c r="AI156" i="5"/>
  <c r="AO218" i="5"/>
  <c r="AL184" i="7"/>
  <c r="AK184" i="7"/>
  <c r="AJ184" i="7"/>
  <c r="AI184" i="7"/>
  <c r="AO66" i="7"/>
  <c r="AO242" i="7"/>
  <c r="AL135" i="5"/>
  <c r="AJ135" i="5"/>
  <c r="AI135" i="5"/>
  <c r="AK135" i="5"/>
  <c r="AO153" i="7"/>
  <c r="AI166" i="5"/>
  <c r="AL166" i="5"/>
  <c r="AK166" i="5"/>
  <c r="AJ166" i="5"/>
  <c r="AL219" i="5"/>
  <c r="AK219" i="5"/>
  <c r="AJ219" i="5"/>
  <c r="AI219" i="5"/>
  <c r="AI237" i="5"/>
  <c r="AL237" i="5"/>
  <c r="AK237" i="5"/>
  <c r="AJ237" i="5"/>
  <c r="AL108" i="7"/>
  <c r="AK108" i="7"/>
  <c r="AI108" i="7"/>
  <c r="AJ108" i="7"/>
  <c r="AL113" i="7"/>
  <c r="AJ113" i="7"/>
  <c r="AI113" i="7"/>
  <c r="AK113" i="7"/>
  <c r="AL201" i="5"/>
  <c r="AK201" i="5"/>
  <c r="AJ201" i="5"/>
  <c r="AI201" i="5"/>
  <c r="AL179" i="7"/>
  <c r="AK179" i="7"/>
  <c r="AJ179" i="7"/>
  <c r="AI179" i="7"/>
  <c r="AO83" i="5"/>
  <c r="AI142" i="5"/>
  <c r="AL142" i="5"/>
  <c r="AK142" i="5"/>
  <c r="AJ142" i="5"/>
  <c r="AL168" i="7"/>
  <c r="AK168" i="7"/>
  <c r="AJ168" i="7"/>
  <c r="AI168" i="7"/>
  <c r="AO150" i="7"/>
  <c r="AL230" i="7"/>
  <c r="AK230" i="7"/>
  <c r="AJ230" i="7"/>
  <c r="AI230" i="7"/>
  <c r="AI126" i="5"/>
  <c r="AL126" i="5"/>
  <c r="AK126" i="5"/>
  <c r="AJ126" i="5"/>
  <c r="AO80" i="5"/>
  <c r="AL159" i="5"/>
  <c r="AK159" i="5"/>
  <c r="AJ159" i="5"/>
  <c r="AI159" i="5"/>
  <c r="AL90" i="5"/>
  <c r="AK90" i="5"/>
  <c r="AJ90" i="5"/>
  <c r="AI90" i="5"/>
  <c r="AI110" i="5"/>
  <c r="AL110" i="5"/>
  <c r="AK110" i="5"/>
  <c r="AJ110" i="5"/>
  <c r="AL149" i="5"/>
  <c r="AK149" i="5"/>
  <c r="AJ149" i="5"/>
  <c r="AI149" i="5"/>
  <c r="AK217" i="7"/>
  <c r="AL217" i="7"/>
  <c r="AJ217" i="7"/>
  <c r="AI217" i="7"/>
  <c r="AL76" i="7"/>
  <c r="AK76" i="7"/>
  <c r="AJ76" i="7"/>
  <c r="AI76" i="7"/>
  <c r="AO94" i="7"/>
  <c r="AN216" i="7"/>
  <c r="D136" i="8" s="1"/>
  <c r="AL165" i="5"/>
  <c r="AK165" i="5"/>
  <c r="AJ165" i="5"/>
  <c r="AI165" i="5"/>
  <c r="AL138" i="5"/>
  <c r="AK138" i="5"/>
  <c r="AI138" i="5"/>
  <c r="AJ138" i="5"/>
  <c r="AL101" i="5"/>
  <c r="AK101" i="5"/>
  <c r="AJ101" i="5"/>
  <c r="AI101" i="5"/>
  <c r="AL180" i="5"/>
  <c r="AK180" i="5"/>
  <c r="AI180" i="5"/>
  <c r="AJ180" i="5"/>
  <c r="AI208" i="5"/>
  <c r="AL208" i="5"/>
  <c r="AK208" i="5"/>
  <c r="AJ208" i="5"/>
  <c r="AI29" i="7"/>
  <c r="AK29" i="7"/>
  <c r="AL29" i="7"/>
  <c r="AJ29" i="7"/>
  <c r="AL82" i="7"/>
  <c r="AK82" i="7"/>
  <c r="AJ82" i="7"/>
  <c r="AI82" i="7"/>
  <c r="AL187" i="7"/>
  <c r="AK187" i="7"/>
  <c r="AJ187" i="7"/>
  <c r="AI187" i="7"/>
  <c r="AN144" i="5"/>
  <c r="D182" i="6" s="1"/>
  <c r="AJ171" i="5"/>
  <c r="AI171" i="5"/>
  <c r="AL171" i="5"/>
  <c r="AK171" i="5"/>
  <c r="AL61" i="5"/>
  <c r="AK61" i="5"/>
  <c r="AJ61" i="5"/>
  <c r="AI61" i="5"/>
  <c r="AL29" i="5"/>
  <c r="AK29" i="5"/>
  <c r="AJ29" i="5"/>
  <c r="AI29" i="5"/>
  <c r="AO115" i="5"/>
  <c r="AL57" i="7"/>
  <c r="AK57" i="7"/>
  <c r="AJ57" i="7"/>
  <c r="AI57" i="7"/>
  <c r="AL51" i="7"/>
  <c r="AK51" i="7"/>
  <c r="AJ51" i="7"/>
  <c r="AI51" i="7"/>
  <c r="AL44" i="5"/>
  <c r="AK44" i="5"/>
  <c r="AJ44" i="5"/>
  <c r="AI44" i="5"/>
  <c r="AO242" i="5"/>
  <c r="AL217" i="5"/>
  <c r="AK217" i="5"/>
  <c r="AJ217" i="5"/>
  <c r="AI217" i="5"/>
  <c r="AL66" i="5"/>
  <c r="AK66" i="5"/>
  <c r="AJ66" i="5"/>
  <c r="AI66" i="5"/>
  <c r="AL56" i="5"/>
  <c r="AK56" i="5"/>
  <c r="AJ56" i="5"/>
  <c r="AI56" i="5"/>
  <c r="AI41" i="5"/>
  <c r="AL41" i="5"/>
  <c r="AK41" i="5"/>
  <c r="AJ41" i="5"/>
  <c r="AO73" i="7"/>
  <c r="AJ11" i="7"/>
  <c r="AI11" i="7"/>
  <c r="AL11" i="7"/>
  <c r="AK11" i="7"/>
  <c r="AN31" i="5"/>
  <c r="D35" i="6" s="1"/>
  <c r="AO61" i="7"/>
  <c r="AP196" i="5"/>
  <c r="B138" i="6" s="1"/>
  <c r="F138" i="6" s="1"/>
  <c r="AK11" i="5"/>
  <c r="AJ11" i="5"/>
  <c r="AL11" i="5"/>
  <c r="AI11" i="5"/>
  <c r="AK182" i="7"/>
  <c r="AJ182" i="7"/>
  <c r="AI182" i="7"/>
  <c r="AL182" i="7"/>
  <c r="AO202" i="5"/>
  <c r="AL76" i="5"/>
  <c r="AK76" i="5"/>
  <c r="AJ76" i="5"/>
  <c r="AI76" i="5"/>
  <c r="AL214" i="7"/>
  <c r="AJ214" i="7"/>
  <c r="AI214" i="7"/>
  <c r="AK214" i="7"/>
  <c r="AL165" i="7"/>
  <c r="AK165" i="7"/>
  <c r="AJ165" i="7"/>
  <c r="AI165" i="7"/>
  <c r="AI53" i="7"/>
  <c r="AL53" i="7"/>
  <c r="AK53" i="7"/>
  <c r="AJ53" i="7"/>
  <c r="AL119" i="5"/>
  <c r="AK119" i="5"/>
  <c r="AJ119" i="5"/>
  <c r="AI119" i="5"/>
  <c r="AL47" i="5"/>
  <c r="AK47" i="5"/>
  <c r="AO47" i="5" s="1"/>
  <c r="AJ47" i="5"/>
  <c r="AI47" i="5"/>
  <c r="AL190" i="5"/>
  <c r="AK190" i="5"/>
  <c r="AJ190" i="5"/>
  <c r="AI190" i="5"/>
  <c r="AI25" i="5"/>
  <c r="AJ25" i="5"/>
  <c r="AN25" i="5" s="1"/>
  <c r="D29" i="6" s="1"/>
  <c r="AL25" i="5"/>
  <c r="AK25" i="5"/>
  <c r="AK8" i="7"/>
  <c r="AJ8" i="7"/>
  <c r="AI8" i="7"/>
  <c r="AL8" i="7"/>
  <c r="AC61" i="5"/>
  <c r="AD61" i="5" s="1"/>
  <c r="AF61" i="5" s="1"/>
  <c r="AC62" i="7"/>
  <c r="AD62" i="7" s="1"/>
  <c r="AF62" i="7" s="1"/>
  <c r="AC29" i="5"/>
  <c r="AD29" i="5" s="1"/>
  <c r="AF29" i="5" s="1"/>
  <c r="AJ115" i="5"/>
  <c r="AN115" i="5" s="1"/>
  <c r="D229" i="6" s="1"/>
  <c r="AI115" i="5"/>
  <c r="AM115" i="5" s="1"/>
  <c r="C229" i="6" s="1"/>
  <c r="AL115" i="5"/>
  <c r="AP115" i="5" s="1"/>
  <c r="B229" i="6" s="1"/>
  <c r="F229" i="6" s="1"/>
  <c r="AK115" i="5"/>
  <c r="AC68" i="5"/>
  <c r="AD68" i="5" s="1"/>
  <c r="AF68" i="5" s="1"/>
  <c r="AC57" i="7"/>
  <c r="AD57" i="7" s="1"/>
  <c r="AF57" i="7" s="1"/>
  <c r="AC51" i="7"/>
  <c r="AD51" i="7" s="1"/>
  <c r="AF51" i="7" s="1"/>
  <c r="AC214" i="5"/>
  <c r="AD214" i="5" s="1"/>
  <c r="AF214" i="5" s="1"/>
  <c r="AC44" i="5"/>
  <c r="AD44" i="5" s="1"/>
  <c r="AF44" i="5" s="1"/>
  <c r="AJ242" i="5"/>
  <c r="AN242" i="5" s="1"/>
  <c r="D238" i="6" s="1"/>
  <c r="AI242" i="5"/>
  <c r="AM242" i="5" s="1"/>
  <c r="C238" i="6" s="1"/>
  <c r="AL242" i="5"/>
  <c r="AP242" i="5" s="1"/>
  <c r="B238" i="6" s="1"/>
  <c r="F238" i="6" s="1"/>
  <c r="AK242" i="5"/>
  <c r="AC217" i="5"/>
  <c r="AD217" i="5" s="1"/>
  <c r="AF217" i="5" s="1"/>
  <c r="AC66" i="5"/>
  <c r="AD66" i="5" s="1"/>
  <c r="AF66" i="5" s="1"/>
  <c r="AC56" i="5"/>
  <c r="AD56" i="5" s="1"/>
  <c r="AF56" i="5" s="1"/>
  <c r="AC41" i="5"/>
  <c r="AD41" i="5" s="1"/>
  <c r="AF41" i="5" s="1"/>
  <c r="AL175" i="7"/>
  <c r="AK175" i="7"/>
  <c r="AJ175" i="7"/>
  <c r="AI175" i="7"/>
  <c r="AL68" i="7"/>
  <c r="AK68" i="7"/>
  <c r="AO68" i="7" s="1"/>
  <c r="AJ68" i="7"/>
  <c r="AI68" i="7"/>
  <c r="AL43" i="7"/>
  <c r="AK43" i="7"/>
  <c r="AJ43" i="7"/>
  <c r="AI43" i="7"/>
  <c r="AL39" i="5"/>
  <c r="AK39" i="5"/>
  <c r="AO39" i="5" s="1"/>
  <c r="AJ39" i="5"/>
  <c r="AI39" i="5"/>
  <c r="AL16" i="5"/>
  <c r="AK16" i="5"/>
  <c r="AI16" i="5"/>
  <c r="AJ16" i="5"/>
  <c r="AL52" i="5"/>
  <c r="AK52" i="5"/>
  <c r="AO52" i="5" s="1"/>
  <c r="AJ52" i="5"/>
  <c r="AI52" i="5"/>
  <c r="AC117" i="7"/>
  <c r="AD117" i="7" s="1"/>
  <c r="AF117" i="7" s="1"/>
  <c r="AI122" i="7"/>
  <c r="AL122" i="7"/>
  <c r="AK122" i="7"/>
  <c r="AJ122" i="7"/>
  <c r="AL7" i="5"/>
  <c r="AP7" i="5" s="1"/>
  <c r="B53" i="6" s="1"/>
  <c r="F53" i="6" s="1"/>
  <c r="AK7" i="5"/>
  <c r="AJ7" i="5"/>
  <c r="AI7" i="5"/>
  <c r="AL45" i="5"/>
  <c r="AK45" i="5"/>
  <c r="AJ45" i="5"/>
  <c r="AI45" i="5"/>
  <c r="AI192" i="5"/>
  <c r="AM192" i="5" s="1"/>
  <c r="C219" i="6" s="1"/>
  <c r="AL192" i="5"/>
  <c r="AK192" i="5"/>
  <c r="AJ192" i="5"/>
  <c r="AC235" i="5"/>
  <c r="AD235" i="5" s="1"/>
  <c r="AF235" i="5" s="1"/>
  <c r="AC177" i="5"/>
  <c r="AD177" i="5" s="1"/>
  <c r="AF177" i="5" s="1"/>
  <c r="AL73" i="5"/>
  <c r="AK73" i="5"/>
  <c r="AJ73" i="5"/>
  <c r="AI73" i="5"/>
  <c r="AC67" i="5"/>
  <c r="AD67" i="5" s="1"/>
  <c r="AF67" i="5" s="1"/>
  <c r="AI17" i="5"/>
  <c r="AJ17" i="5"/>
  <c r="AL17" i="5"/>
  <c r="AK17" i="5"/>
  <c r="AL246" i="7"/>
  <c r="AK246" i="7"/>
  <c r="AO246" i="7" s="1"/>
  <c r="AJ246" i="7"/>
  <c r="AI246" i="7"/>
  <c r="AL198" i="7"/>
  <c r="AJ198" i="7"/>
  <c r="AI198" i="7"/>
  <c r="AK198" i="7"/>
  <c r="AL211" i="7"/>
  <c r="AK211" i="7"/>
  <c r="AO211" i="7" s="1"/>
  <c r="AJ211" i="7"/>
  <c r="AI211" i="7"/>
  <c r="AL141" i="7"/>
  <c r="AK141" i="7"/>
  <c r="AJ141" i="7"/>
  <c r="AI141" i="7"/>
  <c r="AL48" i="7"/>
  <c r="AK48" i="7"/>
  <c r="AO48" i="7" s="1"/>
  <c r="AJ48" i="7"/>
  <c r="AI48" i="7"/>
  <c r="AL41" i="7"/>
  <c r="AK41" i="7"/>
  <c r="AJ41" i="7"/>
  <c r="AI41" i="7"/>
  <c r="AK202" i="5"/>
  <c r="AJ202" i="5"/>
  <c r="AN202" i="5" s="1"/>
  <c r="D84" i="6" s="1"/>
  <c r="AI202" i="5"/>
  <c r="AM202" i="5" s="1"/>
  <c r="C84" i="6" s="1"/>
  <c r="AL202" i="5"/>
  <c r="AP202" i="5" s="1"/>
  <c r="B84" i="6" s="1"/>
  <c r="F84" i="6" s="1"/>
  <c r="AC69" i="5"/>
  <c r="AD69" i="5" s="1"/>
  <c r="AF69" i="5" s="1"/>
  <c r="AC76" i="5"/>
  <c r="AD76" i="5" s="1"/>
  <c r="AF76" i="5" s="1"/>
  <c r="AC63" i="5"/>
  <c r="AD63" i="5" s="1"/>
  <c r="AF63" i="5" s="1"/>
  <c r="AC214" i="7"/>
  <c r="AD214" i="7" s="1"/>
  <c r="AF214" i="7" s="1"/>
  <c r="AK207" i="7"/>
  <c r="AJ207" i="7"/>
  <c r="AN207" i="7" s="1"/>
  <c r="D140" i="8" s="1"/>
  <c r="AI207" i="7"/>
  <c r="AL207" i="7"/>
  <c r="AC165" i="7"/>
  <c r="AD165" i="7" s="1"/>
  <c r="AF165" i="7" s="1"/>
  <c r="AJ77" i="7"/>
  <c r="AI77" i="7"/>
  <c r="AL77" i="7"/>
  <c r="AK77" i="7"/>
  <c r="AC53" i="7"/>
  <c r="AD53" i="7" s="1"/>
  <c r="AF53" i="7" s="1"/>
  <c r="AC34" i="5"/>
  <c r="AD34" i="5" s="1"/>
  <c r="AF34" i="5" s="1"/>
  <c r="AC220" i="5"/>
  <c r="AD220" i="5" s="1"/>
  <c r="AF220" i="5" s="1"/>
  <c r="AC119" i="5"/>
  <c r="AD119" i="5" s="1"/>
  <c r="AF119" i="5" s="1"/>
  <c r="AC117" i="5"/>
  <c r="AD117" i="5" s="1"/>
  <c r="AF117" i="5" s="1"/>
  <c r="AC216" i="5"/>
  <c r="AD216" i="5" s="1"/>
  <c r="AF216" i="5" s="1"/>
  <c r="AC241" i="7"/>
  <c r="AD241" i="7" s="1"/>
  <c r="AF241" i="7" s="1"/>
  <c r="AC84" i="7"/>
  <c r="AD84" i="7" s="1"/>
  <c r="AF84" i="7" s="1"/>
  <c r="AC124" i="7"/>
  <c r="AD124" i="7" s="1"/>
  <c r="AF124" i="7" s="1"/>
  <c r="AC178" i="7"/>
  <c r="AD178" i="7" s="1"/>
  <c r="AF178" i="7" s="1"/>
  <c r="AJ232" i="7"/>
  <c r="AN232" i="7" s="1"/>
  <c r="D233" i="8" s="1"/>
  <c r="AI232" i="7"/>
  <c r="AM232" i="7" s="1"/>
  <c r="C233" i="8" s="1"/>
  <c r="AL232" i="7"/>
  <c r="AP232" i="7" s="1"/>
  <c r="B233" i="8" s="1"/>
  <c r="F233" i="8" s="1"/>
  <c r="AK232" i="7"/>
  <c r="AK136" i="5"/>
  <c r="AO136" i="5" s="1"/>
  <c r="AJ136" i="5"/>
  <c r="AN136" i="5" s="1"/>
  <c r="D163" i="6" s="1"/>
  <c r="AI136" i="5"/>
  <c r="AM136" i="5" s="1"/>
  <c r="C163" i="6" s="1"/>
  <c r="AL136" i="5"/>
  <c r="AP136" i="5" s="1"/>
  <c r="B163" i="6" s="1"/>
  <c r="F163" i="6" s="1"/>
  <c r="AC197" i="7"/>
  <c r="AD197" i="7" s="1"/>
  <c r="AF197" i="7" s="1"/>
  <c r="AC86" i="5"/>
  <c r="AD86" i="5" s="1"/>
  <c r="AF86" i="5" s="1"/>
  <c r="AC169" i="5"/>
  <c r="AD169" i="5" s="1"/>
  <c r="AF169" i="5" s="1"/>
  <c r="AK233" i="5"/>
  <c r="AO233" i="5" s="1"/>
  <c r="AI233" i="5"/>
  <c r="AM233" i="5" s="1"/>
  <c r="C242" i="6" s="1"/>
  <c r="AL233" i="5"/>
  <c r="AP233" i="5" s="1"/>
  <c r="B242" i="6" s="1"/>
  <c r="F242" i="6" s="1"/>
  <c r="AJ233" i="5"/>
  <c r="AN233" i="5" s="1"/>
  <c r="D242" i="6" s="1"/>
  <c r="AC144" i="7"/>
  <c r="AD144" i="7" s="1"/>
  <c r="AF144" i="7" s="1"/>
  <c r="AC107" i="7"/>
  <c r="AD107" i="7" s="1"/>
  <c r="AF107" i="7" s="1"/>
  <c r="AC172" i="7"/>
  <c r="AD172" i="7" s="1"/>
  <c r="AF172" i="7" s="1"/>
  <c r="AK152" i="5"/>
  <c r="AO152" i="5" s="1"/>
  <c r="AJ152" i="5"/>
  <c r="AN152" i="5" s="1"/>
  <c r="D108" i="6" s="1"/>
  <c r="AI152" i="5"/>
  <c r="AM152" i="5" s="1"/>
  <c r="C108" i="6" s="1"/>
  <c r="AL152" i="5"/>
  <c r="AP152" i="5" s="1"/>
  <c r="B108" i="6" s="1"/>
  <c r="F108" i="6" s="1"/>
  <c r="AC212" i="5"/>
  <c r="AD212" i="5" s="1"/>
  <c r="AF212" i="5" s="1"/>
  <c r="AC103" i="5"/>
  <c r="AD103" i="5" s="1"/>
  <c r="AF103" i="5" s="1"/>
  <c r="AC74" i="5"/>
  <c r="AD74" i="5" s="1"/>
  <c r="AF74" i="5" s="1"/>
  <c r="AC156" i="5"/>
  <c r="AD156" i="5" s="1"/>
  <c r="AF156" i="5" s="1"/>
  <c r="AK218" i="5"/>
  <c r="AJ218" i="5"/>
  <c r="AN218" i="5" s="1"/>
  <c r="D62" i="6" s="1"/>
  <c r="AI218" i="5"/>
  <c r="AM218" i="5" s="1"/>
  <c r="C62" i="6" s="1"/>
  <c r="AL218" i="5"/>
  <c r="AP218" i="5" s="1"/>
  <c r="B62" i="6" s="1"/>
  <c r="F62" i="6" s="1"/>
  <c r="AC184" i="7"/>
  <c r="AD184" i="7" s="1"/>
  <c r="AF184" i="7" s="1"/>
  <c r="AJ66" i="7"/>
  <c r="AN66" i="7" s="1"/>
  <c r="D3" i="8" s="1"/>
  <c r="AI66" i="7"/>
  <c r="AM66" i="7" s="1"/>
  <c r="C3" i="8" s="1"/>
  <c r="AL66" i="7"/>
  <c r="AP66" i="7" s="1"/>
  <c r="B3" i="8" s="1"/>
  <c r="F3" i="8" s="1"/>
  <c r="AK66" i="7"/>
  <c r="AK142" i="7"/>
  <c r="AO142" i="7" s="1"/>
  <c r="AJ142" i="7"/>
  <c r="AN142" i="7" s="1"/>
  <c r="D171" i="8" s="1"/>
  <c r="AI142" i="7"/>
  <c r="AM142" i="7" s="1"/>
  <c r="C171" i="8" s="1"/>
  <c r="AL142" i="7"/>
  <c r="AP142" i="7" s="1"/>
  <c r="B171" i="8" s="1"/>
  <c r="F171" i="8" s="1"/>
  <c r="AJ242" i="7"/>
  <c r="AN242" i="7" s="1"/>
  <c r="D236" i="8" s="1"/>
  <c r="AI242" i="7"/>
  <c r="AM242" i="7" s="1"/>
  <c r="C236" i="8" s="1"/>
  <c r="AL242" i="7"/>
  <c r="AP242" i="7" s="1"/>
  <c r="B236" i="8" s="1"/>
  <c r="F236" i="8" s="1"/>
  <c r="AK242" i="7"/>
  <c r="AC135" i="5"/>
  <c r="AD135" i="5" s="1"/>
  <c r="AF135" i="5" s="1"/>
  <c r="AJ153" i="7"/>
  <c r="AN153" i="7" s="1"/>
  <c r="D156" i="8" s="1"/>
  <c r="AI153" i="7"/>
  <c r="AM153" i="7" s="1"/>
  <c r="C156" i="8" s="1"/>
  <c r="AL153" i="7"/>
  <c r="AP153" i="7" s="1"/>
  <c r="B156" i="8" s="1"/>
  <c r="F156" i="8" s="1"/>
  <c r="AK153" i="7"/>
  <c r="AK112" i="5"/>
  <c r="AO112" i="5" s="1"/>
  <c r="AJ112" i="5"/>
  <c r="AN112" i="5" s="1"/>
  <c r="D97" i="6" s="1"/>
  <c r="AI112" i="5"/>
  <c r="AM112" i="5" s="1"/>
  <c r="C97" i="6" s="1"/>
  <c r="AL112" i="5"/>
  <c r="AP112" i="5" s="1"/>
  <c r="B97" i="6" s="1"/>
  <c r="F97" i="6" s="1"/>
  <c r="AC166" i="5"/>
  <c r="AD166" i="5" s="1"/>
  <c r="AF166" i="5" s="1"/>
  <c r="AC219" i="5"/>
  <c r="AD219" i="5" s="1"/>
  <c r="AF219" i="5" s="1"/>
  <c r="AC237" i="5"/>
  <c r="AD237" i="5" s="1"/>
  <c r="AF237" i="5" s="1"/>
  <c r="AC108" i="7"/>
  <c r="AD108" i="7" s="1"/>
  <c r="AF108" i="7" s="1"/>
  <c r="AC113" i="7"/>
  <c r="AD113" i="7" s="1"/>
  <c r="AF113" i="7" s="1"/>
  <c r="AK174" i="7"/>
  <c r="AO174" i="7" s="1"/>
  <c r="AJ174" i="7"/>
  <c r="AN174" i="7" s="1"/>
  <c r="D185" i="8" s="1"/>
  <c r="AI174" i="7"/>
  <c r="AM174" i="7" s="1"/>
  <c r="C185" i="8" s="1"/>
  <c r="AL174" i="7"/>
  <c r="AP174" i="7" s="1"/>
  <c r="B185" i="8" s="1"/>
  <c r="F185" i="8" s="1"/>
  <c r="AC201" i="5"/>
  <c r="AD201" i="5" s="1"/>
  <c r="AF201" i="5" s="1"/>
  <c r="AC179" i="7"/>
  <c r="AD179" i="7" s="1"/>
  <c r="AF179" i="7" s="1"/>
  <c r="AJ83" i="5"/>
  <c r="AN83" i="5" s="1"/>
  <c r="D100" i="6" s="1"/>
  <c r="AI83" i="5"/>
  <c r="AM83" i="5" s="1"/>
  <c r="C100" i="6" s="1"/>
  <c r="AL83" i="5"/>
  <c r="AP83" i="5" s="1"/>
  <c r="B100" i="6" s="1"/>
  <c r="F100" i="6" s="1"/>
  <c r="AK83" i="5"/>
  <c r="AK124" i="5"/>
  <c r="AO124" i="5" s="1"/>
  <c r="AJ124" i="5"/>
  <c r="AN124" i="5" s="1"/>
  <c r="D103" i="6" s="1"/>
  <c r="AI124" i="5"/>
  <c r="AM124" i="5" s="1"/>
  <c r="C103" i="6" s="1"/>
  <c r="AL124" i="5"/>
  <c r="AP124" i="5" s="1"/>
  <c r="B103" i="6" s="1"/>
  <c r="F103" i="6" s="1"/>
  <c r="AC142" i="5"/>
  <c r="AD142" i="5" s="1"/>
  <c r="AF142" i="5" s="1"/>
  <c r="AK239" i="5"/>
  <c r="AO239" i="5" s="1"/>
  <c r="AJ239" i="5"/>
  <c r="AN239" i="5" s="1"/>
  <c r="D224" i="6" s="1"/>
  <c r="AI239" i="5"/>
  <c r="AM239" i="5" s="1"/>
  <c r="C224" i="6" s="1"/>
  <c r="AL239" i="5"/>
  <c r="AP239" i="5" s="1"/>
  <c r="B224" i="6" s="1"/>
  <c r="F224" i="6" s="1"/>
  <c r="AC168" i="7"/>
  <c r="AD168" i="7" s="1"/>
  <c r="AF168" i="7" s="1"/>
  <c r="AJ34" i="7"/>
  <c r="AN34" i="7" s="1"/>
  <c r="D62" i="8" s="1"/>
  <c r="AI34" i="7"/>
  <c r="AM34" i="7" s="1"/>
  <c r="C62" i="8" s="1"/>
  <c r="AL34" i="7"/>
  <c r="AP34" i="7" s="1"/>
  <c r="B62" i="8" s="1"/>
  <c r="F62" i="8" s="1"/>
  <c r="AK34" i="7"/>
  <c r="AO34" i="7" s="1"/>
  <c r="AK150" i="7"/>
  <c r="AJ150" i="7"/>
  <c r="AN150" i="7" s="1"/>
  <c r="D128" i="8" s="1"/>
  <c r="AI150" i="7"/>
  <c r="AM150" i="7" s="1"/>
  <c r="C128" i="8" s="1"/>
  <c r="AL150" i="7"/>
  <c r="AP150" i="7" s="1"/>
  <c r="B128" i="8" s="1"/>
  <c r="F128" i="8" s="1"/>
  <c r="AJ186" i="7"/>
  <c r="AN186" i="7" s="1"/>
  <c r="D214" i="8" s="1"/>
  <c r="AL186" i="7"/>
  <c r="AP186" i="7" s="1"/>
  <c r="B214" i="8" s="1"/>
  <c r="F214" i="8" s="1"/>
  <c r="AK186" i="7"/>
  <c r="AO186" i="7" s="1"/>
  <c r="AI186" i="7"/>
  <c r="AM186" i="7" s="1"/>
  <c r="C214" i="8" s="1"/>
  <c r="AC230" i="7"/>
  <c r="AD230" i="7" s="1"/>
  <c r="AF230" i="7" s="1"/>
  <c r="AC126" i="5"/>
  <c r="AD126" i="5" s="1"/>
  <c r="AF126" i="5" s="1"/>
  <c r="AK80" i="5"/>
  <c r="AJ80" i="5"/>
  <c r="AN80" i="5" s="1"/>
  <c r="D38" i="6" s="1"/>
  <c r="AI80" i="5"/>
  <c r="AM80" i="5" s="1"/>
  <c r="C38" i="6" s="1"/>
  <c r="AL80" i="5"/>
  <c r="AP80" i="5" s="1"/>
  <c r="B38" i="6" s="1"/>
  <c r="F38" i="6" s="1"/>
  <c r="AC159" i="5"/>
  <c r="AD159" i="5" s="1"/>
  <c r="AF159" i="5" s="1"/>
  <c r="AC90" i="5"/>
  <c r="AD90" i="5" s="1"/>
  <c r="AF90" i="5" s="1"/>
  <c r="AC110" i="5"/>
  <c r="AD110" i="5" s="1"/>
  <c r="AF110" i="5" s="1"/>
  <c r="AC149" i="5"/>
  <c r="AD149" i="5" s="1"/>
  <c r="AF149" i="5" s="1"/>
  <c r="AJ221" i="5"/>
  <c r="AN221" i="5" s="1"/>
  <c r="D157" i="6" s="1"/>
  <c r="AI221" i="5"/>
  <c r="AM221" i="5" s="1"/>
  <c r="C157" i="6" s="1"/>
  <c r="AL221" i="5"/>
  <c r="AP221" i="5" s="1"/>
  <c r="B157" i="6" s="1"/>
  <c r="F157" i="6" s="1"/>
  <c r="AK221" i="5"/>
  <c r="AO221" i="5" s="1"/>
  <c r="AC217" i="7"/>
  <c r="AD217" i="7" s="1"/>
  <c r="AF217" i="7" s="1"/>
  <c r="AC76" i="7"/>
  <c r="AD76" i="7" s="1"/>
  <c r="AF76" i="7" s="1"/>
  <c r="AK94" i="7"/>
  <c r="AJ94" i="7"/>
  <c r="AN94" i="7" s="1"/>
  <c r="D41" i="8" s="1"/>
  <c r="AL94" i="7"/>
  <c r="AP94" i="7" s="1"/>
  <c r="B41" i="8" s="1"/>
  <c r="F41" i="8" s="1"/>
  <c r="AI94" i="7"/>
  <c r="AM94" i="7" s="1"/>
  <c r="C41" i="8" s="1"/>
  <c r="AK191" i="7"/>
  <c r="AO191" i="7" s="1"/>
  <c r="AJ191" i="7"/>
  <c r="AN191" i="7" s="1"/>
  <c r="D218" i="8" s="1"/>
  <c r="AL191" i="7"/>
  <c r="AP191" i="7" s="1"/>
  <c r="B218" i="8" s="1"/>
  <c r="F218" i="8" s="1"/>
  <c r="AI191" i="7"/>
  <c r="AM191" i="7" s="1"/>
  <c r="C218" i="8" s="1"/>
  <c r="AJ216" i="7"/>
  <c r="AL216" i="7"/>
  <c r="AP216" i="7" s="1"/>
  <c r="B136" i="8" s="1"/>
  <c r="F136" i="8" s="1"/>
  <c r="AK216" i="7"/>
  <c r="AO216" i="7" s="1"/>
  <c r="AI216" i="7"/>
  <c r="AM216" i="7" s="1"/>
  <c r="C136" i="8" s="1"/>
  <c r="AC165" i="5"/>
  <c r="AD165" i="5" s="1"/>
  <c r="AF165" i="5" s="1"/>
  <c r="AC138" i="5"/>
  <c r="AD138" i="5" s="1"/>
  <c r="AF138" i="5" s="1"/>
  <c r="AC101" i="5"/>
  <c r="AD101" i="5" s="1"/>
  <c r="AF101" i="5" s="1"/>
  <c r="AC180" i="5"/>
  <c r="AD180" i="5" s="1"/>
  <c r="AF180" i="5" s="1"/>
  <c r="AC208" i="5"/>
  <c r="AD208" i="5" s="1"/>
  <c r="AF208" i="5" s="1"/>
  <c r="AC29" i="7"/>
  <c r="AD29" i="7" s="1"/>
  <c r="AF29" i="7" s="1"/>
  <c r="AJ50" i="7"/>
  <c r="AN50" i="7" s="1"/>
  <c r="D144" i="8" s="1"/>
  <c r="AI50" i="7"/>
  <c r="AM50" i="7" s="1"/>
  <c r="C144" i="8" s="1"/>
  <c r="AL50" i="7"/>
  <c r="AP50" i="7" s="1"/>
  <c r="B144" i="8" s="1"/>
  <c r="F144" i="8" s="1"/>
  <c r="AK50" i="7"/>
  <c r="AO50" i="7" s="1"/>
  <c r="AC82" i="7"/>
  <c r="AD82" i="7" s="1"/>
  <c r="AF82" i="7" s="1"/>
  <c r="AJ161" i="7"/>
  <c r="AN161" i="7" s="1"/>
  <c r="D138" i="8" s="1"/>
  <c r="AI161" i="7"/>
  <c r="AM161" i="7" s="1"/>
  <c r="C138" i="8" s="1"/>
  <c r="AL161" i="7"/>
  <c r="AP161" i="7" s="1"/>
  <c r="B138" i="8" s="1"/>
  <c r="F138" i="8" s="1"/>
  <c r="AK161" i="7"/>
  <c r="AO161" i="7" s="1"/>
  <c r="AC187" i="7"/>
  <c r="AD187" i="7" s="1"/>
  <c r="AF187" i="7" s="1"/>
  <c r="AK221" i="7"/>
  <c r="AO221" i="7" s="1"/>
  <c r="AI221" i="7"/>
  <c r="AM221" i="7" s="1"/>
  <c r="C200" i="8" s="1"/>
  <c r="AL221" i="7"/>
  <c r="AP221" i="7" s="1"/>
  <c r="B200" i="8" s="1"/>
  <c r="F200" i="8" s="1"/>
  <c r="AJ221" i="7"/>
  <c r="AN221" i="7" s="1"/>
  <c r="D200" i="8" s="1"/>
  <c r="AK144" i="5"/>
  <c r="AO144" i="5" s="1"/>
  <c r="AJ144" i="5"/>
  <c r="AI144" i="5"/>
  <c r="AM144" i="5" s="1"/>
  <c r="C182" i="6" s="1"/>
  <c r="AL144" i="5"/>
  <c r="AP144" i="5" s="1"/>
  <c r="B182" i="6" s="1"/>
  <c r="F182" i="6" s="1"/>
  <c r="AO15" i="5"/>
  <c r="AN15" i="5"/>
  <c r="D41" i="6" s="1"/>
  <c r="AM15" i="5"/>
  <c r="C41" i="6" s="1"/>
  <c r="AP15" i="5"/>
  <c r="B41" i="6" s="1"/>
  <c r="F41" i="6" s="1"/>
  <c r="AP8" i="7"/>
  <c r="B53" i="8" s="1"/>
  <c r="F53" i="8" s="1"/>
  <c r="AO8" i="7"/>
  <c r="AN8" i="7"/>
  <c r="D53" i="8" s="1"/>
  <c r="AM8" i="7"/>
  <c r="C53" i="8" s="1"/>
  <c r="AL62" i="7"/>
  <c r="AK62" i="7"/>
  <c r="AJ62" i="7"/>
  <c r="AI62" i="7"/>
  <c r="AL68" i="5"/>
  <c r="AK68" i="5"/>
  <c r="AJ68" i="5"/>
  <c r="AI68" i="5"/>
  <c r="AL214" i="5"/>
  <c r="AK214" i="5"/>
  <c r="AJ214" i="5"/>
  <c r="AI214" i="5"/>
  <c r="AK96" i="5"/>
  <c r="AJ96" i="5"/>
  <c r="AI96" i="5"/>
  <c r="AL96" i="5"/>
  <c r="AN138" i="7"/>
  <c r="D116" i="8" s="1"/>
  <c r="AO174" i="5"/>
  <c r="AJ99" i="5"/>
  <c r="AI99" i="5"/>
  <c r="AL99" i="5"/>
  <c r="AK99" i="5"/>
  <c r="AK134" i="7"/>
  <c r="AJ134" i="7"/>
  <c r="AI134" i="7"/>
  <c r="AL134" i="7"/>
  <c r="AL69" i="5"/>
  <c r="AK69" i="5"/>
  <c r="AJ69" i="5"/>
  <c r="AI69" i="5"/>
  <c r="AL63" i="5"/>
  <c r="AK63" i="5"/>
  <c r="AJ63" i="5"/>
  <c r="AI63" i="5"/>
  <c r="AP207" i="7"/>
  <c r="B140" i="8" s="1"/>
  <c r="F140" i="8" s="1"/>
  <c r="AO207" i="7"/>
  <c r="AM207" i="7"/>
  <c r="C140" i="8" s="1"/>
  <c r="AP77" i="7"/>
  <c r="B153" i="8" s="1"/>
  <c r="F153" i="8" s="1"/>
  <c r="AM77" i="7"/>
  <c r="C153" i="8" s="1"/>
  <c r="AO77" i="7"/>
  <c r="AN77" i="7"/>
  <c r="D153" i="8" s="1"/>
  <c r="AL34" i="5"/>
  <c r="AK34" i="5"/>
  <c r="AJ34" i="5"/>
  <c r="AI34" i="5"/>
  <c r="AL220" i="5"/>
  <c r="AK220" i="5"/>
  <c r="AJ220" i="5"/>
  <c r="AI220" i="5"/>
  <c r="AL117" i="5"/>
  <c r="AK117" i="5"/>
  <c r="AJ117" i="5"/>
  <c r="AI117" i="5"/>
  <c r="AN47" i="5"/>
  <c r="D96" i="6" s="1"/>
  <c r="AM47" i="5"/>
  <c r="C96" i="6" s="1"/>
  <c r="AP47" i="5"/>
  <c r="B96" i="6" s="1"/>
  <c r="F96" i="6" s="1"/>
  <c r="AO190" i="5"/>
  <c r="AN190" i="5"/>
  <c r="D28" i="6" s="1"/>
  <c r="AM190" i="5"/>
  <c r="C28" i="6" s="1"/>
  <c r="AP190" i="5"/>
  <c r="B28" i="6" s="1"/>
  <c r="F28" i="6" s="1"/>
  <c r="AO25" i="5"/>
  <c r="AP25" i="5"/>
  <c r="B29" i="6" s="1"/>
  <c r="F29" i="6" s="1"/>
  <c r="AM25" i="5"/>
  <c r="C29" i="6" s="1"/>
  <c r="AI91" i="7"/>
  <c r="AL91" i="7"/>
  <c r="AK91" i="7"/>
  <c r="AJ91" i="7"/>
  <c r="AL28" i="7"/>
  <c r="AK28" i="7"/>
  <c r="AO28" i="7" s="1"/>
  <c r="AJ28" i="7"/>
  <c r="AI28" i="7"/>
  <c r="AL48" i="5"/>
  <c r="AK48" i="5"/>
  <c r="AJ48" i="5"/>
  <c r="AI48" i="5"/>
  <c r="AL111" i="7"/>
  <c r="AK111" i="7"/>
  <c r="AO111" i="7" s="1"/>
  <c r="AJ111" i="7"/>
  <c r="AI111" i="7"/>
  <c r="AI22" i="7"/>
  <c r="AL22" i="7"/>
  <c r="AK22" i="7"/>
  <c r="AJ22" i="7"/>
  <c r="AC197" i="5"/>
  <c r="AD197" i="5" s="1"/>
  <c r="AF197" i="5" s="1"/>
  <c r="AL106" i="5"/>
  <c r="AP106" i="5" s="1"/>
  <c r="B76" i="6" s="1"/>
  <c r="F76" i="6" s="1"/>
  <c r="AK106" i="5"/>
  <c r="AJ106" i="5"/>
  <c r="AI106" i="5"/>
  <c r="AL15" i="7"/>
  <c r="AK15" i="7"/>
  <c r="AJ15" i="7"/>
  <c r="AI15" i="7"/>
  <c r="AL38" i="7"/>
  <c r="AP38" i="7" s="1"/>
  <c r="B172" i="8" s="1"/>
  <c r="F172" i="8" s="1"/>
  <c r="AK38" i="7"/>
  <c r="AJ38" i="7"/>
  <c r="AI38" i="7"/>
  <c r="AL175" i="5"/>
  <c r="AK175" i="5"/>
  <c r="AJ175" i="5"/>
  <c r="AI175" i="5"/>
  <c r="AC10" i="5"/>
  <c r="AD10" i="5" s="1"/>
  <c r="AF10" i="5" s="1"/>
  <c r="AL246" i="5"/>
  <c r="AK246" i="5"/>
  <c r="AJ246" i="5"/>
  <c r="AI246" i="5"/>
  <c r="AL130" i="5"/>
  <c r="AK130" i="5"/>
  <c r="AI130" i="5"/>
  <c r="AJ130" i="5"/>
  <c r="AL95" i="5"/>
  <c r="AK95" i="5"/>
  <c r="AJ95" i="5"/>
  <c r="AI95" i="5"/>
  <c r="AC27" i="5"/>
  <c r="AD27" i="5" s="1"/>
  <c r="AF27" i="5" s="1"/>
  <c r="AN7" i="7"/>
  <c r="D50" i="8" s="1"/>
  <c r="AM7" i="7"/>
  <c r="C50" i="8" s="1"/>
  <c r="AP7" i="7"/>
  <c r="B50" i="8" s="1"/>
  <c r="F50" i="8" s="1"/>
  <c r="AO7" i="7"/>
  <c r="AP175" i="7"/>
  <c r="B142" i="8" s="1"/>
  <c r="F142" i="8" s="1"/>
  <c r="AO175" i="7"/>
  <c r="AN175" i="7"/>
  <c r="D142" i="8" s="1"/>
  <c r="AM175" i="7"/>
  <c r="C142" i="8" s="1"/>
  <c r="AP68" i="7"/>
  <c r="B25" i="8" s="1"/>
  <c r="F25" i="8" s="1"/>
  <c r="AN68" i="7"/>
  <c r="D25" i="8" s="1"/>
  <c r="AM68" i="7"/>
  <c r="C25" i="8" s="1"/>
  <c r="AO43" i="7"/>
  <c r="AN43" i="7"/>
  <c r="D195" i="8" s="1"/>
  <c r="AM43" i="7"/>
  <c r="C195" i="8" s="1"/>
  <c r="AP43" i="7"/>
  <c r="B195" i="8" s="1"/>
  <c r="F195" i="8" s="1"/>
  <c r="AN39" i="5"/>
  <c r="D42" i="6" s="1"/>
  <c r="AM39" i="5"/>
  <c r="C42" i="6" s="1"/>
  <c r="AP39" i="5"/>
  <c r="B42" i="6" s="1"/>
  <c r="F42" i="6" s="1"/>
  <c r="AP16" i="5"/>
  <c r="B144" i="6" s="1"/>
  <c r="F144" i="6" s="1"/>
  <c r="AO16" i="5"/>
  <c r="AN16" i="5"/>
  <c r="D144" i="6" s="1"/>
  <c r="AM16" i="5"/>
  <c r="C144" i="6" s="1"/>
  <c r="AP52" i="5"/>
  <c r="B209" i="6" s="1"/>
  <c r="F209" i="6" s="1"/>
  <c r="AN52" i="5"/>
  <c r="D209" i="6" s="1"/>
  <c r="AM52" i="5"/>
  <c r="C209" i="6" s="1"/>
  <c r="AK117" i="7"/>
  <c r="AJ117" i="7"/>
  <c r="AI117" i="7"/>
  <c r="AL117" i="7"/>
  <c r="AO122" i="7"/>
  <c r="AM122" i="7"/>
  <c r="C186" i="8" s="1"/>
  <c r="AP122" i="7"/>
  <c r="B186" i="8" s="1"/>
  <c r="F186" i="8" s="1"/>
  <c r="AN122" i="7"/>
  <c r="D186" i="8" s="1"/>
  <c r="AO7" i="5"/>
  <c r="AN7" i="5"/>
  <c r="D53" i="6" s="1"/>
  <c r="AM7" i="5"/>
  <c r="C53" i="6" s="1"/>
  <c r="AM45" i="5"/>
  <c r="C192" i="6" s="1"/>
  <c r="AP45" i="5"/>
  <c r="B192" i="6" s="1"/>
  <c r="F192" i="6" s="1"/>
  <c r="AO45" i="5"/>
  <c r="AN45" i="5"/>
  <c r="D192" i="6" s="1"/>
  <c r="AP192" i="5"/>
  <c r="B219" i="6" s="1"/>
  <c r="F219" i="6" s="1"/>
  <c r="AO192" i="5"/>
  <c r="AN192" i="5"/>
  <c r="D219" i="6" s="1"/>
  <c r="AK235" i="5"/>
  <c r="AJ235" i="5"/>
  <c r="AI235" i="5"/>
  <c r="AL235" i="5"/>
  <c r="AJ177" i="5"/>
  <c r="AI177" i="5"/>
  <c r="AL177" i="5"/>
  <c r="AK177" i="5"/>
  <c r="AP73" i="5"/>
  <c r="B167" i="6" s="1"/>
  <c r="F167" i="6" s="1"/>
  <c r="AO73" i="5"/>
  <c r="AN73" i="5"/>
  <c r="D167" i="6" s="1"/>
  <c r="AM73" i="5"/>
  <c r="C167" i="6" s="1"/>
  <c r="AJ67" i="5"/>
  <c r="AI67" i="5"/>
  <c r="AL67" i="5"/>
  <c r="AK67" i="5"/>
  <c r="AP17" i="5"/>
  <c r="B13" i="6" s="1"/>
  <c r="F13" i="6" s="1"/>
  <c r="AN17" i="5"/>
  <c r="D13" i="6" s="1"/>
  <c r="AM17" i="5"/>
  <c r="C13" i="6" s="1"/>
  <c r="AO17" i="5"/>
  <c r="AN246" i="7"/>
  <c r="D221" i="8" s="1"/>
  <c r="AM246" i="7"/>
  <c r="C221" i="8" s="1"/>
  <c r="AP246" i="7"/>
  <c r="B221" i="8" s="1"/>
  <c r="F221" i="8" s="1"/>
  <c r="AN198" i="7"/>
  <c r="D47" i="8" s="1"/>
  <c r="AM198" i="7"/>
  <c r="C47" i="8" s="1"/>
  <c r="AP198" i="7"/>
  <c r="B47" i="8" s="1"/>
  <c r="F47" i="8" s="1"/>
  <c r="AO198" i="7"/>
  <c r="AN211" i="7"/>
  <c r="D13" i="8" s="1"/>
  <c r="AM211" i="7"/>
  <c r="C13" i="8" s="1"/>
  <c r="AP211" i="7"/>
  <c r="B13" i="8" s="1"/>
  <c r="F13" i="8" s="1"/>
  <c r="AN141" i="7"/>
  <c r="D211" i="8" s="1"/>
  <c r="AM141" i="7"/>
  <c r="C211" i="8" s="1"/>
  <c r="AP141" i="7"/>
  <c r="B211" i="8" s="1"/>
  <c r="F211" i="8" s="1"/>
  <c r="AO141" i="7"/>
  <c r="AP48" i="7"/>
  <c r="B92" i="8" s="1"/>
  <c r="F92" i="8" s="1"/>
  <c r="AN48" i="7"/>
  <c r="D92" i="8" s="1"/>
  <c r="AM48" i="7"/>
  <c r="C92" i="8" s="1"/>
  <c r="AM41" i="7"/>
  <c r="C174" i="8" s="1"/>
  <c r="AP41" i="7"/>
  <c r="B174" i="8" s="1"/>
  <c r="F174" i="8" s="1"/>
  <c r="AO41" i="7"/>
  <c r="AN41" i="7"/>
  <c r="D174" i="8" s="1"/>
  <c r="AL199" i="5"/>
  <c r="AK199" i="5"/>
  <c r="AJ199" i="5"/>
  <c r="AI199" i="5"/>
  <c r="AL87" i="5"/>
  <c r="AK87" i="5"/>
  <c r="AJ87" i="5"/>
  <c r="AN87" i="5" s="1"/>
  <c r="D106" i="6" s="1"/>
  <c r="AI87" i="5"/>
  <c r="AC14" i="5"/>
  <c r="AD14" i="5" s="1"/>
  <c r="AF14" i="5" s="1"/>
  <c r="AL10" i="7"/>
  <c r="AK10" i="7"/>
  <c r="AJ10" i="7"/>
  <c r="AI10" i="7"/>
  <c r="AL238" i="7"/>
  <c r="AK238" i="7"/>
  <c r="AO238" i="7" s="1"/>
  <c r="AJ238" i="7"/>
  <c r="AI238" i="7"/>
  <c r="AC190" i="7"/>
  <c r="AD190" i="7" s="1"/>
  <c r="AF190" i="7" s="1"/>
  <c r="AL147" i="7"/>
  <c r="AK147" i="7"/>
  <c r="AJ147" i="7"/>
  <c r="AI147" i="7"/>
  <c r="AL119" i="7"/>
  <c r="AP119" i="7" s="1"/>
  <c r="B64" i="8" s="1"/>
  <c r="F64" i="8" s="1"/>
  <c r="AK119" i="7"/>
  <c r="AJ119" i="7"/>
  <c r="AI119" i="7"/>
  <c r="AC31" i="7"/>
  <c r="AD31" i="7" s="1"/>
  <c r="AF31" i="7" s="1"/>
  <c r="AL84" i="5"/>
  <c r="AK84" i="5"/>
  <c r="AJ84" i="5"/>
  <c r="AI84" i="5"/>
  <c r="AM84" i="5" s="1"/>
  <c r="C70" i="6" s="1"/>
  <c r="AC155" i="5"/>
  <c r="AD155" i="5" s="1"/>
  <c r="AF155" i="5" s="1"/>
  <c r="AC43" i="5"/>
  <c r="AD43" i="5" s="1"/>
  <c r="AF43" i="5" s="1"/>
  <c r="AL145" i="5"/>
  <c r="AK145" i="5"/>
  <c r="AJ145" i="5"/>
  <c r="AI145" i="5"/>
  <c r="AL195" i="5"/>
  <c r="AK195" i="5"/>
  <c r="AO195" i="5" s="1"/>
  <c r="AJ195" i="5"/>
  <c r="AI195" i="5"/>
  <c r="AC210" i="7"/>
  <c r="AD210" i="7" s="1"/>
  <c r="AF210" i="7" s="1"/>
  <c r="AL65" i="7"/>
  <c r="AK65" i="7"/>
  <c r="AJ65" i="7"/>
  <c r="AI65" i="7"/>
  <c r="AL154" i="7"/>
  <c r="AP154" i="7" s="1"/>
  <c r="B80" i="8" s="1"/>
  <c r="F80" i="8" s="1"/>
  <c r="AK154" i="7"/>
  <c r="AJ154" i="7"/>
  <c r="AI154" i="7"/>
  <c r="AL170" i="7"/>
  <c r="AK170" i="7"/>
  <c r="AJ170" i="7"/>
  <c r="AI170" i="7"/>
  <c r="AI237" i="7"/>
  <c r="AM237" i="7" s="1"/>
  <c r="C209" i="8" s="1"/>
  <c r="AJ237" i="7"/>
  <c r="AL237" i="7"/>
  <c r="AK237" i="7"/>
  <c r="AC183" i="5"/>
  <c r="AD183" i="5" s="1"/>
  <c r="AF183" i="5" s="1"/>
  <c r="AL193" i="5"/>
  <c r="AK193" i="5"/>
  <c r="AJ193" i="5"/>
  <c r="AI193" i="5"/>
  <c r="AM193" i="5" s="1"/>
  <c r="C198" i="6" s="1"/>
  <c r="AI118" i="5"/>
  <c r="AL118" i="5"/>
  <c r="AK118" i="5"/>
  <c r="AJ118" i="5"/>
  <c r="AL203" i="5"/>
  <c r="AK203" i="5"/>
  <c r="AJ203" i="5"/>
  <c r="AI203" i="5"/>
  <c r="AM203" i="5" s="1"/>
  <c r="C143" i="6" s="1"/>
  <c r="AI69" i="7"/>
  <c r="AL69" i="7"/>
  <c r="AK69" i="7"/>
  <c r="AJ69" i="7"/>
  <c r="AL64" i="7"/>
  <c r="AK64" i="7"/>
  <c r="AJ64" i="7"/>
  <c r="AI64" i="7"/>
  <c r="AM64" i="7" s="1"/>
  <c r="C109" i="8" s="1"/>
  <c r="AL131" i="7"/>
  <c r="AK131" i="7"/>
  <c r="AJ131" i="7"/>
  <c r="AI131" i="7"/>
  <c r="AL233" i="7"/>
  <c r="AK233" i="7"/>
  <c r="AJ233" i="7"/>
  <c r="AI233" i="7"/>
  <c r="AM233" i="7" s="1"/>
  <c r="C241" i="8" s="1"/>
  <c r="AC110" i="7"/>
  <c r="AD110" i="7" s="1"/>
  <c r="AF110" i="7" s="1"/>
  <c r="AL185" i="5"/>
  <c r="AK185" i="5"/>
  <c r="AJ185" i="5"/>
  <c r="AI185" i="5"/>
  <c r="AL93" i="5"/>
  <c r="AK93" i="5"/>
  <c r="AJ93" i="5"/>
  <c r="AN93" i="5" s="1"/>
  <c r="D107" i="6" s="1"/>
  <c r="AI93" i="5"/>
  <c r="AL79" i="5"/>
  <c r="AK79" i="5"/>
  <c r="AJ79" i="5"/>
  <c r="AI79" i="5"/>
  <c r="AL161" i="5"/>
  <c r="AK161" i="5"/>
  <c r="AJ161" i="5"/>
  <c r="AN161" i="5" s="1"/>
  <c r="D141" i="6" s="1"/>
  <c r="AI161" i="5"/>
  <c r="AI224" i="5"/>
  <c r="AL224" i="5"/>
  <c r="AK224" i="5"/>
  <c r="AJ224" i="5"/>
  <c r="AL136" i="7"/>
  <c r="AK136" i="7"/>
  <c r="AJ136" i="7"/>
  <c r="AN136" i="7" s="1"/>
  <c r="D154" i="8" s="1"/>
  <c r="AI136" i="7"/>
  <c r="AL44" i="7"/>
  <c r="AK44" i="7"/>
  <c r="AJ44" i="7"/>
  <c r="AI44" i="7"/>
  <c r="AI132" i="7"/>
  <c r="AJ132" i="7"/>
  <c r="AL132" i="7"/>
  <c r="AP132" i="7" s="1"/>
  <c r="B173" i="8" s="1"/>
  <c r="F173" i="8" s="1"/>
  <c r="AK132" i="7"/>
  <c r="AL244" i="7"/>
  <c r="AK244" i="7"/>
  <c r="AJ244" i="7"/>
  <c r="AI244" i="7"/>
  <c r="AL82" i="5"/>
  <c r="AK82" i="5"/>
  <c r="AJ82" i="5"/>
  <c r="AN82" i="5" s="1"/>
  <c r="D122" i="6" s="1"/>
  <c r="AI82" i="5"/>
  <c r="AL240" i="7"/>
  <c r="AK240" i="7"/>
  <c r="AJ240" i="7"/>
  <c r="AI240" i="7"/>
  <c r="AL77" i="5"/>
  <c r="AK77" i="5"/>
  <c r="AJ77" i="5"/>
  <c r="AN77" i="5" s="1"/>
  <c r="D155" i="6" s="1"/>
  <c r="AI77" i="5"/>
  <c r="AL162" i="5"/>
  <c r="AK162" i="5"/>
  <c r="AJ162" i="5"/>
  <c r="AI162" i="5"/>
  <c r="AL187" i="5"/>
  <c r="AK187" i="5"/>
  <c r="AJ187" i="5"/>
  <c r="AN187" i="5" s="1"/>
  <c r="D169" i="6" s="1"/>
  <c r="AI187" i="5"/>
  <c r="AL223" i="7"/>
  <c r="AK223" i="7"/>
  <c r="AJ223" i="7"/>
  <c r="AI223" i="7"/>
  <c r="AC47" i="7"/>
  <c r="AD47" i="7" s="1"/>
  <c r="AF47" i="7" s="1"/>
  <c r="AL204" i="7"/>
  <c r="AK204" i="7"/>
  <c r="AO204" i="7" s="1"/>
  <c r="AJ204" i="7"/>
  <c r="AI204" i="7"/>
  <c r="AL220" i="7"/>
  <c r="AJ220" i="7"/>
  <c r="AK220" i="7"/>
  <c r="AI220" i="7"/>
  <c r="AI102" i="5"/>
  <c r="AL102" i="5"/>
  <c r="AK102" i="5"/>
  <c r="AJ102" i="5"/>
  <c r="AI78" i="5"/>
  <c r="AL78" i="5"/>
  <c r="AK78" i="5"/>
  <c r="AJ78" i="5"/>
  <c r="AI33" i="5"/>
  <c r="AL33" i="5"/>
  <c r="AK33" i="5"/>
  <c r="AJ33" i="5"/>
  <c r="AI134" i="5"/>
  <c r="AL134" i="5"/>
  <c r="AK134" i="5"/>
  <c r="AJ134" i="5"/>
  <c r="AL191" i="5"/>
  <c r="AK191" i="5"/>
  <c r="AO191" i="5" s="1"/>
  <c r="AJ191" i="5"/>
  <c r="AI191" i="5"/>
  <c r="AL228" i="7"/>
  <c r="AK228" i="7"/>
  <c r="AJ228" i="7"/>
  <c r="AI228" i="7"/>
  <c r="AC39" i="7"/>
  <c r="AD39" i="7" s="1"/>
  <c r="AF39" i="7" s="1"/>
  <c r="AK126" i="7"/>
  <c r="AO126" i="7" s="1"/>
  <c r="AJ126" i="7"/>
  <c r="AI126" i="7"/>
  <c r="AL126" i="7"/>
  <c r="AL163" i="7"/>
  <c r="AJ163" i="7"/>
  <c r="AI163" i="7"/>
  <c r="AK163" i="7"/>
  <c r="AC195" i="7"/>
  <c r="AD195" i="7" s="1"/>
  <c r="AF195" i="7" s="1"/>
  <c r="AI99" i="7"/>
  <c r="AL99" i="7"/>
  <c r="AK99" i="7"/>
  <c r="AJ99" i="7"/>
  <c r="AL56" i="7"/>
  <c r="AK56" i="7"/>
  <c r="AJ56" i="7"/>
  <c r="AI56" i="7"/>
  <c r="AM56" i="7" s="1"/>
  <c r="C207" i="8" s="1"/>
  <c r="AL222" i="5"/>
  <c r="AK222" i="5"/>
  <c r="AJ222" i="5"/>
  <c r="AI222" i="5"/>
  <c r="AL97" i="5"/>
  <c r="AK97" i="5"/>
  <c r="AJ97" i="5"/>
  <c r="AI97" i="5"/>
  <c r="AM97" i="5" s="1"/>
  <c r="C67" i="6" s="1"/>
  <c r="AC72" i="5"/>
  <c r="AD72" i="5" s="1"/>
  <c r="AF72" i="5" s="1"/>
  <c r="AL129" i="5"/>
  <c r="AK129" i="5"/>
  <c r="AJ129" i="5"/>
  <c r="AI129" i="5"/>
  <c r="AC194" i="5"/>
  <c r="AD194" i="5" s="1"/>
  <c r="AF194" i="5" s="1"/>
  <c r="AL244" i="5"/>
  <c r="AK244" i="5"/>
  <c r="AO244" i="5" s="1"/>
  <c r="AJ244" i="5"/>
  <c r="AI244" i="5"/>
  <c r="AL201" i="7"/>
  <c r="AK201" i="7"/>
  <c r="AJ201" i="7"/>
  <c r="AI201" i="7"/>
  <c r="AC93" i="7"/>
  <c r="AD93" i="7" s="1"/>
  <c r="AF93" i="7" s="1"/>
  <c r="AL200" i="7"/>
  <c r="AK200" i="7"/>
  <c r="AJ200" i="7"/>
  <c r="AI200" i="7"/>
  <c r="AI189" i="7"/>
  <c r="AK189" i="7"/>
  <c r="AJ189" i="7"/>
  <c r="AL189" i="7"/>
  <c r="AI245" i="7"/>
  <c r="AM245" i="7" s="1"/>
  <c r="C242" i="8" s="1"/>
  <c r="AL245" i="7"/>
  <c r="AK245" i="7"/>
  <c r="AJ245" i="7"/>
  <c r="AL116" i="7"/>
  <c r="AK116" i="7"/>
  <c r="AI116" i="7"/>
  <c r="AJ116" i="7"/>
  <c r="AL151" i="5"/>
  <c r="AP151" i="5" s="1"/>
  <c r="B119" i="6" s="1"/>
  <c r="F119" i="6" s="1"/>
  <c r="AK151" i="5"/>
  <c r="AJ151" i="5"/>
  <c r="AI151" i="5"/>
  <c r="AL116" i="5"/>
  <c r="AK116" i="5"/>
  <c r="AJ116" i="5"/>
  <c r="AI116" i="5"/>
  <c r="AL137" i="5"/>
  <c r="AK137" i="5"/>
  <c r="AJ137" i="5"/>
  <c r="AI137" i="5"/>
  <c r="AL179" i="5"/>
  <c r="AK179" i="5"/>
  <c r="AJ179" i="5"/>
  <c r="AI179" i="5"/>
  <c r="AL206" i="7"/>
  <c r="AP206" i="7" s="1"/>
  <c r="B103" i="8" s="1"/>
  <c r="F103" i="8" s="1"/>
  <c r="AK206" i="7"/>
  <c r="AJ206" i="7"/>
  <c r="AI206" i="7"/>
  <c r="AL35" i="7"/>
  <c r="AI35" i="7"/>
  <c r="AK35" i="7"/>
  <c r="AJ35" i="7"/>
  <c r="AC104" i="7"/>
  <c r="AD104" i="7" s="1"/>
  <c r="AF104" i="7" s="1"/>
  <c r="AC156" i="7"/>
  <c r="AD156" i="7" s="1"/>
  <c r="AF156" i="7" s="1"/>
  <c r="AI205" i="7"/>
  <c r="AL205" i="7"/>
  <c r="AK205" i="7"/>
  <c r="AJ205" i="7"/>
  <c r="AL235" i="7"/>
  <c r="AK235" i="7"/>
  <c r="AJ235" i="7"/>
  <c r="AN235" i="7" s="1"/>
  <c r="D225" i="8" s="1"/>
  <c r="AI235" i="7"/>
  <c r="AL30" i="7"/>
  <c r="AK30" i="7"/>
  <c r="AJ30" i="7"/>
  <c r="AI30" i="7"/>
  <c r="AL111" i="5"/>
  <c r="AK111" i="5"/>
  <c r="AJ111" i="5"/>
  <c r="AN111" i="5" s="1"/>
  <c r="D33" i="6" s="1"/>
  <c r="AI111" i="5"/>
  <c r="AI49" i="5"/>
  <c r="AL49" i="5"/>
  <c r="AK49" i="5"/>
  <c r="AJ49" i="5"/>
  <c r="AL234" i="7"/>
  <c r="AK234" i="7"/>
  <c r="AJ234" i="7"/>
  <c r="AN234" i="7" s="1"/>
  <c r="D244" i="8" s="1"/>
  <c r="AI234" i="7"/>
  <c r="AL167" i="7"/>
  <c r="AK167" i="7"/>
  <c r="AJ167" i="7"/>
  <c r="AI167" i="7"/>
  <c r="AC145" i="7"/>
  <c r="AD145" i="7" s="1"/>
  <c r="AF145" i="7" s="1"/>
  <c r="AC102" i="7"/>
  <c r="AD102" i="7" s="1"/>
  <c r="AF102" i="7" s="1"/>
  <c r="AL106" i="7"/>
  <c r="AP106" i="7" s="1"/>
  <c r="B71" i="8" s="1"/>
  <c r="F71" i="8" s="1"/>
  <c r="AK106" i="7"/>
  <c r="AJ106" i="7"/>
  <c r="AI106" i="7"/>
  <c r="AL70" i="7"/>
  <c r="AK70" i="7"/>
  <c r="AJ70" i="7"/>
  <c r="AI70" i="7"/>
  <c r="AP199" i="5"/>
  <c r="B85" i="6" s="1"/>
  <c r="F85" i="6" s="1"/>
  <c r="AO199" i="5"/>
  <c r="AN199" i="5"/>
  <c r="D85" i="6" s="1"/>
  <c r="AM199" i="5"/>
  <c r="C85" i="6" s="1"/>
  <c r="AM87" i="5"/>
  <c r="C106" i="6" s="1"/>
  <c r="AP87" i="5"/>
  <c r="B106" i="6" s="1"/>
  <c r="F106" i="6" s="1"/>
  <c r="AO87" i="5"/>
  <c r="AJ14" i="5"/>
  <c r="AI14" i="5"/>
  <c r="AL14" i="5"/>
  <c r="AK14" i="5"/>
  <c r="AM10" i="7"/>
  <c r="C127" i="8" s="1"/>
  <c r="AP10" i="7"/>
  <c r="B127" i="8" s="1"/>
  <c r="F127" i="8" s="1"/>
  <c r="AO10" i="7"/>
  <c r="AN10" i="7"/>
  <c r="D127" i="8" s="1"/>
  <c r="AN238" i="7"/>
  <c r="D226" i="8" s="1"/>
  <c r="AM238" i="7"/>
  <c r="C226" i="8" s="1"/>
  <c r="AP238" i="7"/>
  <c r="B226" i="8" s="1"/>
  <c r="F226" i="8" s="1"/>
  <c r="AL190" i="7"/>
  <c r="AK190" i="7"/>
  <c r="AJ190" i="7"/>
  <c r="AI190" i="7"/>
  <c r="AP147" i="7"/>
  <c r="B141" i="8" s="1"/>
  <c r="F141" i="8" s="1"/>
  <c r="AO147" i="7"/>
  <c r="AN147" i="7"/>
  <c r="D141" i="8" s="1"/>
  <c r="AM147" i="7"/>
  <c r="C141" i="8" s="1"/>
  <c r="AM119" i="7"/>
  <c r="C64" i="8" s="1"/>
  <c r="AO119" i="7"/>
  <c r="AN119" i="7"/>
  <c r="D64" i="8" s="1"/>
  <c r="AK31" i="7"/>
  <c r="AJ31" i="7"/>
  <c r="AI31" i="7"/>
  <c r="AL31" i="7"/>
  <c r="AO84" i="5"/>
  <c r="AN84" i="5"/>
  <c r="D70" i="6" s="1"/>
  <c r="AP84" i="5"/>
  <c r="B70" i="6" s="1"/>
  <c r="F70" i="6" s="1"/>
  <c r="AJ155" i="5"/>
  <c r="AI155" i="5"/>
  <c r="AL155" i="5"/>
  <c r="AK155" i="5"/>
  <c r="AK43" i="5"/>
  <c r="AJ43" i="5"/>
  <c r="AI43" i="5"/>
  <c r="AL43" i="5"/>
  <c r="AP145" i="5"/>
  <c r="B112" i="6" s="1"/>
  <c r="F112" i="6" s="1"/>
  <c r="AO145" i="5"/>
  <c r="AN145" i="5"/>
  <c r="D112" i="6" s="1"/>
  <c r="AM145" i="5"/>
  <c r="C112" i="6" s="1"/>
  <c r="AP195" i="5"/>
  <c r="B89" i="6" s="1"/>
  <c r="F89" i="6" s="1"/>
  <c r="AN195" i="5"/>
  <c r="D89" i="6" s="1"/>
  <c r="AM195" i="5"/>
  <c r="C89" i="6" s="1"/>
  <c r="AJ210" i="7"/>
  <c r="AI210" i="7"/>
  <c r="AL210" i="7"/>
  <c r="AK210" i="7"/>
  <c r="AM65" i="7"/>
  <c r="C77" i="8" s="1"/>
  <c r="AP65" i="7"/>
  <c r="B77" i="8" s="1"/>
  <c r="F77" i="8" s="1"/>
  <c r="AO65" i="7"/>
  <c r="AN65" i="7"/>
  <c r="D77" i="8" s="1"/>
  <c r="AO154" i="7"/>
  <c r="AN154" i="7"/>
  <c r="D80" i="8" s="1"/>
  <c r="AM154" i="7"/>
  <c r="C80" i="8" s="1"/>
  <c r="AO170" i="7"/>
  <c r="AN170" i="7"/>
  <c r="D213" i="8" s="1"/>
  <c r="AM170" i="7"/>
  <c r="C213" i="8" s="1"/>
  <c r="AP170" i="7"/>
  <c r="B213" i="8" s="1"/>
  <c r="F213" i="8" s="1"/>
  <c r="AP237" i="7"/>
  <c r="B209" i="8" s="1"/>
  <c r="F209" i="8" s="1"/>
  <c r="AO237" i="7"/>
  <c r="AN237" i="7"/>
  <c r="D209" i="8" s="1"/>
  <c r="AK183" i="5"/>
  <c r="AJ183" i="5"/>
  <c r="AL183" i="5"/>
  <c r="AI183" i="5"/>
  <c r="AN193" i="5"/>
  <c r="D198" i="6" s="1"/>
  <c r="AP193" i="5"/>
  <c r="B198" i="6" s="1"/>
  <c r="F198" i="6" s="1"/>
  <c r="AO193" i="5"/>
  <c r="AP118" i="5"/>
  <c r="B87" i="6" s="1"/>
  <c r="F87" i="6" s="1"/>
  <c r="AO118" i="5"/>
  <c r="AN118" i="5"/>
  <c r="D87" i="6" s="1"/>
  <c r="AM118" i="5"/>
  <c r="C87" i="6" s="1"/>
  <c r="AP203" i="5"/>
  <c r="B143" i="6" s="1"/>
  <c r="F143" i="6" s="1"/>
  <c r="AO203" i="5"/>
  <c r="AN203" i="5"/>
  <c r="D143" i="6" s="1"/>
  <c r="AP69" i="7"/>
  <c r="B108" i="8" s="1"/>
  <c r="F108" i="8" s="1"/>
  <c r="AO69" i="7"/>
  <c r="AN69" i="7"/>
  <c r="D108" i="8" s="1"/>
  <c r="AM69" i="7"/>
  <c r="C108" i="8" s="1"/>
  <c r="AP64" i="7"/>
  <c r="B109" i="8" s="1"/>
  <c r="F109" i="8" s="1"/>
  <c r="AO64" i="7"/>
  <c r="AN64" i="7"/>
  <c r="D109" i="8" s="1"/>
  <c r="AP131" i="7"/>
  <c r="B183" i="8" s="1"/>
  <c r="F183" i="8" s="1"/>
  <c r="AO131" i="7"/>
  <c r="AN131" i="7"/>
  <c r="D183" i="8" s="1"/>
  <c r="AM131" i="7"/>
  <c r="C183" i="8" s="1"/>
  <c r="AO233" i="7"/>
  <c r="AN233" i="7"/>
  <c r="D241" i="8" s="1"/>
  <c r="AP233" i="7"/>
  <c r="B241" i="8" s="1"/>
  <c r="F241" i="8" s="1"/>
  <c r="AK110" i="7"/>
  <c r="AJ110" i="7"/>
  <c r="AL110" i="7"/>
  <c r="AI110" i="7"/>
  <c r="AN185" i="5"/>
  <c r="D86" i="6" s="1"/>
  <c r="AM185" i="5"/>
  <c r="C86" i="6" s="1"/>
  <c r="AP185" i="5"/>
  <c r="B86" i="6" s="1"/>
  <c r="F86" i="6" s="1"/>
  <c r="AO185" i="5"/>
  <c r="AP93" i="5"/>
  <c r="B107" i="6" s="1"/>
  <c r="F107" i="6" s="1"/>
  <c r="AO93" i="5"/>
  <c r="AM93" i="5"/>
  <c r="C107" i="6" s="1"/>
  <c r="AN79" i="5"/>
  <c r="D59" i="6" s="1"/>
  <c r="AM79" i="5"/>
  <c r="C59" i="6" s="1"/>
  <c r="AP79" i="5"/>
  <c r="B59" i="6" s="1"/>
  <c r="F59" i="6" s="1"/>
  <c r="AO79" i="5"/>
  <c r="AP161" i="5"/>
  <c r="B141" i="6" s="1"/>
  <c r="F141" i="6" s="1"/>
  <c r="AO161" i="5"/>
  <c r="AM161" i="5"/>
  <c r="C141" i="6" s="1"/>
  <c r="AP224" i="5"/>
  <c r="B140" i="6" s="1"/>
  <c r="F140" i="6" s="1"/>
  <c r="AO224" i="5"/>
  <c r="AN224" i="5"/>
  <c r="D140" i="6" s="1"/>
  <c r="AM224" i="5"/>
  <c r="C140" i="6" s="1"/>
  <c r="AM136" i="7"/>
  <c r="C154" i="8" s="1"/>
  <c r="AP136" i="7"/>
  <c r="B154" i="8" s="1"/>
  <c r="F154" i="8" s="1"/>
  <c r="AO136" i="7"/>
  <c r="AP44" i="7"/>
  <c r="B150" i="8" s="1"/>
  <c r="F150" i="8" s="1"/>
  <c r="AO44" i="7"/>
  <c r="AN44" i="7"/>
  <c r="D150" i="8" s="1"/>
  <c r="AM44" i="7"/>
  <c r="C150" i="8" s="1"/>
  <c r="AO132" i="7"/>
  <c r="AN132" i="7"/>
  <c r="D173" i="8" s="1"/>
  <c r="AM132" i="7"/>
  <c r="C173" i="8" s="1"/>
  <c r="AN244" i="7"/>
  <c r="D210" i="8" s="1"/>
  <c r="AM244" i="7"/>
  <c r="C210" i="8" s="1"/>
  <c r="AP244" i="7"/>
  <c r="B210" i="8" s="1"/>
  <c r="F210" i="8" s="1"/>
  <c r="AO244" i="7"/>
  <c r="AM82" i="5"/>
  <c r="C122" i="6" s="1"/>
  <c r="AP82" i="5"/>
  <c r="B122" i="6" s="1"/>
  <c r="F122" i="6" s="1"/>
  <c r="AO82" i="5"/>
  <c r="AP240" i="7"/>
  <c r="B235" i="8" s="1"/>
  <c r="F235" i="8" s="1"/>
  <c r="AO240" i="7"/>
  <c r="AN240" i="7"/>
  <c r="D235" i="8" s="1"/>
  <c r="AM240" i="7"/>
  <c r="C235" i="8" s="1"/>
  <c r="AP77" i="5"/>
  <c r="B155" i="6" s="1"/>
  <c r="F155" i="6" s="1"/>
  <c r="AO77" i="5"/>
  <c r="AM77" i="5"/>
  <c r="C155" i="6" s="1"/>
  <c r="AM162" i="5"/>
  <c r="C188" i="6" s="1"/>
  <c r="AP162" i="5"/>
  <c r="B188" i="6" s="1"/>
  <c r="F188" i="6" s="1"/>
  <c r="AO162" i="5"/>
  <c r="AN162" i="5"/>
  <c r="D188" i="6" s="1"/>
  <c r="AP187" i="5"/>
  <c r="B169" i="6" s="1"/>
  <c r="F169" i="6" s="1"/>
  <c r="AO187" i="5"/>
  <c r="AM187" i="5"/>
  <c r="C169" i="6" s="1"/>
  <c r="AM223" i="7"/>
  <c r="C201" i="8" s="1"/>
  <c r="AP223" i="7"/>
  <c r="B201" i="8" s="1"/>
  <c r="F201" i="8" s="1"/>
  <c r="AO223" i="7"/>
  <c r="AN223" i="7"/>
  <c r="D201" i="8" s="1"/>
  <c r="AK47" i="7"/>
  <c r="AJ47" i="7"/>
  <c r="AI47" i="7"/>
  <c r="AL47" i="7"/>
  <c r="AP204" i="7"/>
  <c r="B119" i="8" s="1"/>
  <c r="F119" i="8" s="1"/>
  <c r="AN204" i="7"/>
  <c r="D119" i="8" s="1"/>
  <c r="AM204" i="7"/>
  <c r="C119" i="8" s="1"/>
  <c r="AN220" i="7"/>
  <c r="D237" i="8" s="1"/>
  <c r="AP220" i="7"/>
  <c r="B237" i="8" s="1"/>
  <c r="F237" i="8" s="1"/>
  <c r="AO220" i="7"/>
  <c r="AM220" i="7"/>
  <c r="C237" i="8" s="1"/>
  <c r="AP102" i="5"/>
  <c r="B21" i="6" s="1"/>
  <c r="F21" i="6" s="1"/>
  <c r="AO102" i="5"/>
  <c r="AN102" i="5"/>
  <c r="D21" i="6" s="1"/>
  <c r="AM102" i="5"/>
  <c r="C21" i="6" s="1"/>
  <c r="AP78" i="5"/>
  <c r="B160" i="6" s="1"/>
  <c r="F160" i="6" s="1"/>
  <c r="AO78" i="5"/>
  <c r="AN78" i="5"/>
  <c r="D160" i="6" s="1"/>
  <c r="AM78" i="5"/>
  <c r="C160" i="6" s="1"/>
  <c r="AP33" i="5"/>
  <c r="B95" i="6" s="1"/>
  <c r="F95" i="6" s="1"/>
  <c r="AO33" i="5"/>
  <c r="AN33" i="5"/>
  <c r="D95" i="6" s="1"/>
  <c r="AM33" i="5"/>
  <c r="C95" i="6" s="1"/>
  <c r="AP134" i="5"/>
  <c r="B125" i="6" s="1"/>
  <c r="F125" i="6" s="1"/>
  <c r="AO134" i="5"/>
  <c r="AM134" i="5"/>
  <c r="C125" i="6" s="1"/>
  <c r="AN134" i="5"/>
  <c r="D125" i="6" s="1"/>
  <c r="AP191" i="5"/>
  <c r="B215" i="6" s="1"/>
  <c r="F215" i="6" s="1"/>
  <c r="AM191" i="5"/>
  <c r="C215" i="6" s="1"/>
  <c r="AN191" i="5"/>
  <c r="D215" i="6" s="1"/>
  <c r="AN228" i="7"/>
  <c r="D67" i="8" s="1"/>
  <c r="AM228" i="7"/>
  <c r="C67" i="8" s="1"/>
  <c r="AP228" i="7"/>
  <c r="B67" i="8" s="1"/>
  <c r="F67" i="8" s="1"/>
  <c r="AO228" i="7"/>
  <c r="AK39" i="7"/>
  <c r="AJ39" i="7"/>
  <c r="AI39" i="7"/>
  <c r="AL39" i="7"/>
  <c r="AP126" i="7"/>
  <c r="B203" i="8" s="1"/>
  <c r="F203" i="8" s="1"/>
  <c r="AN126" i="7"/>
  <c r="D203" i="8" s="1"/>
  <c r="AM126" i="7"/>
  <c r="C203" i="8" s="1"/>
  <c r="AP163" i="7"/>
  <c r="B202" i="8" s="1"/>
  <c r="F202" i="8" s="1"/>
  <c r="AO163" i="7"/>
  <c r="AN163" i="7"/>
  <c r="D202" i="8" s="1"/>
  <c r="AM163" i="7"/>
  <c r="C202" i="8" s="1"/>
  <c r="AJ195" i="7"/>
  <c r="AI195" i="7"/>
  <c r="AL195" i="7"/>
  <c r="AK195" i="7"/>
  <c r="AP99" i="7"/>
  <c r="B151" i="8" s="1"/>
  <c r="F151" i="8" s="1"/>
  <c r="AO99" i="7"/>
  <c r="AN99" i="7"/>
  <c r="D151" i="8" s="1"/>
  <c r="AM99" i="7"/>
  <c r="C151" i="8" s="1"/>
  <c r="AP56" i="7"/>
  <c r="B207" i="8" s="1"/>
  <c r="F207" i="8" s="1"/>
  <c r="AO56" i="7"/>
  <c r="AN56" i="7"/>
  <c r="D207" i="8" s="1"/>
  <c r="AO222" i="5"/>
  <c r="AN222" i="5"/>
  <c r="D213" i="6" s="1"/>
  <c r="AM222" i="5"/>
  <c r="C213" i="6" s="1"/>
  <c r="AP222" i="5"/>
  <c r="B213" i="6" s="1"/>
  <c r="F213" i="6" s="1"/>
  <c r="AP97" i="5"/>
  <c r="B67" i="6" s="1"/>
  <c r="F67" i="6" s="1"/>
  <c r="AO97" i="5"/>
  <c r="AN97" i="5"/>
  <c r="D67" i="6" s="1"/>
  <c r="AK72" i="5"/>
  <c r="AJ72" i="5"/>
  <c r="AI72" i="5"/>
  <c r="AL72" i="5"/>
  <c r="AP129" i="5"/>
  <c r="B129" i="6" s="1"/>
  <c r="F129" i="6" s="1"/>
  <c r="AO129" i="5"/>
  <c r="AN129" i="5"/>
  <c r="D129" i="6" s="1"/>
  <c r="AM129" i="5"/>
  <c r="C129" i="6" s="1"/>
  <c r="AK194" i="5"/>
  <c r="AJ194" i="5"/>
  <c r="AI194" i="5"/>
  <c r="AL194" i="5"/>
  <c r="AP244" i="5"/>
  <c r="B168" i="6" s="1"/>
  <c r="F168" i="6" s="1"/>
  <c r="AN244" i="5"/>
  <c r="D168" i="6" s="1"/>
  <c r="AM244" i="5"/>
  <c r="C168" i="6" s="1"/>
  <c r="AM201" i="7"/>
  <c r="C243" i="8" s="1"/>
  <c r="AP201" i="7"/>
  <c r="B243" i="8" s="1"/>
  <c r="F243" i="8" s="1"/>
  <c r="AO201" i="7"/>
  <c r="AN201" i="7"/>
  <c r="D243" i="8" s="1"/>
  <c r="AK93" i="7"/>
  <c r="AJ93" i="7"/>
  <c r="AI93" i="7"/>
  <c r="AL93" i="7"/>
  <c r="AP200" i="7"/>
  <c r="B232" i="8" s="1"/>
  <c r="F232" i="8" s="1"/>
  <c r="AO200" i="7"/>
  <c r="AN200" i="7"/>
  <c r="D232" i="8" s="1"/>
  <c r="AM200" i="7"/>
  <c r="C232" i="8" s="1"/>
  <c r="AP189" i="7"/>
  <c r="B19" i="8" s="1"/>
  <c r="F19" i="8" s="1"/>
  <c r="AO189" i="7"/>
  <c r="AN189" i="7"/>
  <c r="D19" i="8" s="1"/>
  <c r="AM189" i="7"/>
  <c r="C19" i="8" s="1"/>
  <c r="AP245" i="7"/>
  <c r="B242" i="8" s="1"/>
  <c r="F242" i="8" s="1"/>
  <c r="AO245" i="7"/>
  <c r="AN245" i="7"/>
  <c r="D242" i="8" s="1"/>
  <c r="AN116" i="7"/>
  <c r="D132" i="8" s="1"/>
  <c r="AM116" i="7"/>
  <c r="C132" i="8" s="1"/>
  <c r="AP116" i="7"/>
  <c r="B132" i="8" s="1"/>
  <c r="F132" i="8" s="1"/>
  <c r="AO116" i="7"/>
  <c r="AN151" i="5"/>
  <c r="D119" i="6" s="1"/>
  <c r="AM151" i="5"/>
  <c r="C119" i="6" s="1"/>
  <c r="AO151" i="5"/>
  <c r="AO116" i="5"/>
  <c r="AN116" i="5"/>
  <c r="D135" i="6" s="1"/>
  <c r="AM116" i="5"/>
  <c r="C135" i="6" s="1"/>
  <c r="AP116" i="5"/>
  <c r="B135" i="6" s="1"/>
  <c r="F135" i="6" s="1"/>
  <c r="AP137" i="5"/>
  <c r="B77" i="6" s="1"/>
  <c r="F77" i="6" s="1"/>
  <c r="AO137" i="5"/>
  <c r="AN137" i="5"/>
  <c r="D77" i="6" s="1"/>
  <c r="AM137" i="5"/>
  <c r="C77" i="6" s="1"/>
  <c r="AO179" i="5"/>
  <c r="AN179" i="5"/>
  <c r="D223" i="6" s="1"/>
  <c r="AP179" i="5"/>
  <c r="B223" i="6" s="1"/>
  <c r="F223" i="6" s="1"/>
  <c r="AM179" i="5"/>
  <c r="C223" i="6" s="1"/>
  <c r="AN206" i="7"/>
  <c r="D103" i="8" s="1"/>
  <c r="AM206" i="7"/>
  <c r="C103" i="8" s="1"/>
  <c r="AO206" i="7"/>
  <c r="AO35" i="7"/>
  <c r="AN35" i="7"/>
  <c r="D102" i="8" s="1"/>
  <c r="AM35" i="7"/>
  <c r="C102" i="8" s="1"/>
  <c r="AP35" i="7"/>
  <c r="B102" i="8" s="1"/>
  <c r="F102" i="8" s="1"/>
  <c r="AJ104" i="7"/>
  <c r="AI104" i="7"/>
  <c r="AL104" i="7"/>
  <c r="AK104" i="7"/>
  <c r="AI156" i="7"/>
  <c r="AL156" i="7"/>
  <c r="AK156" i="7"/>
  <c r="AJ156" i="7"/>
  <c r="AP205" i="7"/>
  <c r="B227" i="8" s="1"/>
  <c r="F227" i="8" s="1"/>
  <c r="AO205" i="7"/>
  <c r="AN205" i="7"/>
  <c r="D227" i="8" s="1"/>
  <c r="AM205" i="7"/>
  <c r="C227" i="8" s="1"/>
  <c r="AO235" i="7"/>
  <c r="AM235" i="7"/>
  <c r="C225" i="8" s="1"/>
  <c r="AP235" i="7"/>
  <c r="B225" i="8" s="1"/>
  <c r="F225" i="8" s="1"/>
  <c r="AN30" i="7"/>
  <c r="D73" i="8" s="1"/>
  <c r="AM30" i="7"/>
  <c r="C73" i="8" s="1"/>
  <c r="AP30" i="7"/>
  <c r="B73" i="8" s="1"/>
  <c r="F73" i="8" s="1"/>
  <c r="AO30" i="7"/>
  <c r="AP48" i="5"/>
  <c r="B101" i="6" s="1"/>
  <c r="F101" i="6" s="1"/>
  <c r="AO48" i="5"/>
  <c r="AN48" i="5"/>
  <c r="D101" i="6" s="1"/>
  <c r="AM48" i="5"/>
  <c r="C101" i="6" s="1"/>
  <c r="AM111" i="7"/>
  <c r="C34" i="8" s="1"/>
  <c r="AP111" i="7"/>
  <c r="B34" i="8" s="1"/>
  <c r="F34" i="8" s="1"/>
  <c r="AN111" i="7"/>
  <c r="D34" i="8" s="1"/>
  <c r="AM106" i="5"/>
  <c r="C76" i="6" s="1"/>
  <c r="AO106" i="5"/>
  <c r="AN106" i="5"/>
  <c r="D76" i="6" s="1"/>
  <c r="AN175" i="5"/>
  <c r="D128" i="6" s="1"/>
  <c r="AM175" i="5"/>
  <c r="C128" i="6" s="1"/>
  <c r="AP175" i="5"/>
  <c r="B128" i="6" s="1"/>
  <c r="F128" i="6" s="1"/>
  <c r="AO175" i="5"/>
  <c r="AK10" i="5"/>
  <c r="AJ10" i="5"/>
  <c r="AI10" i="5"/>
  <c r="AL10" i="5"/>
  <c r="AK27" i="5"/>
  <c r="AJ27" i="5"/>
  <c r="AI27" i="5"/>
  <c r="AL27" i="5"/>
  <c r="AL23" i="7"/>
  <c r="AK23" i="7"/>
  <c r="AJ23" i="7"/>
  <c r="AI23" i="7"/>
  <c r="AL17" i="7"/>
  <c r="AK17" i="7"/>
  <c r="AJ17" i="7"/>
  <c r="AI17" i="7"/>
  <c r="AL230" i="5"/>
  <c r="AK230" i="5"/>
  <c r="AJ230" i="5"/>
  <c r="AI230" i="5"/>
  <c r="AN18" i="5"/>
  <c r="D20" i="6" s="1"/>
  <c r="AL240" i="5"/>
  <c r="AK240" i="5"/>
  <c r="AJ240" i="5"/>
  <c r="AI240" i="5"/>
  <c r="AI94" i="5"/>
  <c r="AL94" i="5"/>
  <c r="AK94" i="5"/>
  <c r="AJ94" i="5"/>
  <c r="AC26" i="5"/>
  <c r="AD26" i="5" s="1"/>
  <c r="AF26" i="5" s="1"/>
  <c r="AK88" i="5"/>
  <c r="AO88" i="5" s="1"/>
  <c r="AJ88" i="5"/>
  <c r="AN88" i="5" s="1"/>
  <c r="D44" i="6" s="1"/>
  <c r="AI88" i="5"/>
  <c r="AM88" i="5" s="1"/>
  <c r="C44" i="6" s="1"/>
  <c r="AL88" i="5"/>
  <c r="AP88" i="5" s="1"/>
  <c r="B44" i="6" s="1"/>
  <c r="F44" i="6" s="1"/>
  <c r="AC57" i="5"/>
  <c r="AD57" i="5" s="1"/>
  <c r="AF57" i="5" s="1"/>
  <c r="AL40" i="7"/>
  <c r="AK40" i="7"/>
  <c r="AJ40" i="7"/>
  <c r="AI40" i="7"/>
  <c r="AL67" i="7"/>
  <c r="AK67" i="7"/>
  <c r="AJ67" i="7"/>
  <c r="AI67" i="7"/>
  <c r="AL4" i="5"/>
  <c r="AK4" i="5"/>
  <c r="AJ4" i="5"/>
  <c r="AI4" i="5"/>
  <c r="AL27" i="7"/>
  <c r="AK27" i="7"/>
  <c r="AJ27" i="7"/>
  <c r="AI27" i="7"/>
  <c r="AI45" i="7"/>
  <c r="AL45" i="7"/>
  <c r="AK45" i="7"/>
  <c r="AJ45" i="7"/>
  <c r="AL8" i="5"/>
  <c r="AK8" i="5"/>
  <c r="AI8" i="5"/>
  <c r="AJ8" i="5"/>
  <c r="AL5" i="7"/>
  <c r="AK5" i="7"/>
  <c r="AJ5" i="7"/>
  <c r="AI5" i="7"/>
  <c r="AL32" i="5"/>
  <c r="AK32" i="5"/>
  <c r="AJ32" i="5"/>
  <c r="AI32" i="5"/>
  <c r="AL5" i="5"/>
  <c r="AJ5" i="5"/>
  <c r="AI5" i="5"/>
  <c r="AK5" i="5"/>
  <c r="AL204" i="5"/>
  <c r="AK204" i="5"/>
  <c r="AJ204" i="5"/>
  <c r="AI204" i="5"/>
  <c r="AC23" i="7"/>
  <c r="AD23" i="7" s="1"/>
  <c r="AF23" i="7" s="1"/>
  <c r="AC125" i="7"/>
  <c r="AD125" i="7" s="1"/>
  <c r="AF125" i="7" s="1"/>
  <c r="AC54" i="7"/>
  <c r="AD54" i="7" s="1"/>
  <c r="AF54" i="7" s="1"/>
  <c r="AC17" i="7"/>
  <c r="AD17" i="7" s="1"/>
  <c r="AF17" i="7" s="1"/>
  <c r="AC230" i="5"/>
  <c r="AD230" i="5" s="1"/>
  <c r="AF230" i="5" s="1"/>
  <c r="AJ30" i="5"/>
  <c r="AI30" i="5"/>
  <c r="AK30" i="5"/>
  <c r="AL30" i="5"/>
  <c r="AC231" i="7"/>
  <c r="AD231" i="7" s="1"/>
  <c r="AF231" i="7" s="1"/>
  <c r="AK85" i="7"/>
  <c r="AO85" i="7" s="1"/>
  <c r="AJ85" i="7"/>
  <c r="AN85" i="7" s="1"/>
  <c r="D152" i="8" s="1"/>
  <c r="AI85" i="7"/>
  <c r="AM85" i="7" s="1"/>
  <c r="C152" i="8" s="1"/>
  <c r="AL85" i="7"/>
  <c r="AP85" i="7" s="1"/>
  <c r="B152" i="8" s="1"/>
  <c r="F152" i="8" s="1"/>
  <c r="AK71" i="7"/>
  <c r="AO71" i="7" s="1"/>
  <c r="AJ71" i="7"/>
  <c r="AI71" i="7"/>
  <c r="AL71" i="7"/>
  <c r="AK18" i="5"/>
  <c r="AO18" i="5" s="1"/>
  <c r="AJ18" i="5"/>
  <c r="AI18" i="5"/>
  <c r="AM18" i="5" s="1"/>
  <c r="C20" i="6" s="1"/>
  <c r="AL18" i="5"/>
  <c r="AP18" i="5" s="1"/>
  <c r="B20" i="6" s="1"/>
  <c r="F20" i="6" s="1"/>
  <c r="AC240" i="5"/>
  <c r="AD240" i="5" s="1"/>
  <c r="AF240" i="5" s="1"/>
  <c r="AC181" i="5"/>
  <c r="AD181" i="5" s="1"/>
  <c r="AF181" i="5" s="1"/>
  <c r="AC206" i="5"/>
  <c r="AD206" i="5" s="1"/>
  <c r="AF206" i="5" s="1"/>
  <c r="AC154" i="5"/>
  <c r="AD154" i="5" s="1"/>
  <c r="AF154" i="5" s="1"/>
  <c r="AC94" i="5"/>
  <c r="AD94" i="5" s="1"/>
  <c r="AF94" i="5" s="1"/>
  <c r="AM111" i="5"/>
  <c r="C33" i="6" s="1"/>
  <c r="AP111" i="5"/>
  <c r="B33" i="6" s="1"/>
  <c r="F33" i="6" s="1"/>
  <c r="AO111" i="5"/>
  <c r="AP49" i="5"/>
  <c r="B162" i="6" s="1"/>
  <c r="F162" i="6" s="1"/>
  <c r="AO49" i="5"/>
  <c r="AN49" i="5"/>
  <c r="D162" i="6" s="1"/>
  <c r="AM49" i="5"/>
  <c r="C162" i="6" s="1"/>
  <c r="AP234" i="7"/>
  <c r="B244" i="8" s="1"/>
  <c r="F244" i="8" s="1"/>
  <c r="AO234" i="7"/>
  <c r="AM234" i="7"/>
  <c r="C244" i="8" s="1"/>
  <c r="AP167" i="7"/>
  <c r="B178" i="8" s="1"/>
  <c r="F178" i="8" s="1"/>
  <c r="AO167" i="7"/>
  <c r="AN167" i="7"/>
  <c r="D178" i="8" s="1"/>
  <c r="AM167" i="7"/>
  <c r="C178" i="8" s="1"/>
  <c r="AJ145" i="7"/>
  <c r="AI145" i="7"/>
  <c r="AL145" i="7"/>
  <c r="AK145" i="7"/>
  <c r="AK102" i="7"/>
  <c r="AJ102" i="7"/>
  <c r="AL102" i="7"/>
  <c r="AI102" i="7"/>
  <c r="AO106" i="7"/>
  <c r="AN106" i="7"/>
  <c r="D71" i="8" s="1"/>
  <c r="AM106" i="7"/>
  <c r="C71" i="8" s="1"/>
  <c r="AN70" i="7"/>
  <c r="D26" i="8" s="1"/>
  <c r="AM70" i="7"/>
  <c r="C26" i="8" s="1"/>
  <c r="AP70" i="7"/>
  <c r="B26" i="8" s="1"/>
  <c r="F26" i="8" s="1"/>
  <c r="AO70" i="7"/>
  <c r="AL209" i="5"/>
  <c r="AK209" i="5"/>
  <c r="AJ209" i="5"/>
  <c r="AI209" i="5"/>
  <c r="AL89" i="7"/>
  <c r="AJ89" i="7"/>
  <c r="AI89" i="7"/>
  <c r="AK89" i="7"/>
  <c r="AL151" i="7"/>
  <c r="AK151" i="7"/>
  <c r="AJ151" i="7"/>
  <c r="AI151" i="7"/>
  <c r="AL152" i="7"/>
  <c r="AK152" i="7"/>
  <c r="AJ152" i="7"/>
  <c r="AI152" i="7"/>
  <c r="AL87" i="7"/>
  <c r="AK87" i="7"/>
  <c r="AJ87" i="7"/>
  <c r="AI87" i="7"/>
  <c r="AL60" i="7"/>
  <c r="AK60" i="7"/>
  <c r="AJ60" i="7"/>
  <c r="AI60" i="7"/>
  <c r="AI14" i="7"/>
  <c r="AL14" i="7"/>
  <c r="AK14" i="7"/>
  <c r="AJ14" i="7"/>
  <c r="AL53" i="5"/>
  <c r="AK53" i="5"/>
  <c r="AJ53" i="5"/>
  <c r="AI53" i="5"/>
  <c r="AO139" i="5"/>
  <c r="AL85" i="5"/>
  <c r="AK85" i="5"/>
  <c r="AJ85" i="5"/>
  <c r="AI85" i="5"/>
  <c r="AP128" i="5"/>
  <c r="B197" i="6" s="1"/>
  <c r="F197" i="6" s="1"/>
  <c r="AI184" i="5"/>
  <c r="AL184" i="5"/>
  <c r="AK184" i="5"/>
  <c r="AJ184" i="5"/>
  <c r="AL90" i="7"/>
  <c r="AK90" i="7"/>
  <c r="AJ90" i="7"/>
  <c r="AI90" i="7"/>
  <c r="AM137" i="7"/>
  <c r="C75" i="8" s="1"/>
  <c r="AK192" i="7"/>
  <c r="AL192" i="7"/>
  <c r="AJ192" i="7"/>
  <c r="AI192" i="7"/>
  <c r="AK75" i="7"/>
  <c r="AJ75" i="7"/>
  <c r="AI75" i="7"/>
  <c r="AL75" i="7"/>
  <c r="AL181" i="7"/>
  <c r="AK181" i="7"/>
  <c r="AJ181" i="7"/>
  <c r="AI181" i="7"/>
  <c r="AO182" i="5"/>
  <c r="AI150" i="5"/>
  <c r="AL150" i="5"/>
  <c r="AK150" i="5"/>
  <c r="AJ150" i="5"/>
  <c r="AM210" i="5"/>
  <c r="C111" i="6" s="1"/>
  <c r="AL183" i="7"/>
  <c r="AK183" i="7"/>
  <c r="AJ183" i="7"/>
  <c r="AI183" i="7"/>
  <c r="AM58" i="7"/>
  <c r="C86" i="8" s="1"/>
  <c r="AL127" i="7"/>
  <c r="AK127" i="7"/>
  <c r="AJ127" i="7"/>
  <c r="AI127" i="7"/>
  <c r="AI219" i="7"/>
  <c r="AK219" i="7"/>
  <c r="AJ219" i="7"/>
  <c r="AL219" i="7"/>
  <c r="AL212" i="7"/>
  <c r="AK212" i="7"/>
  <c r="AJ212" i="7"/>
  <c r="AI212" i="7"/>
  <c r="AL188" i="5"/>
  <c r="AK188" i="5"/>
  <c r="AJ188" i="5"/>
  <c r="AI188" i="5"/>
  <c r="AL108" i="5"/>
  <c r="AK108" i="5"/>
  <c r="AJ108" i="5"/>
  <c r="AI108" i="5"/>
  <c r="AL125" i="5"/>
  <c r="AJ125" i="5"/>
  <c r="AK125" i="5"/>
  <c r="AI125" i="5"/>
  <c r="AL227" i="5"/>
  <c r="AK227" i="5"/>
  <c r="AJ227" i="5"/>
  <c r="AI227" i="5"/>
  <c r="AI159" i="7"/>
  <c r="AL159" i="7"/>
  <c r="AK159" i="7"/>
  <c r="AJ159" i="7"/>
  <c r="AL105" i="7"/>
  <c r="AJ105" i="7"/>
  <c r="AI105" i="7"/>
  <c r="AK105" i="7"/>
  <c r="AL157" i="7"/>
  <c r="AK157" i="7"/>
  <c r="AJ157" i="7"/>
  <c r="AI157" i="7"/>
  <c r="AM247" i="7"/>
  <c r="C239" i="8" s="1"/>
  <c r="AM176" i="5"/>
  <c r="C68" i="6" s="1"/>
  <c r="AL100" i="5"/>
  <c r="AK100" i="5"/>
  <c r="AJ100" i="5"/>
  <c r="AI100" i="5"/>
  <c r="AL170" i="5"/>
  <c r="AK170" i="5"/>
  <c r="AJ170" i="5"/>
  <c r="AI170" i="5"/>
  <c r="AL231" i="5"/>
  <c r="AK231" i="5"/>
  <c r="AJ231" i="5"/>
  <c r="AI231" i="5"/>
  <c r="AN194" i="7"/>
  <c r="D33" i="8" s="1"/>
  <c r="AL114" i="7"/>
  <c r="AK114" i="7"/>
  <c r="AJ114" i="7"/>
  <c r="AI114" i="7"/>
  <c r="AK158" i="7"/>
  <c r="AI158" i="7"/>
  <c r="AL158" i="7"/>
  <c r="AJ158" i="7"/>
  <c r="AL225" i="7"/>
  <c r="AK225" i="7"/>
  <c r="AJ225" i="7"/>
  <c r="AI225" i="7"/>
  <c r="AL215" i="5"/>
  <c r="AK215" i="5"/>
  <c r="AJ215" i="5"/>
  <c r="AI215" i="5"/>
  <c r="AI245" i="5"/>
  <c r="AL245" i="5"/>
  <c r="AK245" i="5"/>
  <c r="AJ245" i="5"/>
  <c r="AL81" i="5"/>
  <c r="AK81" i="5"/>
  <c r="AJ81" i="5"/>
  <c r="AI81" i="5"/>
  <c r="AL164" i="5"/>
  <c r="AK164" i="5"/>
  <c r="AJ164" i="5"/>
  <c r="AI164" i="5"/>
  <c r="AI232" i="5"/>
  <c r="AL232" i="5"/>
  <c r="AK232" i="5"/>
  <c r="AJ232" i="5"/>
  <c r="AL209" i="7"/>
  <c r="AK209" i="7"/>
  <c r="AJ209" i="7"/>
  <c r="AI209" i="7"/>
  <c r="AL49" i="7"/>
  <c r="AK49" i="7"/>
  <c r="AJ49" i="7"/>
  <c r="AI49" i="7"/>
  <c r="AL146" i="7"/>
  <c r="AK146" i="7"/>
  <c r="AJ146" i="7"/>
  <c r="AI146" i="7"/>
  <c r="AL203" i="7"/>
  <c r="AK203" i="7"/>
  <c r="AJ203" i="7"/>
  <c r="AI203" i="7"/>
  <c r="AM163" i="5"/>
  <c r="C196" i="6" s="1"/>
  <c r="AM160" i="5"/>
  <c r="C151" i="6" s="1"/>
  <c r="AM54" i="5"/>
  <c r="C22" i="6" s="1"/>
  <c r="AL141" i="5"/>
  <c r="AK141" i="5"/>
  <c r="AJ141" i="5"/>
  <c r="AI141" i="5"/>
  <c r="AL207" i="5"/>
  <c r="AK207" i="5"/>
  <c r="AJ207" i="5"/>
  <c r="AI207" i="5"/>
  <c r="AL236" i="5"/>
  <c r="AJ236" i="5"/>
  <c r="AI236" i="5"/>
  <c r="AK236" i="5"/>
  <c r="AN120" i="7"/>
  <c r="D107" i="8" s="1"/>
  <c r="AL155" i="7"/>
  <c r="AK155" i="7"/>
  <c r="AJ155" i="7"/>
  <c r="AI155" i="7"/>
  <c r="AL222" i="7"/>
  <c r="AK222" i="7"/>
  <c r="AJ222" i="7"/>
  <c r="AI222" i="7"/>
  <c r="AM189" i="5"/>
  <c r="C15" i="6" s="1"/>
  <c r="AO131" i="5"/>
  <c r="AL58" i="5"/>
  <c r="AK58" i="5"/>
  <c r="AJ58" i="5"/>
  <c r="AI58" i="5"/>
  <c r="AP140" i="5"/>
  <c r="B201" i="6" s="1"/>
  <c r="F201" i="6" s="1"/>
  <c r="AL188" i="7"/>
  <c r="AK188" i="7"/>
  <c r="AJ188" i="7"/>
  <c r="AI188" i="7"/>
  <c r="AK74" i="7"/>
  <c r="AI74" i="7"/>
  <c r="AL74" i="7"/>
  <c r="AJ74" i="7"/>
  <c r="AL98" i="7"/>
  <c r="AK98" i="7"/>
  <c r="AJ98" i="7"/>
  <c r="AI98" i="7"/>
  <c r="AL218" i="7"/>
  <c r="AJ218" i="7"/>
  <c r="AK218" i="7"/>
  <c r="AI218" i="7"/>
  <c r="AL225" i="5"/>
  <c r="AK225" i="5"/>
  <c r="AJ225" i="5"/>
  <c r="AI225" i="5"/>
  <c r="AI115" i="7"/>
  <c r="AL115" i="7"/>
  <c r="AK115" i="7"/>
  <c r="AJ115" i="7"/>
  <c r="AL26" i="5"/>
  <c r="AK26" i="5"/>
  <c r="AJ26" i="5"/>
  <c r="AI26" i="5"/>
  <c r="AM28" i="7"/>
  <c r="C7" i="8" s="1"/>
  <c r="AP28" i="7"/>
  <c r="B7" i="8" s="1"/>
  <c r="F7" i="8" s="1"/>
  <c r="AN28" i="7"/>
  <c r="D7" i="8" s="1"/>
  <c r="AP22" i="7"/>
  <c r="B22" i="8" s="1"/>
  <c r="F22" i="8" s="1"/>
  <c r="AO22" i="7"/>
  <c r="AN22" i="7"/>
  <c r="D22" i="8" s="1"/>
  <c r="AM22" i="7"/>
  <c r="C22" i="8" s="1"/>
  <c r="AN38" i="7"/>
  <c r="D172" i="8" s="1"/>
  <c r="AM38" i="7"/>
  <c r="C172" i="8" s="1"/>
  <c r="AO38" i="7"/>
  <c r="AN246" i="5"/>
  <c r="D208" i="6" s="1"/>
  <c r="AM246" i="5"/>
  <c r="C208" i="6" s="1"/>
  <c r="AP246" i="5"/>
  <c r="B208" i="6" s="1"/>
  <c r="F208" i="6" s="1"/>
  <c r="AO246" i="5"/>
  <c r="AL125" i="7"/>
  <c r="AK125" i="7"/>
  <c r="AJ125" i="7"/>
  <c r="AI125" i="7"/>
  <c r="AL231" i="7"/>
  <c r="AK231" i="7"/>
  <c r="AJ231" i="7"/>
  <c r="AI231" i="7"/>
  <c r="AL154" i="5"/>
  <c r="AK154" i="5"/>
  <c r="AJ154" i="5"/>
  <c r="AI154" i="5"/>
  <c r="AL21" i="5"/>
  <c r="AK21" i="5"/>
  <c r="AJ21" i="5"/>
  <c r="AI21" i="5"/>
  <c r="AC64" i="5"/>
  <c r="AD64" i="5" s="1"/>
  <c r="AF64" i="5" s="1"/>
  <c r="AO4" i="7"/>
  <c r="AN4" i="7"/>
  <c r="D182" i="8" s="1"/>
  <c r="AM4" i="7"/>
  <c r="C182" i="8" s="1"/>
  <c r="AP4" i="7"/>
  <c r="B182" i="8" s="1"/>
  <c r="F182" i="8" s="1"/>
  <c r="AC40" i="7"/>
  <c r="AD40" i="7" s="1"/>
  <c r="AF40" i="7" s="1"/>
  <c r="AC67" i="7"/>
  <c r="AD67" i="7" s="1"/>
  <c r="AF67" i="7" s="1"/>
  <c r="AC4" i="5"/>
  <c r="AD4" i="5" s="1"/>
  <c r="AF4" i="5" s="1"/>
  <c r="AC27" i="7"/>
  <c r="AD27" i="7" s="1"/>
  <c r="AF27" i="7" s="1"/>
  <c r="AC45" i="7"/>
  <c r="AD45" i="7" s="1"/>
  <c r="AF45" i="7" s="1"/>
  <c r="AK168" i="5"/>
  <c r="AO168" i="5" s="1"/>
  <c r="AJ168" i="5"/>
  <c r="AN168" i="5" s="1"/>
  <c r="D57" i="6" s="1"/>
  <c r="AI168" i="5"/>
  <c r="AM168" i="5" s="1"/>
  <c r="C57" i="6" s="1"/>
  <c r="AL168" i="5"/>
  <c r="AP168" i="5" s="1"/>
  <c r="B57" i="6" s="1"/>
  <c r="F57" i="6" s="1"/>
  <c r="AC8" i="5"/>
  <c r="AD8" i="5" s="1"/>
  <c r="AF8" i="5" s="1"/>
  <c r="AC5" i="7"/>
  <c r="AD5" i="7" s="1"/>
  <c r="AF5" i="7" s="1"/>
  <c r="AK16" i="7"/>
  <c r="AO16" i="7" s="1"/>
  <c r="AJ16" i="7"/>
  <c r="AN16" i="7" s="1"/>
  <c r="D133" i="8" s="1"/>
  <c r="AI16" i="7"/>
  <c r="AM16" i="7" s="1"/>
  <c r="C133" i="8" s="1"/>
  <c r="AL16" i="7"/>
  <c r="AP16" i="7" s="1"/>
  <c r="B133" i="8" s="1"/>
  <c r="F133" i="8" s="1"/>
  <c r="AC32" i="5"/>
  <c r="AD32" i="5" s="1"/>
  <c r="AF32" i="5" s="1"/>
  <c r="AC5" i="5"/>
  <c r="AD5" i="5" s="1"/>
  <c r="AF5" i="5" s="1"/>
  <c r="AC204" i="5"/>
  <c r="AD204" i="5" s="1"/>
  <c r="AF204" i="5" s="1"/>
  <c r="AJ107" i="5"/>
  <c r="AN107" i="5" s="1"/>
  <c r="D16" i="6" s="1"/>
  <c r="AI107" i="5"/>
  <c r="AM107" i="5" s="1"/>
  <c r="C16" i="6" s="1"/>
  <c r="AL107" i="5"/>
  <c r="AP107" i="5" s="1"/>
  <c r="B16" i="6" s="1"/>
  <c r="F16" i="6" s="1"/>
  <c r="AK107" i="5"/>
  <c r="AO107" i="5" s="1"/>
  <c r="AJ46" i="5"/>
  <c r="AN46" i="5" s="1"/>
  <c r="D214" i="6" s="1"/>
  <c r="AI46" i="5"/>
  <c r="AM46" i="5" s="1"/>
  <c r="C214" i="6" s="1"/>
  <c r="AL46" i="5"/>
  <c r="AP46" i="5" s="1"/>
  <c r="B214" i="6" s="1"/>
  <c r="F214" i="6" s="1"/>
  <c r="AK46" i="5"/>
  <c r="AO46" i="5" s="1"/>
  <c r="AL13" i="7"/>
  <c r="AK13" i="7"/>
  <c r="AJ13" i="7"/>
  <c r="AI13" i="7"/>
  <c r="AL100" i="7"/>
  <c r="AP100" i="7" s="1"/>
  <c r="B55" i="8" s="1"/>
  <c r="F55" i="8" s="1"/>
  <c r="AK100" i="7"/>
  <c r="AI100" i="7"/>
  <c r="AJ100" i="7"/>
  <c r="AC24" i="7"/>
  <c r="AD24" i="7" s="1"/>
  <c r="AF24" i="7" s="1"/>
  <c r="AC112" i="7"/>
  <c r="AD112" i="7" s="1"/>
  <c r="AF112" i="7" s="1"/>
  <c r="AC132" i="5"/>
  <c r="AD132" i="5" s="1"/>
  <c r="AF132" i="5" s="1"/>
  <c r="AC51" i="5"/>
  <c r="AD51" i="5" s="1"/>
  <c r="AF51" i="5" s="1"/>
  <c r="AL176" i="7"/>
  <c r="AK176" i="7"/>
  <c r="AJ176" i="7"/>
  <c r="AI176" i="7"/>
  <c r="AL128" i="7"/>
  <c r="AK128" i="7"/>
  <c r="AJ128" i="7"/>
  <c r="AI128" i="7"/>
  <c r="AI6" i="7"/>
  <c r="AM6" i="7" s="1"/>
  <c r="C217" i="8" s="1"/>
  <c r="AL6" i="7"/>
  <c r="AK6" i="7"/>
  <c r="AJ6" i="7"/>
  <c r="AL50" i="5"/>
  <c r="AK50" i="5"/>
  <c r="AJ50" i="5"/>
  <c r="AI50" i="5"/>
  <c r="AL234" i="5"/>
  <c r="AP234" i="5" s="1"/>
  <c r="B243" i="6" s="1"/>
  <c r="F243" i="6" s="1"/>
  <c r="AK234" i="5"/>
  <c r="AJ234" i="5"/>
  <c r="AI234" i="5"/>
  <c r="AL228" i="5"/>
  <c r="AK228" i="5"/>
  <c r="AJ228" i="5"/>
  <c r="AI228" i="5"/>
  <c r="AL153" i="5"/>
  <c r="AP153" i="5" s="1"/>
  <c r="B164" i="6" s="1"/>
  <c r="F164" i="6" s="1"/>
  <c r="AK153" i="5"/>
  <c r="AJ153" i="5"/>
  <c r="AI153" i="5"/>
  <c r="AC122" i="5"/>
  <c r="AD122" i="5" s="1"/>
  <c r="AF122" i="5" s="1"/>
  <c r="AI62" i="5"/>
  <c r="AL62" i="5"/>
  <c r="AK62" i="5"/>
  <c r="AJ62" i="5"/>
  <c r="AN62" i="5" s="1"/>
  <c r="D64" i="6" s="1"/>
  <c r="AL40" i="5"/>
  <c r="AK40" i="5"/>
  <c r="AJ40" i="5"/>
  <c r="AI40" i="5"/>
  <c r="AL18" i="7"/>
  <c r="AK18" i="7"/>
  <c r="AJ18" i="7"/>
  <c r="AI18" i="7"/>
  <c r="AM18" i="7" s="1"/>
  <c r="C20" i="8" s="1"/>
  <c r="AL208" i="7"/>
  <c r="AK208" i="7"/>
  <c r="AJ208" i="7"/>
  <c r="AI208" i="7"/>
  <c r="AI180" i="7"/>
  <c r="AL180" i="7"/>
  <c r="AK180" i="7"/>
  <c r="AJ180" i="7"/>
  <c r="AN180" i="7" s="1"/>
  <c r="D223" i="8" s="1"/>
  <c r="AL173" i="7"/>
  <c r="AK173" i="7"/>
  <c r="AJ173" i="7"/>
  <c r="AI173" i="7"/>
  <c r="AK78" i="7"/>
  <c r="AJ78" i="7"/>
  <c r="AI78" i="7"/>
  <c r="AL78" i="7"/>
  <c r="AP78" i="7" s="1"/>
  <c r="B164" i="8" s="1"/>
  <c r="F164" i="8" s="1"/>
  <c r="AL81" i="7"/>
  <c r="AK81" i="7"/>
  <c r="AJ81" i="7"/>
  <c r="AI81" i="7"/>
  <c r="AC19" i="7"/>
  <c r="AD19" i="7" s="1"/>
  <c r="AF19" i="7" s="1"/>
  <c r="AC209" i="5"/>
  <c r="AD209" i="5" s="1"/>
  <c r="AF209" i="5" s="1"/>
  <c r="AK35" i="5"/>
  <c r="AO35" i="5" s="1"/>
  <c r="AJ35" i="5"/>
  <c r="AN35" i="5" s="1"/>
  <c r="D120" i="6" s="1"/>
  <c r="AI35" i="5"/>
  <c r="AM35" i="5" s="1"/>
  <c r="C120" i="6" s="1"/>
  <c r="AL35" i="5"/>
  <c r="AP35" i="5" s="1"/>
  <c r="B120" i="6" s="1"/>
  <c r="F120" i="6" s="1"/>
  <c r="AC89" i="7"/>
  <c r="AD89" i="7" s="1"/>
  <c r="AF89" i="7" s="1"/>
  <c r="AL243" i="7"/>
  <c r="AP243" i="7" s="1"/>
  <c r="B100" i="8" s="1"/>
  <c r="F100" i="8" s="1"/>
  <c r="AK243" i="7"/>
  <c r="AO243" i="7" s="1"/>
  <c r="AJ243" i="7"/>
  <c r="AN243" i="7" s="1"/>
  <c r="D100" i="8" s="1"/>
  <c r="AI243" i="7"/>
  <c r="AM243" i="7" s="1"/>
  <c r="C100" i="8" s="1"/>
  <c r="AC151" i="7"/>
  <c r="AD151" i="7" s="1"/>
  <c r="AF151" i="7" s="1"/>
  <c r="AC152" i="7"/>
  <c r="AD152" i="7" s="1"/>
  <c r="AF152" i="7" s="1"/>
  <c r="AC87" i="7"/>
  <c r="AD87" i="7" s="1"/>
  <c r="AF87" i="7" s="1"/>
  <c r="AC60" i="7"/>
  <c r="AD60" i="7" s="1"/>
  <c r="AF60" i="7" s="1"/>
  <c r="AC14" i="7"/>
  <c r="AD14" i="7" s="1"/>
  <c r="AF14" i="7" s="1"/>
  <c r="AC53" i="5"/>
  <c r="AD53" i="5" s="1"/>
  <c r="AF53" i="5" s="1"/>
  <c r="AJ139" i="5"/>
  <c r="AN139" i="5" s="1"/>
  <c r="D74" i="6" s="1"/>
  <c r="AI139" i="5"/>
  <c r="AM139" i="5" s="1"/>
  <c r="C74" i="6" s="1"/>
  <c r="AL139" i="5"/>
  <c r="AP139" i="5" s="1"/>
  <c r="B74" i="6" s="1"/>
  <c r="F74" i="6" s="1"/>
  <c r="AK139" i="5"/>
  <c r="AC85" i="5"/>
  <c r="AD85" i="5" s="1"/>
  <c r="AF85" i="5" s="1"/>
  <c r="AK128" i="5"/>
  <c r="AO128" i="5" s="1"/>
  <c r="AJ128" i="5"/>
  <c r="AN128" i="5" s="1"/>
  <c r="D197" i="6" s="1"/>
  <c r="AI128" i="5"/>
  <c r="AM128" i="5" s="1"/>
  <c r="C197" i="6" s="1"/>
  <c r="AL128" i="5"/>
  <c r="AC184" i="5"/>
  <c r="AD184" i="5" s="1"/>
  <c r="AF184" i="5" s="1"/>
  <c r="AK101" i="7"/>
  <c r="AO101" i="7" s="1"/>
  <c r="AJ101" i="7"/>
  <c r="AN101" i="7" s="1"/>
  <c r="D43" i="8" s="1"/>
  <c r="AI101" i="7"/>
  <c r="AM101" i="7" s="1"/>
  <c r="C43" i="8" s="1"/>
  <c r="AL101" i="7"/>
  <c r="AP101" i="7" s="1"/>
  <c r="B43" i="8" s="1"/>
  <c r="F43" i="8" s="1"/>
  <c r="AC90" i="7"/>
  <c r="AD90" i="7" s="1"/>
  <c r="AF90" i="7" s="1"/>
  <c r="AJ137" i="7"/>
  <c r="AN137" i="7" s="1"/>
  <c r="D75" i="8" s="1"/>
  <c r="AI137" i="7"/>
  <c r="AL137" i="7"/>
  <c r="AP137" i="7" s="1"/>
  <c r="B75" i="8" s="1"/>
  <c r="F75" i="8" s="1"/>
  <c r="AK137" i="7"/>
  <c r="AO137" i="7" s="1"/>
  <c r="AC192" i="7"/>
  <c r="AD192" i="7" s="1"/>
  <c r="AF192" i="7" s="1"/>
  <c r="AC75" i="7"/>
  <c r="AD75" i="7" s="1"/>
  <c r="AF75" i="7" s="1"/>
  <c r="AC181" i="7"/>
  <c r="AD181" i="7" s="1"/>
  <c r="AF181" i="7" s="1"/>
  <c r="AK182" i="5"/>
  <c r="AJ182" i="5"/>
  <c r="AN182" i="5" s="1"/>
  <c r="D204" i="6" s="1"/>
  <c r="AL182" i="5"/>
  <c r="AP182" i="5" s="1"/>
  <c r="B204" i="6" s="1"/>
  <c r="F204" i="6" s="1"/>
  <c r="AI182" i="5"/>
  <c r="AM182" i="5" s="1"/>
  <c r="C204" i="6" s="1"/>
  <c r="AC150" i="5"/>
  <c r="AD150" i="5" s="1"/>
  <c r="AF150" i="5" s="1"/>
  <c r="AK210" i="5"/>
  <c r="AO210" i="5" s="1"/>
  <c r="AJ210" i="5"/>
  <c r="AN210" i="5" s="1"/>
  <c r="D111" i="6" s="1"/>
  <c r="AI210" i="5"/>
  <c r="AL210" i="5"/>
  <c r="AP210" i="5" s="1"/>
  <c r="B111" i="6" s="1"/>
  <c r="F111" i="6" s="1"/>
  <c r="AC183" i="7"/>
  <c r="AD183" i="7" s="1"/>
  <c r="AF183" i="7" s="1"/>
  <c r="AJ58" i="7"/>
  <c r="AN58" i="7" s="1"/>
  <c r="D86" i="8" s="1"/>
  <c r="AI58" i="7"/>
  <c r="AL58" i="7"/>
  <c r="AP58" i="7" s="1"/>
  <c r="B86" i="8" s="1"/>
  <c r="F86" i="8" s="1"/>
  <c r="AK58" i="7"/>
  <c r="AO58" i="7" s="1"/>
  <c r="AC127" i="7"/>
  <c r="AD127" i="7" s="1"/>
  <c r="AF127" i="7" s="1"/>
  <c r="AC219" i="7"/>
  <c r="AD219" i="7" s="1"/>
  <c r="AF219" i="7" s="1"/>
  <c r="AC212" i="7"/>
  <c r="AD212" i="7" s="1"/>
  <c r="AF212" i="7" s="1"/>
  <c r="AC188" i="5"/>
  <c r="AD188" i="5" s="1"/>
  <c r="AF188" i="5" s="1"/>
  <c r="AJ38" i="5"/>
  <c r="AN38" i="5" s="1"/>
  <c r="D180" i="6" s="1"/>
  <c r="AI38" i="5"/>
  <c r="AM38" i="5" s="1"/>
  <c r="C180" i="6" s="1"/>
  <c r="AL38" i="5"/>
  <c r="AP38" i="5" s="1"/>
  <c r="B180" i="6" s="1"/>
  <c r="F180" i="6" s="1"/>
  <c r="AK38" i="5"/>
  <c r="AO38" i="5" s="1"/>
  <c r="AC108" i="5"/>
  <c r="AD108" i="5" s="1"/>
  <c r="AF108" i="5" s="1"/>
  <c r="AC125" i="5"/>
  <c r="AD125" i="5" s="1"/>
  <c r="AF125" i="5" s="1"/>
  <c r="AC227" i="5"/>
  <c r="AD227" i="5" s="1"/>
  <c r="AF227" i="5" s="1"/>
  <c r="AC159" i="7"/>
  <c r="AD159" i="7" s="1"/>
  <c r="AF159" i="7" s="1"/>
  <c r="AC105" i="7"/>
  <c r="AD105" i="7" s="1"/>
  <c r="AF105" i="7" s="1"/>
  <c r="AC157" i="7"/>
  <c r="AD157" i="7" s="1"/>
  <c r="AF157" i="7" s="1"/>
  <c r="AK247" i="7"/>
  <c r="AO247" i="7" s="1"/>
  <c r="AJ247" i="7"/>
  <c r="AN247" i="7" s="1"/>
  <c r="D239" i="8" s="1"/>
  <c r="AI247" i="7"/>
  <c r="AL247" i="7"/>
  <c r="AP247" i="7" s="1"/>
  <c r="B239" i="8" s="1"/>
  <c r="F239" i="8" s="1"/>
  <c r="AK226" i="5"/>
  <c r="AO226" i="5" s="1"/>
  <c r="AJ226" i="5"/>
  <c r="AN226" i="5" s="1"/>
  <c r="D184" i="6" s="1"/>
  <c r="AI226" i="5"/>
  <c r="AM226" i="5" s="1"/>
  <c r="C184" i="6" s="1"/>
  <c r="AL226" i="5"/>
  <c r="AP226" i="5" s="1"/>
  <c r="B184" i="6" s="1"/>
  <c r="F184" i="6" s="1"/>
  <c r="AL176" i="5"/>
  <c r="AP176" i="5" s="1"/>
  <c r="B68" i="6" s="1"/>
  <c r="F68" i="6" s="1"/>
  <c r="AK176" i="5"/>
  <c r="AO176" i="5" s="1"/>
  <c r="AJ176" i="5"/>
  <c r="AN176" i="5" s="1"/>
  <c r="D68" i="6" s="1"/>
  <c r="AI176" i="5"/>
  <c r="AC100" i="5"/>
  <c r="AD100" i="5" s="1"/>
  <c r="AF100" i="5" s="1"/>
  <c r="AC170" i="5"/>
  <c r="AD170" i="5" s="1"/>
  <c r="AF170" i="5" s="1"/>
  <c r="AC231" i="5"/>
  <c r="AD231" i="5" s="1"/>
  <c r="AF231" i="5" s="1"/>
  <c r="AJ194" i="7"/>
  <c r="AI194" i="7"/>
  <c r="AM194" i="7" s="1"/>
  <c r="C33" i="8" s="1"/>
  <c r="AL194" i="7"/>
  <c r="AP194" i="7" s="1"/>
  <c r="B33" i="8" s="1"/>
  <c r="F33" i="8" s="1"/>
  <c r="AK194" i="7"/>
  <c r="AO194" i="7" s="1"/>
  <c r="AC114" i="7"/>
  <c r="AD114" i="7" s="1"/>
  <c r="AF114" i="7" s="1"/>
  <c r="AC158" i="7"/>
  <c r="AD158" i="7" s="1"/>
  <c r="AF158" i="7" s="1"/>
  <c r="AC225" i="7"/>
  <c r="AD225" i="7" s="1"/>
  <c r="AF225" i="7" s="1"/>
  <c r="AC215" i="5"/>
  <c r="AD215" i="5" s="1"/>
  <c r="AF215" i="5" s="1"/>
  <c r="AC245" i="5"/>
  <c r="AD245" i="5" s="1"/>
  <c r="AF245" i="5" s="1"/>
  <c r="AC81" i="5"/>
  <c r="AD81" i="5" s="1"/>
  <c r="AF81" i="5" s="1"/>
  <c r="AC164" i="5"/>
  <c r="AD164" i="5" s="1"/>
  <c r="AF164" i="5" s="1"/>
  <c r="AC232" i="5"/>
  <c r="AD232" i="5" s="1"/>
  <c r="AF232" i="5" s="1"/>
  <c r="AC209" i="7"/>
  <c r="AD209" i="7" s="1"/>
  <c r="AF209" i="7" s="1"/>
  <c r="AC49" i="7"/>
  <c r="AD49" i="7" s="1"/>
  <c r="AF49" i="7" s="1"/>
  <c r="AJ88" i="7"/>
  <c r="AN88" i="7" s="1"/>
  <c r="D40" i="8" s="1"/>
  <c r="AI88" i="7"/>
  <c r="AM88" i="7" s="1"/>
  <c r="C40" i="8" s="1"/>
  <c r="AL88" i="7"/>
  <c r="AP88" i="7" s="1"/>
  <c r="B40" i="8" s="1"/>
  <c r="F40" i="8" s="1"/>
  <c r="AK88" i="7"/>
  <c r="AO88" i="7" s="1"/>
  <c r="AC146" i="7"/>
  <c r="AD146" i="7" s="1"/>
  <c r="AF146" i="7" s="1"/>
  <c r="AC203" i="7"/>
  <c r="AD203" i="7" s="1"/>
  <c r="AF203" i="7" s="1"/>
  <c r="AJ163" i="5"/>
  <c r="AN163" i="5" s="1"/>
  <c r="D196" i="6" s="1"/>
  <c r="AI163" i="5"/>
  <c r="AL163" i="5"/>
  <c r="AP163" i="5" s="1"/>
  <c r="B196" i="6" s="1"/>
  <c r="F196" i="6" s="1"/>
  <c r="AK163" i="5"/>
  <c r="AO163" i="5" s="1"/>
  <c r="AL130" i="7"/>
  <c r="AP130" i="7" s="1"/>
  <c r="B131" i="8" s="1"/>
  <c r="F131" i="8" s="1"/>
  <c r="AK130" i="7"/>
  <c r="AO130" i="7" s="1"/>
  <c r="AJ130" i="7"/>
  <c r="AN130" i="7" s="1"/>
  <c r="D131" i="8" s="1"/>
  <c r="AI130" i="7"/>
  <c r="AM130" i="7" s="1"/>
  <c r="C131" i="8" s="1"/>
  <c r="AK160" i="5"/>
  <c r="AO160" i="5" s="1"/>
  <c r="AJ160" i="5"/>
  <c r="AN160" i="5" s="1"/>
  <c r="D151" i="6" s="1"/>
  <c r="AI160" i="5"/>
  <c r="AL160" i="5"/>
  <c r="AP160" i="5" s="1"/>
  <c r="B151" i="6" s="1"/>
  <c r="F151" i="6" s="1"/>
  <c r="AJ75" i="5"/>
  <c r="AN75" i="5" s="1"/>
  <c r="D5" i="6" s="1"/>
  <c r="AI75" i="5"/>
  <c r="AM75" i="5" s="1"/>
  <c r="C5" i="6" s="1"/>
  <c r="AL75" i="5"/>
  <c r="AP75" i="5" s="1"/>
  <c r="B5" i="6" s="1"/>
  <c r="F5" i="6" s="1"/>
  <c r="AK75" i="5"/>
  <c r="AO75" i="5" s="1"/>
  <c r="AJ54" i="5"/>
  <c r="AN54" i="5" s="1"/>
  <c r="D22" i="6" s="1"/>
  <c r="AI54" i="5"/>
  <c r="AL54" i="5"/>
  <c r="AP54" i="5" s="1"/>
  <c r="B22" i="6" s="1"/>
  <c r="F22" i="6" s="1"/>
  <c r="AK54" i="5"/>
  <c r="AO54" i="5" s="1"/>
  <c r="AC141" i="5"/>
  <c r="AD141" i="5" s="1"/>
  <c r="AF141" i="5" s="1"/>
  <c r="AC207" i="5"/>
  <c r="AD207" i="5" s="1"/>
  <c r="AF207" i="5" s="1"/>
  <c r="AC236" i="5"/>
  <c r="AD236" i="5" s="1"/>
  <c r="AF236" i="5" s="1"/>
  <c r="AK120" i="7"/>
  <c r="AO120" i="7" s="1"/>
  <c r="AL120" i="7"/>
  <c r="AP120" i="7" s="1"/>
  <c r="B107" i="8" s="1"/>
  <c r="F107" i="8" s="1"/>
  <c r="AJ120" i="7"/>
  <c r="AI120" i="7"/>
  <c r="AM120" i="7" s="1"/>
  <c r="C107" i="8" s="1"/>
  <c r="AJ32" i="7"/>
  <c r="AN32" i="7" s="1"/>
  <c r="D52" i="8" s="1"/>
  <c r="AL32" i="7"/>
  <c r="AP32" i="7" s="1"/>
  <c r="B52" i="8" s="1"/>
  <c r="F52" i="8" s="1"/>
  <c r="AK32" i="7"/>
  <c r="AO32" i="7" s="1"/>
  <c r="AI32" i="7"/>
  <c r="AM32" i="7" s="1"/>
  <c r="C52" i="8" s="1"/>
  <c r="AC155" i="7"/>
  <c r="AD155" i="7" s="1"/>
  <c r="AF155" i="7" s="1"/>
  <c r="AC222" i="7"/>
  <c r="AD222" i="7" s="1"/>
  <c r="AF222" i="7" s="1"/>
  <c r="AJ189" i="5"/>
  <c r="AN189" i="5" s="1"/>
  <c r="D15" i="6" s="1"/>
  <c r="AI189" i="5"/>
  <c r="AL189" i="5"/>
  <c r="AP189" i="5" s="1"/>
  <c r="B15" i="6" s="1"/>
  <c r="F15" i="6" s="1"/>
  <c r="AK189" i="5"/>
  <c r="AO189" i="5" s="1"/>
  <c r="AI72" i="7"/>
  <c r="AM72" i="7" s="1"/>
  <c r="C15" i="8" s="1"/>
  <c r="AL72" i="7"/>
  <c r="AP72" i="7" s="1"/>
  <c r="B15" i="8" s="1"/>
  <c r="F15" i="8" s="1"/>
  <c r="AK72" i="7"/>
  <c r="AO72" i="7" s="1"/>
  <c r="AJ72" i="7"/>
  <c r="AN72" i="7" s="1"/>
  <c r="D15" i="8" s="1"/>
  <c r="AJ131" i="5"/>
  <c r="AN131" i="5" s="1"/>
  <c r="D199" i="6" s="1"/>
  <c r="AI131" i="5"/>
  <c r="AM131" i="5" s="1"/>
  <c r="C199" i="6" s="1"/>
  <c r="AL131" i="5"/>
  <c r="AP131" i="5" s="1"/>
  <c r="B199" i="6" s="1"/>
  <c r="F199" i="6" s="1"/>
  <c r="AK131" i="5"/>
  <c r="AC58" i="5"/>
  <c r="AD58" i="5" s="1"/>
  <c r="AF58" i="5" s="1"/>
  <c r="AK140" i="5"/>
  <c r="AO140" i="5" s="1"/>
  <c r="AJ140" i="5"/>
  <c r="AN140" i="5" s="1"/>
  <c r="D201" i="6" s="1"/>
  <c r="AI140" i="5"/>
  <c r="AM140" i="5" s="1"/>
  <c r="C201" i="6" s="1"/>
  <c r="AL140" i="5"/>
  <c r="AJ229" i="5"/>
  <c r="AN229" i="5" s="1"/>
  <c r="D222" i="6" s="1"/>
  <c r="AI229" i="5"/>
  <c r="AM229" i="5" s="1"/>
  <c r="C222" i="6" s="1"/>
  <c r="AL229" i="5"/>
  <c r="AP229" i="5" s="1"/>
  <c r="B222" i="6" s="1"/>
  <c r="F222" i="6" s="1"/>
  <c r="AK229" i="5"/>
  <c r="AO229" i="5" s="1"/>
  <c r="AC188" i="7"/>
  <c r="AD188" i="7" s="1"/>
  <c r="AF188" i="7" s="1"/>
  <c r="AC74" i="7"/>
  <c r="AD74" i="7" s="1"/>
  <c r="AF74" i="7" s="1"/>
  <c r="AC98" i="7"/>
  <c r="AD98" i="7" s="1"/>
  <c r="AF98" i="7" s="1"/>
  <c r="AK166" i="7"/>
  <c r="AO166" i="7" s="1"/>
  <c r="AJ166" i="7"/>
  <c r="AN166" i="7" s="1"/>
  <c r="D148" i="8" s="1"/>
  <c r="AI166" i="7"/>
  <c r="AM166" i="7" s="1"/>
  <c r="C148" i="8" s="1"/>
  <c r="AL166" i="7"/>
  <c r="AP166" i="7" s="1"/>
  <c r="B148" i="8" s="1"/>
  <c r="F148" i="8" s="1"/>
  <c r="AC218" i="7"/>
  <c r="AD218" i="7" s="1"/>
  <c r="AF218" i="7" s="1"/>
  <c r="AC225" i="5"/>
  <c r="AD225" i="5" s="1"/>
  <c r="AF225" i="5" s="1"/>
  <c r="AC115" i="7"/>
  <c r="AD115" i="7" s="1"/>
  <c r="AF115" i="7" s="1"/>
  <c r="AI57" i="5"/>
  <c r="AL57" i="5"/>
  <c r="AK57" i="5"/>
  <c r="AJ57" i="5"/>
  <c r="AN15" i="7"/>
  <c r="D37" i="8" s="1"/>
  <c r="AM15" i="7"/>
  <c r="C37" i="8" s="1"/>
  <c r="AP15" i="7"/>
  <c r="B37" i="8" s="1"/>
  <c r="F37" i="8" s="1"/>
  <c r="AO15" i="7"/>
  <c r="AN95" i="5"/>
  <c r="D166" i="6" s="1"/>
  <c r="AM95" i="5"/>
  <c r="C166" i="6" s="1"/>
  <c r="AP95" i="5"/>
  <c r="B166" i="6" s="1"/>
  <c r="F166" i="6" s="1"/>
  <c r="AO95" i="5"/>
  <c r="AI181" i="5"/>
  <c r="AL181" i="5"/>
  <c r="AK181" i="5"/>
  <c r="AJ181" i="5"/>
  <c r="AM21" i="5"/>
  <c r="C17" i="6" s="1"/>
  <c r="AN21" i="5"/>
  <c r="D17" i="6" s="1"/>
  <c r="AP21" i="5"/>
  <c r="B17" i="6" s="1"/>
  <c r="F17" i="6" s="1"/>
  <c r="AO21" i="5"/>
  <c r="AK64" i="5"/>
  <c r="AJ64" i="5"/>
  <c r="AI64" i="5"/>
  <c r="AL64" i="5"/>
  <c r="AL36" i="7"/>
  <c r="AK36" i="7"/>
  <c r="AJ36" i="7"/>
  <c r="AI36" i="7"/>
  <c r="AL60" i="5"/>
  <c r="AK60" i="5"/>
  <c r="AO60" i="5" s="1"/>
  <c r="AJ60" i="5"/>
  <c r="AI60" i="5"/>
  <c r="AL36" i="5"/>
  <c r="AK36" i="5"/>
  <c r="AJ36" i="5"/>
  <c r="AI36" i="5"/>
  <c r="AC42" i="7"/>
  <c r="AD42" i="7" s="1"/>
  <c r="AF42" i="7" s="1"/>
  <c r="AL89" i="5"/>
  <c r="AP89" i="5" s="1"/>
  <c r="B61" i="6" s="1"/>
  <c r="F61" i="6" s="1"/>
  <c r="AK89" i="5"/>
  <c r="AJ89" i="5"/>
  <c r="AI89" i="5"/>
  <c r="AC22" i="5"/>
  <c r="AD22" i="5" s="1"/>
  <c r="AF22" i="5" s="1"/>
  <c r="AC202" i="7"/>
  <c r="AD202" i="7" s="1"/>
  <c r="AF202" i="7" s="1"/>
  <c r="AC80" i="7"/>
  <c r="AD80" i="7" s="1"/>
  <c r="AF80" i="7" s="1"/>
  <c r="AL55" i="5"/>
  <c r="AK55" i="5"/>
  <c r="AO55" i="5" s="1"/>
  <c r="AJ55" i="5"/>
  <c r="AI55" i="5"/>
  <c r="AL12" i="5"/>
  <c r="AK12" i="5"/>
  <c r="AJ12" i="5"/>
  <c r="AI12" i="5"/>
  <c r="AL37" i="5"/>
  <c r="AK37" i="5"/>
  <c r="AJ37" i="5"/>
  <c r="AI37" i="5"/>
  <c r="AL243" i="5"/>
  <c r="AK243" i="5"/>
  <c r="AJ243" i="5"/>
  <c r="AI243" i="5"/>
  <c r="AL98" i="5"/>
  <c r="AK98" i="5"/>
  <c r="AJ98" i="5"/>
  <c r="AI98" i="5"/>
  <c r="AI9" i="5"/>
  <c r="AL9" i="5"/>
  <c r="AK9" i="5"/>
  <c r="AJ9" i="5"/>
  <c r="AP13" i="7"/>
  <c r="B6" i="8" s="1"/>
  <c r="F6" i="8" s="1"/>
  <c r="AO13" i="7"/>
  <c r="AN13" i="7"/>
  <c r="D6" i="8" s="1"/>
  <c r="AM13" i="7"/>
  <c r="C6" i="8" s="1"/>
  <c r="AN100" i="7"/>
  <c r="D55" i="8" s="1"/>
  <c r="AM100" i="7"/>
  <c r="C55" i="8" s="1"/>
  <c r="AO100" i="7"/>
  <c r="AK24" i="7"/>
  <c r="AJ24" i="7"/>
  <c r="AI24" i="7"/>
  <c r="AL24" i="7"/>
  <c r="AJ112" i="7"/>
  <c r="AI112" i="7"/>
  <c r="AL112" i="7"/>
  <c r="AK112" i="7"/>
  <c r="AK132" i="5"/>
  <c r="AJ132" i="5"/>
  <c r="AI132" i="5"/>
  <c r="AL132" i="5"/>
  <c r="AK51" i="5"/>
  <c r="AJ51" i="5"/>
  <c r="AI51" i="5"/>
  <c r="AL51" i="5"/>
  <c r="AM176" i="7"/>
  <c r="C70" i="8" s="1"/>
  <c r="AP176" i="7"/>
  <c r="B70" i="8" s="1"/>
  <c r="F70" i="8" s="1"/>
  <c r="AO176" i="7"/>
  <c r="AN176" i="7"/>
  <c r="D70" i="8" s="1"/>
  <c r="AM128" i="7"/>
  <c r="C193" i="8" s="1"/>
  <c r="AP128" i="7"/>
  <c r="B193" i="8" s="1"/>
  <c r="F193" i="8" s="1"/>
  <c r="AO128" i="7"/>
  <c r="AN128" i="7"/>
  <c r="D193" i="8" s="1"/>
  <c r="AP6" i="7"/>
  <c r="B217" i="8" s="1"/>
  <c r="F217" i="8" s="1"/>
  <c r="AO6" i="7"/>
  <c r="AN6" i="7"/>
  <c r="D217" i="8" s="1"/>
  <c r="AN50" i="5"/>
  <c r="D147" i="6" s="1"/>
  <c r="AM50" i="5"/>
  <c r="C147" i="6" s="1"/>
  <c r="AP50" i="5"/>
  <c r="B147" i="6" s="1"/>
  <c r="F147" i="6" s="1"/>
  <c r="AO50" i="5"/>
  <c r="AN234" i="5"/>
  <c r="D243" i="6" s="1"/>
  <c r="AM234" i="5"/>
  <c r="C243" i="6" s="1"/>
  <c r="AO234" i="5"/>
  <c r="AM228" i="5"/>
  <c r="C46" i="6" s="1"/>
  <c r="AP228" i="5"/>
  <c r="B46" i="6" s="1"/>
  <c r="F46" i="6" s="1"/>
  <c r="AO228" i="5"/>
  <c r="AN228" i="5"/>
  <c r="D46" i="6" s="1"/>
  <c r="AO153" i="5"/>
  <c r="AN153" i="5"/>
  <c r="D164" i="6" s="1"/>
  <c r="AM153" i="5"/>
  <c r="C164" i="6" s="1"/>
  <c r="AK122" i="5"/>
  <c r="AI122" i="5"/>
  <c r="AL122" i="5"/>
  <c r="AJ122" i="5"/>
  <c r="AP62" i="5"/>
  <c r="B64" i="6" s="1"/>
  <c r="F64" i="6" s="1"/>
  <c r="AO62" i="5"/>
  <c r="AM62" i="5"/>
  <c r="C64" i="6" s="1"/>
  <c r="AP40" i="5"/>
  <c r="B127" i="6" s="1"/>
  <c r="F127" i="6" s="1"/>
  <c r="AO40" i="5"/>
  <c r="AN40" i="5"/>
  <c r="D127" i="6" s="1"/>
  <c r="AM40" i="5"/>
  <c r="C127" i="6" s="1"/>
  <c r="AP18" i="7"/>
  <c r="B20" i="8" s="1"/>
  <c r="F20" i="8" s="1"/>
  <c r="AO18" i="7"/>
  <c r="AN18" i="7"/>
  <c r="D20" i="8" s="1"/>
  <c r="AP208" i="7"/>
  <c r="B129" i="8" s="1"/>
  <c r="F129" i="8" s="1"/>
  <c r="AO208" i="7"/>
  <c r="AN208" i="7"/>
  <c r="D129" i="8" s="1"/>
  <c r="AM208" i="7"/>
  <c r="C129" i="8" s="1"/>
  <c r="AP180" i="7"/>
  <c r="B223" i="8" s="1"/>
  <c r="F223" i="8" s="1"/>
  <c r="AO180" i="7"/>
  <c r="AM180" i="7"/>
  <c r="C223" i="8" s="1"/>
  <c r="AN173" i="7"/>
  <c r="D61" i="8" s="1"/>
  <c r="AM173" i="7"/>
  <c r="C61" i="8" s="1"/>
  <c r="AO173" i="7"/>
  <c r="AP173" i="7"/>
  <c r="B61" i="8" s="1"/>
  <c r="F61" i="8" s="1"/>
  <c r="AO78" i="7"/>
  <c r="AN78" i="7"/>
  <c r="D164" i="8" s="1"/>
  <c r="AM78" i="7"/>
  <c r="C164" i="8" s="1"/>
  <c r="AO81" i="7"/>
  <c r="AN81" i="7"/>
  <c r="D118" i="8" s="1"/>
  <c r="AM81" i="7"/>
  <c r="C118" i="8" s="1"/>
  <c r="AP81" i="7"/>
  <c r="B118" i="8" s="1"/>
  <c r="F118" i="8" s="1"/>
  <c r="AJ19" i="7"/>
  <c r="AI19" i="7"/>
  <c r="AL19" i="7"/>
  <c r="AK19" i="7"/>
  <c r="AL121" i="5"/>
  <c r="AK121" i="5"/>
  <c r="AJ121" i="5"/>
  <c r="AI121" i="5"/>
  <c r="AL28" i="5"/>
  <c r="AK28" i="5"/>
  <c r="AO28" i="5" s="1"/>
  <c r="AJ28" i="5"/>
  <c r="AI28" i="5"/>
  <c r="AL33" i="7"/>
  <c r="AK33" i="7"/>
  <c r="AJ33" i="7"/>
  <c r="AI33" i="7"/>
  <c r="AC239" i="7"/>
  <c r="AD239" i="7" s="1"/>
  <c r="AF239" i="7" s="1"/>
  <c r="AI140" i="7"/>
  <c r="AM140" i="7" s="1"/>
  <c r="C190" i="8" s="1"/>
  <c r="AL140" i="7"/>
  <c r="AK140" i="7"/>
  <c r="AJ140" i="7"/>
  <c r="AC109" i="7"/>
  <c r="AD109" i="7" s="1"/>
  <c r="AF109" i="7" s="1"/>
  <c r="AL92" i="7"/>
  <c r="AK92" i="7"/>
  <c r="AI92" i="7"/>
  <c r="AJ92" i="7"/>
  <c r="AL46" i="7"/>
  <c r="AK46" i="7"/>
  <c r="AJ46" i="7"/>
  <c r="AI46" i="7"/>
  <c r="AL25" i="7"/>
  <c r="AK25" i="7"/>
  <c r="AJ25" i="7"/>
  <c r="AI25" i="7"/>
  <c r="AM25" i="7" s="1"/>
  <c r="C28" i="8" s="1"/>
  <c r="AL198" i="5"/>
  <c r="AK198" i="5"/>
  <c r="AJ198" i="5"/>
  <c r="AI198" i="5"/>
  <c r="AL114" i="5"/>
  <c r="AK114" i="5"/>
  <c r="AJ114" i="5"/>
  <c r="AI114" i="5"/>
  <c r="AI70" i="5"/>
  <c r="AL70" i="5"/>
  <c r="AJ70" i="5"/>
  <c r="AK70" i="5"/>
  <c r="AC186" i="5"/>
  <c r="AD186" i="5" s="1"/>
  <c r="AF186" i="5" s="1"/>
  <c r="AM12" i="7"/>
  <c r="C98" i="8" s="1"/>
  <c r="AC63" i="7"/>
  <c r="AD63" i="7" s="1"/>
  <c r="AF63" i="7" s="1"/>
  <c r="AL123" i="7"/>
  <c r="AJ123" i="7"/>
  <c r="AK123" i="7"/>
  <c r="AI123" i="7"/>
  <c r="AL162" i="7"/>
  <c r="AK162" i="7"/>
  <c r="AJ162" i="7"/>
  <c r="AI162" i="7"/>
  <c r="AC199" i="7"/>
  <c r="AD199" i="7" s="1"/>
  <c r="AF199" i="7" s="1"/>
  <c r="AL71" i="5"/>
  <c r="AK71" i="5"/>
  <c r="AJ71" i="5"/>
  <c r="AI71" i="5"/>
  <c r="AI83" i="7"/>
  <c r="AM83" i="7" s="1"/>
  <c r="C91" i="8" s="1"/>
  <c r="AL83" i="7"/>
  <c r="AK83" i="7"/>
  <c r="AJ83" i="7"/>
  <c r="AC19" i="5"/>
  <c r="AD19" i="5" s="1"/>
  <c r="AF19" i="5" s="1"/>
  <c r="AC148" i="5"/>
  <c r="AD148" i="5" s="1"/>
  <c r="AF148" i="5" s="1"/>
  <c r="AL223" i="5"/>
  <c r="AK223" i="5"/>
  <c r="AJ223" i="5"/>
  <c r="AN223" i="5" s="1"/>
  <c r="D186" i="6" s="1"/>
  <c r="AI223" i="5"/>
  <c r="AL193" i="7"/>
  <c r="AJ193" i="7"/>
  <c r="AI193" i="7"/>
  <c r="AK193" i="7"/>
  <c r="AL20" i="7"/>
  <c r="AK20" i="7"/>
  <c r="AJ20" i="7"/>
  <c r="AN20" i="7" s="1"/>
  <c r="D95" i="8" s="1"/>
  <c r="AI20" i="7"/>
  <c r="AI148" i="7"/>
  <c r="AL148" i="7"/>
  <c r="AK148" i="7"/>
  <c r="AJ148" i="7"/>
  <c r="AC123" i="5"/>
  <c r="AD123" i="5" s="1"/>
  <c r="AF123" i="5" s="1"/>
  <c r="AL42" i="5"/>
  <c r="AK42" i="5"/>
  <c r="AO42" i="5" s="1"/>
  <c r="AJ42" i="5"/>
  <c r="AI42" i="5"/>
  <c r="AC91" i="5"/>
  <c r="AD91" i="5" s="1"/>
  <c r="AF91" i="5" s="1"/>
  <c r="AC104" i="5"/>
  <c r="AD104" i="5" s="1"/>
  <c r="AF104" i="5" s="1"/>
  <c r="AL157" i="5"/>
  <c r="AK157" i="5"/>
  <c r="AJ157" i="5"/>
  <c r="AI157" i="5"/>
  <c r="AM157" i="5" s="1"/>
  <c r="C177" i="6" s="1"/>
  <c r="AL211" i="5"/>
  <c r="AK211" i="5"/>
  <c r="AJ211" i="5"/>
  <c r="AI211" i="5"/>
  <c r="AL241" i="5"/>
  <c r="AK241" i="5"/>
  <c r="AJ241" i="5"/>
  <c r="AI241" i="5"/>
  <c r="AC55" i="7"/>
  <c r="AD55" i="7" s="1"/>
  <c r="AF55" i="7" s="1"/>
  <c r="AL97" i="7"/>
  <c r="AJ97" i="7"/>
  <c r="AI97" i="7"/>
  <c r="AK97" i="7"/>
  <c r="AL171" i="7"/>
  <c r="AK171" i="7"/>
  <c r="AJ171" i="7"/>
  <c r="AN171" i="7" s="1"/>
  <c r="D230" i="8" s="1"/>
  <c r="AI171" i="7"/>
  <c r="AI213" i="7"/>
  <c r="AL213" i="7"/>
  <c r="AK213" i="7"/>
  <c r="AJ213" i="7"/>
  <c r="AL95" i="7"/>
  <c r="AK95" i="7"/>
  <c r="AJ95" i="7"/>
  <c r="AN95" i="7" s="1"/>
  <c r="D143" i="8" s="1"/>
  <c r="AI95" i="7"/>
  <c r="AL113" i="5"/>
  <c r="AK113" i="5"/>
  <c r="AJ113" i="5"/>
  <c r="AI113" i="5"/>
  <c r="AK120" i="5"/>
  <c r="AI120" i="5"/>
  <c r="AL120" i="5"/>
  <c r="AP120" i="5" s="1"/>
  <c r="B117" i="6" s="1"/>
  <c r="F117" i="6" s="1"/>
  <c r="AJ120" i="5"/>
  <c r="AL133" i="5"/>
  <c r="AK133" i="5"/>
  <c r="AJ133" i="5"/>
  <c r="AI133" i="5"/>
  <c r="AC205" i="5"/>
  <c r="AD205" i="5" s="1"/>
  <c r="AF205" i="5" s="1"/>
  <c r="AC129" i="7"/>
  <c r="AD129" i="7" s="1"/>
  <c r="AF129" i="7" s="1"/>
  <c r="AC118" i="7"/>
  <c r="AD118" i="7" s="1"/>
  <c r="AF118" i="7" s="1"/>
  <c r="AC177" i="7"/>
  <c r="AD177" i="7" s="1"/>
  <c r="AF177" i="7" s="1"/>
  <c r="AI37" i="7"/>
  <c r="AL37" i="7"/>
  <c r="AK37" i="7"/>
  <c r="AJ37" i="7"/>
  <c r="AC96" i="7"/>
  <c r="AD96" i="7" s="1"/>
  <c r="AF96" i="7" s="1"/>
  <c r="AL167" i="5"/>
  <c r="AK167" i="5"/>
  <c r="AO167" i="5" s="1"/>
  <c r="AJ167" i="5"/>
  <c r="AI167" i="5"/>
  <c r="AL109" i="5"/>
  <c r="AK109" i="5"/>
  <c r="AJ109" i="5"/>
  <c r="AI109" i="5"/>
  <c r="AL172" i="5"/>
  <c r="AK172" i="5"/>
  <c r="AO172" i="5" s="1"/>
  <c r="AJ172" i="5"/>
  <c r="AI172" i="5"/>
  <c r="AC213" i="5"/>
  <c r="AD213" i="5" s="1"/>
  <c r="AF213" i="5" s="1"/>
  <c r="AC185" i="7"/>
  <c r="AD185" i="7" s="1"/>
  <c r="AF185" i="7" s="1"/>
  <c r="AL59" i="7"/>
  <c r="AK59" i="7"/>
  <c r="AJ59" i="7"/>
  <c r="AI59" i="7"/>
  <c r="AM59" i="7" s="1"/>
  <c r="C158" i="8" s="1"/>
  <c r="AC86" i="7"/>
  <c r="AD86" i="7" s="1"/>
  <c r="AF86" i="7" s="1"/>
  <c r="AL135" i="7"/>
  <c r="AK135" i="7"/>
  <c r="AJ135" i="7"/>
  <c r="AI135" i="7"/>
  <c r="AL236" i="7"/>
  <c r="AK236" i="7"/>
  <c r="AJ236" i="7"/>
  <c r="AN236" i="7" s="1"/>
  <c r="D231" i="8" s="1"/>
  <c r="AI236" i="7"/>
  <c r="AL65" i="5"/>
  <c r="AK65" i="5"/>
  <c r="AI65" i="5"/>
  <c r="AJ65" i="5"/>
  <c r="AC229" i="7"/>
  <c r="AD229" i="7" s="1"/>
  <c r="AF229" i="7" s="1"/>
  <c r="AL146" i="5"/>
  <c r="AK146" i="5"/>
  <c r="AO146" i="5" s="1"/>
  <c r="AI146" i="5"/>
  <c r="AJ146" i="5"/>
  <c r="AC147" i="5"/>
  <c r="AD147" i="5" s="1"/>
  <c r="AF147" i="5" s="1"/>
  <c r="AL92" i="5"/>
  <c r="AK92" i="5"/>
  <c r="AJ92" i="5"/>
  <c r="AI92" i="5"/>
  <c r="AL173" i="5"/>
  <c r="AP173" i="5" s="1"/>
  <c r="B50" i="6" s="1"/>
  <c r="F50" i="6" s="1"/>
  <c r="AK173" i="5"/>
  <c r="AJ173" i="5"/>
  <c r="AI173" i="5"/>
  <c r="AC178" i="5"/>
  <c r="AD178" i="5" s="1"/>
  <c r="AF178" i="5" s="1"/>
  <c r="AL26" i="7"/>
  <c r="AK26" i="7"/>
  <c r="AJ26" i="7"/>
  <c r="AI26" i="7"/>
  <c r="AM26" i="7" s="1"/>
  <c r="C17" i="8" s="1"/>
  <c r="AL103" i="7"/>
  <c r="AK103" i="7"/>
  <c r="AJ103" i="7"/>
  <c r="AI103" i="7"/>
  <c r="AL149" i="7"/>
  <c r="AK149" i="7"/>
  <c r="AJ149" i="7"/>
  <c r="AI149" i="7"/>
  <c r="AM149" i="7" s="1"/>
  <c r="C81" i="8" s="1"/>
  <c r="AL139" i="7"/>
  <c r="AK139" i="7"/>
  <c r="AJ139" i="7"/>
  <c r="AI139" i="7"/>
  <c r="AL196" i="7"/>
  <c r="AK196" i="7"/>
  <c r="AJ196" i="7"/>
  <c r="AI196" i="7"/>
  <c r="AM196" i="7" s="1"/>
  <c r="C160" i="8" s="1"/>
  <c r="AL127" i="5"/>
  <c r="AJ127" i="5"/>
  <c r="AI127" i="5"/>
  <c r="AK127" i="5"/>
  <c r="AL226" i="7"/>
  <c r="AK226" i="7"/>
  <c r="AJ226" i="7"/>
  <c r="AI226" i="7"/>
  <c r="AM226" i="7" s="1"/>
  <c r="C162" i="8" s="1"/>
  <c r="AC59" i="5"/>
  <c r="AD59" i="5" s="1"/>
  <c r="AF59" i="5" s="1"/>
  <c r="AI158" i="5"/>
  <c r="AL158" i="5"/>
  <c r="AK158" i="5"/>
  <c r="AJ158" i="5"/>
  <c r="AI200" i="5"/>
  <c r="AL200" i="5"/>
  <c r="AK200" i="5"/>
  <c r="AO200" i="5" s="1"/>
  <c r="AJ200" i="5"/>
  <c r="AC247" i="5"/>
  <c r="AD247" i="5" s="1"/>
  <c r="AF247" i="5" s="1"/>
  <c r="AC121" i="7"/>
  <c r="AD121" i="7" s="1"/>
  <c r="AF121" i="7" s="1"/>
  <c r="AL52" i="7"/>
  <c r="AK52" i="7"/>
  <c r="AJ52" i="7"/>
  <c r="AI52" i="7"/>
  <c r="AL143" i="7"/>
  <c r="AK143" i="7"/>
  <c r="AJ143" i="7"/>
  <c r="AI143" i="7"/>
  <c r="AC164" i="7"/>
  <c r="AD164" i="7" s="1"/>
  <c r="AF164" i="7" s="1"/>
  <c r="AC224" i="7"/>
  <c r="AD224" i="7" s="1"/>
  <c r="AF224" i="7" s="1"/>
  <c r="AL143" i="5"/>
  <c r="AJ143" i="5"/>
  <c r="AI143" i="5"/>
  <c r="AM143" i="5" s="1"/>
  <c r="C124" i="6" s="1"/>
  <c r="AK143" i="5"/>
  <c r="AC169" i="7"/>
  <c r="AD169" i="7" s="1"/>
  <c r="AF169" i="7" s="1"/>
  <c r="AP91" i="7"/>
  <c r="B65" i="8" s="1"/>
  <c r="F65" i="8" s="1"/>
  <c r="AO91" i="7"/>
  <c r="AN91" i="7"/>
  <c r="D65" i="8" s="1"/>
  <c r="AM91" i="7"/>
  <c r="C65" i="8" s="1"/>
  <c r="AJ197" i="5"/>
  <c r="AI197" i="5"/>
  <c r="AL197" i="5"/>
  <c r="AK197" i="5"/>
  <c r="H210" i="6"/>
  <c r="G210" i="6"/>
  <c r="AM130" i="5"/>
  <c r="C132" i="6" s="1"/>
  <c r="AP130" i="5"/>
  <c r="B132" i="6" s="1"/>
  <c r="F132" i="6" s="1"/>
  <c r="AO130" i="5"/>
  <c r="AN130" i="5"/>
  <c r="D132" i="6" s="1"/>
  <c r="AL54" i="7"/>
  <c r="AK54" i="7"/>
  <c r="AJ54" i="7"/>
  <c r="AI54" i="7"/>
  <c r="AP30" i="5"/>
  <c r="B83" i="6" s="1"/>
  <c r="F83" i="6" s="1"/>
  <c r="AO30" i="5"/>
  <c r="AN30" i="5"/>
  <c r="D83" i="6" s="1"/>
  <c r="AM30" i="5"/>
  <c r="C83" i="6" s="1"/>
  <c r="AP71" i="7"/>
  <c r="B191" i="8" s="1"/>
  <c r="F191" i="8" s="1"/>
  <c r="AN71" i="7"/>
  <c r="D191" i="8" s="1"/>
  <c r="AM71" i="7"/>
  <c r="C191" i="8" s="1"/>
  <c r="AL206" i="5"/>
  <c r="AK206" i="5"/>
  <c r="AJ206" i="5"/>
  <c r="AI206" i="5"/>
  <c r="AC171" i="5"/>
  <c r="AD171" i="5" s="1"/>
  <c r="AF171" i="5" s="1"/>
  <c r="AL24" i="5"/>
  <c r="AP24" i="5" s="1"/>
  <c r="B54" i="6" s="1"/>
  <c r="F54" i="6" s="1"/>
  <c r="AJ24" i="5"/>
  <c r="AN24" i="5" s="1"/>
  <c r="D54" i="6" s="1"/>
  <c r="AK24" i="5"/>
  <c r="AO24" i="5" s="1"/>
  <c r="AI24" i="5"/>
  <c r="AM24" i="5" s="1"/>
  <c r="C54" i="6" s="1"/>
  <c r="AP36" i="7"/>
  <c r="B72" i="8" s="1"/>
  <c r="F72" i="8" s="1"/>
  <c r="AO36" i="7"/>
  <c r="AN36" i="7"/>
  <c r="D72" i="8" s="1"/>
  <c r="AM36" i="7"/>
  <c r="C72" i="8" s="1"/>
  <c r="AN60" i="5"/>
  <c r="D146" i="6" s="1"/>
  <c r="AM60" i="5"/>
  <c r="C146" i="6" s="1"/>
  <c r="AP60" i="5"/>
  <c r="B146" i="6" s="1"/>
  <c r="F146" i="6" s="1"/>
  <c r="AP36" i="5"/>
  <c r="B79" i="6" s="1"/>
  <c r="F79" i="6" s="1"/>
  <c r="AO36" i="5"/>
  <c r="AN36" i="5"/>
  <c r="D79" i="6" s="1"/>
  <c r="AM36" i="5"/>
  <c r="C79" i="6" s="1"/>
  <c r="AJ42" i="7"/>
  <c r="AI42" i="7"/>
  <c r="AL42" i="7"/>
  <c r="AK42" i="7"/>
  <c r="AO89" i="5"/>
  <c r="AN89" i="5"/>
  <c r="D61" i="6" s="1"/>
  <c r="AM89" i="5"/>
  <c r="C61" i="6" s="1"/>
  <c r="AJ22" i="5"/>
  <c r="AI22" i="5"/>
  <c r="AK22" i="5"/>
  <c r="AL22" i="5"/>
  <c r="AJ202" i="7"/>
  <c r="AI202" i="7"/>
  <c r="AL202" i="7"/>
  <c r="AK202" i="7"/>
  <c r="AJ80" i="7"/>
  <c r="AI80" i="7"/>
  <c r="AK80" i="7"/>
  <c r="AL80" i="7"/>
  <c r="AN55" i="5"/>
  <c r="D193" i="6" s="1"/>
  <c r="AM55" i="5"/>
  <c r="C193" i="6" s="1"/>
  <c r="AP55" i="5"/>
  <c r="B193" i="6" s="1"/>
  <c r="F193" i="6" s="1"/>
  <c r="AP12" i="5"/>
  <c r="B102" i="6" s="1"/>
  <c r="F102" i="6" s="1"/>
  <c r="AO12" i="5"/>
  <c r="AM12" i="5"/>
  <c r="C102" i="6" s="1"/>
  <c r="AN12" i="5"/>
  <c r="D102" i="6" s="1"/>
  <c r="AM37" i="5"/>
  <c r="C88" i="6" s="1"/>
  <c r="AP37" i="5"/>
  <c r="B88" i="6" s="1"/>
  <c r="F88" i="6" s="1"/>
  <c r="AO37" i="5"/>
  <c r="AN37" i="5"/>
  <c r="D88" i="6" s="1"/>
  <c r="AO243" i="5"/>
  <c r="AN243" i="5"/>
  <c r="D78" i="6" s="1"/>
  <c r="AM243" i="5"/>
  <c r="C78" i="6" s="1"/>
  <c r="AP243" i="5"/>
  <c r="B78" i="6" s="1"/>
  <c r="F78" i="6" s="1"/>
  <c r="AM98" i="5"/>
  <c r="C65" i="6" s="1"/>
  <c r="AP98" i="5"/>
  <c r="B65" i="6" s="1"/>
  <c r="F65" i="6" s="1"/>
  <c r="AO98" i="5"/>
  <c r="AN98" i="5"/>
  <c r="D65" i="6" s="1"/>
  <c r="AP9" i="5"/>
  <c r="B34" i="6" s="1"/>
  <c r="F34" i="6" s="1"/>
  <c r="AN9" i="5"/>
  <c r="D34" i="6" s="1"/>
  <c r="AM9" i="5"/>
  <c r="C34" i="6" s="1"/>
  <c r="AO9" i="5"/>
  <c r="AI227" i="7"/>
  <c r="AM227" i="7" s="1"/>
  <c r="C126" i="8" s="1"/>
  <c r="AL227" i="7"/>
  <c r="AP227" i="7" s="1"/>
  <c r="B126" i="8" s="1"/>
  <c r="F126" i="8" s="1"/>
  <c r="AK227" i="7"/>
  <c r="AO227" i="7" s="1"/>
  <c r="AJ227" i="7"/>
  <c r="AN227" i="7" s="1"/>
  <c r="D126" i="8" s="1"/>
  <c r="AL73" i="7"/>
  <c r="AP73" i="7" s="1"/>
  <c r="B163" i="8" s="1"/>
  <c r="F163" i="8" s="1"/>
  <c r="AK73" i="7"/>
  <c r="AJ73" i="7"/>
  <c r="AN73" i="7" s="1"/>
  <c r="D163" i="8" s="1"/>
  <c r="AI73" i="7"/>
  <c r="AM73" i="7" s="1"/>
  <c r="C163" i="8" s="1"/>
  <c r="AC11" i="7"/>
  <c r="AD11" i="7" s="1"/>
  <c r="AF11" i="7" s="1"/>
  <c r="AL31" i="5"/>
  <c r="AP31" i="5" s="1"/>
  <c r="B35" i="6" s="1"/>
  <c r="F35" i="6" s="1"/>
  <c r="AK31" i="5"/>
  <c r="AO31" i="5" s="1"/>
  <c r="AJ31" i="5"/>
  <c r="AI31" i="5"/>
  <c r="AM31" i="5" s="1"/>
  <c r="C35" i="6" s="1"/>
  <c r="AC96" i="5"/>
  <c r="AD96" i="5" s="1"/>
  <c r="AF96" i="5" s="1"/>
  <c r="AL20" i="5"/>
  <c r="AP20" i="5" s="1"/>
  <c r="B114" i="6" s="1"/>
  <c r="F114" i="6" s="1"/>
  <c r="AK20" i="5"/>
  <c r="AO20" i="5" s="1"/>
  <c r="AJ20" i="5"/>
  <c r="AN20" i="5" s="1"/>
  <c r="D114" i="6" s="1"/>
  <c r="AI20" i="5"/>
  <c r="AM20" i="5" s="1"/>
  <c r="C114" i="6" s="1"/>
  <c r="AK160" i="7"/>
  <c r="AO160" i="7" s="1"/>
  <c r="AI160" i="7"/>
  <c r="AM160" i="7" s="1"/>
  <c r="C149" i="8" s="1"/>
  <c r="AL160" i="7"/>
  <c r="AP160" i="7" s="1"/>
  <c r="B149" i="8" s="1"/>
  <c r="F149" i="8" s="1"/>
  <c r="AJ160" i="7"/>
  <c r="AN160" i="7" s="1"/>
  <c r="D149" i="8" s="1"/>
  <c r="AI61" i="7"/>
  <c r="AM61" i="7" s="1"/>
  <c r="C167" i="8" s="1"/>
  <c r="AL61" i="7"/>
  <c r="AP61" i="7" s="1"/>
  <c r="B167" i="8" s="1"/>
  <c r="F167" i="8" s="1"/>
  <c r="AK61" i="7"/>
  <c r="AJ61" i="7"/>
  <c r="AN61" i="7" s="1"/>
  <c r="D167" i="8" s="1"/>
  <c r="AL138" i="7"/>
  <c r="AP138" i="7" s="1"/>
  <c r="B116" i="8" s="1"/>
  <c r="F116" i="8" s="1"/>
  <c r="AK138" i="7"/>
  <c r="AO138" i="7" s="1"/>
  <c r="AJ138" i="7"/>
  <c r="AI138" i="7"/>
  <c r="AM138" i="7" s="1"/>
  <c r="C116" i="8" s="1"/>
  <c r="AL13" i="5"/>
  <c r="AP13" i="5" s="1"/>
  <c r="B6" i="6" s="1"/>
  <c r="F6" i="6" s="1"/>
  <c r="AJ13" i="5"/>
  <c r="AN13" i="5" s="1"/>
  <c r="D6" i="6" s="1"/>
  <c r="AI13" i="5"/>
  <c r="AM13" i="5" s="1"/>
  <c r="C6" i="6" s="1"/>
  <c r="AK13" i="5"/>
  <c r="AO13" i="5" s="1"/>
  <c r="AL238" i="5"/>
  <c r="AP238" i="5" s="1"/>
  <c r="B227" i="6" s="1"/>
  <c r="F227" i="6" s="1"/>
  <c r="AK238" i="5"/>
  <c r="AO238" i="5" s="1"/>
  <c r="AJ238" i="5"/>
  <c r="AN238" i="5" s="1"/>
  <c r="D227" i="6" s="1"/>
  <c r="AI238" i="5"/>
  <c r="AM238" i="5" s="1"/>
  <c r="C227" i="6" s="1"/>
  <c r="AL196" i="5"/>
  <c r="AK196" i="5"/>
  <c r="AO196" i="5" s="1"/>
  <c r="AJ196" i="5"/>
  <c r="AN196" i="5" s="1"/>
  <c r="D138" i="6" s="1"/>
  <c r="AI196" i="5"/>
  <c r="AM196" i="5" s="1"/>
  <c r="C138" i="6" s="1"/>
  <c r="AI174" i="5"/>
  <c r="AM174" i="5" s="1"/>
  <c r="C185" i="6" s="1"/>
  <c r="AL174" i="5"/>
  <c r="AP174" i="5" s="1"/>
  <c r="B185" i="6" s="1"/>
  <c r="F185" i="6" s="1"/>
  <c r="AK174" i="5"/>
  <c r="AJ174" i="5"/>
  <c r="AN174" i="5" s="1"/>
  <c r="D185" i="6" s="1"/>
  <c r="AL105" i="5"/>
  <c r="AP105" i="5" s="1"/>
  <c r="B10" i="6" s="1"/>
  <c r="F10" i="6" s="1"/>
  <c r="AK105" i="5"/>
  <c r="AO105" i="5" s="1"/>
  <c r="AJ105" i="5"/>
  <c r="AN105" i="5" s="1"/>
  <c r="D10" i="6" s="1"/>
  <c r="AI105" i="5"/>
  <c r="AM105" i="5" s="1"/>
  <c r="C10" i="6" s="1"/>
  <c r="AC99" i="5"/>
  <c r="AD99" i="5" s="1"/>
  <c r="AF99" i="5" s="1"/>
  <c r="AC11" i="5"/>
  <c r="AD11" i="5" s="1"/>
  <c r="AF11" i="5" s="1"/>
  <c r="AL21" i="7"/>
  <c r="AP21" i="7" s="1"/>
  <c r="B16" i="8" s="1"/>
  <c r="F16" i="8" s="1"/>
  <c r="AK21" i="7"/>
  <c r="AO21" i="7" s="1"/>
  <c r="AJ21" i="7"/>
  <c r="AN21" i="7" s="1"/>
  <c r="D16" i="8" s="1"/>
  <c r="AI21" i="7"/>
  <c r="AM21" i="7" s="1"/>
  <c r="C16" i="8" s="1"/>
  <c r="AK215" i="7"/>
  <c r="AO215" i="7" s="1"/>
  <c r="AI215" i="7"/>
  <c r="AM215" i="7" s="1"/>
  <c r="C110" i="8" s="1"/>
  <c r="AL215" i="7"/>
  <c r="AP215" i="7" s="1"/>
  <c r="B110" i="8" s="1"/>
  <c r="F110" i="8" s="1"/>
  <c r="AJ215" i="7"/>
  <c r="AN215" i="7" s="1"/>
  <c r="D110" i="8" s="1"/>
  <c r="AC182" i="7"/>
  <c r="AD182" i="7" s="1"/>
  <c r="AF182" i="7" s="1"/>
  <c r="AC134" i="7"/>
  <c r="AD134" i="7" s="1"/>
  <c r="AF134" i="7" s="1"/>
  <c r="AL133" i="7"/>
  <c r="AP133" i="7" s="1"/>
  <c r="B83" i="8" s="1"/>
  <c r="F83" i="8" s="1"/>
  <c r="AK133" i="7"/>
  <c r="AO133" i="7" s="1"/>
  <c r="AJ133" i="7"/>
  <c r="AN133" i="7" s="1"/>
  <c r="D83" i="8" s="1"/>
  <c r="AI133" i="7"/>
  <c r="AM133" i="7" s="1"/>
  <c r="C83" i="8" s="1"/>
  <c r="AL79" i="7"/>
  <c r="AP79" i="7" s="1"/>
  <c r="B59" i="8" s="1"/>
  <c r="F59" i="8" s="1"/>
  <c r="AK79" i="7"/>
  <c r="AO79" i="7" s="1"/>
  <c r="AJ79" i="7"/>
  <c r="AN79" i="7" s="1"/>
  <c r="D59" i="8" s="1"/>
  <c r="AI79" i="7"/>
  <c r="AM79" i="7" s="1"/>
  <c r="C59" i="8" s="1"/>
  <c r="AO23" i="5"/>
  <c r="AM23" i="5"/>
  <c r="C23" i="6" s="1"/>
  <c r="AN23" i="5"/>
  <c r="D23" i="6" s="1"/>
  <c r="AP23" i="5"/>
  <c r="B23" i="6" s="1"/>
  <c r="F23" i="6" s="1"/>
  <c r="AP121" i="5"/>
  <c r="B158" i="6" s="1"/>
  <c r="F158" i="6" s="1"/>
  <c r="AN121" i="5"/>
  <c r="D158" i="6" s="1"/>
  <c r="AO121" i="5"/>
  <c r="AM121" i="5"/>
  <c r="C158" i="6" s="1"/>
  <c r="AP28" i="5"/>
  <c r="B7" i="6" s="1"/>
  <c r="F7" i="6" s="1"/>
  <c r="AN28" i="5"/>
  <c r="D7" i="6" s="1"/>
  <c r="AM28" i="5"/>
  <c r="C7" i="6" s="1"/>
  <c r="AM33" i="7"/>
  <c r="C82" i="8" s="1"/>
  <c r="AO33" i="7"/>
  <c r="AP33" i="7"/>
  <c r="B82" i="8" s="1"/>
  <c r="F82" i="8" s="1"/>
  <c r="AN33" i="7"/>
  <c r="D82" i="8" s="1"/>
  <c r="AK239" i="7"/>
  <c r="AJ239" i="7"/>
  <c r="AI239" i="7"/>
  <c r="AL239" i="7"/>
  <c r="AP140" i="7"/>
  <c r="B190" i="8" s="1"/>
  <c r="F190" i="8" s="1"/>
  <c r="AO140" i="7"/>
  <c r="AN140" i="7"/>
  <c r="D190" i="8" s="1"/>
  <c r="AK109" i="7"/>
  <c r="AJ109" i="7"/>
  <c r="AI109" i="7"/>
  <c r="AL109" i="7"/>
  <c r="AN92" i="7"/>
  <c r="D36" i="8" s="1"/>
  <c r="AM92" i="7"/>
  <c r="C36" i="8" s="1"/>
  <c r="AP92" i="7"/>
  <c r="B36" i="8" s="1"/>
  <c r="F36" i="8" s="1"/>
  <c r="AO92" i="7"/>
  <c r="AN46" i="7"/>
  <c r="D205" i="8" s="1"/>
  <c r="AM46" i="7"/>
  <c r="C205" i="8" s="1"/>
  <c r="AP46" i="7"/>
  <c r="B205" i="8" s="1"/>
  <c r="F205" i="8" s="1"/>
  <c r="AO46" i="7"/>
  <c r="AP25" i="7"/>
  <c r="B28" i="8" s="1"/>
  <c r="F28" i="8" s="1"/>
  <c r="AO25" i="7"/>
  <c r="AN25" i="7"/>
  <c r="D28" i="8" s="1"/>
  <c r="AO198" i="5"/>
  <c r="AN198" i="5"/>
  <c r="D40" i="6" s="1"/>
  <c r="AM198" i="5"/>
  <c r="C40" i="6" s="1"/>
  <c r="AP198" i="5"/>
  <c r="B40" i="6" s="1"/>
  <c r="F40" i="6" s="1"/>
  <c r="AM114" i="5"/>
  <c r="C30" i="6" s="1"/>
  <c r="AP114" i="5"/>
  <c r="B30" i="6" s="1"/>
  <c r="F30" i="6" s="1"/>
  <c r="AO114" i="5"/>
  <c r="AN114" i="5"/>
  <c r="D30" i="6" s="1"/>
  <c r="AP70" i="5"/>
  <c r="B27" i="6" s="1"/>
  <c r="F27" i="6" s="1"/>
  <c r="AO70" i="5"/>
  <c r="AN70" i="5"/>
  <c r="D27" i="6" s="1"/>
  <c r="AM70" i="5"/>
  <c r="C27" i="6" s="1"/>
  <c r="AK186" i="5"/>
  <c r="AJ186" i="5"/>
  <c r="AI186" i="5"/>
  <c r="AL186" i="5"/>
  <c r="AL12" i="7"/>
  <c r="AP12" i="7" s="1"/>
  <c r="B98" i="8" s="1"/>
  <c r="F98" i="8" s="1"/>
  <c r="AK12" i="7"/>
  <c r="AO12" i="7" s="1"/>
  <c r="AJ12" i="7"/>
  <c r="AN12" i="7" s="1"/>
  <c r="D98" i="8" s="1"/>
  <c r="AI12" i="7"/>
  <c r="AK63" i="7"/>
  <c r="AJ63" i="7"/>
  <c r="AI63" i="7"/>
  <c r="AL63" i="7"/>
  <c r="AM123" i="7"/>
  <c r="C177" i="8" s="1"/>
  <c r="AP123" i="7"/>
  <c r="B177" i="8" s="1"/>
  <c r="F177" i="8" s="1"/>
  <c r="AO123" i="7"/>
  <c r="AN123" i="7"/>
  <c r="D177" i="8" s="1"/>
  <c r="AO162" i="7"/>
  <c r="AM162" i="7"/>
  <c r="C179" i="8" s="1"/>
  <c r="AP162" i="7"/>
  <c r="B179" i="8" s="1"/>
  <c r="F179" i="8" s="1"/>
  <c r="AN162" i="7"/>
  <c r="D179" i="8" s="1"/>
  <c r="AK199" i="7"/>
  <c r="AJ199" i="7"/>
  <c r="AI199" i="7"/>
  <c r="AL199" i="7"/>
  <c r="AN71" i="5"/>
  <c r="D206" i="6" s="1"/>
  <c r="AM71" i="5"/>
  <c r="C206" i="6" s="1"/>
  <c r="AP71" i="5"/>
  <c r="B206" i="6" s="1"/>
  <c r="F206" i="6" s="1"/>
  <c r="AO71" i="5"/>
  <c r="AP83" i="7"/>
  <c r="B91" i="8" s="1"/>
  <c r="F91" i="8" s="1"/>
  <c r="AO83" i="7"/>
  <c r="AN83" i="7"/>
  <c r="D91" i="8" s="1"/>
  <c r="AK19" i="5"/>
  <c r="AJ19" i="5"/>
  <c r="AI19" i="5"/>
  <c r="AL19" i="5"/>
  <c r="AK148" i="5"/>
  <c r="AJ148" i="5"/>
  <c r="AI148" i="5"/>
  <c r="AL148" i="5"/>
  <c r="AP223" i="5"/>
  <c r="B186" i="6" s="1"/>
  <c r="F186" i="6" s="1"/>
  <c r="AO223" i="5"/>
  <c r="AM223" i="5"/>
  <c r="C186" i="6" s="1"/>
  <c r="AM193" i="7"/>
  <c r="C194" i="8" s="1"/>
  <c r="AP193" i="7"/>
  <c r="B194" i="8" s="1"/>
  <c r="F194" i="8" s="1"/>
  <c r="AO193" i="7"/>
  <c r="AN193" i="7"/>
  <c r="D194" i="8" s="1"/>
  <c r="AO20" i="7"/>
  <c r="AM20" i="7"/>
  <c r="C95" i="8" s="1"/>
  <c r="AP20" i="7"/>
  <c r="B95" i="8" s="1"/>
  <c r="F95" i="8" s="1"/>
  <c r="AP148" i="7"/>
  <c r="B197" i="8" s="1"/>
  <c r="F197" i="8" s="1"/>
  <c r="AO148" i="7"/>
  <c r="AN148" i="7"/>
  <c r="D197" i="8" s="1"/>
  <c r="AM148" i="7"/>
  <c r="C197" i="8" s="1"/>
  <c r="AJ123" i="5"/>
  <c r="AL123" i="5"/>
  <c r="AK123" i="5"/>
  <c r="AI123" i="5"/>
  <c r="AN42" i="5"/>
  <c r="D194" i="6" s="1"/>
  <c r="AM42" i="5"/>
  <c r="C194" i="6" s="1"/>
  <c r="AP42" i="5"/>
  <c r="B194" i="6" s="1"/>
  <c r="F194" i="6" s="1"/>
  <c r="AJ91" i="5"/>
  <c r="AI91" i="5"/>
  <c r="AL91" i="5"/>
  <c r="AK91" i="5"/>
  <c r="AK104" i="5"/>
  <c r="AJ104" i="5"/>
  <c r="AI104" i="5"/>
  <c r="AL104" i="5"/>
  <c r="AP157" i="5"/>
  <c r="B177" i="6" s="1"/>
  <c r="F177" i="6" s="1"/>
  <c r="AO157" i="5"/>
  <c r="AN157" i="5"/>
  <c r="D177" i="6" s="1"/>
  <c r="AP211" i="5"/>
  <c r="B12" i="6" s="1"/>
  <c r="F12" i="6" s="1"/>
  <c r="AO211" i="5"/>
  <c r="AN211" i="5"/>
  <c r="D12" i="6" s="1"/>
  <c r="AM211" i="5"/>
  <c r="C12" i="6" s="1"/>
  <c r="AM241" i="5"/>
  <c r="C171" i="6" s="1"/>
  <c r="AP241" i="5"/>
  <c r="B171" i="6" s="1"/>
  <c r="F171" i="6" s="1"/>
  <c r="AO241" i="5"/>
  <c r="AN241" i="5"/>
  <c r="D171" i="6" s="1"/>
  <c r="AK55" i="7"/>
  <c r="AJ55" i="7"/>
  <c r="AI55" i="7"/>
  <c r="AL55" i="7"/>
  <c r="AO97" i="7"/>
  <c r="AN97" i="7"/>
  <c r="D56" i="8" s="1"/>
  <c r="AM97" i="7"/>
  <c r="C56" i="8" s="1"/>
  <c r="AP97" i="7"/>
  <c r="B56" i="8" s="1"/>
  <c r="F56" i="8" s="1"/>
  <c r="AP171" i="7"/>
  <c r="B230" i="8" s="1"/>
  <c r="F230" i="8" s="1"/>
  <c r="AO171" i="7"/>
  <c r="AM171" i="7"/>
  <c r="C230" i="8" s="1"/>
  <c r="AO213" i="7"/>
  <c r="AP213" i="7"/>
  <c r="B216" i="8" s="1"/>
  <c r="F216" i="8" s="1"/>
  <c r="AN213" i="7"/>
  <c r="D216" i="8" s="1"/>
  <c r="AM213" i="7"/>
  <c r="C216" i="8" s="1"/>
  <c r="AM95" i="7"/>
  <c r="C143" i="8" s="1"/>
  <c r="AP95" i="7"/>
  <c r="B143" i="8" s="1"/>
  <c r="F143" i="8" s="1"/>
  <c r="AO95" i="7"/>
  <c r="AP113" i="5"/>
  <c r="B26" i="6" s="1"/>
  <c r="F26" i="6" s="1"/>
  <c r="AO113" i="5"/>
  <c r="AN113" i="5"/>
  <c r="D26" i="6" s="1"/>
  <c r="AM113" i="5"/>
  <c r="C26" i="6" s="1"/>
  <c r="AO120" i="5"/>
  <c r="AN120" i="5"/>
  <c r="D117" i="6" s="1"/>
  <c r="AM120" i="5"/>
  <c r="C117" i="6" s="1"/>
  <c r="AP133" i="5"/>
  <c r="B94" i="6" s="1"/>
  <c r="F94" i="6" s="1"/>
  <c r="AO133" i="5"/>
  <c r="AN133" i="5"/>
  <c r="D94" i="6" s="1"/>
  <c r="AM133" i="5"/>
  <c r="C94" i="6" s="1"/>
  <c r="AJ205" i="5"/>
  <c r="AI205" i="5"/>
  <c r="AL205" i="5"/>
  <c r="AK205" i="5"/>
  <c r="AJ129" i="7"/>
  <c r="AI129" i="7"/>
  <c r="AL129" i="7"/>
  <c r="AK129" i="7"/>
  <c r="AK118" i="7"/>
  <c r="AJ118" i="7"/>
  <c r="AL118" i="7"/>
  <c r="AI118" i="7"/>
  <c r="AJ177" i="7"/>
  <c r="AI177" i="7"/>
  <c r="AL177" i="7"/>
  <c r="AK177" i="7"/>
  <c r="AP37" i="7"/>
  <c r="B78" i="8" s="1"/>
  <c r="F78" i="8" s="1"/>
  <c r="AO37" i="7"/>
  <c r="AN37" i="7"/>
  <c r="D78" i="8" s="1"/>
  <c r="AM37" i="7"/>
  <c r="C78" i="8" s="1"/>
  <c r="AJ96" i="7"/>
  <c r="AI96" i="7"/>
  <c r="AL96" i="7"/>
  <c r="AK96" i="7"/>
  <c r="AN167" i="5"/>
  <c r="D172" i="6" s="1"/>
  <c r="AM167" i="5"/>
  <c r="C172" i="6" s="1"/>
  <c r="AP167" i="5"/>
  <c r="B172" i="6" s="1"/>
  <c r="F172" i="6" s="1"/>
  <c r="AP109" i="5"/>
  <c r="B39" i="6" s="1"/>
  <c r="F39" i="6" s="1"/>
  <c r="AO109" i="5"/>
  <c r="AN109" i="5"/>
  <c r="D39" i="6" s="1"/>
  <c r="AM109" i="5"/>
  <c r="C39" i="6" s="1"/>
  <c r="AN172" i="5"/>
  <c r="D115" i="6" s="1"/>
  <c r="AM172" i="5"/>
  <c r="C115" i="6" s="1"/>
  <c r="AP172" i="5"/>
  <c r="B115" i="6" s="1"/>
  <c r="F115" i="6" s="1"/>
  <c r="AJ213" i="5"/>
  <c r="AI213" i="5"/>
  <c r="AL213" i="5"/>
  <c r="AK213" i="5"/>
  <c r="AL185" i="7"/>
  <c r="AK185" i="7"/>
  <c r="AJ185" i="7"/>
  <c r="AI185" i="7"/>
  <c r="AO59" i="7"/>
  <c r="AN59" i="7"/>
  <c r="D158" i="8" s="1"/>
  <c r="AP59" i="7"/>
  <c r="B158" i="8" s="1"/>
  <c r="F158" i="8" s="1"/>
  <c r="AK86" i="7"/>
  <c r="AJ86" i="7"/>
  <c r="AL86" i="7"/>
  <c r="AI86" i="7"/>
  <c r="AP135" i="7"/>
  <c r="B145" i="8" s="1"/>
  <c r="F145" i="8" s="1"/>
  <c r="AO135" i="7"/>
  <c r="AN135" i="7"/>
  <c r="D145" i="8" s="1"/>
  <c r="AM135" i="7"/>
  <c r="C145" i="8" s="1"/>
  <c r="AM236" i="7"/>
  <c r="C231" i="8" s="1"/>
  <c r="AP236" i="7"/>
  <c r="B231" i="8" s="1"/>
  <c r="F231" i="8" s="1"/>
  <c r="AO236" i="7"/>
  <c r="AP65" i="5"/>
  <c r="B71" i="6" s="1"/>
  <c r="F71" i="6" s="1"/>
  <c r="AO65" i="5"/>
  <c r="AN65" i="5"/>
  <c r="D71" i="6" s="1"/>
  <c r="AM65" i="5"/>
  <c r="C71" i="6" s="1"/>
  <c r="AK229" i="7"/>
  <c r="AJ229" i="7"/>
  <c r="AI229" i="7"/>
  <c r="AL229" i="7"/>
  <c r="AM146" i="5"/>
  <c r="C137" i="6" s="1"/>
  <c r="AP146" i="5"/>
  <c r="B137" i="6" s="1"/>
  <c r="F137" i="6" s="1"/>
  <c r="AN146" i="5"/>
  <c r="D137" i="6" s="1"/>
  <c r="AJ147" i="5"/>
  <c r="AI147" i="5"/>
  <c r="AL147" i="5"/>
  <c r="AK147" i="5"/>
  <c r="AO92" i="5"/>
  <c r="AN92" i="5"/>
  <c r="D37" i="6" s="1"/>
  <c r="AM92" i="5"/>
  <c r="C37" i="6" s="1"/>
  <c r="AP92" i="5"/>
  <c r="B37" i="6" s="1"/>
  <c r="F37" i="6" s="1"/>
  <c r="AO173" i="5"/>
  <c r="AN173" i="5"/>
  <c r="D50" i="6" s="1"/>
  <c r="AM173" i="5"/>
  <c r="C50" i="6" s="1"/>
  <c r="AJ178" i="5"/>
  <c r="AI178" i="5"/>
  <c r="AL178" i="5"/>
  <c r="AK178" i="5"/>
  <c r="AP26" i="7"/>
  <c r="B17" i="8" s="1"/>
  <c r="F17" i="8" s="1"/>
  <c r="AO26" i="7"/>
  <c r="AN26" i="7"/>
  <c r="D17" i="8" s="1"/>
  <c r="AM103" i="7"/>
  <c r="C46" i="8" s="1"/>
  <c r="AP103" i="7"/>
  <c r="B46" i="8" s="1"/>
  <c r="F46" i="8" s="1"/>
  <c r="AO103" i="7"/>
  <c r="AN103" i="7"/>
  <c r="D46" i="8" s="1"/>
  <c r="AN149" i="7"/>
  <c r="D81" i="8" s="1"/>
  <c r="AP149" i="7"/>
  <c r="B81" i="8" s="1"/>
  <c r="F81" i="8" s="1"/>
  <c r="AO149" i="7"/>
  <c r="AP139" i="7"/>
  <c r="B76" i="8" s="1"/>
  <c r="F76" i="8" s="1"/>
  <c r="AO139" i="7"/>
  <c r="AN139" i="7"/>
  <c r="D76" i="8" s="1"/>
  <c r="AM139" i="7"/>
  <c r="C76" i="8" s="1"/>
  <c r="AP196" i="7"/>
  <c r="B160" i="8" s="1"/>
  <c r="F160" i="8" s="1"/>
  <c r="AO196" i="7"/>
  <c r="AN196" i="7"/>
  <c r="D160" i="8" s="1"/>
  <c r="AN127" i="5"/>
  <c r="D175" i="6" s="1"/>
  <c r="AM127" i="5"/>
  <c r="C175" i="6" s="1"/>
  <c r="AP127" i="5"/>
  <c r="B175" i="6" s="1"/>
  <c r="F175" i="6" s="1"/>
  <c r="AO127" i="5"/>
  <c r="AP226" i="7"/>
  <c r="B162" i="8" s="1"/>
  <c r="F162" i="8" s="1"/>
  <c r="AO226" i="7"/>
  <c r="AN226" i="7"/>
  <c r="D162" i="8" s="1"/>
  <c r="AJ59" i="5"/>
  <c r="AI59" i="5"/>
  <c r="AL59" i="5"/>
  <c r="AK59" i="5"/>
  <c r="AP158" i="5"/>
  <c r="B133" i="6" s="1"/>
  <c r="F133" i="6" s="1"/>
  <c r="AO158" i="5"/>
  <c r="AN158" i="5"/>
  <c r="D133" i="6" s="1"/>
  <c r="AM158" i="5"/>
  <c r="C133" i="6" s="1"/>
  <c r="AP200" i="5"/>
  <c r="B232" i="6" s="1"/>
  <c r="F232" i="6" s="1"/>
  <c r="AN200" i="5"/>
  <c r="D232" i="6" s="1"/>
  <c r="AM200" i="5"/>
  <c r="C232" i="6" s="1"/>
  <c r="AK247" i="5"/>
  <c r="AJ247" i="5"/>
  <c r="AI247" i="5"/>
  <c r="AL247" i="5"/>
  <c r="AJ121" i="7"/>
  <c r="AL121" i="7"/>
  <c r="AI121" i="7"/>
  <c r="AK121" i="7"/>
  <c r="AP52" i="7"/>
  <c r="B206" i="8" s="1"/>
  <c r="F206" i="8" s="1"/>
  <c r="AO52" i="7"/>
  <c r="AN52" i="7"/>
  <c r="D206" i="8" s="1"/>
  <c r="AM52" i="7"/>
  <c r="C206" i="8" s="1"/>
  <c r="AP143" i="7"/>
  <c r="B125" i="8" s="1"/>
  <c r="F125" i="8" s="1"/>
  <c r="AO143" i="7"/>
  <c r="AN143" i="7"/>
  <c r="D125" i="8" s="1"/>
  <c r="AM143" i="7"/>
  <c r="C125" i="8" s="1"/>
  <c r="AI164" i="7"/>
  <c r="AL164" i="7"/>
  <c r="AK164" i="7"/>
  <c r="AJ164" i="7"/>
  <c r="AJ224" i="7"/>
  <c r="AI224" i="7"/>
  <c r="AL224" i="7"/>
  <c r="AK224" i="7"/>
  <c r="AN143" i="5"/>
  <c r="D124" i="6" s="1"/>
  <c r="AP143" i="5"/>
  <c r="B124" i="6" s="1"/>
  <c r="F124" i="6" s="1"/>
  <c r="AO143" i="5"/>
  <c r="AJ169" i="7"/>
  <c r="AI169" i="7"/>
  <c r="AL169" i="7"/>
  <c r="AK169" i="7"/>
  <c r="AB181" i="4"/>
  <c r="AC181" i="4" s="1"/>
  <c r="AD181" i="4" s="1"/>
  <c r="AE181" i="4" s="1"/>
  <c r="AB55" i="4"/>
  <c r="AC55" i="4" s="1"/>
  <c r="AD55" i="4" s="1"/>
  <c r="AE55" i="4" s="1"/>
  <c r="AB246" i="4"/>
  <c r="AC246" i="4" s="1"/>
  <c r="AD246" i="4" s="1"/>
  <c r="AE246" i="4" s="1"/>
  <c r="AB204" i="4"/>
  <c r="AC204" i="4" s="1"/>
  <c r="AD204" i="4"/>
  <c r="AE204" i="4" s="1"/>
  <c r="AB24" i="4"/>
  <c r="AC24" i="4" s="1"/>
  <c r="AD24" i="4" s="1"/>
  <c r="AE24" i="4" s="1"/>
  <c r="AB18" i="4"/>
  <c r="AC18" i="4" s="1"/>
  <c r="AD18" i="4" s="1"/>
  <c r="AE18" i="4" s="1"/>
  <c r="AB12" i="4"/>
  <c r="AC12" i="4" s="1"/>
  <c r="AD12" i="4" s="1"/>
  <c r="AE12" i="4" s="1"/>
  <c r="AB59" i="4"/>
  <c r="AC59" i="4" s="1"/>
  <c r="AD59" i="4" s="1"/>
  <c r="AE59" i="4" s="1"/>
  <c r="AB57" i="4"/>
  <c r="AC57" i="4" s="1"/>
  <c r="AD57" i="4" s="1"/>
  <c r="AE57" i="4" s="1"/>
  <c r="AB49" i="4"/>
  <c r="AC49" i="4" s="1"/>
  <c r="AD49" i="4" s="1"/>
  <c r="AE49" i="4" s="1"/>
  <c r="AB127" i="4"/>
  <c r="AC127" i="4" s="1"/>
  <c r="AD127" i="4"/>
  <c r="AE127" i="4" s="1"/>
  <c r="AB121" i="4"/>
  <c r="AC121" i="4" s="1"/>
  <c r="AD121" i="4" s="1"/>
  <c r="AE121" i="4" s="1"/>
  <c r="AB123" i="4"/>
  <c r="AC123" i="4" s="1"/>
  <c r="AD123" i="4" s="1"/>
  <c r="AE123" i="4" s="1"/>
  <c r="AB124" i="4"/>
  <c r="AC124" i="4" s="1"/>
  <c r="AD124" i="4" s="1"/>
  <c r="AE124" i="4" s="1"/>
  <c r="AB26" i="4"/>
  <c r="AC26" i="4" s="1"/>
  <c r="AD26" i="4" s="1"/>
  <c r="AE26" i="4" s="1"/>
  <c r="AB20" i="4"/>
  <c r="AC20" i="4" s="1"/>
  <c r="AD20" i="4" s="1"/>
  <c r="AE20" i="4" s="1"/>
  <c r="AB63" i="4"/>
  <c r="AC63" i="4" s="1"/>
  <c r="AD63" i="4" s="1"/>
  <c r="AE63" i="4" s="1"/>
  <c r="AB61" i="4"/>
  <c r="AC61" i="4" s="1"/>
  <c r="AD61" i="4" s="1"/>
  <c r="AE61" i="4" s="1"/>
  <c r="AB130" i="4"/>
  <c r="AC130" i="4" s="1"/>
  <c r="AD130" i="4"/>
  <c r="AE130" i="4" s="1"/>
  <c r="AB128" i="4"/>
  <c r="AC128" i="4" s="1"/>
  <c r="AD128" i="4" s="1"/>
  <c r="AE128" i="4" s="1"/>
  <c r="AB134" i="4"/>
  <c r="AC134" i="4" s="1"/>
  <c r="AD134" i="4"/>
  <c r="AE134" i="4" s="1"/>
  <c r="AB16" i="4"/>
  <c r="AC16" i="4" s="1"/>
  <c r="AD16" i="4" s="1"/>
  <c r="AE16" i="4" s="1"/>
  <c r="AB53" i="4"/>
  <c r="AC53" i="4" s="1"/>
  <c r="AD53" i="4" s="1"/>
  <c r="AE53" i="4" s="1"/>
  <c r="AB7" i="4"/>
  <c r="AC7" i="4" s="1"/>
  <c r="AD7" i="4" s="1"/>
  <c r="AE7" i="4" s="1"/>
  <c r="AB28" i="4"/>
  <c r="AC28" i="4" s="1"/>
  <c r="AD28" i="4" s="1"/>
  <c r="AE28" i="4" s="1"/>
  <c r="AB67" i="4"/>
  <c r="AC67" i="4" s="1"/>
  <c r="AD67" i="4" s="1"/>
  <c r="AE67" i="4" s="1"/>
  <c r="AB65" i="4"/>
  <c r="AC65" i="4" s="1"/>
  <c r="AD65" i="4" s="1"/>
  <c r="AE65" i="4" s="1"/>
  <c r="AB138" i="4"/>
  <c r="AC138" i="4" s="1"/>
  <c r="AD138" i="4"/>
  <c r="AE138" i="4" s="1"/>
  <c r="AB136" i="4"/>
  <c r="AC136" i="4" s="1"/>
  <c r="AD136" i="4" s="1"/>
  <c r="AE136" i="4" s="1"/>
  <c r="AB142" i="4"/>
  <c r="AC142" i="4" s="1"/>
  <c r="AD142" i="4"/>
  <c r="AE142" i="4" s="1"/>
  <c r="AB224" i="4"/>
  <c r="AC224" i="4" s="1"/>
  <c r="AD224" i="4"/>
  <c r="AE224" i="4" s="1"/>
  <c r="AB247" i="4"/>
  <c r="AC247" i="4" s="1"/>
  <c r="AD247" i="4" s="1"/>
  <c r="AE247" i="4" s="1"/>
  <c r="AB15" i="4"/>
  <c r="AC15" i="4" s="1"/>
  <c r="AD15" i="4" s="1"/>
  <c r="AE15" i="4" s="1"/>
  <c r="AB71" i="4"/>
  <c r="AC71" i="4" s="1"/>
  <c r="AD71" i="4" s="1"/>
  <c r="AE71" i="4" s="1"/>
  <c r="AB69" i="4"/>
  <c r="AC69" i="4" s="1"/>
  <c r="AD69" i="4" s="1"/>
  <c r="AE69" i="4" s="1"/>
  <c r="AB146" i="4"/>
  <c r="AC146" i="4" s="1"/>
  <c r="AD146" i="4"/>
  <c r="AE146" i="4" s="1"/>
  <c r="AB144" i="4"/>
  <c r="AC144" i="4" s="1"/>
  <c r="AD144" i="4" s="1"/>
  <c r="AE144" i="4" s="1"/>
  <c r="AB150" i="4"/>
  <c r="AC150" i="4" s="1"/>
  <c r="AD150" i="4"/>
  <c r="AE150" i="4" s="1"/>
  <c r="AB232" i="4"/>
  <c r="AC232" i="4" s="1"/>
  <c r="AD232" i="4"/>
  <c r="AE232" i="4" s="1"/>
  <c r="AB196" i="4"/>
  <c r="AC196" i="4" s="1"/>
  <c r="AD196" i="4"/>
  <c r="AE196" i="4" s="1"/>
  <c r="AB10" i="4"/>
  <c r="AC10" i="4" s="1"/>
  <c r="AD10" i="4" s="1"/>
  <c r="AE10" i="4" s="1"/>
  <c r="AB119" i="4"/>
  <c r="AC119" i="4" s="1"/>
  <c r="AD119" i="4" s="1"/>
  <c r="AE119" i="4" s="1"/>
  <c r="AB23" i="4"/>
  <c r="AC23" i="4" s="1"/>
  <c r="AD23" i="4" s="1"/>
  <c r="AE23" i="4" s="1"/>
  <c r="AB75" i="4"/>
  <c r="AC75" i="4" s="1"/>
  <c r="AD75" i="4" s="1"/>
  <c r="AE75" i="4" s="1"/>
  <c r="AB73" i="4"/>
  <c r="AC73" i="4" s="1"/>
  <c r="AD73" i="4" s="1"/>
  <c r="AE73" i="4" s="1"/>
  <c r="AB178" i="4"/>
  <c r="AC178" i="4" s="1"/>
  <c r="AD178" i="4"/>
  <c r="AE178" i="4" s="1"/>
  <c r="AB175" i="4"/>
  <c r="AC175" i="4" s="1"/>
  <c r="AD175" i="4"/>
  <c r="AE175" i="4" s="1"/>
  <c r="AB179" i="4"/>
  <c r="AC179" i="4" s="1"/>
  <c r="AD179" i="4"/>
  <c r="AE179" i="4" s="1"/>
  <c r="AB226" i="4"/>
  <c r="AC226" i="4" s="1"/>
  <c r="AD226" i="4"/>
  <c r="AE226" i="4" s="1"/>
  <c r="AB188" i="4"/>
  <c r="AC188" i="4" s="1"/>
  <c r="AD188" i="4"/>
  <c r="AE188" i="4" s="1"/>
  <c r="AB30" i="4"/>
  <c r="AC30" i="4" s="1"/>
  <c r="AD30" i="4" s="1"/>
  <c r="AE30" i="4" s="1"/>
  <c r="AB47" i="4"/>
  <c r="AC47" i="4" s="1"/>
  <c r="AD47" i="4" s="1"/>
  <c r="AE47" i="4" s="1"/>
  <c r="AB77" i="4"/>
  <c r="AC77" i="4" s="1"/>
  <c r="AD77" i="4" s="1"/>
  <c r="AE77" i="4" s="1"/>
  <c r="AB240" i="4"/>
  <c r="AC240" i="4" s="1"/>
  <c r="AD240" i="4" s="1"/>
  <c r="AE240" i="4" s="1"/>
  <c r="AB234" i="4"/>
  <c r="AC234" i="4" s="1"/>
  <c r="AD234" i="4"/>
  <c r="AE234" i="4" s="1"/>
  <c r="AB8" i="4"/>
  <c r="AC8" i="4" s="1"/>
  <c r="AD8" i="4" s="1"/>
  <c r="AE8" i="4" s="1"/>
  <c r="AB51" i="4"/>
  <c r="AC51" i="4" s="1"/>
  <c r="AD51" i="4" s="1"/>
  <c r="AE51" i="4" s="1"/>
  <c r="AB48" i="4"/>
  <c r="AC48" i="4" s="1"/>
  <c r="AD48" i="4" s="1"/>
  <c r="AE48" i="4" s="1"/>
  <c r="AB220" i="4"/>
  <c r="AC220" i="4" s="1"/>
  <c r="AD220" i="4"/>
  <c r="AE220" i="4" s="1"/>
  <c r="N81" i="3"/>
  <c r="N241" i="3"/>
  <c r="N111" i="3"/>
  <c r="N127" i="3"/>
  <c r="N143" i="3"/>
  <c r="N159" i="3"/>
  <c r="N191" i="3"/>
  <c r="N207" i="3"/>
  <c r="N223" i="3"/>
  <c r="N239" i="3"/>
  <c r="N79" i="3"/>
  <c r="N141" i="3"/>
  <c r="N157" i="3"/>
  <c r="N173" i="3"/>
  <c r="N189" i="3"/>
  <c r="N205" i="3"/>
  <c r="N221" i="3"/>
  <c r="N237" i="3"/>
  <c r="N93" i="3"/>
  <c r="N109" i="3"/>
  <c r="N91" i="3"/>
  <c r="N107" i="3"/>
  <c r="N123" i="3"/>
  <c r="N139" i="3"/>
  <c r="N155" i="3"/>
  <c r="N171" i="3"/>
  <c r="N187" i="3"/>
  <c r="N203" i="3"/>
  <c r="N219" i="3"/>
  <c r="N235" i="3"/>
  <c r="N95" i="3"/>
  <c r="N125" i="3"/>
  <c r="N105" i="3"/>
  <c r="N137" i="3"/>
  <c r="N153" i="3"/>
  <c r="N169" i="3"/>
  <c r="N185" i="3"/>
  <c r="N201" i="3"/>
  <c r="N217" i="3"/>
  <c r="N233" i="3"/>
  <c r="N87" i="3"/>
  <c r="N103" i="3"/>
  <c r="N119" i="3"/>
  <c r="N135" i="3"/>
  <c r="N151" i="3"/>
  <c r="N167" i="3"/>
  <c r="N183" i="3"/>
  <c r="N199" i="3"/>
  <c r="N215" i="3"/>
  <c r="N231" i="3"/>
  <c r="N247" i="3"/>
  <c r="N89" i="3"/>
  <c r="N121" i="3"/>
  <c r="N133" i="3"/>
  <c r="N149" i="3"/>
  <c r="N165" i="3"/>
  <c r="N181" i="3"/>
  <c r="N197" i="3"/>
  <c r="N213" i="3"/>
  <c r="N229" i="3"/>
  <c r="N245" i="3"/>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H167" i="8" l="1"/>
  <c r="G167" i="8"/>
  <c r="H124" i="6"/>
  <c r="G124" i="6"/>
  <c r="H162" i="8"/>
  <c r="G162" i="8"/>
  <c r="H160" i="8"/>
  <c r="G160" i="8"/>
  <c r="G81" i="8"/>
  <c r="H81" i="8"/>
  <c r="H17" i="8"/>
  <c r="G17" i="8"/>
  <c r="H158" i="8"/>
  <c r="G158" i="8"/>
  <c r="H177" i="6"/>
  <c r="G177" i="6"/>
  <c r="H91" i="8"/>
  <c r="G91" i="8"/>
  <c r="H199" i="6"/>
  <c r="G199" i="6"/>
  <c r="H107" i="8"/>
  <c r="G107" i="8"/>
  <c r="H197" i="6"/>
  <c r="G197" i="6"/>
  <c r="H16" i="6"/>
  <c r="G16" i="6"/>
  <c r="H218" i="8"/>
  <c r="G218" i="8"/>
  <c r="H214" i="8"/>
  <c r="G214" i="8"/>
  <c r="H100" i="6"/>
  <c r="G100" i="6"/>
  <c r="H236" i="8"/>
  <c r="G236" i="8"/>
  <c r="G3" i="8"/>
  <c r="H3" i="8"/>
  <c r="H59" i="8"/>
  <c r="G59" i="8"/>
  <c r="H227" i="6"/>
  <c r="G227" i="6"/>
  <c r="H116" i="8"/>
  <c r="G116" i="8"/>
  <c r="H44" i="6"/>
  <c r="G44" i="6"/>
  <c r="H84" i="6"/>
  <c r="G84" i="6"/>
  <c r="G35" i="6"/>
  <c r="H35" i="6"/>
  <c r="H201" i="6"/>
  <c r="G201" i="6"/>
  <c r="H20" i="6"/>
  <c r="G20" i="6"/>
  <c r="H152" i="8"/>
  <c r="G152" i="8"/>
  <c r="H200" i="8"/>
  <c r="G200" i="8"/>
  <c r="H62" i="8"/>
  <c r="G62" i="8"/>
  <c r="H163" i="6"/>
  <c r="G163" i="6"/>
  <c r="H219" i="6"/>
  <c r="G219" i="6"/>
  <c r="H149" i="8"/>
  <c r="G149" i="8"/>
  <c r="H131" i="8"/>
  <c r="G131" i="8"/>
  <c r="G43" i="8"/>
  <c r="H43" i="8"/>
  <c r="H38" i="6"/>
  <c r="G38" i="6"/>
  <c r="G103" i="6"/>
  <c r="H103" i="6"/>
  <c r="H156" i="8"/>
  <c r="G156" i="8"/>
  <c r="G171" i="8"/>
  <c r="H171" i="8"/>
  <c r="H185" i="6"/>
  <c r="G185" i="6"/>
  <c r="H54" i="6"/>
  <c r="G54" i="6"/>
  <c r="H52" i="8"/>
  <c r="G52" i="8"/>
  <c r="H120" i="6"/>
  <c r="G120" i="6"/>
  <c r="H214" i="6"/>
  <c r="G214" i="6"/>
  <c r="H57" i="6"/>
  <c r="G57" i="6"/>
  <c r="H144" i="8"/>
  <c r="G144" i="8"/>
  <c r="H136" i="8"/>
  <c r="G136" i="8"/>
  <c r="H41" i="8"/>
  <c r="G41" i="8"/>
  <c r="H157" i="6"/>
  <c r="G157" i="6"/>
  <c r="H62" i="6"/>
  <c r="G62" i="6"/>
  <c r="H108" i="6"/>
  <c r="G108" i="6"/>
  <c r="H242" i="6"/>
  <c r="G242" i="6"/>
  <c r="H83" i="8"/>
  <c r="G83" i="8"/>
  <c r="H110" i="8"/>
  <c r="G110" i="8"/>
  <c r="H10" i="6"/>
  <c r="G10" i="6"/>
  <c r="H138" i="6"/>
  <c r="G138" i="6"/>
  <c r="H114" i="6"/>
  <c r="G114" i="6"/>
  <c r="H28" i="8"/>
  <c r="G28" i="8"/>
  <c r="H190" i="8"/>
  <c r="G190" i="8"/>
  <c r="G15" i="8"/>
  <c r="H15" i="8"/>
  <c r="H5" i="6"/>
  <c r="G5" i="6"/>
  <c r="H33" i="8"/>
  <c r="G33" i="8"/>
  <c r="H20" i="8"/>
  <c r="G20" i="8"/>
  <c r="H217" i="8"/>
  <c r="G217" i="8"/>
  <c r="H182" i="6"/>
  <c r="G182" i="6"/>
  <c r="H128" i="8"/>
  <c r="G128" i="8"/>
  <c r="H185" i="8"/>
  <c r="G185" i="8"/>
  <c r="H6" i="6"/>
  <c r="G6" i="6"/>
  <c r="H126" i="8"/>
  <c r="G126" i="8"/>
  <c r="H180" i="6"/>
  <c r="G180" i="6"/>
  <c r="H204" i="6"/>
  <c r="G204" i="6"/>
  <c r="H74" i="6"/>
  <c r="G74" i="6"/>
  <c r="H100" i="8"/>
  <c r="G100" i="8"/>
  <c r="H133" i="8"/>
  <c r="G133" i="8"/>
  <c r="H224" i="6"/>
  <c r="G224" i="6"/>
  <c r="H97" i="6"/>
  <c r="G97" i="6"/>
  <c r="H238" i="6"/>
  <c r="G238" i="6"/>
  <c r="H16" i="8"/>
  <c r="G16" i="8"/>
  <c r="H163" i="8"/>
  <c r="G163" i="8"/>
  <c r="H148" i="8"/>
  <c r="G148" i="8"/>
  <c r="H222" i="6"/>
  <c r="G222" i="6"/>
  <c r="H40" i="8"/>
  <c r="G40" i="8"/>
  <c r="H184" i="6"/>
  <c r="G184" i="6"/>
  <c r="H242" i="8"/>
  <c r="G242" i="8"/>
  <c r="G67" i="6"/>
  <c r="H67" i="6"/>
  <c r="G207" i="8"/>
  <c r="H207" i="8"/>
  <c r="H241" i="8"/>
  <c r="G241" i="8"/>
  <c r="G109" i="8"/>
  <c r="H109" i="8"/>
  <c r="G143" i="6"/>
  <c r="H143" i="6"/>
  <c r="H198" i="6"/>
  <c r="G198" i="6"/>
  <c r="H209" i="8"/>
  <c r="G209" i="8"/>
  <c r="H70" i="6"/>
  <c r="G70" i="6"/>
  <c r="H138" i="8"/>
  <c r="G138" i="8"/>
  <c r="H233" i="8"/>
  <c r="G233" i="8"/>
  <c r="H229" i="6"/>
  <c r="G229" i="6"/>
  <c r="AP118" i="7"/>
  <c r="B79" i="8" s="1"/>
  <c r="F79" i="8" s="1"/>
  <c r="AO118" i="7"/>
  <c r="AN118" i="7"/>
  <c r="D79" i="8" s="1"/>
  <c r="AM118" i="7"/>
  <c r="C79" i="8" s="1"/>
  <c r="H22" i="6"/>
  <c r="G22" i="6"/>
  <c r="AP240" i="5"/>
  <c r="B239" i="6" s="1"/>
  <c r="F239" i="6" s="1"/>
  <c r="AO240" i="5"/>
  <c r="AN240" i="5"/>
  <c r="D239" i="6" s="1"/>
  <c r="AM240" i="5"/>
  <c r="C239" i="6" s="1"/>
  <c r="H78" i="8"/>
  <c r="G78" i="8"/>
  <c r="H12" i="6"/>
  <c r="G12" i="6"/>
  <c r="H197" i="8"/>
  <c r="G197" i="8"/>
  <c r="G27" i="6"/>
  <c r="H27" i="6"/>
  <c r="G7" i="6"/>
  <c r="H7" i="6"/>
  <c r="AP129" i="7"/>
  <c r="B117" i="8" s="1"/>
  <c r="F117" i="8" s="1"/>
  <c r="AO129" i="7"/>
  <c r="AN129" i="7"/>
  <c r="D117" i="8" s="1"/>
  <c r="AM129" i="7"/>
  <c r="C117" i="8" s="1"/>
  <c r="AP239" i="7"/>
  <c r="B224" i="8" s="1"/>
  <c r="F224" i="8" s="1"/>
  <c r="AO239" i="7"/>
  <c r="AN239" i="7"/>
  <c r="D224" i="8" s="1"/>
  <c r="AM239" i="7"/>
  <c r="C224" i="8" s="1"/>
  <c r="H70" i="8"/>
  <c r="G70" i="8"/>
  <c r="AP42" i="7"/>
  <c r="B188" i="8" s="1"/>
  <c r="F188" i="8" s="1"/>
  <c r="AO42" i="7"/>
  <c r="AN42" i="7"/>
  <c r="D188" i="8" s="1"/>
  <c r="AM42" i="7"/>
  <c r="C188" i="8" s="1"/>
  <c r="AP141" i="5"/>
  <c r="B218" i="6" s="1"/>
  <c r="F218" i="6" s="1"/>
  <c r="AO141" i="5"/>
  <c r="AN141" i="5"/>
  <c r="D218" i="6" s="1"/>
  <c r="AM141" i="5"/>
  <c r="C218" i="6" s="1"/>
  <c r="AP245" i="5"/>
  <c r="B241" i="6" s="1"/>
  <c r="F241" i="6" s="1"/>
  <c r="AO245" i="5"/>
  <c r="AN245" i="5"/>
  <c r="D241" i="6" s="1"/>
  <c r="AM245" i="5"/>
  <c r="C241" i="6" s="1"/>
  <c r="AN157" i="7"/>
  <c r="D161" i="8" s="1"/>
  <c r="AO157" i="7"/>
  <c r="AM157" i="7"/>
  <c r="C161" i="8" s="1"/>
  <c r="AP157" i="7"/>
  <c r="B161" i="8" s="1"/>
  <c r="F161" i="8" s="1"/>
  <c r="AP184" i="5"/>
  <c r="B240" i="6" s="1"/>
  <c r="F240" i="6" s="1"/>
  <c r="AO184" i="5"/>
  <c r="AN184" i="5"/>
  <c r="D240" i="6" s="1"/>
  <c r="AM184" i="5"/>
  <c r="C240" i="6" s="1"/>
  <c r="AP51" i="5"/>
  <c r="B202" i="6" s="1"/>
  <c r="F202" i="6" s="1"/>
  <c r="AO51" i="5"/>
  <c r="AN51" i="5"/>
  <c r="D202" i="6" s="1"/>
  <c r="AM51" i="5"/>
  <c r="C202" i="6" s="1"/>
  <c r="H223" i="6"/>
  <c r="G223" i="6"/>
  <c r="G19" i="8"/>
  <c r="H19" i="8"/>
  <c r="H168" i="6"/>
  <c r="G168" i="6"/>
  <c r="H129" i="6"/>
  <c r="G129" i="6"/>
  <c r="G203" i="8"/>
  <c r="H203" i="8"/>
  <c r="H160" i="6"/>
  <c r="G160" i="6"/>
  <c r="H237" i="8"/>
  <c r="G237" i="8"/>
  <c r="H169" i="6"/>
  <c r="G169" i="6"/>
  <c r="H155" i="6"/>
  <c r="G155" i="6"/>
  <c r="H173" i="8"/>
  <c r="G173" i="8"/>
  <c r="H141" i="6"/>
  <c r="G141" i="6"/>
  <c r="G107" i="6"/>
  <c r="H107" i="6"/>
  <c r="G183" i="8"/>
  <c r="H183" i="8"/>
  <c r="H108" i="8"/>
  <c r="G108" i="8"/>
  <c r="G87" i="6"/>
  <c r="H87" i="6"/>
  <c r="H89" i="6"/>
  <c r="G89" i="6"/>
  <c r="AP102" i="7"/>
  <c r="B21" i="8" s="1"/>
  <c r="F21" i="8" s="1"/>
  <c r="AO102" i="7"/>
  <c r="AN102" i="7"/>
  <c r="D21" i="8" s="1"/>
  <c r="AM102" i="7"/>
  <c r="C21" i="8" s="1"/>
  <c r="AP93" i="7"/>
  <c r="B120" i="8" s="1"/>
  <c r="F120" i="8" s="1"/>
  <c r="AN93" i="7"/>
  <c r="D120" i="8" s="1"/>
  <c r="AM93" i="7"/>
  <c r="C120" i="8" s="1"/>
  <c r="AO93" i="7"/>
  <c r="AP39" i="7"/>
  <c r="B44" i="8" s="1"/>
  <c r="F44" i="8" s="1"/>
  <c r="AO39" i="7"/>
  <c r="AN39" i="7"/>
  <c r="D44" i="8" s="1"/>
  <c r="AM39" i="7"/>
  <c r="C44" i="8" s="1"/>
  <c r="G211" i="8"/>
  <c r="H211" i="8"/>
  <c r="G47" i="8"/>
  <c r="H47" i="8"/>
  <c r="H186" i="8"/>
  <c r="G186" i="8"/>
  <c r="H50" i="8"/>
  <c r="G50" i="8"/>
  <c r="AP197" i="5"/>
  <c r="B234" i="6" s="1"/>
  <c r="F234" i="6" s="1"/>
  <c r="AO197" i="5"/>
  <c r="AN197" i="5"/>
  <c r="D234" i="6" s="1"/>
  <c r="AM197" i="5"/>
  <c r="C234" i="6" s="1"/>
  <c r="AP165" i="5"/>
  <c r="B149" i="6" s="1"/>
  <c r="F149" i="6" s="1"/>
  <c r="AO165" i="5"/>
  <c r="AN165" i="5"/>
  <c r="D149" i="6" s="1"/>
  <c r="AM165" i="5"/>
  <c r="C149" i="6" s="1"/>
  <c r="AN201" i="5"/>
  <c r="D244" i="6" s="1"/>
  <c r="AM201" i="5"/>
  <c r="C244" i="6" s="1"/>
  <c r="AP201" i="5"/>
  <c r="B244" i="6" s="1"/>
  <c r="F244" i="6" s="1"/>
  <c r="AO201" i="5"/>
  <c r="AP219" i="5"/>
  <c r="B148" i="6" s="1"/>
  <c r="F148" i="6" s="1"/>
  <c r="AO219" i="5"/>
  <c r="AN219" i="5"/>
  <c r="D148" i="6" s="1"/>
  <c r="AM219" i="5"/>
  <c r="C148" i="6" s="1"/>
  <c r="AN84" i="7"/>
  <c r="D66" i="8" s="1"/>
  <c r="AM84" i="7"/>
  <c r="C66" i="8" s="1"/>
  <c r="AP84" i="7"/>
  <c r="B66" i="8" s="1"/>
  <c r="F66" i="8" s="1"/>
  <c r="AO84" i="7"/>
  <c r="AN217" i="5"/>
  <c r="D82" i="6" s="1"/>
  <c r="AM217" i="5"/>
  <c r="C82" i="6" s="1"/>
  <c r="AP217" i="5"/>
  <c r="B82" i="6" s="1"/>
  <c r="F82" i="6" s="1"/>
  <c r="AO217" i="5"/>
  <c r="AM57" i="7"/>
  <c r="C124" i="8" s="1"/>
  <c r="AP57" i="7"/>
  <c r="B124" i="8" s="1"/>
  <c r="F124" i="8" s="1"/>
  <c r="AO57" i="7"/>
  <c r="AN57" i="7"/>
  <c r="D124" i="8" s="1"/>
  <c r="AP61" i="5"/>
  <c r="B173" i="6" s="1"/>
  <c r="F173" i="6" s="1"/>
  <c r="AN61" i="5"/>
  <c r="D173" i="6" s="1"/>
  <c r="AM61" i="5"/>
  <c r="C173" i="6" s="1"/>
  <c r="AO61" i="5"/>
  <c r="H171" i="6"/>
  <c r="G171" i="6"/>
  <c r="AP218" i="7"/>
  <c r="B88" i="8" s="1"/>
  <c r="F88" i="8" s="1"/>
  <c r="AO218" i="7"/>
  <c r="AN218" i="7"/>
  <c r="D88" i="8" s="1"/>
  <c r="AM218" i="7"/>
  <c r="C88" i="8" s="1"/>
  <c r="H182" i="8"/>
  <c r="G182" i="8"/>
  <c r="H151" i="6"/>
  <c r="G151" i="6"/>
  <c r="H75" i="8"/>
  <c r="G75" i="8"/>
  <c r="H188" i="6"/>
  <c r="G188" i="6"/>
  <c r="H13" i="6"/>
  <c r="G13" i="6"/>
  <c r="AP184" i="7"/>
  <c r="B240" i="8" s="1"/>
  <c r="F240" i="8" s="1"/>
  <c r="AM184" i="7"/>
  <c r="C240" i="8" s="1"/>
  <c r="AO184" i="7"/>
  <c r="AN184" i="7"/>
  <c r="D240" i="8" s="1"/>
  <c r="H206" i="8"/>
  <c r="G206" i="8"/>
  <c r="G115" i="6"/>
  <c r="H115" i="6"/>
  <c r="H117" i="6"/>
  <c r="G117" i="6"/>
  <c r="H230" i="8"/>
  <c r="G230" i="8"/>
  <c r="H40" i="6"/>
  <c r="G40" i="6"/>
  <c r="AP11" i="7"/>
  <c r="B68" i="8" s="1"/>
  <c r="F68" i="8" s="1"/>
  <c r="AO11" i="7"/>
  <c r="AN11" i="7"/>
  <c r="D68" i="8" s="1"/>
  <c r="AM11" i="7"/>
  <c r="C68" i="8" s="1"/>
  <c r="H65" i="6"/>
  <c r="G65" i="6"/>
  <c r="H88" i="6"/>
  <c r="G88" i="6"/>
  <c r="G65" i="8"/>
  <c r="H65" i="8"/>
  <c r="AP229" i="7"/>
  <c r="B228" i="8" s="1"/>
  <c r="F228" i="8" s="1"/>
  <c r="AO229" i="7"/>
  <c r="AN229" i="7"/>
  <c r="D228" i="8" s="1"/>
  <c r="AM229" i="7"/>
  <c r="C228" i="8" s="1"/>
  <c r="AP96" i="7"/>
  <c r="B49" i="8" s="1"/>
  <c r="F49" i="8" s="1"/>
  <c r="AO96" i="7"/>
  <c r="AM96" i="7"/>
  <c r="C49" i="8" s="1"/>
  <c r="AN96" i="7"/>
  <c r="D49" i="8" s="1"/>
  <c r="AP205" i="5"/>
  <c r="B231" i="6" s="1"/>
  <c r="F231" i="6" s="1"/>
  <c r="AO205" i="5"/>
  <c r="AN205" i="5"/>
  <c r="D231" i="6" s="1"/>
  <c r="AM205" i="5"/>
  <c r="C231" i="6" s="1"/>
  <c r="AP123" i="5"/>
  <c r="B183" i="6" s="1"/>
  <c r="F183" i="6" s="1"/>
  <c r="AN123" i="5"/>
  <c r="D183" i="6" s="1"/>
  <c r="AM123" i="5"/>
  <c r="C183" i="6" s="1"/>
  <c r="AO123" i="5"/>
  <c r="G129" i="8"/>
  <c r="H129" i="8"/>
  <c r="G127" i="6"/>
  <c r="H127" i="6"/>
  <c r="AP80" i="7"/>
  <c r="B42" i="8" s="1"/>
  <c r="F42" i="8" s="1"/>
  <c r="AO80" i="7"/>
  <c r="AN80" i="7"/>
  <c r="D42" i="8" s="1"/>
  <c r="AM80" i="7"/>
  <c r="C42" i="8" s="1"/>
  <c r="AP215" i="5"/>
  <c r="B123" i="6" s="1"/>
  <c r="F123" i="6" s="1"/>
  <c r="AO215" i="5"/>
  <c r="AN215" i="5"/>
  <c r="D123" i="6" s="1"/>
  <c r="AM215" i="5"/>
  <c r="C123" i="6" s="1"/>
  <c r="AP231" i="5"/>
  <c r="B161" i="6" s="1"/>
  <c r="F161" i="6" s="1"/>
  <c r="AO231" i="5"/>
  <c r="AN231" i="5"/>
  <c r="D161" i="6" s="1"/>
  <c r="AM231" i="5"/>
  <c r="C161" i="6" s="1"/>
  <c r="AO105" i="7"/>
  <c r="AN105" i="7"/>
  <c r="D9" i="8" s="1"/>
  <c r="AM105" i="7"/>
  <c r="C9" i="8" s="1"/>
  <c r="AP105" i="7"/>
  <c r="B9" i="8" s="1"/>
  <c r="F9" i="8" s="1"/>
  <c r="AN209" i="5"/>
  <c r="D191" i="6" s="1"/>
  <c r="AM209" i="5"/>
  <c r="C191" i="6" s="1"/>
  <c r="AP209" i="5"/>
  <c r="B191" i="6" s="1"/>
  <c r="F191" i="6" s="1"/>
  <c r="AO209" i="5"/>
  <c r="AO132" i="5"/>
  <c r="AN132" i="5"/>
  <c r="D181" i="6" s="1"/>
  <c r="AM132" i="5"/>
  <c r="C181" i="6" s="1"/>
  <c r="AP132" i="5"/>
  <c r="B181" i="6" s="1"/>
  <c r="F181" i="6" s="1"/>
  <c r="AP45" i="7"/>
  <c r="B198" i="8" s="1"/>
  <c r="F198" i="8" s="1"/>
  <c r="AO45" i="7"/>
  <c r="AN45" i="7"/>
  <c r="D198" i="8" s="1"/>
  <c r="AM45" i="7"/>
  <c r="C198" i="8" s="1"/>
  <c r="H172" i="8"/>
  <c r="G172" i="8"/>
  <c r="H33" i="6"/>
  <c r="G33" i="6"/>
  <c r="AO230" i="5"/>
  <c r="AN230" i="5"/>
  <c r="D233" i="6" s="1"/>
  <c r="AM230" i="5"/>
  <c r="C233" i="6" s="1"/>
  <c r="AP230" i="5"/>
  <c r="B233" i="6" s="1"/>
  <c r="F233" i="6" s="1"/>
  <c r="H225" i="8"/>
  <c r="G225" i="8"/>
  <c r="H102" i="8"/>
  <c r="G102" i="8"/>
  <c r="G135" i="6"/>
  <c r="H135" i="6"/>
  <c r="H125" i="6"/>
  <c r="G125" i="6"/>
  <c r="H213" i="8"/>
  <c r="G213" i="8"/>
  <c r="AP145" i="7"/>
  <c r="B93" i="8" s="1"/>
  <c r="F93" i="8" s="1"/>
  <c r="AO145" i="7"/>
  <c r="AN145" i="7"/>
  <c r="D93" i="8" s="1"/>
  <c r="AM145" i="7"/>
  <c r="C93" i="8" s="1"/>
  <c r="AP194" i="5"/>
  <c r="B31" i="6" s="1"/>
  <c r="F31" i="6" s="1"/>
  <c r="AO194" i="5"/>
  <c r="AN194" i="5"/>
  <c r="D31" i="6" s="1"/>
  <c r="AM194" i="5"/>
  <c r="C31" i="6" s="1"/>
  <c r="AP47" i="7"/>
  <c r="B85" i="8" s="1"/>
  <c r="F85" i="8" s="1"/>
  <c r="AO47" i="7"/>
  <c r="AN47" i="7"/>
  <c r="D85" i="8" s="1"/>
  <c r="AM47" i="7"/>
  <c r="C85" i="8" s="1"/>
  <c r="H174" i="8"/>
  <c r="G174" i="8"/>
  <c r="H192" i="6"/>
  <c r="G192" i="6"/>
  <c r="H140" i="8"/>
  <c r="G140" i="8"/>
  <c r="AO187" i="7"/>
  <c r="AN187" i="7"/>
  <c r="D187" i="8" s="1"/>
  <c r="AP187" i="7"/>
  <c r="B187" i="8" s="1"/>
  <c r="F187" i="8" s="1"/>
  <c r="AM187" i="7"/>
  <c r="C187" i="8" s="1"/>
  <c r="AM168" i="7"/>
  <c r="C51" i="8" s="1"/>
  <c r="AP168" i="7"/>
  <c r="B51" i="8" s="1"/>
  <c r="F51" i="8" s="1"/>
  <c r="AO168" i="7"/>
  <c r="AN168" i="7"/>
  <c r="D51" i="8" s="1"/>
  <c r="AP166" i="5"/>
  <c r="B153" i="6" s="1"/>
  <c r="F153" i="6" s="1"/>
  <c r="AO166" i="5"/>
  <c r="AN166" i="5"/>
  <c r="D153" i="6" s="1"/>
  <c r="AM166" i="5"/>
  <c r="C153" i="6" s="1"/>
  <c r="AM241" i="7"/>
  <c r="C184" i="8" s="1"/>
  <c r="AN241" i="7"/>
  <c r="D184" i="8" s="1"/>
  <c r="AP241" i="7"/>
  <c r="B184" i="8" s="1"/>
  <c r="F184" i="8" s="1"/>
  <c r="AO241" i="7"/>
  <c r="AP214" i="7"/>
  <c r="B208" i="8" s="1"/>
  <c r="F208" i="8" s="1"/>
  <c r="AN214" i="7"/>
  <c r="D208" i="8" s="1"/>
  <c r="AO214" i="7"/>
  <c r="AM214" i="7"/>
  <c r="C208" i="8" s="1"/>
  <c r="AO68" i="5"/>
  <c r="AN68" i="5"/>
  <c r="D24" i="6" s="1"/>
  <c r="AM68" i="5"/>
  <c r="C24" i="6" s="1"/>
  <c r="AP68" i="5"/>
  <c r="B24" i="6" s="1"/>
  <c r="F24" i="6" s="1"/>
  <c r="H46" i="8"/>
  <c r="G46" i="8"/>
  <c r="AP207" i="5"/>
  <c r="B118" i="6" s="1"/>
  <c r="F118" i="6" s="1"/>
  <c r="AO207" i="5"/>
  <c r="AN207" i="5"/>
  <c r="D118" i="6" s="1"/>
  <c r="AM207" i="5"/>
  <c r="C118" i="6" s="1"/>
  <c r="G111" i="6"/>
  <c r="H111" i="6"/>
  <c r="AP104" i="7"/>
  <c r="B60" i="8" s="1"/>
  <c r="F60" i="8" s="1"/>
  <c r="AO104" i="7"/>
  <c r="AM104" i="7"/>
  <c r="C60" i="8" s="1"/>
  <c r="AN104" i="7"/>
  <c r="D60" i="8" s="1"/>
  <c r="AO195" i="7"/>
  <c r="AN195" i="7"/>
  <c r="D112" i="8" s="1"/>
  <c r="AM195" i="7"/>
  <c r="C112" i="8" s="1"/>
  <c r="AP195" i="7"/>
  <c r="B112" i="8" s="1"/>
  <c r="F112" i="8" s="1"/>
  <c r="AM138" i="5"/>
  <c r="C99" i="6" s="1"/>
  <c r="AP138" i="5"/>
  <c r="B99" i="6" s="1"/>
  <c r="F99" i="6" s="1"/>
  <c r="AO138" i="5"/>
  <c r="AN138" i="5"/>
  <c r="D99" i="6" s="1"/>
  <c r="AO237" i="5"/>
  <c r="AN237" i="5"/>
  <c r="D220" i="6" s="1"/>
  <c r="AM237" i="5"/>
  <c r="C220" i="6" s="1"/>
  <c r="AP237" i="5"/>
  <c r="B220" i="6" s="1"/>
  <c r="F220" i="6" s="1"/>
  <c r="G231" i="8"/>
  <c r="H231" i="8"/>
  <c r="H172" i="6"/>
  <c r="G172" i="6"/>
  <c r="H194" i="6"/>
  <c r="G194" i="6"/>
  <c r="H205" i="8"/>
  <c r="G205" i="8"/>
  <c r="G23" i="6"/>
  <c r="H23" i="6"/>
  <c r="H132" i="6"/>
  <c r="G132" i="6"/>
  <c r="AP224" i="7"/>
  <c r="B165" i="8" s="1"/>
  <c r="F165" i="8" s="1"/>
  <c r="AO224" i="7"/>
  <c r="AN224" i="7"/>
  <c r="D165" i="8" s="1"/>
  <c r="AM224" i="7"/>
  <c r="C165" i="8" s="1"/>
  <c r="AO148" i="5"/>
  <c r="AN148" i="5"/>
  <c r="D205" i="6" s="1"/>
  <c r="AM148" i="5"/>
  <c r="C205" i="6" s="1"/>
  <c r="AP148" i="5"/>
  <c r="B205" i="6" s="1"/>
  <c r="F205" i="6" s="1"/>
  <c r="AP186" i="5"/>
  <c r="B195" i="6" s="1"/>
  <c r="F195" i="6" s="1"/>
  <c r="AO186" i="5"/>
  <c r="AN186" i="5"/>
  <c r="D195" i="6" s="1"/>
  <c r="AM186" i="5"/>
  <c r="C195" i="6" s="1"/>
  <c r="H118" i="8"/>
  <c r="G118" i="8"/>
  <c r="AP202" i="7"/>
  <c r="B84" i="8" s="1"/>
  <c r="F84" i="8" s="1"/>
  <c r="AO202" i="7"/>
  <c r="AN202" i="7"/>
  <c r="D84" i="8" s="1"/>
  <c r="AM202" i="7"/>
  <c r="C84" i="8" s="1"/>
  <c r="AO225" i="7"/>
  <c r="AN225" i="7"/>
  <c r="D215" i="8" s="1"/>
  <c r="AM225" i="7"/>
  <c r="C215" i="8" s="1"/>
  <c r="AP225" i="7"/>
  <c r="B215" i="8" s="1"/>
  <c r="F215" i="8" s="1"/>
  <c r="AM170" i="5"/>
  <c r="C212" i="6" s="1"/>
  <c r="AP170" i="5"/>
  <c r="B212" i="6" s="1"/>
  <c r="F212" i="6" s="1"/>
  <c r="AO170" i="5"/>
  <c r="AN170" i="5"/>
  <c r="D212" i="6" s="1"/>
  <c r="AP159" i="7"/>
  <c r="B111" i="8" s="1"/>
  <c r="F111" i="8" s="1"/>
  <c r="AN159" i="7"/>
  <c r="D111" i="8" s="1"/>
  <c r="AO159" i="7"/>
  <c r="AM159" i="7"/>
  <c r="C111" i="8" s="1"/>
  <c r="AM188" i="5"/>
  <c r="C245" i="6" s="1"/>
  <c r="AP188" i="5"/>
  <c r="B245" i="6" s="1"/>
  <c r="F245" i="6" s="1"/>
  <c r="AO188" i="5"/>
  <c r="AN188" i="5"/>
  <c r="D245" i="6" s="1"/>
  <c r="AP183" i="7"/>
  <c r="B229" i="8" s="1"/>
  <c r="F229" i="8" s="1"/>
  <c r="AO183" i="7"/>
  <c r="AN183" i="7"/>
  <c r="D229" i="8" s="1"/>
  <c r="AM183" i="7"/>
  <c r="C229" i="8" s="1"/>
  <c r="AM53" i="5"/>
  <c r="C32" i="6" s="1"/>
  <c r="AP53" i="5"/>
  <c r="B32" i="6" s="1"/>
  <c r="F32" i="6" s="1"/>
  <c r="AO53" i="5"/>
  <c r="AN53" i="5"/>
  <c r="D32" i="6" s="1"/>
  <c r="AP19" i="7"/>
  <c r="B18" i="8" s="1"/>
  <c r="F18" i="8" s="1"/>
  <c r="AO19" i="7"/>
  <c r="AN19" i="7"/>
  <c r="D18" i="8" s="1"/>
  <c r="AM19" i="7"/>
  <c r="C18" i="8" s="1"/>
  <c r="AP112" i="7"/>
  <c r="B96" i="8" s="1"/>
  <c r="F96" i="8" s="1"/>
  <c r="AO112" i="7"/>
  <c r="AM112" i="7"/>
  <c r="C96" i="8" s="1"/>
  <c r="AN112" i="7"/>
  <c r="D96" i="8" s="1"/>
  <c r="AO27" i="7"/>
  <c r="AM27" i="7"/>
  <c r="C139" i="8" s="1"/>
  <c r="AP27" i="7"/>
  <c r="B139" i="8" s="1"/>
  <c r="F139" i="8" s="1"/>
  <c r="AN27" i="7"/>
  <c r="D139" i="8" s="1"/>
  <c r="AP64" i="5"/>
  <c r="B113" i="6" s="1"/>
  <c r="F113" i="6" s="1"/>
  <c r="AO64" i="5"/>
  <c r="AN64" i="5"/>
  <c r="D113" i="6" s="1"/>
  <c r="AM64" i="5"/>
  <c r="C113" i="6" s="1"/>
  <c r="G7" i="8"/>
  <c r="H7" i="8"/>
  <c r="AP17" i="7"/>
  <c r="B12" i="8" s="1"/>
  <c r="F12" i="8" s="1"/>
  <c r="AO17" i="7"/>
  <c r="AN17" i="7"/>
  <c r="D12" i="8" s="1"/>
  <c r="AM17" i="7"/>
  <c r="C12" i="8" s="1"/>
  <c r="H128" i="6"/>
  <c r="G128" i="6"/>
  <c r="H132" i="8"/>
  <c r="G132" i="8"/>
  <c r="H67" i="8"/>
  <c r="G67" i="8"/>
  <c r="H106" i="6"/>
  <c r="G106" i="6"/>
  <c r="H92" i="8"/>
  <c r="G92" i="8"/>
  <c r="H53" i="6"/>
  <c r="G53" i="6"/>
  <c r="H144" i="6"/>
  <c r="G144" i="6"/>
  <c r="H142" i="8"/>
  <c r="G142" i="8"/>
  <c r="AP27" i="5"/>
  <c r="B142" i="6" s="1"/>
  <c r="F142" i="6" s="1"/>
  <c r="AO27" i="5"/>
  <c r="AN27" i="5"/>
  <c r="D142" i="6" s="1"/>
  <c r="AM27" i="5"/>
  <c r="C142" i="6" s="1"/>
  <c r="H28" i="6"/>
  <c r="G28" i="6"/>
  <c r="AN135" i="5"/>
  <c r="D159" i="6" s="1"/>
  <c r="AM135" i="5"/>
  <c r="C159" i="6" s="1"/>
  <c r="AP135" i="5"/>
  <c r="B159" i="6" s="1"/>
  <c r="F159" i="6" s="1"/>
  <c r="AO135" i="5"/>
  <c r="AP216" i="5"/>
  <c r="B110" i="6" s="1"/>
  <c r="F110" i="6" s="1"/>
  <c r="AO216" i="5"/>
  <c r="AN216" i="5"/>
  <c r="D110" i="6" s="1"/>
  <c r="AM216" i="5"/>
  <c r="C110" i="6" s="1"/>
  <c r="AN63" i="5"/>
  <c r="D11" i="6" s="1"/>
  <c r="AM63" i="5"/>
  <c r="C11" i="6" s="1"/>
  <c r="AP63" i="5"/>
  <c r="B11" i="6" s="1"/>
  <c r="F11" i="6" s="1"/>
  <c r="AO63" i="5"/>
  <c r="AM177" i="5"/>
  <c r="C55" i="6" s="1"/>
  <c r="AP177" i="5"/>
  <c r="B55" i="6" s="1"/>
  <c r="F55" i="6" s="1"/>
  <c r="AO177" i="5"/>
  <c r="AN177" i="5"/>
  <c r="D55" i="6" s="1"/>
  <c r="H82" i="8"/>
  <c r="G82" i="8"/>
  <c r="H244" i="8"/>
  <c r="G244" i="8"/>
  <c r="H153" i="8"/>
  <c r="G153" i="8"/>
  <c r="AM212" i="5"/>
  <c r="C9" i="6" s="1"/>
  <c r="AP212" i="5"/>
  <c r="B9" i="6" s="1"/>
  <c r="F9" i="6" s="1"/>
  <c r="AO212" i="5"/>
  <c r="AN212" i="5"/>
  <c r="D9" i="6" s="1"/>
  <c r="AM66" i="5"/>
  <c r="C3" i="6" s="1"/>
  <c r="AP66" i="5"/>
  <c r="B3" i="6" s="1"/>
  <c r="F3" i="6" s="1"/>
  <c r="AO66" i="5"/>
  <c r="AN66" i="5"/>
  <c r="D3" i="6" s="1"/>
  <c r="H133" i="6"/>
  <c r="G133" i="6"/>
  <c r="H143" i="8"/>
  <c r="G143" i="8"/>
  <c r="H194" i="8"/>
  <c r="G194" i="8"/>
  <c r="H177" i="8"/>
  <c r="G177" i="8"/>
  <c r="H34" i="6"/>
  <c r="G34" i="6"/>
  <c r="H78" i="6"/>
  <c r="G78" i="6"/>
  <c r="H102" i="6"/>
  <c r="G102" i="6"/>
  <c r="H146" i="6"/>
  <c r="G146" i="6"/>
  <c r="G191" i="8"/>
  <c r="H191" i="8"/>
  <c r="AP164" i="7"/>
  <c r="B74" i="8" s="1"/>
  <c r="F74" i="8" s="1"/>
  <c r="AO164" i="7"/>
  <c r="AN164" i="7"/>
  <c r="D74" i="8" s="1"/>
  <c r="AM164" i="7"/>
  <c r="C74" i="8" s="1"/>
  <c r="AO178" i="5"/>
  <c r="AN178" i="5"/>
  <c r="D150" i="6" s="1"/>
  <c r="AP178" i="5"/>
  <c r="B150" i="6" s="1"/>
  <c r="F150" i="6" s="1"/>
  <c r="AM178" i="5"/>
  <c r="C150" i="6" s="1"/>
  <c r="AM185" i="7"/>
  <c r="C101" i="8" s="1"/>
  <c r="AP185" i="7"/>
  <c r="B101" i="8" s="1"/>
  <c r="F101" i="8" s="1"/>
  <c r="AO185" i="7"/>
  <c r="AN185" i="7"/>
  <c r="D101" i="8" s="1"/>
  <c r="AP104" i="5"/>
  <c r="B47" i="6" s="1"/>
  <c r="F47" i="6" s="1"/>
  <c r="AO104" i="5"/>
  <c r="AN104" i="5"/>
  <c r="D47" i="6" s="1"/>
  <c r="AM104" i="5"/>
  <c r="C47" i="6" s="1"/>
  <c r="AP19" i="5"/>
  <c r="B18" i="6" s="1"/>
  <c r="F18" i="6" s="1"/>
  <c r="AO19" i="5"/>
  <c r="AN19" i="5"/>
  <c r="D18" i="6" s="1"/>
  <c r="AM19" i="5"/>
  <c r="C18" i="6" s="1"/>
  <c r="AP109" i="7"/>
  <c r="B39" i="8" s="1"/>
  <c r="F39" i="8" s="1"/>
  <c r="AN109" i="7"/>
  <c r="D39" i="8" s="1"/>
  <c r="AM109" i="7"/>
  <c r="C39" i="8" s="1"/>
  <c r="AO109" i="7"/>
  <c r="G61" i="8"/>
  <c r="H61" i="8"/>
  <c r="H147" i="6"/>
  <c r="G147" i="6"/>
  <c r="H55" i="8"/>
  <c r="G55" i="8"/>
  <c r="AP22" i="5"/>
  <c r="B25" i="6" s="1"/>
  <c r="F25" i="6" s="1"/>
  <c r="AO22" i="5"/>
  <c r="AN22" i="5"/>
  <c r="D25" i="6" s="1"/>
  <c r="AM22" i="5"/>
  <c r="C25" i="6" s="1"/>
  <c r="H166" i="6"/>
  <c r="G166" i="6"/>
  <c r="AM49" i="7"/>
  <c r="C146" i="8" s="1"/>
  <c r="AP49" i="7"/>
  <c r="B146" i="8" s="1"/>
  <c r="F146" i="8" s="1"/>
  <c r="AO49" i="7"/>
  <c r="AN49" i="7"/>
  <c r="D146" i="8" s="1"/>
  <c r="AP158" i="7"/>
  <c r="B121" i="8" s="1"/>
  <c r="F121" i="8" s="1"/>
  <c r="AO158" i="7"/>
  <c r="AN158" i="7"/>
  <c r="D121" i="8" s="1"/>
  <c r="AM158" i="7"/>
  <c r="C121" i="8" s="1"/>
  <c r="AO100" i="5"/>
  <c r="AN100" i="5"/>
  <c r="D60" i="6" s="1"/>
  <c r="AM100" i="5"/>
  <c r="C60" i="6" s="1"/>
  <c r="AP100" i="5"/>
  <c r="B60" i="6" s="1"/>
  <c r="F60" i="6" s="1"/>
  <c r="AP227" i="5"/>
  <c r="B90" i="6" s="1"/>
  <c r="F90" i="6" s="1"/>
  <c r="AO227" i="5"/>
  <c r="AN227" i="5"/>
  <c r="D90" i="6" s="1"/>
  <c r="AM227" i="5"/>
  <c r="C90" i="6" s="1"/>
  <c r="AM212" i="7"/>
  <c r="C10" i="8" s="1"/>
  <c r="AP212" i="7"/>
  <c r="B10" i="8" s="1"/>
  <c r="F10" i="8" s="1"/>
  <c r="AO212" i="7"/>
  <c r="AN212" i="7"/>
  <c r="D10" i="8" s="1"/>
  <c r="AO90" i="7"/>
  <c r="AN90" i="7"/>
  <c r="D45" i="8" s="1"/>
  <c r="AM90" i="7"/>
  <c r="C45" i="8" s="1"/>
  <c r="AP90" i="7"/>
  <c r="B45" i="8" s="1"/>
  <c r="F45" i="8" s="1"/>
  <c r="AP14" i="7"/>
  <c r="B8" i="8" s="1"/>
  <c r="F8" i="8" s="1"/>
  <c r="AO14" i="7"/>
  <c r="AN14" i="7"/>
  <c r="D8" i="8" s="1"/>
  <c r="AM14" i="7"/>
  <c r="C8" i="8" s="1"/>
  <c r="AM122" i="5"/>
  <c r="C200" i="6" s="1"/>
  <c r="AP122" i="5"/>
  <c r="B200" i="6" s="1"/>
  <c r="F200" i="6" s="1"/>
  <c r="AO122" i="5"/>
  <c r="AN122" i="5"/>
  <c r="D200" i="6" s="1"/>
  <c r="AP24" i="7"/>
  <c r="B48" i="8" s="1"/>
  <c r="F48" i="8" s="1"/>
  <c r="AO24" i="7"/>
  <c r="AN24" i="7"/>
  <c r="D48" i="8" s="1"/>
  <c r="AM24" i="7"/>
  <c r="C48" i="8" s="1"/>
  <c r="AP5" i="7"/>
  <c r="B204" i="8" s="1"/>
  <c r="F204" i="8" s="1"/>
  <c r="AO5" i="7"/>
  <c r="AN5" i="7"/>
  <c r="D204" i="8" s="1"/>
  <c r="AM5" i="7"/>
  <c r="C204" i="8" s="1"/>
  <c r="AP4" i="5"/>
  <c r="B190" i="6" s="1"/>
  <c r="F190" i="6" s="1"/>
  <c r="AO4" i="5"/>
  <c r="AM4" i="5"/>
  <c r="C190" i="6" s="1"/>
  <c r="AN4" i="5"/>
  <c r="D190" i="6" s="1"/>
  <c r="H22" i="8"/>
  <c r="G22" i="8"/>
  <c r="H178" i="8"/>
  <c r="G178" i="8"/>
  <c r="H162" i="6"/>
  <c r="G162" i="6"/>
  <c r="AP94" i="5"/>
  <c r="B45" i="6" s="1"/>
  <c r="F45" i="6" s="1"/>
  <c r="AO94" i="5"/>
  <c r="AN94" i="5"/>
  <c r="D45" i="6" s="1"/>
  <c r="AM94" i="5"/>
  <c r="C45" i="6" s="1"/>
  <c r="AN54" i="7"/>
  <c r="D24" i="8" s="1"/>
  <c r="AM54" i="7"/>
  <c r="C24" i="8" s="1"/>
  <c r="AP54" i="7"/>
  <c r="B24" i="8" s="1"/>
  <c r="F24" i="8" s="1"/>
  <c r="AO54" i="7"/>
  <c r="AN26" i="5"/>
  <c r="D19" i="6" s="1"/>
  <c r="AM26" i="5"/>
  <c r="C19" i="6" s="1"/>
  <c r="AP26" i="5"/>
  <c r="B19" i="6" s="1"/>
  <c r="F19" i="6" s="1"/>
  <c r="AO26" i="5"/>
  <c r="H34" i="8"/>
  <c r="G34" i="8"/>
  <c r="H122" i="6"/>
  <c r="G122" i="6"/>
  <c r="H154" i="8"/>
  <c r="G154" i="8"/>
  <c r="G77" i="8"/>
  <c r="H77" i="8"/>
  <c r="H64" i="8"/>
  <c r="G64" i="8"/>
  <c r="H127" i="8"/>
  <c r="G127" i="8"/>
  <c r="AP183" i="5"/>
  <c r="B221" i="6" s="1"/>
  <c r="F221" i="6" s="1"/>
  <c r="AO183" i="5"/>
  <c r="AM183" i="5"/>
  <c r="C221" i="6" s="1"/>
  <c r="AN183" i="5"/>
  <c r="D221" i="6" s="1"/>
  <c r="AP31" i="7"/>
  <c r="B31" i="8" s="1"/>
  <c r="F31" i="8" s="1"/>
  <c r="AM31" i="7"/>
  <c r="C31" i="8" s="1"/>
  <c r="AO31" i="7"/>
  <c r="AN31" i="7"/>
  <c r="D31" i="8" s="1"/>
  <c r="H13" i="8"/>
  <c r="G13" i="8"/>
  <c r="G195" i="8"/>
  <c r="H195" i="8"/>
  <c r="AP29" i="7"/>
  <c r="B94" i="8" s="1"/>
  <c r="F94" i="8" s="1"/>
  <c r="AO29" i="7"/>
  <c r="AN29" i="7"/>
  <c r="D94" i="8" s="1"/>
  <c r="AM29" i="7"/>
  <c r="C94" i="8" s="1"/>
  <c r="AP149" i="5"/>
  <c r="B66" i="6" s="1"/>
  <c r="F66" i="6" s="1"/>
  <c r="AO149" i="5"/>
  <c r="AN149" i="5"/>
  <c r="D66" i="6" s="1"/>
  <c r="AM149" i="5"/>
  <c r="C66" i="6" s="1"/>
  <c r="AP126" i="5"/>
  <c r="B211" i="6" s="1"/>
  <c r="F211" i="6" s="1"/>
  <c r="AO126" i="5"/>
  <c r="AM126" i="5"/>
  <c r="C211" i="6" s="1"/>
  <c r="AN126" i="5"/>
  <c r="D211" i="6" s="1"/>
  <c r="AP169" i="5"/>
  <c r="B36" i="6" s="1"/>
  <c r="F36" i="6" s="1"/>
  <c r="AO169" i="5"/>
  <c r="AN169" i="5"/>
  <c r="D36" i="6" s="1"/>
  <c r="AM169" i="5"/>
  <c r="C36" i="6" s="1"/>
  <c r="AP117" i="5"/>
  <c r="B80" i="6" s="1"/>
  <c r="F80" i="6" s="1"/>
  <c r="AO117" i="5"/>
  <c r="AN117" i="5"/>
  <c r="D80" i="6" s="1"/>
  <c r="AM117" i="5"/>
  <c r="C80" i="6" s="1"/>
  <c r="AO76" i="5"/>
  <c r="AN76" i="5"/>
  <c r="D4" i="6" s="1"/>
  <c r="AM76" i="5"/>
  <c r="C4" i="6" s="1"/>
  <c r="AP76" i="5"/>
  <c r="B4" i="6" s="1"/>
  <c r="F4" i="6" s="1"/>
  <c r="AM235" i="5"/>
  <c r="C226" i="6" s="1"/>
  <c r="AN235" i="5"/>
  <c r="D226" i="6" s="1"/>
  <c r="AP235" i="5"/>
  <c r="B226" i="6" s="1"/>
  <c r="F226" i="6" s="1"/>
  <c r="AO235" i="5"/>
  <c r="H30" i="6"/>
  <c r="G30" i="6"/>
  <c r="AM58" i="5"/>
  <c r="C93" i="6" s="1"/>
  <c r="AP58" i="5"/>
  <c r="B93" i="6" s="1"/>
  <c r="F93" i="6" s="1"/>
  <c r="AO58" i="5"/>
  <c r="AN58" i="5"/>
  <c r="D93" i="6" s="1"/>
  <c r="G15" i="6"/>
  <c r="H15" i="6"/>
  <c r="H196" i="6"/>
  <c r="G196" i="6"/>
  <c r="G243" i="8"/>
  <c r="H243" i="8"/>
  <c r="AO124" i="7"/>
  <c r="AP124" i="7"/>
  <c r="B87" i="8" s="1"/>
  <c r="F87" i="8" s="1"/>
  <c r="AN124" i="7"/>
  <c r="D87" i="8" s="1"/>
  <c r="AM124" i="7"/>
  <c r="C87" i="8" s="1"/>
  <c r="AN62" i="7"/>
  <c r="D63" i="8" s="1"/>
  <c r="AM62" i="7"/>
  <c r="C63" i="8" s="1"/>
  <c r="AP62" i="7"/>
  <c r="B63" i="8" s="1"/>
  <c r="F63" i="8" s="1"/>
  <c r="AO62" i="7"/>
  <c r="H50" i="6"/>
  <c r="G50" i="6"/>
  <c r="G125" i="8"/>
  <c r="H125" i="8"/>
  <c r="H232" i="6"/>
  <c r="G232" i="6"/>
  <c r="H76" i="8"/>
  <c r="G76" i="8"/>
  <c r="G71" i="6"/>
  <c r="H71" i="6"/>
  <c r="H145" i="8"/>
  <c r="G145" i="8"/>
  <c r="G39" i="6"/>
  <c r="H39" i="6"/>
  <c r="H94" i="6"/>
  <c r="G94" i="6"/>
  <c r="H26" i="6"/>
  <c r="G26" i="6"/>
  <c r="H216" i="8"/>
  <c r="G216" i="8"/>
  <c r="H186" i="6"/>
  <c r="G186" i="6"/>
  <c r="H158" i="6"/>
  <c r="G158" i="6"/>
  <c r="AP134" i="7"/>
  <c r="B115" i="8" s="1"/>
  <c r="F115" i="8" s="1"/>
  <c r="AO134" i="7"/>
  <c r="AN134" i="7"/>
  <c r="D115" i="8" s="1"/>
  <c r="AM134" i="7"/>
  <c r="C115" i="8" s="1"/>
  <c r="AP96" i="5"/>
  <c r="B56" i="6" s="1"/>
  <c r="F56" i="6" s="1"/>
  <c r="AO96" i="5"/>
  <c r="AN96" i="5"/>
  <c r="D56" i="6" s="1"/>
  <c r="AM96" i="5"/>
  <c r="C56" i="6" s="1"/>
  <c r="AP121" i="7"/>
  <c r="B157" i="8" s="1"/>
  <c r="F157" i="8" s="1"/>
  <c r="AO121" i="7"/>
  <c r="AN121" i="7"/>
  <c r="D157" i="8" s="1"/>
  <c r="AM121" i="7"/>
  <c r="C157" i="8" s="1"/>
  <c r="AP147" i="5"/>
  <c r="B145" i="6" s="1"/>
  <c r="F145" i="6" s="1"/>
  <c r="AN147" i="5"/>
  <c r="D145" i="6" s="1"/>
  <c r="AM147" i="5"/>
  <c r="C145" i="6" s="1"/>
  <c r="AO147" i="5"/>
  <c r="AP213" i="5"/>
  <c r="B217" i="6" s="1"/>
  <c r="F217" i="6" s="1"/>
  <c r="AO213" i="5"/>
  <c r="AN213" i="5"/>
  <c r="D217" i="6" s="1"/>
  <c r="AM213" i="5"/>
  <c r="C217" i="6" s="1"/>
  <c r="AP91" i="5"/>
  <c r="B69" i="6" s="1"/>
  <c r="F69" i="6" s="1"/>
  <c r="AO91" i="5"/>
  <c r="AN91" i="5"/>
  <c r="D69" i="6" s="1"/>
  <c r="AM91" i="5"/>
  <c r="C69" i="6" s="1"/>
  <c r="AO199" i="7"/>
  <c r="AN199" i="7"/>
  <c r="D89" i="8" s="1"/>
  <c r="AM199" i="7"/>
  <c r="C89" i="8" s="1"/>
  <c r="AP199" i="7"/>
  <c r="B89" i="8" s="1"/>
  <c r="F89" i="8" s="1"/>
  <c r="H46" i="6"/>
  <c r="G46" i="6"/>
  <c r="H193" i="8"/>
  <c r="G193" i="8"/>
  <c r="H17" i="6"/>
  <c r="G17" i="6"/>
  <c r="AO98" i="7"/>
  <c r="AN98" i="7"/>
  <c r="D57" i="8" s="1"/>
  <c r="AP98" i="7"/>
  <c r="B57" i="8" s="1"/>
  <c r="F57" i="8" s="1"/>
  <c r="AM98" i="7"/>
  <c r="C57" i="8" s="1"/>
  <c r="AP222" i="7"/>
  <c r="B212" i="8" s="1"/>
  <c r="F212" i="8" s="1"/>
  <c r="AO222" i="7"/>
  <c r="AN222" i="7"/>
  <c r="D212" i="8" s="1"/>
  <c r="AM222" i="7"/>
  <c r="C212" i="8" s="1"/>
  <c r="AM209" i="7"/>
  <c r="C199" i="8" s="1"/>
  <c r="AP209" i="7"/>
  <c r="B199" i="8" s="1"/>
  <c r="F199" i="8" s="1"/>
  <c r="AO209" i="7"/>
  <c r="AN209" i="7"/>
  <c r="D199" i="8" s="1"/>
  <c r="AO114" i="7"/>
  <c r="AN114" i="7"/>
  <c r="D30" i="8" s="1"/>
  <c r="AP114" i="7"/>
  <c r="B30" i="8" s="1"/>
  <c r="F30" i="8" s="1"/>
  <c r="AM114" i="7"/>
  <c r="C30" i="8" s="1"/>
  <c r="AP125" i="5"/>
  <c r="B105" i="6" s="1"/>
  <c r="F105" i="6" s="1"/>
  <c r="AO125" i="5"/>
  <c r="AN125" i="5"/>
  <c r="D105" i="6" s="1"/>
  <c r="AM125" i="5"/>
  <c r="C105" i="6" s="1"/>
  <c r="AO219" i="7"/>
  <c r="AM219" i="7"/>
  <c r="C176" i="8" s="1"/>
  <c r="AP219" i="7"/>
  <c r="B176" i="8" s="1"/>
  <c r="F176" i="8" s="1"/>
  <c r="AN219" i="7"/>
  <c r="D176" i="8" s="1"/>
  <c r="AN181" i="7"/>
  <c r="D175" i="8" s="1"/>
  <c r="AM181" i="7"/>
  <c r="C175" i="8" s="1"/>
  <c r="AP181" i="7"/>
  <c r="B175" i="8" s="1"/>
  <c r="F175" i="8" s="1"/>
  <c r="AO181" i="7"/>
  <c r="AP60" i="7"/>
  <c r="B134" i="8" s="1"/>
  <c r="F134" i="8" s="1"/>
  <c r="AO60" i="7"/>
  <c r="AN60" i="7"/>
  <c r="D134" i="8" s="1"/>
  <c r="AM60" i="7"/>
  <c r="C134" i="8" s="1"/>
  <c r="AO89" i="7"/>
  <c r="AN89" i="7"/>
  <c r="D58" i="8" s="1"/>
  <c r="AM89" i="7"/>
  <c r="C58" i="8" s="1"/>
  <c r="AP89" i="7"/>
  <c r="B58" i="8" s="1"/>
  <c r="F58" i="8" s="1"/>
  <c r="AM204" i="5"/>
  <c r="C136" i="6" s="1"/>
  <c r="AP204" i="5"/>
  <c r="B136" i="6" s="1"/>
  <c r="F136" i="6" s="1"/>
  <c r="AO204" i="5"/>
  <c r="AN204" i="5"/>
  <c r="D136" i="6" s="1"/>
  <c r="AP8" i="5"/>
  <c r="B48" i="6" s="1"/>
  <c r="F48" i="6" s="1"/>
  <c r="AO8" i="5"/>
  <c r="AN8" i="5"/>
  <c r="D48" i="6" s="1"/>
  <c r="AM8" i="5"/>
  <c r="C48" i="6" s="1"/>
  <c r="AO67" i="7"/>
  <c r="AN67" i="7"/>
  <c r="D2" i="8" s="1"/>
  <c r="AM67" i="7"/>
  <c r="C2" i="8" s="1"/>
  <c r="AP67" i="7"/>
  <c r="B2" i="8" s="1"/>
  <c r="F2" i="8" s="1"/>
  <c r="AM154" i="5"/>
  <c r="C81" i="6" s="1"/>
  <c r="AP154" i="5"/>
  <c r="B81" i="6" s="1"/>
  <c r="F81" i="6" s="1"/>
  <c r="AO154" i="5"/>
  <c r="AN154" i="5"/>
  <c r="D81" i="6" s="1"/>
  <c r="AM231" i="7"/>
  <c r="C181" i="8" s="1"/>
  <c r="AP231" i="7"/>
  <c r="B181" i="8" s="1"/>
  <c r="F181" i="8" s="1"/>
  <c r="AO231" i="7"/>
  <c r="AN231" i="7"/>
  <c r="D181" i="8" s="1"/>
  <c r="AN125" i="7"/>
  <c r="D97" i="8" s="1"/>
  <c r="AP125" i="7"/>
  <c r="B97" i="8" s="1"/>
  <c r="F97" i="8" s="1"/>
  <c r="AO125" i="7"/>
  <c r="AM125" i="7"/>
  <c r="C97" i="8" s="1"/>
  <c r="H101" i="6"/>
  <c r="G101" i="6"/>
  <c r="G227" i="8"/>
  <c r="H227" i="8"/>
  <c r="H77" i="6"/>
  <c r="G77" i="6"/>
  <c r="H232" i="8"/>
  <c r="G232" i="8"/>
  <c r="H151" i="8"/>
  <c r="G151" i="8"/>
  <c r="H202" i="8"/>
  <c r="G202" i="8"/>
  <c r="G95" i="6"/>
  <c r="H95" i="6"/>
  <c r="H21" i="6"/>
  <c r="G21" i="6"/>
  <c r="H119" i="8"/>
  <c r="G119" i="8"/>
  <c r="G235" i="8"/>
  <c r="H235" i="8"/>
  <c r="H150" i="8"/>
  <c r="G150" i="8"/>
  <c r="H140" i="6"/>
  <c r="G140" i="6"/>
  <c r="H112" i="6"/>
  <c r="G112" i="6"/>
  <c r="H141" i="8"/>
  <c r="G141" i="8"/>
  <c r="H85" i="6"/>
  <c r="G85" i="6"/>
  <c r="AP210" i="7"/>
  <c r="B137" i="8" s="1"/>
  <c r="F137" i="8" s="1"/>
  <c r="AO210" i="7"/>
  <c r="AN210" i="7"/>
  <c r="D137" i="8" s="1"/>
  <c r="AM210" i="7"/>
  <c r="C137" i="8" s="1"/>
  <c r="AN190" i="7"/>
  <c r="D32" i="8" s="1"/>
  <c r="AM190" i="7"/>
  <c r="C32" i="8" s="1"/>
  <c r="AP190" i="7"/>
  <c r="B32" i="8" s="1"/>
  <c r="F32" i="8" s="1"/>
  <c r="AO190" i="7"/>
  <c r="H221" i="8"/>
  <c r="G221" i="8"/>
  <c r="AP208" i="5"/>
  <c r="B92" i="6" s="1"/>
  <c r="F92" i="6" s="1"/>
  <c r="AO208" i="5"/>
  <c r="AN208" i="5"/>
  <c r="D92" i="6" s="1"/>
  <c r="AM208" i="5"/>
  <c r="C92" i="6" s="1"/>
  <c r="AP110" i="5"/>
  <c r="B52" i="6" s="1"/>
  <c r="F52" i="6" s="1"/>
  <c r="AO110" i="5"/>
  <c r="AN110" i="5"/>
  <c r="D52" i="6" s="1"/>
  <c r="AM110" i="5"/>
  <c r="C52" i="6" s="1"/>
  <c r="AP230" i="7"/>
  <c r="B238" i="8" s="1"/>
  <c r="F238" i="8" s="1"/>
  <c r="AO230" i="7"/>
  <c r="AN230" i="7"/>
  <c r="D238" i="8" s="1"/>
  <c r="AM230" i="7"/>
  <c r="C238" i="8" s="1"/>
  <c r="AO156" i="5"/>
  <c r="AN156" i="5"/>
  <c r="D98" i="6" s="1"/>
  <c r="AM156" i="5"/>
  <c r="C98" i="6" s="1"/>
  <c r="AP156" i="5"/>
  <c r="B98" i="6" s="1"/>
  <c r="F98" i="6" s="1"/>
  <c r="AP172" i="7"/>
  <c r="B130" i="8" s="1"/>
  <c r="F130" i="8" s="1"/>
  <c r="AO172" i="7"/>
  <c r="AN172" i="7"/>
  <c r="D130" i="8" s="1"/>
  <c r="AM172" i="7"/>
  <c r="C130" i="8" s="1"/>
  <c r="AP86" i="5"/>
  <c r="B139" i="6" s="1"/>
  <c r="F139" i="6" s="1"/>
  <c r="AO86" i="5"/>
  <c r="AN86" i="5"/>
  <c r="D139" i="6" s="1"/>
  <c r="AM86" i="5"/>
  <c r="C139" i="6" s="1"/>
  <c r="AN119" i="5"/>
  <c r="D63" i="6" s="1"/>
  <c r="AM119" i="5"/>
  <c r="C63" i="6" s="1"/>
  <c r="AP119" i="5"/>
  <c r="B63" i="6" s="1"/>
  <c r="F63" i="6" s="1"/>
  <c r="AO119" i="5"/>
  <c r="AN165" i="7"/>
  <c r="D155" i="8" s="1"/>
  <c r="AM165" i="7"/>
  <c r="C155" i="8" s="1"/>
  <c r="AP165" i="7"/>
  <c r="B155" i="8" s="1"/>
  <c r="F155" i="8" s="1"/>
  <c r="AO165" i="7"/>
  <c r="AP69" i="5"/>
  <c r="B104" i="6" s="1"/>
  <c r="F104" i="6" s="1"/>
  <c r="AO69" i="5"/>
  <c r="AN69" i="5"/>
  <c r="D104" i="6" s="1"/>
  <c r="AM69" i="5"/>
  <c r="C104" i="6" s="1"/>
  <c r="AP117" i="7"/>
  <c r="B99" i="8" s="1"/>
  <c r="F99" i="8" s="1"/>
  <c r="AN117" i="7"/>
  <c r="D99" i="8" s="1"/>
  <c r="AM117" i="7"/>
  <c r="C99" i="8" s="1"/>
  <c r="AO117" i="7"/>
  <c r="H137" i="6"/>
  <c r="G137" i="6"/>
  <c r="H37" i="8"/>
  <c r="G37" i="8"/>
  <c r="AP151" i="7"/>
  <c r="B104" i="8" s="1"/>
  <c r="F104" i="8" s="1"/>
  <c r="AO151" i="7"/>
  <c r="AN151" i="7"/>
  <c r="D104" i="8" s="1"/>
  <c r="AM151" i="7"/>
  <c r="C104" i="8" s="1"/>
  <c r="G239" i="8"/>
  <c r="H239" i="8"/>
  <c r="H86" i="8"/>
  <c r="G86" i="8"/>
  <c r="H71" i="8"/>
  <c r="G71" i="8"/>
  <c r="AN10" i="5"/>
  <c r="D109" i="6" s="1"/>
  <c r="AM10" i="5"/>
  <c r="C109" i="6" s="1"/>
  <c r="AP10" i="5"/>
  <c r="B109" i="6" s="1"/>
  <c r="F109" i="6" s="1"/>
  <c r="AO10" i="5"/>
  <c r="AO51" i="7"/>
  <c r="AN51" i="7"/>
  <c r="D196" i="8" s="1"/>
  <c r="AM51" i="7"/>
  <c r="C196" i="8" s="1"/>
  <c r="AP51" i="7"/>
  <c r="B196" i="8" s="1"/>
  <c r="F196" i="8" s="1"/>
  <c r="H37" i="6"/>
  <c r="G37" i="6"/>
  <c r="H56" i="8"/>
  <c r="G56" i="8"/>
  <c r="H95" i="8"/>
  <c r="G95" i="8"/>
  <c r="AP182" i="7"/>
  <c r="B192" i="8" s="1"/>
  <c r="F192" i="8" s="1"/>
  <c r="AO182" i="7"/>
  <c r="AN182" i="7"/>
  <c r="D192" i="8" s="1"/>
  <c r="AM182" i="7"/>
  <c r="C192" i="8" s="1"/>
  <c r="AP169" i="7"/>
  <c r="B38" i="8" s="1"/>
  <c r="F38" i="8" s="1"/>
  <c r="AO169" i="7"/>
  <c r="AN169" i="7"/>
  <c r="D38" i="8" s="1"/>
  <c r="AM169" i="7"/>
  <c r="C38" i="8" s="1"/>
  <c r="AP247" i="5"/>
  <c r="B237" i="6" s="1"/>
  <c r="F237" i="6" s="1"/>
  <c r="AO247" i="5"/>
  <c r="AN247" i="5"/>
  <c r="D237" i="6" s="1"/>
  <c r="AM247" i="5"/>
  <c r="C237" i="6" s="1"/>
  <c r="AP63" i="7"/>
  <c r="B11" i="8" s="1"/>
  <c r="F11" i="8" s="1"/>
  <c r="AO63" i="7"/>
  <c r="AN63" i="7"/>
  <c r="D11" i="8" s="1"/>
  <c r="AM63" i="7"/>
  <c r="C11" i="8" s="1"/>
  <c r="H164" i="8"/>
  <c r="G164" i="8"/>
  <c r="G223" i="8"/>
  <c r="H223" i="8"/>
  <c r="H64" i="6"/>
  <c r="G64" i="6"/>
  <c r="H164" i="6"/>
  <c r="G164" i="6"/>
  <c r="H6" i="8"/>
  <c r="G6" i="8"/>
  <c r="AP115" i="7"/>
  <c r="B219" i="8" s="1"/>
  <c r="F219" i="8" s="1"/>
  <c r="AO115" i="7"/>
  <c r="AN115" i="7"/>
  <c r="D219" i="8" s="1"/>
  <c r="AM115" i="7"/>
  <c r="C219" i="8" s="1"/>
  <c r="AP74" i="7"/>
  <c r="B159" i="8" s="1"/>
  <c r="F159" i="8" s="1"/>
  <c r="AO74" i="7"/>
  <c r="AN74" i="7"/>
  <c r="D159" i="8" s="1"/>
  <c r="AM74" i="7"/>
  <c r="C159" i="8" s="1"/>
  <c r="AP155" i="7"/>
  <c r="B168" i="8" s="1"/>
  <c r="F168" i="8" s="1"/>
  <c r="AO155" i="7"/>
  <c r="AN155" i="7"/>
  <c r="D168" i="8" s="1"/>
  <c r="AM155" i="7"/>
  <c r="C168" i="8" s="1"/>
  <c r="AO203" i="7"/>
  <c r="AN203" i="7"/>
  <c r="D169" i="8" s="1"/>
  <c r="AM203" i="7"/>
  <c r="C169" i="8" s="1"/>
  <c r="AP203" i="7"/>
  <c r="B169" i="8" s="1"/>
  <c r="F169" i="8" s="1"/>
  <c r="AP232" i="5"/>
  <c r="B230" i="6" s="1"/>
  <c r="F230" i="6" s="1"/>
  <c r="AO232" i="5"/>
  <c r="AN232" i="5"/>
  <c r="D230" i="6" s="1"/>
  <c r="AM232" i="5"/>
  <c r="C230" i="6" s="1"/>
  <c r="AO108" i="5"/>
  <c r="AN108" i="5"/>
  <c r="D176" i="6" s="1"/>
  <c r="AM108" i="5"/>
  <c r="C176" i="6" s="1"/>
  <c r="AP108" i="5"/>
  <c r="B176" i="6" s="1"/>
  <c r="F176" i="6" s="1"/>
  <c r="AP127" i="7"/>
  <c r="B189" i="8" s="1"/>
  <c r="F189" i="8" s="1"/>
  <c r="AO127" i="7"/>
  <c r="AN127" i="7"/>
  <c r="D189" i="8" s="1"/>
  <c r="AM127" i="7"/>
  <c r="C189" i="8" s="1"/>
  <c r="AP75" i="7"/>
  <c r="B5" i="8" s="1"/>
  <c r="F5" i="8" s="1"/>
  <c r="AO75" i="7"/>
  <c r="AN75" i="7"/>
  <c r="D5" i="8" s="1"/>
  <c r="AM75" i="7"/>
  <c r="C5" i="8" s="1"/>
  <c r="AP85" i="5"/>
  <c r="B152" i="6" s="1"/>
  <c r="F152" i="6" s="1"/>
  <c r="AO85" i="5"/>
  <c r="AN85" i="5"/>
  <c r="D152" i="6" s="1"/>
  <c r="AM85" i="5"/>
  <c r="C152" i="6" s="1"/>
  <c r="AM87" i="7"/>
  <c r="C90" i="8" s="1"/>
  <c r="AP87" i="7"/>
  <c r="B90" i="8" s="1"/>
  <c r="F90" i="8" s="1"/>
  <c r="AO87" i="7"/>
  <c r="AN87" i="7"/>
  <c r="D90" i="8" s="1"/>
  <c r="AM5" i="5"/>
  <c r="C207" i="6" s="1"/>
  <c r="AP5" i="5"/>
  <c r="B207" i="6" s="1"/>
  <c r="F207" i="6" s="1"/>
  <c r="AO5" i="5"/>
  <c r="AN5" i="5"/>
  <c r="D207" i="6" s="1"/>
  <c r="AP40" i="7"/>
  <c r="B113" i="8" s="1"/>
  <c r="F113" i="8" s="1"/>
  <c r="AO40" i="7"/>
  <c r="AN40" i="7"/>
  <c r="D113" i="8" s="1"/>
  <c r="AM40" i="7"/>
  <c r="C113" i="8" s="1"/>
  <c r="H208" i="6"/>
  <c r="G208" i="6"/>
  <c r="H26" i="8"/>
  <c r="G26" i="8"/>
  <c r="AO206" i="5"/>
  <c r="AN206" i="5"/>
  <c r="D91" i="6" s="1"/>
  <c r="AM206" i="5"/>
  <c r="C91" i="6" s="1"/>
  <c r="AP206" i="5"/>
  <c r="B91" i="6" s="1"/>
  <c r="F91" i="6" s="1"/>
  <c r="AN23" i="7"/>
  <c r="D23" i="8" s="1"/>
  <c r="AM23" i="7"/>
  <c r="C23" i="8" s="1"/>
  <c r="AP23" i="7"/>
  <c r="B23" i="8" s="1"/>
  <c r="F23" i="8" s="1"/>
  <c r="AO23" i="7"/>
  <c r="H213" i="6"/>
  <c r="G213" i="6"/>
  <c r="H215" i="6"/>
  <c r="G215" i="6"/>
  <c r="H80" i="8"/>
  <c r="G80" i="8"/>
  <c r="AP43" i="5"/>
  <c r="B189" i="6" s="1"/>
  <c r="F189" i="6" s="1"/>
  <c r="AO43" i="5"/>
  <c r="AN43" i="5"/>
  <c r="D189" i="6" s="1"/>
  <c r="AM43" i="5"/>
  <c r="C189" i="6" s="1"/>
  <c r="AO14" i="5"/>
  <c r="AN14" i="5"/>
  <c r="D8" i="6" s="1"/>
  <c r="AM14" i="5"/>
  <c r="C8" i="6" s="1"/>
  <c r="AP14" i="5"/>
  <c r="B8" i="6" s="1"/>
  <c r="F8" i="6" s="1"/>
  <c r="H29" i="6"/>
  <c r="G29" i="6"/>
  <c r="G53" i="8"/>
  <c r="H53" i="8"/>
  <c r="AP180" i="5"/>
  <c r="B225" i="6" s="1"/>
  <c r="F225" i="6" s="1"/>
  <c r="AO180" i="5"/>
  <c r="AN180" i="5"/>
  <c r="D225" i="6" s="1"/>
  <c r="AM180" i="5"/>
  <c r="C225" i="6" s="1"/>
  <c r="AM76" i="7"/>
  <c r="C4" i="8" s="1"/>
  <c r="AP76" i="7"/>
  <c r="B4" i="8" s="1"/>
  <c r="F4" i="8" s="1"/>
  <c r="AO76" i="7"/>
  <c r="AN76" i="7"/>
  <c r="D4" i="8" s="1"/>
  <c r="AM90" i="5"/>
  <c r="C49" i="6" s="1"/>
  <c r="AP90" i="5"/>
  <c r="B49" i="6" s="1"/>
  <c r="F49" i="6" s="1"/>
  <c r="AO90" i="5"/>
  <c r="AN90" i="5"/>
  <c r="D49" i="6" s="1"/>
  <c r="AO113" i="7"/>
  <c r="AN113" i="7"/>
  <c r="D27" i="8" s="1"/>
  <c r="AM113" i="7"/>
  <c r="C27" i="8" s="1"/>
  <c r="AP113" i="7"/>
  <c r="B27" i="8" s="1"/>
  <c r="F27" i="8" s="1"/>
  <c r="AM74" i="5"/>
  <c r="C154" i="6" s="1"/>
  <c r="AP74" i="5"/>
  <c r="B154" i="6" s="1"/>
  <c r="F154" i="6" s="1"/>
  <c r="AO74" i="5"/>
  <c r="AN74" i="5"/>
  <c r="D154" i="6" s="1"/>
  <c r="AP107" i="7"/>
  <c r="B14" i="8" s="1"/>
  <c r="F14" i="8" s="1"/>
  <c r="AO107" i="7"/>
  <c r="AN107" i="7"/>
  <c r="D14" i="8" s="1"/>
  <c r="AM107" i="7"/>
  <c r="C14" i="8" s="1"/>
  <c r="AP197" i="7"/>
  <c r="B234" i="8" s="1"/>
  <c r="F234" i="8" s="1"/>
  <c r="AO197" i="7"/>
  <c r="AM197" i="7"/>
  <c r="C234" i="8" s="1"/>
  <c r="AN197" i="7"/>
  <c r="D234" i="8" s="1"/>
  <c r="AM220" i="5"/>
  <c r="C236" i="6" s="1"/>
  <c r="AP220" i="5"/>
  <c r="B236" i="6" s="1"/>
  <c r="F236" i="6" s="1"/>
  <c r="AO220" i="5"/>
  <c r="AN220" i="5"/>
  <c r="D236" i="6" s="1"/>
  <c r="AP67" i="5"/>
  <c r="B2" i="6" s="1"/>
  <c r="AO67" i="5"/>
  <c r="AN67" i="5"/>
  <c r="D2" i="6" s="1"/>
  <c r="AM67" i="5"/>
  <c r="C2" i="6" s="1"/>
  <c r="AP41" i="5"/>
  <c r="B178" i="6" s="1"/>
  <c r="F178" i="6" s="1"/>
  <c r="AO41" i="5"/>
  <c r="AN41" i="5"/>
  <c r="D178" i="6" s="1"/>
  <c r="AM41" i="5"/>
  <c r="C178" i="6" s="1"/>
  <c r="AP44" i="5"/>
  <c r="B156" i="6" s="1"/>
  <c r="F156" i="6" s="1"/>
  <c r="AO44" i="5"/>
  <c r="AN44" i="5"/>
  <c r="D156" i="6" s="1"/>
  <c r="AM44" i="5"/>
  <c r="C156" i="6" s="1"/>
  <c r="AP99" i="5"/>
  <c r="B165" i="6" s="1"/>
  <c r="F165" i="6" s="1"/>
  <c r="AO99" i="5"/>
  <c r="AN99" i="5"/>
  <c r="D165" i="6" s="1"/>
  <c r="AM99" i="5"/>
  <c r="C165" i="6" s="1"/>
  <c r="H193" i="6"/>
  <c r="G193" i="6"/>
  <c r="G83" i="6"/>
  <c r="H83" i="6"/>
  <c r="H98" i="8"/>
  <c r="G98" i="8"/>
  <c r="AP81" i="5"/>
  <c r="B134" i="6" s="1"/>
  <c r="F134" i="6" s="1"/>
  <c r="AO81" i="5"/>
  <c r="AN81" i="5"/>
  <c r="D134" i="6" s="1"/>
  <c r="AM81" i="5"/>
  <c r="C134" i="6" s="1"/>
  <c r="AP150" i="5"/>
  <c r="B130" i="6" s="1"/>
  <c r="F130" i="6" s="1"/>
  <c r="AO150" i="5"/>
  <c r="AN150" i="5"/>
  <c r="D130" i="6" s="1"/>
  <c r="AM150" i="5"/>
  <c r="C130" i="6" s="1"/>
  <c r="H68" i="6"/>
  <c r="G68" i="6"/>
  <c r="H76" i="6"/>
  <c r="G76" i="6"/>
  <c r="H201" i="8"/>
  <c r="G201" i="8"/>
  <c r="H42" i="6"/>
  <c r="G42" i="6"/>
  <c r="AP179" i="7"/>
  <c r="B220" i="8" s="1"/>
  <c r="F220" i="8" s="1"/>
  <c r="AO179" i="7"/>
  <c r="AN179" i="7"/>
  <c r="D220" i="8" s="1"/>
  <c r="AM179" i="7"/>
  <c r="C220" i="8" s="1"/>
  <c r="AP53" i="7"/>
  <c r="B29" i="8" s="1"/>
  <c r="F29" i="8" s="1"/>
  <c r="AO53" i="7"/>
  <c r="AN53" i="7"/>
  <c r="D29" i="8" s="1"/>
  <c r="AM53" i="7"/>
  <c r="C29" i="8" s="1"/>
  <c r="H175" i="6"/>
  <c r="G175" i="6"/>
  <c r="H206" i="6"/>
  <c r="G206" i="6"/>
  <c r="G179" i="8"/>
  <c r="H179" i="8"/>
  <c r="H36" i="8"/>
  <c r="G36" i="8"/>
  <c r="AP11" i="5"/>
  <c r="B75" i="6" s="1"/>
  <c r="F75" i="6" s="1"/>
  <c r="AO11" i="5"/>
  <c r="AN11" i="5"/>
  <c r="D75" i="6" s="1"/>
  <c r="AM11" i="5"/>
  <c r="C75" i="6" s="1"/>
  <c r="H61" i="6"/>
  <c r="G61" i="6"/>
  <c r="G79" i="6"/>
  <c r="H79" i="6"/>
  <c r="H72" i="8"/>
  <c r="G72" i="8"/>
  <c r="AP171" i="5"/>
  <c r="B235" i="6" s="1"/>
  <c r="F235" i="6" s="1"/>
  <c r="AO171" i="5"/>
  <c r="AN171" i="5"/>
  <c r="D235" i="6" s="1"/>
  <c r="AM171" i="5"/>
  <c r="C235" i="6" s="1"/>
  <c r="AP59" i="5"/>
  <c r="B174" i="6" s="1"/>
  <c r="F174" i="6" s="1"/>
  <c r="AO59" i="5"/>
  <c r="AN59" i="5"/>
  <c r="D174" i="6" s="1"/>
  <c r="AM59" i="5"/>
  <c r="C174" i="6" s="1"/>
  <c r="AP86" i="7"/>
  <c r="B123" i="8" s="1"/>
  <c r="F123" i="8" s="1"/>
  <c r="AO86" i="7"/>
  <c r="AN86" i="7"/>
  <c r="D123" i="8" s="1"/>
  <c r="AM86" i="7"/>
  <c r="C123" i="8" s="1"/>
  <c r="AP177" i="7"/>
  <c r="B69" i="8" s="1"/>
  <c r="F69" i="8" s="1"/>
  <c r="AO177" i="7"/>
  <c r="AN177" i="7"/>
  <c r="D69" i="8" s="1"/>
  <c r="AM177" i="7"/>
  <c r="C69" i="8" s="1"/>
  <c r="AP55" i="7"/>
  <c r="B180" i="8" s="1"/>
  <c r="F180" i="8" s="1"/>
  <c r="AO55" i="7"/>
  <c r="AN55" i="7"/>
  <c r="D180" i="8" s="1"/>
  <c r="AM55" i="7"/>
  <c r="C180" i="8" s="1"/>
  <c r="H243" i="6"/>
  <c r="G243" i="6"/>
  <c r="AN225" i="5"/>
  <c r="D187" i="6" s="1"/>
  <c r="AM225" i="5"/>
  <c r="C187" i="6" s="1"/>
  <c r="AP225" i="5"/>
  <c r="B187" i="6" s="1"/>
  <c r="F187" i="6" s="1"/>
  <c r="AO225" i="5"/>
  <c r="AP188" i="7"/>
  <c r="B245" i="8" s="1"/>
  <c r="F245" i="8" s="1"/>
  <c r="AO188" i="7"/>
  <c r="AN188" i="7"/>
  <c r="D245" i="8" s="1"/>
  <c r="AM188" i="7"/>
  <c r="C245" i="8" s="1"/>
  <c r="AP236" i="5"/>
  <c r="B228" i="6" s="1"/>
  <c r="F228" i="6" s="1"/>
  <c r="AO236" i="5"/>
  <c r="AN236" i="5"/>
  <c r="D228" i="6" s="1"/>
  <c r="AM236" i="5"/>
  <c r="C228" i="6" s="1"/>
  <c r="AO146" i="7"/>
  <c r="AN146" i="7"/>
  <c r="D122" i="8" s="1"/>
  <c r="AM146" i="7"/>
  <c r="C122" i="8" s="1"/>
  <c r="AP146" i="7"/>
  <c r="B122" i="8" s="1"/>
  <c r="F122" i="8" s="1"/>
  <c r="AO164" i="5"/>
  <c r="AN164" i="5"/>
  <c r="D73" i="6" s="1"/>
  <c r="AM164" i="5"/>
  <c r="C73" i="6" s="1"/>
  <c r="AP164" i="5"/>
  <c r="B73" i="6" s="1"/>
  <c r="F73" i="6" s="1"/>
  <c r="AP192" i="7"/>
  <c r="B222" i="8" s="1"/>
  <c r="F222" i="8" s="1"/>
  <c r="AO192" i="7"/>
  <c r="AN192" i="7"/>
  <c r="D222" i="8" s="1"/>
  <c r="AM192" i="7"/>
  <c r="C222" i="8" s="1"/>
  <c r="AM152" i="7"/>
  <c r="C106" i="8" s="1"/>
  <c r="AP152" i="7"/>
  <c r="B106" i="8" s="1"/>
  <c r="F106" i="8" s="1"/>
  <c r="AO152" i="7"/>
  <c r="AN152" i="7"/>
  <c r="D106" i="8" s="1"/>
  <c r="AP32" i="5"/>
  <c r="B58" i="6" s="1"/>
  <c r="F58" i="6" s="1"/>
  <c r="AO32" i="5"/>
  <c r="AN32" i="5"/>
  <c r="D58" i="6" s="1"/>
  <c r="AM32" i="5"/>
  <c r="C58" i="6" s="1"/>
  <c r="AP181" i="5"/>
  <c r="B131" i="6" s="1"/>
  <c r="F131" i="6" s="1"/>
  <c r="AN181" i="5"/>
  <c r="D131" i="6" s="1"/>
  <c r="AM181" i="5"/>
  <c r="C131" i="6" s="1"/>
  <c r="AO181" i="5"/>
  <c r="AP57" i="5"/>
  <c r="B126" i="6" s="1"/>
  <c r="F126" i="6" s="1"/>
  <c r="AO57" i="5"/>
  <c r="AN57" i="5"/>
  <c r="D126" i="6" s="1"/>
  <c r="AM57" i="5"/>
  <c r="C126" i="6" s="1"/>
  <c r="G73" i="8"/>
  <c r="H73" i="8"/>
  <c r="H103" i="8"/>
  <c r="G103" i="8"/>
  <c r="G119" i="6"/>
  <c r="H119" i="6"/>
  <c r="H210" i="8"/>
  <c r="G210" i="8"/>
  <c r="G59" i="6"/>
  <c r="H59" i="6"/>
  <c r="H86" i="6"/>
  <c r="G86" i="6"/>
  <c r="H226" i="8"/>
  <c r="G226" i="8"/>
  <c r="AO156" i="7"/>
  <c r="AP156" i="7"/>
  <c r="B105" i="8" s="1"/>
  <c r="F105" i="8" s="1"/>
  <c r="AN156" i="7"/>
  <c r="D105" i="8" s="1"/>
  <c r="AM156" i="7"/>
  <c r="C105" i="8" s="1"/>
  <c r="AP72" i="5"/>
  <c r="B14" i="6" s="1"/>
  <c r="F14" i="6" s="1"/>
  <c r="AO72" i="5"/>
  <c r="AN72" i="5"/>
  <c r="D14" i="6" s="1"/>
  <c r="AM72" i="5"/>
  <c r="C14" i="6" s="1"/>
  <c r="AP110" i="7"/>
  <c r="B54" i="8" s="1"/>
  <c r="F54" i="8" s="1"/>
  <c r="AO110" i="7"/>
  <c r="AN110" i="7"/>
  <c r="D54" i="8" s="1"/>
  <c r="AM110" i="7"/>
  <c r="C54" i="8" s="1"/>
  <c r="AP155" i="5"/>
  <c r="B170" i="6" s="1"/>
  <c r="F170" i="6" s="1"/>
  <c r="AO155" i="5"/>
  <c r="AN155" i="5"/>
  <c r="D170" i="6" s="1"/>
  <c r="AM155" i="5"/>
  <c r="C170" i="6" s="1"/>
  <c r="H167" i="6"/>
  <c r="G167" i="6"/>
  <c r="H209" i="6"/>
  <c r="G209" i="6"/>
  <c r="H25" i="8"/>
  <c r="G25" i="8"/>
  <c r="H96" i="6"/>
  <c r="G96" i="6"/>
  <c r="H41" i="6"/>
  <c r="G41" i="6"/>
  <c r="AO82" i="7"/>
  <c r="AP82" i="7"/>
  <c r="B135" i="8" s="1"/>
  <c r="F135" i="8" s="1"/>
  <c r="AN82" i="7"/>
  <c r="D135" i="8" s="1"/>
  <c r="AM82" i="7"/>
  <c r="C135" i="8" s="1"/>
  <c r="AP101" i="5"/>
  <c r="B43" i="6" s="1"/>
  <c r="F43" i="6" s="1"/>
  <c r="AO101" i="5"/>
  <c r="AN101" i="5"/>
  <c r="D43" i="6" s="1"/>
  <c r="AM101" i="5"/>
  <c r="C43" i="6" s="1"/>
  <c r="AO217" i="7"/>
  <c r="AM217" i="7"/>
  <c r="C114" i="8" s="1"/>
  <c r="AP217" i="7"/>
  <c r="B114" i="8" s="1"/>
  <c r="F114" i="8" s="1"/>
  <c r="AN217" i="7"/>
  <c r="D114" i="8" s="1"/>
  <c r="AN159" i="5"/>
  <c r="D121" i="6" s="1"/>
  <c r="AM159" i="5"/>
  <c r="C121" i="6" s="1"/>
  <c r="AP159" i="5"/>
  <c r="B121" i="6" s="1"/>
  <c r="F121" i="6" s="1"/>
  <c r="AO159" i="5"/>
  <c r="AP142" i="5"/>
  <c r="B179" i="6" s="1"/>
  <c r="F179" i="6" s="1"/>
  <c r="AO142" i="5"/>
  <c r="AM142" i="5"/>
  <c r="C179" i="6" s="1"/>
  <c r="AN142" i="5"/>
  <c r="D179" i="6" s="1"/>
  <c r="AN108" i="7"/>
  <c r="D170" i="8" s="1"/>
  <c r="AM108" i="7"/>
  <c r="C170" i="8" s="1"/>
  <c r="AP108" i="7"/>
  <c r="B170" i="8" s="1"/>
  <c r="F170" i="8" s="1"/>
  <c r="AO108" i="7"/>
  <c r="AN103" i="5"/>
  <c r="D51" i="6" s="1"/>
  <c r="AM103" i="5"/>
  <c r="C51" i="6" s="1"/>
  <c r="AP103" i="5"/>
  <c r="B51" i="6" s="1"/>
  <c r="F51" i="6" s="1"/>
  <c r="AO103" i="5"/>
  <c r="AM144" i="7"/>
  <c r="C166" i="8" s="1"/>
  <c r="AP144" i="7"/>
  <c r="B166" i="8" s="1"/>
  <c r="F166" i="8" s="1"/>
  <c r="AO144" i="7"/>
  <c r="AN144" i="7"/>
  <c r="D166" i="8" s="1"/>
  <c r="AO178" i="7"/>
  <c r="AN178" i="7"/>
  <c r="D147" i="8" s="1"/>
  <c r="AM178" i="7"/>
  <c r="C147" i="8" s="1"/>
  <c r="AP178" i="7"/>
  <c r="B147" i="8" s="1"/>
  <c r="F147" i="8" s="1"/>
  <c r="AN34" i="5"/>
  <c r="D72" i="6" s="1"/>
  <c r="AM34" i="5"/>
  <c r="C72" i="6" s="1"/>
  <c r="AP34" i="5"/>
  <c r="B72" i="6" s="1"/>
  <c r="F72" i="6" s="1"/>
  <c r="AO34" i="5"/>
  <c r="AP56" i="5"/>
  <c r="B216" i="6" s="1"/>
  <c r="F216" i="6" s="1"/>
  <c r="AO56" i="5"/>
  <c r="AN56" i="5"/>
  <c r="D216" i="6" s="1"/>
  <c r="AM56" i="5"/>
  <c r="C216" i="6" s="1"/>
  <c r="AO214" i="5"/>
  <c r="AN214" i="5"/>
  <c r="D203" i="6" s="1"/>
  <c r="AM214" i="5"/>
  <c r="C203" i="6" s="1"/>
  <c r="AP214" i="5"/>
  <c r="B203" i="6" s="1"/>
  <c r="F203" i="6" s="1"/>
  <c r="AM29" i="5"/>
  <c r="C116" i="6" s="1"/>
  <c r="AP29" i="5"/>
  <c r="B116" i="6" s="1"/>
  <c r="F116" i="6" s="1"/>
  <c r="AO29" i="5"/>
  <c r="AN29" i="5"/>
  <c r="D116" i="6" s="1"/>
  <c r="F2" i="1"/>
  <c r="K2" i="3"/>
  <c r="K2" i="2"/>
  <c r="G51" i="6" l="1"/>
  <c r="H51" i="6"/>
  <c r="H114" i="8"/>
  <c r="G114" i="8"/>
  <c r="H54" i="8"/>
  <c r="G54" i="8"/>
  <c r="G105" i="8"/>
  <c r="H105" i="8"/>
  <c r="H187" i="6"/>
  <c r="G187" i="6"/>
  <c r="G69" i="8"/>
  <c r="H69" i="8"/>
  <c r="H174" i="6"/>
  <c r="G174" i="6"/>
  <c r="H165" i="6"/>
  <c r="G165" i="6"/>
  <c r="H178" i="6"/>
  <c r="G178" i="6"/>
  <c r="H14" i="8"/>
  <c r="G14" i="8"/>
  <c r="H189" i="6"/>
  <c r="G189" i="6"/>
  <c r="G11" i="8"/>
  <c r="H11" i="8"/>
  <c r="H38" i="8"/>
  <c r="G38" i="8"/>
  <c r="H104" i="6"/>
  <c r="G104" i="6"/>
  <c r="H130" i="8"/>
  <c r="G130" i="8"/>
  <c r="H238" i="8"/>
  <c r="G238" i="8"/>
  <c r="H92" i="6"/>
  <c r="G92" i="6"/>
  <c r="H32" i="8"/>
  <c r="G32" i="8"/>
  <c r="F246" i="8"/>
  <c r="H134" i="8"/>
  <c r="G134" i="8"/>
  <c r="H30" i="8"/>
  <c r="G30" i="8"/>
  <c r="H212" i="8"/>
  <c r="G212" i="8"/>
  <c r="G31" i="8"/>
  <c r="H31" i="8"/>
  <c r="H24" i="8"/>
  <c r="G24" i="8"/>
  <c r="H204" i="8"/>
  <c r="G204" i="8"/>
  <c r="H90" i="6"/>
  <c r="G90" i="6"/>
  <c r="G121" i="8"/>
  <c r="H121" i="8"/>
  <c r="H18" i="6"/>
  <c r="G18" i="6"/>
  <c r="H74" i="8"/>
  <c r="G74" i="8"/>
  <c r="H113" i="6"/>
  <c r="G113" i="6"/>
  <c r="H84" i="8"/>
  <c r="G84" i="8"/>
  <c r="H118" i="6"/>
  <c r="G118" i="6"/>
  <c r="G31" i="6"/>
  <c r="H31" i="6"/>
  <c r="H68" i="8"/>
  <c r="G68" i="8"/>
  <c r="H240" i="8"/>
  <c r="G240" i="8"/>
  <c r="H66" i="8"/>
  <c r="G66" i="8"/>
  <c r="H244" i="6"/>
  <c r="G244" i="6"/>
  <c r="H224" i="8"/>
  <c r="G224" i="8"/>
  <c r="H79" i="8"/>
  <c r="G79" i="8"/>
  <c r="G27" i="8"/>
  <c r="H27" i="8"/>
  <c r="H90" i="8"/>
  <c r="G90" i="8"/>
  <c r="H2" i="8"/>
  <c r="G2" i="8"/>
  <c r="H226" i="6"/>
  <c r="G226" i="6"/>
  <c r="H45" i="8"/>
  <c r="G45" i="8"/>
  <c r="G3" i="6"/>
  <c r="H3" i="6"/>
  <c r="H96" i="8"/>
  <c r="G96" i="8"/>
  <c r="H184" i="8"/>
  <c r="G184" i="8"/>
  <c r="G51" i="8"/>
  <c r="H51" i="8"/>
  <c r="H124" i="8"/>
  <c r="G124" i="8"/>
  <c r="H106" i="8"/>
  <c r="G106" i="8"/>
  <c r="G43" i="6"/>
  <c r="H43" i="6"/>
  <c r="H126" i="6"/>
  <c r="G126" i="6"/>
  <c r="H58" i="6"/>
  <c r="G58" i="6"/>
  <c r="H222" i="8"/>
  <c r="G222" i="8"/>
  <c r="H245" i="8"/>
  <c r="G245" i="8"/>
  <c r="H29" i="8"/>
  <c r="G29" i="8"/>
  <c r="H130" i="6"/>
  <c r="G130" i="6"/>
  <c r="H152" i="6"/>
  <c r="G152" i="6"/>
  <c r="H189" i="8"/>
  <c r="G189" i="8"/>
  <c r="H230" i="6"/>
  <c r="G230" i="6"/>
  <c r="H168" i="8"/>
  <c r="G168" i="8"/>
  <c r="G219" i="8"/>
  <c r="H219" i="8"/>
  <c r="G63" i="6"/>
  <c r="H63" i="6"/>
  <c r="H137" i="8"/>
  <c r="G137" i="8"/>
  <c r="H176" i="8"/>
  <c r="G176" i="8"/>
  <c r="H69" i="6"/>
  <c r="G69" i="6"/>
  <c r="H56" i="6"/>
  <c r="G56" i="6"/>
  <c r="H36" i="6"/>
  <c r="G36" i="6"/>
  <c r="H66" i="6"/>
  <c r="G66" i="6"/>
  <c r="H45" i="6"/>
  <c r="G45" i="6"/>
  <c r="H25" i="6"/>
  <c r="G25" i="6"/>
  <c r="G11" i="6"/>
  <c r="H11" i="6"/>
  <c r="H159" i="6"/>
  <c r="G159" i="6"/>
  <c r="H12" i="8"/>
  <c r="G12" i="8"/>
  <c r="H208" i="8"/>
  <c r="G208" i="8"/>
  <c r="H153" i="6"/>
  <c r="G153" i="6"/>
  <c r="G187" i="8"/>
  <c r="H187" i="8"/>
  <c r="H198" i="8"/>
  <c r="G198" i="8"/>
  <c r="H161" i="6"/>
  <c r="G161" i="6"/>
  <c r="H42" i="8"/>
  <c r="G42" i="8"/>
  <c r="H148" i="6"/>
  <c r="G148" i="6"/>
  <c r="H149" i="6"/>
  <c r="G149" i="6"/>
  <c r="H44" i="8"/>
  <c r="G44" i="8"/>
  <c r="H21" i="8"/>
  <c r="G21" i="8"/>
  <c r="H240" i="6"/>
  <c r="G240" i="6"/>
  <c r="H241" i="6"/>
  <c r="G241" i="6"/>
  <c r="H188" i="8"/>
  <c r="G188" i="8"/>
  <c r="H239" i="6"/>
  <c r="G239" i="6"/>
  <c r="H116" i="6"/>
  <c r="G116" i="6"/>
  <c r="H4" i="8"/>
  <c r="G4" i="8"/>
  <c r="H181" i="8"/>
  <c r="G181" i="8"/>
  <c r="H136" i="6"/>
  <c r="G136" i="6"/>
  <c r="H145" i="6"/>
  <c r="G145" i="6"/>
  <c r="H93" i="6"/>
  <c r="G93" i="6"/>
  <c r="H4" i="6"/>
  <c r="G4" i="6"/>
  <c r="H221" i="6"/>
  <c r="G221" i="6"/>
  <c r="H200" i="6"/>
  <c r="G200" i="6"/>
  <c r="G101" i="8"/>
  <c r="H101" i="8"/>
  <c r="H32" i="6"/>
  <c r="G32" i="6"/>
  <c r="H245" i="6"/>
  <c r="G245" i="6"/>
  <c r="H212" i="6"/>
  <c r="G212" i="6"/>
  <c r="H205" i="6"/>
  <c r="G205" i="6"/>
  <c r="H60" i="8"/>
  <c r="G60" i="8"/>
  <c r="H233" i="6"/>
  <c r="G233" i="6"/>
  <c r="H183" i="6"/>
  <c r="G183" i="6"/>
  <c r="H49" i="8"/>
  <c r="G49" i="8"/>
  <c r="H173" i="6"/>
  <c r="G173" i="6"/>
  <c r="H203" i="6"/>
  <c r="G203" i="6"/>
  <c r="H122" i="8"/>
  <c r="G122" i="8"/>
  <c r="H236" i="6"/>
  <c r="G236" i="6"/>
  <c r="H72" i="6"/>
  <c r="G72" i="6"/>
  <c r="H170" i="8"/>
  <c r="G170" i="8"/>
  <c r="H121" i="6"/>
  <c r="G121" i="6"/>
  <c r="H170" i="6"/>
  <c r="G170" i="6"/>
  <c r="H14" i="6"/>
  <c r="G14" i="6"/>
  <c r="H180" i="8"/>
  <c r="G180" i="8"/>
  <c r="H123" i="8"/>
  <c r="G123" i="8"/>
  <c r="H235" i="6"/>
  <c r="G235" i="6"/>
  <c r="H156" i="6"/>
  <c r="G156" i="6"/>
  <c r="H2" i="6"/>
  <c r="G2" i="6"/>
  <c r="H225" i="6"/>
  <c r="G225" i="6"/>
  <c r="G23" i="8"/>
  <c r="H23" i="8"/>
  <c r="H237" i="6"/>
  <c r="G237" i="6"/>
  <c r="H192" i="8"/>
  <c r="G192" i="8"/>
  <c r="H109" i="6"/>
  <c r="G109" i="6"/>
  <c r="H104" i="8"/>
  <c r="G104" i="8"/>
  <c r="G139" i="6"/>
  <c r="H139" i="6"/>
  <c r="H52" i="6"/>
  <c r="G52" i="6"/>
  <c r="G97" i="8"/>
  <c r="H97" i="8"/>
  <c r="H48" i="6"/>
  <c r="G48" i="6"/>
  <c r="H105" i="6"/>
  <c r="G105" i="6"/>
  <c r="G57" i="8"/>
  <c r="H57" i="8"/>
  <c r="H63" i="8"/>
  <c r="G63" i="8"/>
  <c r="G19" i="6"/>
  <c r="H19" i="6"/>
  <c r="H48" i="8"/>
  <c r="G48" i="8"/>
  <c r="H8" i="8"/>
  <c r="G8" i="8"/>
  <c r="G47" i="6"/>
  <c r="H47" i="6"/>
  <c r="H150" i="6"/>
  <c r="G150" i="6"/>
  <c r="H110" i="6"/>
  <c r="G110" i="6"/>
  <c r="H18" i="8"/>
  <c r="G18" i="8"/>
  <c r="H229" i="8"/>
  <c r="G229" i="8"/>
  <c r="H111" i="8"/>
  <c r="G111" i="8"/>
  <c r="G85" i="8"/>
  <c r="H85" i="8"/>
  <c r="G93" i="8"/>
  <c r="H93" i="8"/>
  <c r="H191" i="6"/>
  <c r="G191" i="6"/>
  <c r="H88" i="8"/>
  <c r="G88" i="8"/>
  <c r="H82" i="6"/>
  <c r="G82" i="6"/>
  <c r="G117" i="8"/>
  <c r="H117" i="8"/>
  <c r="H234" i="8"/>
  <c r="G234" i="8"/>
  <c r="H8" i="6"/>
  <c r="G8" i="6"/>
  <c r="H207" i="6"/>
  <c r="G207" i="6"/>
  <c r="H99" i="8"/>
  <c r="G99" i="8"/>
  <c r="H98" i="6"/>
  <c r="G98" i="6"/>
  <c r="H58" i="8"/>
  <c r="G58" i="8"/>
  <c r="H190" i="6"/>
  <c r="G190" i="6"/>
  <c r="H60" i="6"/>
  <c r="G60" i="6"/>
  <c r="G39" i="8"/>
  <c r="H39" i="8"/>
  <c r="H9" i="6"/>
  <c r="G9" i="6"/>
  <c r="G215" i="8"/>
  <c r="H215" i="8"/>
  <c r="G99" i="6"/>
  <c r="H99" i="6"/>
  <c r="H166" i="8"/>
  <c r="G166" i="8"/>
  <c r="H216" i="6"/>
  <c r="G216" i="6"/>
  <c r="H135" i="8"/>
  <c r="G135" i="8"/>
  <c r="H228" i="6"/>
  <c r="G228" i="6"/>
  <c r="G75" i="6"/>
  <c r="H75" i="6"/>
  <c r="H220" i="8"/>
  <c r="G220" i="8"/>
  <c r="H134" i="6"/>
  <c r="G134" i="6"/>
  <c r="G113" i="8"/>
  <c r="H113" i="8"/>
  <c r="H5" i="8"/>
  <c r="G5" i="8"/>
  <c r="G159" i="8"/>
  <c r="H159" i="8"/>
  <c r="H155" i="8"/>
  <c r="G155" i="8"/>
  <c r="G175" i="8"/>
  <c r="H175" i="8"/>
  <c r="H217" i="6"/>
  <c r="G217" i="6"/>
  <c r="H157" i="8"/>
  <c r="G157" i="8"/>
  <c r="H115" i="8"/>
  <c r="G115" i="8"/>
  <c r="H87" i="8"/>
  <c r="G87" i="8"/>
  <c r="H80" i="6"/>
  <c r="G80" i="6"/>
  <c r="H94" i="8"/>
  <c r="G94" i="8"/>
  <c r="H142" i="6"/>
  <c r="G142" i="6"/>
  <c r="H139" i="8"/>
  <c r="G139" i="8"/>
  <c r="H195" i="6"/>
  <c r="G195" i="6"/>
  <c r="H165" i="8"/>
  <c r="G165" i="8"/>
  <c r="G123" i="6"/>
  <c r="H123" i="6"/>
  <c r="H231" i="6"/>
  <c r="G231" i="6"/>
  <c r="H228" i="8"/>
  <c r="G228" i="8"/>
  <c r="H234" i="6"/>
  <c r="G234" i="6"/>
  <c r="H202" i="6"/>
  <c r="G202" i="6"/>
  <c r="H218" i="6"/>
  <c r="G218" i="6"/>
  <c r="H147" i="8"/>
  <c r="G147" i="8"/>
  <c r="H179" i="6"/>
  <c r="G179" i="6"/>
  <c r="G131" i="6"/>
  <c r="H131" i="6"/>
  <c r="H73" i="6"/>
  <c r="G73" i="6"/>
  <c r="B250" i="6"/>
  <c r="F2" i="6"/>
  <c r="F246" i="6" s="1"/>
  <c r="H154" i="6"/>
  <c r="G154" i="6"/>
  <c r="H49" i="6"/>
  <c r="G49" i="6"/>
  <c r="G91" i="6"/>
  <c r="H91" i="6"/>
  <c r="H176" i="6"/>
  <c r="G176" i="6"/>
  <c r="H169" i="8"/>
  <c r="G169" i="8"/>
  <c r="H196" i="8"/>
  <c r="G196" i="8"/>
  <c r="H81" i="6"/>
  <c r="G81" i="6"/>
  <c r="G199" i="8"/>
  <c r="H199" i="8"/>
  <c r="G89" i="8"/>
  <c r="H89" i="8"/>
  <c r="H211" i="6"/>
  <c r="G211" i="6"/>
  <c r="H10" i="8"/>
  <c r="G10" i="8"/>
  <c r="H146" i="8"/>
  <c r="G146" i="8"/>
  <c r="G55" i="6"/>
  <c r="H55" i="6"/>
  <c r="H220" i="6"/>
  <c r="G220" i="6"/>
  <c r="H112" i="8"/>
  <c r="G112" i="8"/>
  <c r="H24" i="6"/>
  <c r="G24" i="6"/>
  <c r="H181" i="6"/>
  <c r="G181" i="6"/>
  <c r="H9" i="8"/>
  <c r="G9" i="8"/>
  <c r="H120" i="8"/>
  <c r="G120" i="8"/>
  <c r="H161" i="8"/>
  <c r="G161" i="8"/>
  <c r="H246" i="6" l="1"/>
  <c r="G246" i="8"/>
  <c r="H246" i="8"/>
  <c r="G246" i="6"/>
</calcChain>
</file>

<file path=xl/sharedStrings.xml><?xml version="1.0" encoding="utf-8"?>
<sst xmlns="http://schemas.openxmlformats.org/spreadsheetml/2006/main" count="5245" uniqueCount="434">
  <si>
    <t xml:space="preserve">key </t>
  </si>
  <si>
    <t>Inputs from Database</t>
  </si>
  <si>
    <t>Calculated Values</t>
  </si>
  <si>
    <t>Chart/Scatter Plot:</t>
  </si>
  <si>
    <t xml:space="preserve">Long Term (LT) </t>
  </si>
  <si>
    <t>Short Term (ST)</t>
  </si>
  <si>
    <t>x axis values</t>
  </si>
  <si>
    <t xml:space="preserve">y axis values </t>
  </si>
  <si>
    <t xml:space="preserve">Watershed property ID </t>
  </si>
  <si>
    <t xml:space="preserve">location ID </t>
  </si>
  <si>
    <t xml:space="preserve">property type (Apartment or House) </t>
  </si>
  <si>
    <t xml:space="preserve">Number of Bedrooms (1 or 2) </t>
  </si>
  <si>
    <t>LT - Monthly Rent</t>
  </si>
  <si>
    <t>LT occupancy rate</t>
  </si>
  <si>
    <t>LT Annual Revenues</t>
  </si>
  <si>
    <t>ST 10th percentile rent</t>
  </si>
  <si>
    <t>ST 90th percentile rent</t>
  </si>
  <si>
    <t xml:space="preserve">ST Example Rent </t>
  </si>
  <si>
    <t>ST Example Occupancy Rate</t>
  </si>
  <si>
    <t>=Monthly Rent*12*LT Occupancy Rate</t>
  </si>
  <si>
    <t>Calculated Final Values</t>
  </si>
  <si>
    <t>Calculated Intermediate Values</t>
  </si>
  <si>
    <t xml:space="preserve">Range Given (90th minus 10th) </t>
  </si>
  <si>
    <t>Chart/Scatter Plot --- normalized values on x axis</t>
  </si>
  <si>
    <t>y axis values</t>
  </si>
  <si>
    <t>Use Scatter plot to find Best-fit Line Parameters:</t>
  </si>
  <si>
    <t xml:space="preserve">Slope Beta </t>
  </si>
  <si>
    <t>Y-intercept Alpha</t>
  </si>
  <si>
    <t>=(Monthly Rent*12)*(LT Occupancy Rate))</t>
  </si>
  <si>
    <t>[(Range*(Example Percentile  minus 10th)) / (90th minus 10th)] + .1</t>
  </si>
  <si>
    <t xml:space="preserve">Repeat earlier column for convenience </t>
  </si>
  <si>
    <t xml:space="preserve">$ 90th minus $ 10th </t>
  </si>
  <si>
    <t xml:space="preserve">Example $ minus $ 10th </t>
  </si>
  <si>
    <t>ST Example Nightly Rent Normalized to Percentile</t>
  </si>
  <si>
    <t>Range Given:</t>
  </si>
  <si>
    <t xml:space="preserve">                       Normalized Data Best-fit Line Parameters:</t>
  </si>
  <si>
    <t>Y-Intercept Alpha</t>
  </si>
  <si>
    <t xml:space="preserve">                                                                                    Transaction Fees:</t>
  </si>
  <si>
    <t>[(Range*(Example Rent  $ minus $ 10th)) / ($ 90th minus $ 10th)] + .1</t>
  </si>
  <si>
    <t xml:space="preserve">=365*(variable cell dollars per night)*(Model forecast occupancy rate) </t>
  </si>
  <si>
    <t xml:space="preserve">= (Revenues Before Transaction fees)*(1 minus transaction  fees) </t>
  </si>
  <si>
    <t xml:space="preserve">ST Example $ Rent </t>
  </si>
  <si>
    <t>ST -  $ 10th percentile rent</t>
  </si>
  <si>
    <t>ST - $ 90th percentile rent</t>
  </si>
  <si>
    <t xml:space="preserve">Example $ Rent minus $ 10th </t>
  </si>
  <si>
    <t xml:space="preserve"> SOLVER  "Variable Cell" - Rent in Dollars per Night (ST) </t>
  </si>
  <si>
    <t>Variable Cell Dollars Normalized to Percentile (using formula in Guide spreadsheet)</t>
  </si>
  <si>
    <t xml:space="preserve">Model forecast occupancy = (Beta*( Dollars Normalized to Percentile)) + Alpha </t>
  </si>
  <si>
    <t>SOLVER "Objective"-  Forecast ST Annual Revenues Before Transaction Fees</t>
  </si>
  <si>
    <t>Forecast ST Annual Revenues After Transaction Fees</t>
  </si>
  <si>
    <t>W1</t>
  </si>
  <si>
    <t>W10</t>
  </si>
  <si>
    <t>W100</t>
  </si>
  <si>
    <t>W101</t>
  </si>
  <si>
    <t>W102</t>
  </si>
  <si>
    <t>W103</t>
  </si>
  <si>
    <t>W104</t>
  </si>
  <si>
    <t>W105</t>
  </si>
  <si>
    <t>W106</t>
  </si>
  <si>
    <t>W107</t>
  </si>
  <si>
    <t>W108</t>
  </si>
  <si>
    <t>W109</t>
  </si>
  <si>
    <t>W11</t>
  </si>
  <si>
    <t>W110</t>
  </si>
  <si>
    <t>W111</t>
  </si>
  <si>
    <t>W112</t>
  </si>
  <si>
    <t>W113</t>
  </si>
  <si>
    <t>W114</t>
  </si>
  <si>
    <t>W115</t>
  </si>
  <si>
    <t>W116</t>
  </si>
  <si>
    <t>W117</t>
  </si>
  <si>
    <t>W118</t>
  </si>
  <si>
    <t>W119</t>
  </si>
  <si>
    <t>W12</t>
  </si>
  <si>
    <t>W120</t>
  </si>
  <si>
    <t>W121</t>
  </si>
  <si>
    <t>W122</t>
  </si>
  <si>
    <t>W123</t>
  </si>
  <si>
    <t>W124</t>
  </si>
  <si>
    <t>W125</t>
  </si>
  <si>
    <t>W126</t>
  </si>
  <si>
    <t>W127</t>
  </si>
  <si>
    <t>W128</t>
  </si>
  <si>
    <t>W129</t>
  </si>
  <si>
    <t>W13</t>
  </si>
  <si>
    <t>W130</t>
  </si>
  <si>
    <t>W131</t>
  </si>
  <si>
    <t>W132</t>
  </si>
  <si>
    <t>W133</t>
  </si>
  <si>
    <t>W134</t>
  </si>
  <si>
    <t>W135</t>
  </si>
  <si>
    <t>W136</t>
  </si>
  <si>
    <t>W137</t>
  </si>
  <si>
    <t>W138</t>
  </si>
  <si>
    <t>W139</t>
  </si>
  <si>
    <t>W14</t>
  </si>
  <si>
    <t>W140</t>
  </si>
  <si>
    <t>W141</t>
  </si>
  <si>
    <t>W142</t>
  </si>
  <si>
    <t>W143</t>
  </si>
  <si>
    <t>W144</t>
  </si>
  <si>
    <t>W145</t>
  </si>
  <si>
    <t>W146</t>
  </si>
  <si>
    <t>W147</t>
  </si>
  <si>
    <t>W148</t>
  </si>
  <si>
    <t>W149</t>
  </si>
  <si>
    <t>W15</t>
  </si>
  <si>
    <t>W150</t>
  </si>
  <si>
    <t>W151</t>
  </si>
  <si>
    <t>W152</t>
  </si>
  <si>
    <t>W153</t>
  </si>
  <si>
    <t>W154</t>
  </si>
  <si>
    <t>W155</t>
  </si>
  <si>
    <t>W156</t>
  </si>
  <si>
    <t>W157</t>
  </si>
  <si>
    <t>W158</t>
  </si>
  <si>
    <t>W159</t>
  </si>
  <si>
    <t>W16</t>
  </si>
  <si>
    <t>W160</t>
  </si>
  <si>
    <t>W161</t>
  </si>
  <si>
    <t>W162</t>
  </si>
  <si>
    <t>W163</t>
  </si>
  <si>
    <t>W164</t>
  </si>
  <si>
    <t>W165</t>
  </si>
  <si>
    <t>W166</t>
  </si>
  <si>
    <t>W167</t>
  </si>
  <si>
    <t>W168</t>
  </si>
  <si>
    <t>W169</t>
  </si>
  <si>
    <t>W17</t>
  </si>
  <si>
    <t>W170</t>
  </si>
  <si>
    <t>W171</t>
  </si>
  <si>
    <t>W172</t>
  </si>
  <si>
    <t>W173</t>
  </si>
  <si>
    <t>W174</t>
  </si>
  <si>
    <t>W175</t>
  </si>
  <si>
    <t>W176</t>
  </si>
  <si>
    <t>W177</t>
  </si>
  <si>
    <t>W178</t>
  </si>
  <si>
    <t>W179</t>
  </si>
  <si>
    <t>W18</t>
  </si>
  <si>
    <t>W180</t>
  </si>
  <si>
    <t>W181</t>
  </si>
  <si>
    <t>W182</t>
  </si>
  <si>
    <t>W183</t>
  </si>
  <si>
    <t>W184</t>
  </si>
  <si>
    <t>W185</t>
  </si>
  <si>
    <t>W186</t>
  </si>
  <si>
    <t>W187</t>
  </si>
  <si>
    <t>W188</t>
  </si>
  <si>
    <t>W189</t>
  </si>
  <si>
    <t>W19</t>
  </si>
  <si>
    <t>W190</t>
  </si>
  <si>
    <t>W191</t>
  </si>
  <si>
    <t>W192</t>
  </si>
  <si>
    <t>W193</t>
  </si>
  <si>
    <t>W194</t>
  </si>
  <si>
    <t>W195</t>
  </si>
  <si>
    <t>W196</t>
  </si>
  <si>
    <t>W197</t>
  </si>
  <si>
    <t>W198</t>
  </si>
  <si>
    <t>W199</t>
  </si>
  <si>
    <t>W2</t>
  </si>
  <si>
    <t>W20</t>
  </si>
  <si>
    <t>W200</t>
  </si>
  <si>
    <t>W201</t>
  </si>
  <si>
    <t>W202</t>
  </si>
  <si>
    <t>W203</t>
  </si>
  <si>
    <t>W204</t>
  </si>
  <si>
    <t>W205</t>
  </si>
  <si>
    <t>W206</t>
  </si>
  <si>
    <t>W207</t>
  </si>
  <si>
    <t>W208</t>
  </si>
  <si>
    <t>W209</t>
  </si>
  <si>
    <t>W21</t>
  </si>
  <si>
    <t>W210</t>
  </si>
  <si>
    <t>W211</t>
  </si>
  <si>
    <t>W212</t>
  </si>
  <si>
    <t>W213</t>
  </si>
  <si>
    <t>W214</t>
  </si>
  <si>
    <t>W215</t>
  </si>
  <si>
    <t>W216</t>
  </si>
  <si>
    <t>W217</t>
  </si>
  <si>
    <t>W218</t>
  </si>
  <si>
    <t>W219</t>
  </si>
  <si>
    <t>W22</t>
  </si>
  <si>
    <t>W220</t>
  </si>
  <si>
    <t>W221</t>
  </si>
  <si>
    <t>W222</t>
  </si>
  <si>
    <t>W223</t>
  </si>
  <si>
    <t>W224</t>
  </si>
  <si>
    <t>W225</t>
  </si>
  <si>
    <t>W226</t>
  </si>
  <si>
    <t>W227</t>
  </si>
  <si>
    <t>W228</t>
  </si>
  <si>
    <t>W229</t>
  </si>
  <si>
    <t>W23</t>
  </si>
  <si>
    <t>W230</t>
  </si>
  <si>
    <t>W231</t>
  </si>
  <si>
    <t>W232</t>
  </si>
  <si>
    <t>W233</t>
  </si>
  <si>
    <t>W234</t>
  </si>
  <si>
    <t>W235</t>
  </si>
  <si>
    <t>W236</t>
  </si>
  <si>
    <t>W237</t>
  </si>
  <si>
    <t>W238</t>
  </si>
  <si>
    <t>W239</t>
  </si>
  <si>
    <t>W24</t>
  </si>
  <si>
    <t>W240</t>
  </si>
  <si>
    <t>W241</t>
  </si>
  <si>
    <t>W242</t>
  </si>
  <si>
    <t>W243</t>
  </si>
  <si>
    <t>W244</t>
  </si>
  <si>
    <t>W25</t>
  </si>
  <si>
    <t>W26</t>
  </si>
  <si>
    <t>W27</t>
  </si>
  <si>
    <t>W28</t>
  </si>
  <si>
    <t>W29</t>
  </si>
  <si>
    <t>W3</t>
  </si>
  <si>
    <t>W30</t>
  </si>
  <si>
    <t>W31</t>
  </si>
  <si>
    <t>W32</t>
  </si>
  <si>
    <t>W33</t>
  </si>
  <si>
    <t>W34</t>
  </si>
  <si>
    <t>W35</t>
  </si>
  <si>
    <t>W36</t>
  </si>
  <si>
    <t>W37</t>
  </si>
  <si>
    <t>W38</t>
  </si>
  <si>
    <t>W39</t>
  </si>
  <si>
    <t>W4</t>
  </si>
  <si>
    <t>W40</t>
  </si>
  <si>
    <t>W41</t>
  </si>
  <si>
    <t>W42</t>
  </si>
  <si>
    <t>W43</t>
  </si>
  <si>
    <t>W44</t>
  </si>
  <si>
    <t>W45</t>
  </si>
  <si>
    <t>W46</t>
  </si>
  <si>
    <t>W47</t>
  </si>
  <si>
    <t>W48</t>
  </si>
  <si>
    <t>W49</t>
  </si>
  <si>
    <t>W5</t>
  </si>
  <si>
    <t>W50</t>
  </si>
  <si>
    <t>W51</t>
  </si>
  <si>
    <t>W52</t>
  </si>
  <si>
    <t>W53</t>
  </si>
  <si>
    <t>W54</t>
  </si>
  <si>
    <t>W55</t>
  </si>
  <si>
    <t>W56</t>
  </si>
  <si>
    <t>W57</t>
  </si>
  <si>
    <t>W58</t>
  </si>
  <si>
    <t>W59</t>
  </si>
  <si>
    <t>W6</t>
  </si>
  <si>
    <t>W60</t>
  </si>
  <si>
    <t>W61</t>
  </si>
  <si>
    <t>W62</t>
  </si>
  <si>
    <t>W63</t>
  </si>
  <si>
    <t>W64</t>
  </si>
  <si>
    <t>W65</t>
  </si>
  <si>
    <t>W66</t>
  </si>
  <si>
    <t>W67</t>
  </si>
  <si>
    <t>W68</t>
  </si>
  <si>
    <t>W69</t>
  </si>
  <si>
    <t>W7</t>
  </si>
  <si>
    <t>W70</t>
  </si>
  <si>
    <t>W71</t>
  </si>
  <si>
    <t>W72</t>
  </si>
  <si>
    <t>W73</t>
  </si>
  <si>
    <t>W74</t>
  </si>
  <si>
    <t>W75</t>
  </si>
  <si>
    <t>W76</t>
  </si>
  <si>
    <t>W77</t>
  </si>
  <si>
    <t>W78</t>
  </si>
  <si>
    <t>W79</t>
  </si>
  <si>
    <t>W8</t>
  </si>
  <si>
    <t>W80</t>
  </si>
  <si>
    <t>W81</t>
  </si>
  <si>
    <t>W82</t>
  </si>
  <si>
    <t>W83</t>
  </si>
  <si>
    <t>W84</t>
  </si>
  <si>
    <t>W85</t>
  </si>
  <si>
    <t>W86</t>
  </si>
  <si>
    <t>W87</t>
  </si>
  <si>
    <t>W88</t>
  </si>
  <si>
    <t>W89</t>
  </si>
  <si>
    <t>W9</t>
  </si>
  <si>
    <t>W90</t>
  </si>
  <si>
    <t>W91</t>
  </si>
  <si>
    <t>W92</t>
  </si>
  <si>
    <t>W93</t>
  </si>
  <si>
    <t>W94</t>
  </si>
  <si>
    <t>W95</t>
  </si>
  <si>
    <t>W96</t>
  </si>
  <si>
    <t>W97</t>
  </si>
  <si>
    <t>W98</t>
  </si>
  <si>
    <t>W99</t>
  </si>
  <si>
    <t>L9531</t>
  </si>
  <si>
    <t>L9533</t>
  </si>
  <si>
    <t>L1944</t>
  </si>
  <si>
    <t>L15257</t>
  </si>
  <si>
    <t>L15260</t>
  </si>
  <si>
    <t>L15264</t>
  </si>
  <si>
    <t>L15278</t>
  </si>
  <si>
    <t>L15280</t>
  </si>
  <si>
    <t>L463</t>
  </si>
  <si>
    <t>L464</t>
  </si>
  <si>
    <t>L2314</t>
  </si>
  <si>
    <t>L9534</t>
  </si>
  <si>
    <t>L2318</t>
  </si>
  <si>
    <t>L2323</t>
  </si>
  <si>
    <t>L2325</t>
  </si>
  <si>
    <t>L2338</t>
  </si>
  <si>
    <t>L3244</t>
  </si>
  <si>
    <t>L3256</t>
  </si>
  <si>
    <t>L3261</t>
  </si>
  <si>
    <t>L3262</t>
  </si>
  <si>
    <t>L3264</t>
  </si>
  <si>
    <t>L10126</t>
  </si>
  <si>
    <t>L4761</t>
  </si>
  <si>
    <t>L10130</t>
  </si>
  <si>
    <t>L10133</t>
  </si>
  <si>
    <t>L10136</t>
  </si>
  <si>
    <t>L1882</t>
  </si>
  <si>
    <t>L1883</t>
  </si>
  <si>
    <t>L1887</t>
  </si>
  <si>
    <t>L1902</t>
  </si>
  <si>
    <t>L1916</t>
  </si>
  <si>
    <t>L12252</t>
  </si>
  <si>
    <t>L12260</t>
  </si>
  <si>
    <t>L4765</t>
  </si>
  <si>
    <t>L12264</t>
  </si>
  <si>
    <t>L16888</t>
  </si>
  <si>
    <t>L16887</t>
  </si>
  <si>
    <t>L16898</t>
  </si>
  <si>
    <t>L16890</t>
  </si>
  <si>
    <t>L14416</t>
  </si>
  <si>
    <t>L14418</t>
  </si>
  <si>
    <t>L14419</t>
  </si>
  <si>
    <t>L4770</t>
  </si>
  <si>
    <t>L4794</t>
  </si>
  <si>
    <t>L4804</t>
  </si>
  <si>
    <t>L11419</t>
  </si>
  <si>
    <t>L11421</t>
  </si>
  <si>
    <t>L11427</t>
  </si>
  <si>
    <t>L11431</t>
  </si>
  <si>
    <t>L11434</t>
  </si>
  <si>
    <t>L9532</t>
  </si>
  <si>
    <t>L11480</t>
  </si>
  <si>
    <t>L11495</t>
  </si>
  <si>
    <t>L1734</t>
  </si>
  <si>
    <t>L1735</t>
  </si>
  <si>
    <t>L1736</t>
  </si>
  <si>
    <t>L1737</t>
  </si>
  <si>
    <t>L1738</t>
  </si>
  <si>
    <t>L1940</t>
  </si>
  <si>
    <t>L1941</t>
  </si>
  <si>
    <t>L1942</t>
  </si>
  <si>
    <t>L1943</t>
  </si>
  <si>
    <t>apartment</t>
  </si>
  <si>
    <t>house</t>
  </si>
  <si>
    <t>Forecast ST Revenues After Transaction Fees</t>
  </si>
  <si>
    <t>Forecast ST Revenues Before Transaction Fees</t>
  </si>
  <si>
    <t xml:space="preserve">Correct Forecast Occupancy Rate </t>
  </si>
  <si>
    <t>Correct Rent Normalized to Percentile</t>
  </si>
  <si>
    <t>Correct $ Rent, given constraint that rent must be &gt;= 10th percentile</t>
  </si>
  <si>
    <t>Optimal Rent</t>
  </si>
  <si>
    <t>1.25*($ 90th - $ 10th)/(2*beta)</t>
  </si>
  <si>
    <t xml:space="preserve">$ 10th - (($ 90th - $ 10th)/8)) </t>
  </si>
  <si>
    <t>1.25*($ 90th - $ 10th)</t>
  </si>
  <si>
    <t xml:space="preserve">10th Percentile $ Rent </t>
  </si>
  <si>
    <t xml:space="preserve">Dollars Normalized to Percentile </t>
  </si>
  <si>
    <t xml:space="preserve">=(Forecast ST Revenues)*(1 minus transaction  fees) </t>
  </si>
  <si>
    <t xml:space="preserve">=(correct $ Rent)*(Forecast Occupancy Rate) </t>
  </si>
  <si>
    <t xml:space="preserve">=((Beta)*(Rent Normalized to Percentile) + Alpha) </t>
  </si>
  <si>
    <t xml:space="preserve">' ((Correct $ rent) minus (Interim Result 2)) /  (Interim Result 1) </t>
  </si>
  <si>
    <t xml:space="preserve">If(Optimal $ Rent &gt; 10th Percentile $ Rent, Optimal rent, else 10th percentile Rent) </t>
  </si>
  <si>
    <t>=[(Beta*Interim result 2)/(Interim result 1)) - Alpha] * [Interim result 3]</t>
  </si>
  <si>
    <t>Interim Result 3</t>
  </si>
  <si>
    <t>Interim Result 2</t>
  </si>
  <si>
    <t>Interim Result 1</t>
  </si>
  <si>
    <t>Repeat for Convenience</t>
  </si>
  <si>
    <t xml:space="preserve">Use MS "If" statement </t>
  </si>
  <si>
    <t>Note: if "optimal rent" is less than this value, use this value</t>
  </si>
  <si>
    <t>Note: if "optimal rent" is less value in this column, use this value</t>
  </si>
  <si>
    <t xml:space="preserve">Three Interim Results Below are used to Calculate the Optimum Rent, using a method outside the scope of this course </t>
  </si>
  <si>
    <t xml:space="preserve">Use MS "If" statement  in this Column </t>
  </si>
  <si>
    <t xml:space="preserve">=(Correct Nightly $ Rent)*(Forecast Occupancy Rate)*365 </t>
  </si>
  <si>
    <t>Repeat Column for Convenience</t>
  </si>
  <si>
    <t>= (ST Annual Revenues After Transaction fees) minus (LT Annual Revenues)</t>
  </si>
  <si>
    <t>= (forecast occupancy rate)*(365/Ave length of stay)*(Variable cost per guest visit)</t>
  </si>
  <si>
    <t>=-(Capital Expenditure) - Utilities - (Variable Costs)</t>
  </si>
  <si>
    <t>=-Utilities - (variable costs) - Repairs and Replacements</t>
  </si>
  <si>
    <t xml:space="preserve">=-(( Capital Expenditure)/(Depreciation period - Years)) - Utilities - (Variable Costs) </t>
  </si>
  <si>
    <t xml:space="preserve">=-(( Capital Expenditure)/(Depreciation period - Years)) - Utilities - (Variable Costs) - (repairs and replacements) </t>
  </si>
  <si>
    <t xml:space="preserve">=(change in gross rental revenue) + (New Cash Out, Conversion Year) </t>
  </si>
  <si>
    <t xml:space="preserve">=(change in gross rental revenue) + (New Cash Out,-each year therafter) </t>
  </si>
  <si>
    <t xml:space="preserve">=(change in gross rental revenue) + (New Change in Profits, Conversion Year) </t>
  </si>
  <si>
    <t xml:space="preserve">= (change in gross rental revenue) + (new change in Profits, each year thereafter) </t>
  </si>
  <si>
    <t>Correct Nightly $ Rent, given constraint that rent must be &gt;= 10th percentile</t>
  </si>
  <si>
    <t>Correct Nightly Rent Normalized to Percentile</t>
  </si>
  <si>
    <t>Forecast ST Annual Revenues Before Transaction Fees</t>
  </si>
  <si>
    <t>Change in Gross Rental Revenue</t>
  </si>
  <si>
    <t>Variable Costs - Conversion Year and After</t>
  </si>
  <si>
    <t xml:space="preserve">New Cash Out,  Conversion year </t>
  </si>
  <si>
    <t>New Cash Out - each year thereafter</t>
  </si>
  <si>
    <t>New Change in Profits, Conversion Year</t>
  </si>
  <si>
    <t>New Change in Profits, Each Year Thereafter</t>
  </si>
  <si>
    <t xml:space="preserve">Net Forecast Change in Cash Flow, Conversion Year </t>
  </si>
  <si>
    <t xml:space="preserve">Net Change in Cash Flow, Each Year Thereafter (for next 4 years) </t>
  </si>
  <si>
    <t>Net Change in Profits, Conversion year</t>
  </si>
  <si>
    <t xml:space="preserve">Net Change in Profits, each year thereafter (for next 4 years) </t>
  </si>
  <si>
    <t>FINANCIAL ASSUMPTIONS</t>
  </si>
  <si>
    <t>Capital Expenditure (conversion year only)</t>
  </si>
  <si>
    <t>Depreciation Period (years)</t>
  </si>
  <si>
    <t>Fixed Costs</t>
  </si>
  <si>
    <t xml:space="preserve">        Utilities (every year)</t>
  </si>
  <si>
    <t xml:space="preserve">       Repairs and replacements</t>
  </si>
  <si>
    <t xml:space="preserve">                conversion year only </t>
  </si>
  <si>
    <t xml:space="preserve">                each year thereafter</t>
  </si>
  <si>
    <t>Variable Costs (per guest visit)</t>
  </si>
  <si>
    <t>Average Length of Guest Stay (days)</t>
  </si>
  <si>
    <t>Transaction fees</t>
  </si>
  <si>
    <t>Net Change in Profitability Threshold (Year after conversion year)</t>
  </si>
  <si>
    <t xml:space="preserve">Note: After Completing this entire Spreadsheet and the next  </t>
  </si>
  <si>
    <t xml:space="preserve">Copy this spredsheet to a new workbook. Then Change the transaction </t>
  </si>
  <si>
    <t xml:space="preserve">fees from 30% to 40%.Then sort by profitability again. </t>
  </si>
  <si>
    <t xml:space="preserve"> How many properties now reach the $6,000 profitability threshold </t>
  </si>
  <si>
    <t>in the year after the conversion year?</t>
  </si>
  <si>
    <t>Copy The Watershed Property IDs Column to this column</t>
  </si>
  <si>
    <t xml:space="preserve">Copy "Net Change in Profits, each year thereafter (for next 4 years) " Column to this column </t>
  </si>
  <si>
    <t xml:space="preserve">Copy "Net Change in Cash Flow, Conversion Year" to this Column </t>
  </si>
  <si>
    <t>Copy "Net Change in Cash Flow, each Year Thereafter" to this Column</t>
  </si>
  <si>
    <t xml:space="preserve">Use Data/Sort/Descending on the Profitability Column - and "Expand the Selection" to rank properties from most to least profitable </t>
  </si>
  <si>
    <t>Identify the Group of all Watershed IDs for properties with at least $6,000 in net change in profits</t>
  </si>
  <si>
    <t>Check how many individual properties in the group are cash flow positive by the end of the Conversion year</t>
  </si>
  <si>
    <t>Sum the Conversion  YR and Subsequent Year Net Change in Cash Flows Columns to check how many individual properties in the Group are cash flow positive by the end of the Subsequent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</si>
</sst>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8" formatCode="&quot;$&quot;#,##0.00_);[Red]\(&quot;$&quot;#,##0.00\)"/>
    <numFmt numFmtId="164" formatCode="0.000"/>
  </numFmts>
  <fonts count="13">
    <font>
      <sz val="12"/>
      <color theme="1"/>
      <name val="Calibri"/>
      <family val="2"/>
      <scheme val="minor"/>
    </font>
    <font>
      <sz val="12"/>
      <color rgb="FF006100"/>
      <name val="Calibri"/>
      <family val="2"/>
      <scheme val="minor"/>
    </font>
    <font>
      <sz val="12"/>
      <color rgb="FF9C6500"/>
      <name val="Calibri"/>
      <family val="2"/>
      <scheme val="minor"/>
    </font>
    <font>
      <b/>
      <sz val="12"/>
      <color theme="1"/>
      <name val="Calibri"/>
      <family val="2"/>
      <scheme val="minor"/>
    </font>
    <font>
      <sz val="12"/>
      <color rgb="FF0000FF"/>
      <name val="Calibri"/>
      <family val="2"/>
      <scheme val="minor"/>
    </font>
    <font>
      <sz val="12"/>
      <color rgb="FF000000"/>
      <name val="Calibri"/>
      <family val="2"/>
      <scheme val="minor"/>
    </font>
    <font>
      <sz val="12"/>
      <name val="Calibri"/>
      <family val="2"/>
    </font>
    <font>
      <u/>
      <sz val="12"/>
      <color theme="10"/>
      <name val="Calibri"/>
      <family val="2"/>
      <scheme val="minor"/>
    </font>
    <font>
      <u/>
      <sz val="12"/>
      <color theme="11"/>
      <name val="Calibri"/>
      <family val="2"/>
      <scheme val="minor"/>
    </font>
    <font>
      <sz val="12"/>
      <color rgb="FF3F3F76"/>
      <name val="Calibri"/>
      <family val="2"/>
      <scheme val="minor"/>
    </font>
    <font>
      <sz val="12"/>
      <color rgb="FF24292E"/>
      <name val="Helvetica"/>
      <family val="2"/>
    </font>
    <font>
      <b/>
      <sz val="12"/>
      <color rgb="FF006100"/>
      <name val="Calibri"/>
      <family val="2"/>
      <scheme val="minor"/>
    </font>
    <font>
      <b/>
      <sz val="12"/>
      <color rgb="FF9C6500"/>
      <name val="Calibri"/>
      <family val="2"/>
      <scheme val="minor"/>
    </font>
  </fonts>
  <fills count="5">
    <fill>
      <patternFill patternType="none"/>
    </fill>
    <fill>
      <patternFill patternType="gray125"/>
    </fill>
    <fill>
      <patternFill patternType="solid">
        <fgColor rgb="FFC6EFCE"/>
      </patternFill>
    </fill>
    <fill>
      <patternFill patternType="solid">
        <fgColor rgb="FFFFEB9C"/>
      </patternFill>
    </fill>
    <fill>
      <patternFill patternType="solid">
        <fgColor rgb="FFFFCC99"/>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style="thin">
        <color auto="1"/>
      </left>
      <right style="thin">
        <color auto="1"/>
      </right>
      <top style="thin">
        <color auto="1"/>
      </top>
      <bottom/>
      <diagonal/>
    </border>
    <border>
      <left style="thin">
        <color auto="1"/>
      </left>
      <right/>
      <top/>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diagonal/>
    </border>
    <border>
      <left/>
      <right style="thin">
        <color auto="1"/>
      </right>
      <top style="thin">
        <color auto="1"/>
      </top>
      <bottom/>
      <diagonal/>
    </border>
  </borders>
  <cellStyleXfs count="10">
    <xf numFmtId="0" fontId="0" fillId="0" borderId="0"/>
    <xf numFmtId="0" fontId="1" fillId="2" borderId="0" applyNumberFormat="0" applyBorder="0" applyAlignment="0" applyProtection="0"/>
    <xf numFmtId="0" fontId="2" fillId="3" borderId="0" applyNumberFormat="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9" fillId="4" borderId="11" applyNumberFormat="0" applyAlignment="0" applyProtection="0"/>
  </cellStyleXfs>
  <cellXfs count="95">
    <xf numFmtId="0" fontId="0" fillId="0" borderId="0" xfId="0"/>
    <xf numFmtId="0" fontId="4" fillId="0" borderId="1" xfId="0" applyFont="1" applyBorder="1"/>
    <xf numFmtId="0" fontId="1" fillId="2" borderId="1" xfId="1" applyBorder="1"/>
    <xf numFmtId="0" fontId="0" fillId="0" borderId="2" xfId="0" applyBorder="1"/>
    <xf numFmtId="0" fontId="0" fillId="0" borderId="3" xfId="0" applyBorder="1"/>
    <xf numFmtId="0" fontId="4" fillId="0" borderId="4" xfId="0" applyFont="1" applyBorder="1"/>
    <xf numFmtId="0" fontId="1" fillId="2" borderId="1" xfId="1" applyFont="1" applyBorder="1"/>
    <xf numFmtId="0" fontId="4" fillId="0" borderId="5" xfId="0" applyFont="1" applyBorder="1"/>
    <xf numFmtId="0" fontId="0" fillId="0" borderId="4" xfId="0" applyBorder="1"/>
    <xf numFmtId="0" fontId="0" fillId="0" borderId="2" xfId="0" quotePrefix="1" applyBorder="1"/>
    <xf numFmtId="0" fontId="2" fillId="3" borderId="1" xfId="2" applyBorder="1"/>
    <xf numFmtId="0" fontId="1" fillId="2" borderId="6" xfId="1" applyBorder="1"/>
    <xf numFmtId="0" fontId="4" fillId="0" borderId="7" xfId="0" applyFont="1" applyBorder="1"/>
    <xf numFmtId="0" fontId="5" fillId="0" borderId="0" xfId="0" applyFont="1"/>
    <xf numFmtId="0" fontId="1" fillId="2" borderId="8" xfId="1" applyBorder="1"/>
    <xf numFmtId="0" fontId="4" fillId="0" borderId="2" xfId="0" applyFont="1" applyBorder="1"/>
    <xf numFmtId="0" fontId="1" fillId="2" borderId="5" xfId="1" applyBorder="1"/>
    <xf numFmtId="0" fontId="2" fillId="3" borderId="4" xfId="2" applyBorder="1"/>
    <xf numFmtId="0" fontId="1" fillId="2" borderId="9" xfId="1" applyBorder="1"/>
    <xf numFmtId="0" fontId="4" fillId="0" borderId="10" xfId="0" applyFont="1" applyBorder="1"/>
    <xf numFmtId="0" fontId="0" fillId="0" borderId="5" xfId="0" applyBorder="1"/>
    <xf numFmtId="0" fontId="0" fillId="0" borderId="0" xfId="0" applyBorder="1"/>
    <xf numFmtId="0" fontId="3" fillId="0" borderId="3" xfId="0" applyFont="1" applyBorder="1"/>
    <xf numFmtId="0" fontId="3" fillId="0" borderId="0" xfId="0" quotePrefix="1" applyFont="1" applyFill="1" applyBorder="1"/>
    <xf numFmtId="0" fontId="3" fillId="0" borderId="0" xfId="0" applyFont="1" applyFill="1" applyBorder="1"/>
    <xf numFmtId="9" fontId="3" fillId="0" borderId="3" xfId="0" applyNumberFormat="1" applyFont="1" applyBorder="1"/>
    <xf numFmtId="0" fontId="4" fillId="0" borderId="1" xfId="0" quotePrefix="1" applyFont="1" applyBorder="1"/>
    <xf numFmtId="0" fontId="0" fillId="0" borderId="0" xfId="0" quotePrefix="1"/>
    <xf numFmtId="0" fontId="6" fillId="0" borderId="3" xfId="0" quotePrefix="1" applyFont="1" applyBorder="1"/>
    <xf numFmtId="164" fontId="0" fillId="0" borderId="0" xfId="0" applyNumberFormat="1"/>
    <xf numFmtId="0" fontId="10" fillId="0" borderId="0" xfId="0" applyFont="1"/>
    <xf numFmtId="2" fontId="0" fillId="0" borderId="2" xfId="0" applyNumberFormat="1" applyBorder="1"/>
    <xf numFmtId="0" fontId="2" fillId="3" borderId="5" xfId="2" applyBorder="1"/>
    <xf numFmtId="0" fontId="10" fillId="0" borderId="3" xfId="0" applyFont="1" applyBorder="1"/>
    <xf numFmtId="0" fontId="11" fillId="2" borderId="10" xfId="1" applyFont="1" applyBorder="1"/>
    <xf numFmtId="0" fontId="12" fillId="3" borderId="9" xfId="2" applyFont="1" applyBorder="1"/>
    <xf numFmtId="0" fontId="12" fillId="3" borderId="10" xfId="2" quotePrefix="1" applyFont="1" applyBorder="1"/>
    <xf numFmtId="0" fontId="12" fillId="3" borderId="12" xfId="2" applyFont="1" applyBorder="1"/>
    <xf numFmtId="0" fontId="12" fillId="3" borderId="10" xfId="2" applyFont="1" applyBorder="1"/>
    <xf numFmtId="2" fontId="2" fillId="3" borderId="10" xfId="2" applyNumberFormat="1" applyBorder="1"/>
    <xf numFmtId="0" fontId="2" fillId="3" borderId="10" xfId="2" applyBorder="1"/>
    <xf numFmtId="0" fontId="2" fillId="3" borderId="13" xfId="2" applyBorder="1"/>
    <xf numFmtId="0" fontId="0" fillId="0" borderId="10" xfId="0" applyBorder="1"/>
    <xf numFmtId="0" fontId="1" fillId="2" borderId="12" xfId="1" applyBorder="1"/>
    <xf numFmtId="0" fontId="2" fillId="3" borderId="12" xfId="2" applyBorder="1"/>
    <xf numFmtId="0" fontId="2" fillId="3" borderId="1" xfId="2" applyFont="1" applyBorder="1"/>
    <xf numFmtId="0" fontId="4" fillId="0" borderId="13" xfId="0" applyFont="1" applyBorder="1"/>
    <xf numFmtId="0" fontId="1" fillId="2" borderId="10" xfId="1" applyBorder="1"/>
    <xf numFmtId="0" fontId="2" fillId="3" borderId="14" xfId="2" applyBorder="1"/>
    <xf numFmtId="0" fontId="1" fillId="2" borderId="7" xfId="1" quotePrefix="1" applyBorder="1"/>
    <xf numFmtId="0" fontId="2" fillId="3" borderId="6" xfId="2" quotePrefix="1" applyBorder="1"/>
    <xf numFmtId="0" fontId="2" fillId="3" borderId="7" xfId="2" quotePrefix="1" applyBorder="1"/>
    <xf numFmtId="0" fontId="2" fillId="3" borderId="15" xfId="2" quotePrefix="1" applyBorder="1"/>
    <xf numFmtId="0" fontId="2" fillId="3" borderId="7" xfId="2" applyBorder="1"/>
    <xf numFmtId="0" fontId="2" fillId="3" borderId="16" xfId="2" applyBorder="1"/>
    <xf numFmtId="0" fontId="0" fillId="0" borderId="7" xfId="0" applyBorder="1"/>
    <xf numFmtId="0" fontId="1" fillId="2" borderId="15" xfId="1" quotePrefix="1" applyBorder="1"/>
    <xf numFmtId="0" fontId="2" fillId="3" borderId="16" xfId="2" quotePrefix="1" applyBorder="1"/>
    <xf numFmtId="0" fontId="4" fillId="0" borderId="3" xfId="0" applyFont="1" applyBorder="1"/>
    <xf numFmtId="0" fontId="1" fillId="2" borderId="2" xfId="1" applyBorder="1"/>
    <xf numFmtId="0" fontId="3" fillId="0" borderId="7" xfId="0" applyFont="1" applyBorder="1"/>
    <xf numFmtId="0" fontId="3" fillId="0" borderId="0" xfId="0" quotePrefix="1" applyFont="1" applyBorder="1"/>
    <xf numFmtId="0" fontId="3" fillId="0" borderId="0" xfId="0" applyFont="1" applyBorder="1"/>
    <xf numFmtId="0" fontId="9" fillId="4" borderId="11" xfId="9"/>
    <xf numFmtId="9" fontId="3" fillId="0" borderId="5" xfId="0" applyNumberFormat="1" applyFont="1" applyBorder="1"/>
    <xf numFmtId="0" fontId="3" fillId="0" borderId="14" xfId="0" quotePrefix="1" applyFont="1" applyFill="1" applyBorder="1"/>
    <xf numFmtId="0" fontId="3" fillId="0" borderId="7" xfId="0" applyFont="1" applyFill="1" applyBorder="1"/>
    <xf numFmtId="0" fontId="3" fillId="0" borderId="6" xfId="0" applyFont="1" applyFill="1" applyBorder="1"/>
    <xf numFmtId="0" fontId="4" fillId="0" borderId="16" xfId="0" applyFont="1" applyBorder="1"/>
    <xf numFmtId="0" fontId="1" fillId="2" borderId="7" xfId="1" applyBorder="1"/>
    <xf numFmtId="0" fontId="3" fillId="0" borderId="1" xfId="0" quotePrefix="1" applyFont="1" applyFill="1" applyBorder="1"/>
    <xf numFmtId="0" fontId="3" fillId="0" borderId="14" xfId="0" applyFont="1" applyBorder="1"/>
    <xf numFmtId="0" fontId="3" fillId="0" borderId="4" xfId="0" applyFont="1" applyBorder="1"/>
    <xf numFmtId="0" fontId="3" fillId="0" borderId="5" xfId="0" quotePrefix="1" applyFont="1" applyBorder="1"/>
    <xf numFmtId="0" fontId="4" fillId="0" borderId="6" xfId="0" applyFont="1" applyBorder="1"/>
    <xf numFmtId="0" fontId="1" fillId="2" borderId="7" xfId="1" quotePrefix="1" applyFont="1" applyBorder="1"/>
    <xf numFmtId="0" fontId="4" fillId="0" borderId="9" xfId="0" applyFont="1" applyBorder="1"/>
    <xf numFmtId="2" fontId="0" fillId="0" borderId="0" xfId="0" applyNumberFormat="1"/>
    <xf numFmtId="0" fontId="3" fillId="0" borderId="1" xfId="0" applyFont="1" applyBorder="1"/>
    <xf numFmtId="8" fontId="0" fillId="0" borderId="0" xfId="0" applyNumberFormat="1"/>
    <xf numFmtId="8" fontId="0" fillId="0" borderId="0" xfId="0" applyNumberFormat="1" applyBorder="1"/>
    <xf numFmtId="0" fontId="2" fillId="3" borderId="2" xfId="2" applyBorder="1"/>
    <xf numFmtId="6" fontId="0" fillId="0" borderId="2" xfId="0" applyNumberFormat="1" applyBorder="1"/>
    <xf numFmtId="38" fontId="0" fillId="0" borderId="10" xfId="0" applyNumberFormat="1" applyBorder="1"/>
    <xf numFmtId="6" fontId="0" fillId="0" borderId="10" xfId="0" applyNumberFormat="1" applyBorder="1"/>
    <xf numFmtId="9" fontId="0" fillId="0" borderId="10" xfId="0" applyNumberFormat="1" applyBorder="1"/>
    <xf numFmtId="0" fontId="9" fillId="4" borderId="7" xfId="9" applyBorder="1"/>
    <xf numFmtId="0" fontId="9" fillId="4" borderId="2" xfId="9" applyBorder="1"/>
    <xf numFmtId="0" fontId="9" fillId="4" borderId="10" xfId="9" applyBorder="1"/>
    <xf numFmtId="0" fontId="12" fillId="3" borderId="1" xfId="2" applyFont="1" applyBorder="1"/>
    <xf numFmtId="0" fontId="12" fillId="3" borderId="5" xfId="2" applyFont="1" applyBorder="1"/>
    <xf numFmtId="0" fontId="12" fillId="3" borderId="4" xfId="2" applyFont="1" applyBorder="1"/>
    <xf numFmtId="0" fontId="12" fillId="3" borderId="4" xfId="2" applyFont="1" applyBorder="1" applyAlignment="1">
      <alignment wrapText="1"/>
    </xf>
    <xf numFmtId="0" fontId="12" fillId="3" borderId="0" xfId="2" applyFont="1" applyBorder="1"/>
    <xf numFmtId="8" fontId="0" fillId="0" borderId="3" xfId="0" applyNumberFormat="1" applyBorder="1"/>
  </cellXfs>
  <cellStyles count="10">
    <cellStyle name="Followed Hyperlink" xfId="4" builtinId="9" hidden="1"/>
    <cellStyle name="Followed Hyperlink" xfId="6" builtinId="9" hidden="1"/>
    <cellStyle name="Followed Hyperlink" xfId="8" builtinId="9" hidden="1"/>
    <cellStyle name="Good" xfId="1" builtinId="26"/>
    <cellStyle name="Hyperlink" xfId="3" builtinId="8" hidden="1"/>
    <cellStyle name="Hyperlink" xfId="5" builtinId="8" hidden="1"/>
    <cellStyle name="Hyperlink" xfId="7" builtinId="8" hidden="1"/>
    <cellStyle name="Input" xfId="9" builtinId="20"/>
    <cellStyle name="Neutral" xfId="2" builtinId="2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'1 - First Best-Fit Line'!$K$3</c:f>
              <c:strCache>
                <c:ptCount val="1"/>
                <c:pt idx="0">
                  <c:v>ST Example Occupancy Rate</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1.5776102311535287E-2"/>
                  <c:y val="-7.9537508791793179E-2"/>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200" baseline="0"/>
                      <a:t>y = -0.0002x + 0.5085</a:t>
                    </a:r>
                    <a:br>
                      <a:rPr lang="en-US" sz="1200" baseline="0"/>
                    </a:br>
                    <a:r>
                      <a:rPr lang="en-US" sz="1200" baseline="0"/>
                      <a:t>R² = 0.0321</a:t>
                    </a:r>
                    <a:endParaRPr lang="en-US" sz="1200"/>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'1 - First Best-Fit Line'!$J$4:$J$247</c:f>
              <c:numCache>
                <c:formatCode>General</c:formatCode>
                <c:ptCount val="244"/>
                <c:pt idx="0">
                  <c:v>148</c:v>
                </c:pt>
                <c:pt idx="1">
                  <c:v>133</c:v>
                </c:pt>
                <c:pt idx="2">
                  <c:v>372</c:v>
                </c:pt>
                <c:pt idx="3">
                  <c:v>302</c:v>
                </c:pt>
                <c:pt idx="4">
                  <c:v>429</c:v>
                </c:pt>
                <c:pt idx="5">
                  <c:v>380</c:v>
                </c:pt>
                <c:pt idx="6">
                  <c:v>374</c:v>
                </c:pt>
                <c:pt idx="7">
                  <c:v>386</c:v>
                </c:pt>
                <c:pt idx="8">
                  <c:v>212</c:v>
                </c:pt>
                <c:pt idx="9">
                  <c:v>969</c:v>
                </c:pt>
                <c:pt idx="10">
                  <c:v>885</c:v>
                </c:pt>
                <c:pt idx="11">
                  <c:v>287</c:v>
                </c:pt>
                <c:pt idx="12">
                  <c:v>206</c:v>
                </c:pt>
                <c:pt idx="13">
                  <c:v>462</c:v>
                </c:pt>
                <c:pt idx="14">
                  <c:v>389</c:v>
                </c:pt>
                <c:pt idx="15">
                  <c:v>678</c:v>
                </c:pt>
                <c:pt idx="16">
                  <c:v>163</c:v>
                </c:pt>
                <c:pt idx="17">
                  <c:v>374</c:v>
                </c:pt>
                <c:pt idx="18">
                  <c:v>444</c:v>
                </c:pt>
                <c:pt idx="19">
                  <c:v>426</c:v>
                </c:pt>
                <c:pt idx="20">
                  <c:v>332</c:v>
                </c:pt>
                <c:pt idx="21">
                  <c:v>430</c:v>
                </c:pt>
                <c:pt idx="22">
                  <c:v>662</c:v>
                </c:pt>
                <c:pt idx="23">
                  <c:v>186</c:v>
                </c:pt>
                <c:pt idx="24">
                  <c:v>696</c:v>
                </c:pt>
                <c:pt idx="25">
                  <c:v>182</c:v>
                </c:pt>
                <c:pt idx="26">
                  <c:v>241</c:v>
                </c:pt>
                <c:pt idx="27">
                  <c:v>363</c:v>
                </c:pt>
                <c:pt idx="28">
                  <c:v>301</c:v>
                </c:pt>
                <c:pt idx="29">
                  <c:v>212</c:v>
                </c:pt>
                <c:pt idx="30">
                  <c:v>340</c:v>
                </c:pt>
                <c:pt idx="31">
                  <c:v>266</c:v>
                </c:pt>
                <c:pt idx="32">
                  <c:v>442</c:v>
                </c:pt>
                <c:pt idx="33">
                  <c:v>354</c:v>
                </c:pt>
                <c:pt idx="34">
                  <c:v>123</c:v>
                </c:pt>
                <c:pt idx="35">
                  <c:v>377</c:v>
                </c:pt>
                <c:pt idx="36">
                  <c:v>318</c:v>
                </c:pt>
                <c:pt idx="37">
                  <c:v>198</c:v>
                </c:pt>
                <c:pt idx="38">
                  <c:v>149</c:v>
                </c:pt>
                <c:pt idx="39">
                  <c:v>210</c:v>
                </c:pt>
                <c:pt idx="40">
                  <c:v>187</c:v>
                </c:pt>
                <c:pt idx="41">
                  <c:v>225</c:v>
                </c:pt>
                <c:pt idx="42">
                  <c:v>123</c:v>
                </c:pt>
                <c:pt idx="43">
                  <c:v>263</c:v>
                </c:pt>
                <c:pt idx="44">
                  <c:v>238</c:v>
                </c:pt>
                <c:pt idx="45">
                  <c:v>146</c:v>
                </c:pt>
                <c:pt idx="46">
                  <c:v>349</c:v>
                </c:pt>
                <c:pt idx="47">
                  <c:v>147</c:v>
                </c:pt>
                <c:pt idx="48">
                  <c:v>151</c:v>
                </c:pt>
                <c:pt idx="49">
                  <c:v>429</c:v>
                </c:pt>
                <c:pt idx="50">
                  <c:v>441</c:v>
                </c:pt>
                <c:pt idx="51">
                  <c:v>144</c:v>
                </c:pt>
                <c:pt idx="52">
                  <c:v>136</c:v>
                </c:pt>
                <c:pt idx="53">
                  <c:v>305</c:v>
                </c:pt>
                <c:pt idx="54">
                  <c:v>425</c:v>
                </c:pt>
                <c:pt idx="55">
                  <c:v>176</c:v>
                </c:pt>
                <c:pt idx="56">
                  <c:v>169</c:v>
                </c:pt>
                <c:pt idx="57">
                  <c:v>207</c:v>
                </c:pt>
                <c:pt idx="58">
                  <c:v>244</c:v>
                </c:pt>
                <c:pt idx="59">
                  <c:v>536</c:v>
                </c:pt>
                <c:pt idx="60">
                  <c:v>476</c:v>
                </c:pt>
                <c:pt idx="61">
                  <c:v>360</c:v>
                </c:pt>
                <c:pt idx="62">
                  <c:v>1477</c:v>
                </c:pt>
                <c:pt idx="63">
                  <c:v>1265</c:v>
                </c:pt>
                <c:pt idx="64">
                  <c:v>328</c:v>
                </c:pt>
                <c:pt idx="65">
                  <c:v>246</c:v>
                </c:pt>
                <c:pt idx="66">
                  <c:v>325</c:v>
                </c:pt>
                <c:pt idx="67">
                  <c:v>94</c:v>
                </c:pt>
                <c:pt idx="68">
                  <c:v>428</c:v>
                </c:pt>
                <c:pt idx="69">
                  <c:v>188</c:v>
                </c:pt>
                <c:pt idx="70">
                  <c:v>274</c:v>
                </c:pt>
                <c:pt idx="71">
                  <c:v>860</c:v>
                </c:pt>
                <c:pt idx="72">
                  <c:v>729</c:v>
                </c:pt>
                <c:pt idx="73">
                  <c:v>174</c:v>
                </c:pt>
                <c:pt idx="74">
                  <c:v>308</c:v>
                </c:pt>
                <c:pt idx="75">
                  <c:v>308</c:v>
                </c:pt>
                <c:pt idx="76">
                  <c:v>342</c:v>
                </c:pt>
                <c:pt idx="77">
                  <c:v>229</c:v>
                </c:pt>
                <c:pt idx="78">
                  <c:v>392</c:v>
                </c:pt>
                <c:pt idx="79">
                  <c:v>322</c:v>
                </c:pt>
                <c:pt idx="80">
                  <c:v>257</c:v>
                </c:pt>
                <c:pt idx="81">
                  <c:v>286</c:v>
                </c:pt>
                <c:pt idx="82">
                  <c:v>180</c:v>
                </c:pt>
                <c:pt idx="83">
                  <c:v>230</c:v>
                </c:pt>
                <c:pt idx="84">
                  <c:v>221</c:v>
                </c:pt>
                <c:pt idx="85">
                  <c:v>316</c:v>
                </c:pt>
                <c:pt idx="86">
                  <c:v>245</c:v>
                </c:pt>
                <c:pt idx="87">
                  <c:v>266</c:v>
                </c:pt>
                <c:pt idx="88">
                  <c:v>325</c:v>
                </c:pt>
                <c:pt idx="89">
                  <c:v>393</c:v>
                </c:pt>
                <c:pt idx="90">
                  <c:v>256</c:v>
                </c:pt>
                <c:pt idx="91">
                  <c:v>184</c:v>
                </c:pt>
                <c:pt idx="92">
                  <c:v>427</c:v>
                </c:pt>
                <c:pt idx="93">
                  <c:v>418</c:v>
                </c:pt>
                <c:pt idx="94">
                  <c:v>219</c:v>
                </c:pt>
                <c:pt idx="95">
                  <c:v>220</c:v>
                </c:pt>
                <c:pt idx="96">
                  <c:v>481</c:v>
                </c:pt>
                <c:pt idx="97">
                  <c:v>280</c:v>
                </c:pt>
                <c:pt idx="98">
                  <c:v>568</c:v>
                </c:pt>
                <c:pt idx="99">
                  <c:v>318</c:v>
                </c:pt>
                <c:pt idx="100">
                  <c:v>556</c:v>
                </c:pt>
                <c:pt idx="101">
                  <c:v>538</c:v>
                </c:pt>
                <c:pt idx="102">
                  <c:v>318</c:v>
                </c:pt>
                <c:pt idx="103">
                  <c:v>680</c:v>
                </c:pt>
                <c:pt idx="104">
                  <c:v>202</c:v>
                </c:pt>
                <c:pt idx="105">
                  <c:v>579</c:v>
                </c:pt>
                <c:pt idx="106">
                  <c:v>524</c:v>
                </c:pt>
                <c:pt idx="107">
                  <c:v>560</c:v>
                </c:pt>
                <c:pt idx="108">
                  <c:v>362</c:v>
                </c:pt>
                <c:pt idx="109">
                  <c:v>417</c:v>
                </c:pt>
                <c:pt idx="110">
                  <c:v>474</c:v>
                </c:pt>
                <c:pt idx="111">
                  <c:v>146</c:v>
                </c:pt>
                <c:pt idx="112">
                  <c:v>312</c:v>
                </c:pt>
                <c:pt idx="113">
                  <c:v>491</c:v>
                </c:pt>
                <c:pt idx="114">
                  <c:v>204</c:v>
                </c:pt>
                <c:pt idx="115">
                  <c:v>245</c:v>
                </c:pt>
                <c:pt idx="116">
                  <c:v>197</c:v>
                </c:pt>
                <c:pt idx="117">
                  <c:v>195</c:v>
                </c:pt>
                <c:pt idx="118">
                  <c:v>124</c:v>
                </c:pt>
                <c:pt idx="119">
                  <c:v>156</c:v>
                </c:pt>
                <c:pt idx="120">
                  <c:v>256</c:v>
                </c:pt>
                <c:pt idx="121">
                  <c:v>284</c:v>
                </c:pt>
                <c:pt idx="122">
                  <c:v>128</c:v>
                </c:pt>
                <c:pt idx="123">
                  <c:v>337</c:v>
                </c:pt>
                <c:pt idx="124">
                  <c:v>139</c:v>
                </c:pt>
                <c:pt idx="125">
                  <c:v>240</c:v>
                </c:pt>
                <c:pt idx="126">
                  <c:v>249</c:v>
                </c:pt>
                <c:pt idx="127">
                  <c:v>107</c:v>
                </c:pt>
                <c:pt idx="128">
                  <c:v>147</c:v>
                </c:pt>
                <c:pt idx="129">
                  <c:v>246</c:v>
                </c:pt>
                <c:pt idx="130">
                  <c:v>169</c:v>
                </c:pt>
                <c:pt idx="131">
                  <c:v>174</c:v>
                </c:pt>
                <c:pt idx="132">
                  <c:v>203</c:v>
                </c:pt>
                <c:pt idx="133">
                  <c:v>240</c:v>
                </c:pt>
                <c:pt idx="134">
                  <c:v>389</c:v>
                </c:pt>
                <c:pt idx="135">
                  <c:v>312</c:v>
                </c:pt>
                <c:pt idx="136">
                  <c:v>111</c:v>
                </c:pt>
                <c:pt idx="137">
                  <c:v>169</c:v>
                </c:pt>
                <c:pt idx="138">
                  <c:v>201</c:v>
                </c:pt>
                <c:pt idx="139">
                  <c:v>242</c:v>
                </c:pt>
                <c:pt idx="140">
                  <c:v>158</c:v>
                </c:pt>
                <c:pt idx="141">
                  <c:v>246</c:v>
                </c:pt>
                <c:pt idx="142">
                  <c:v>207</c:v>
                </c:pt>
                <c:pt idx="143">
                  <c:v>224</c:v>
                </c:pt>
                <c:pt idx="144">
                  <c:v>139</c:v>
                </c:pt>
                <c:pt idx="145">
                  <c:v>325</c:v>
                </c:pt>
                <c:pt idx="146">
                  <c:v>283</c:v>
                </c:pt>
                <c:pt idx="147">
                  <c:v>192</c:v>
                </c:pt>
                <c:pt idx="148">
                  <c:v>307</c:v>
                </c:pt>
                <c:pt idx="149">
                  <c:v>180</c:v>
                </c:pt>
                <c:pt idx="150">
                  <c:v>260</c:v>
                </c:pt>
                <c:pt idx="151">
                  <c:v>232</c:v>
                </c:pt>
                <c:pt idx="152">
                  <c:v>292</c:v>
                </c:pt>
                <c:pt idx="153">
                  <c:v>169</c:v>
                </c:pt>
                <c:pt idx="154">
                  <c:v>189</c:v>
                </c:pt>
                <c:pt idx="155">
                  <c:v>289</c:v>
                </c:pt>
                <c:pt idx="156">
                  <c:v>239</c:v>
                </c:pt>
                <c:pt idx="157">
                  <c:v>278</c:v>
                </c:pt>
                <c:pt idx="158">
                  <c:v>183</c:v>
                </c:pt>
                <c:pt idx="159">
                  <c:v>237</c:v>
                </c:pt>
                <c:pt idx="160">
                  <c:v>297</c:v>
                </c:pt>
                <c:pt idx="161">
                  <c:v>360</c:v>
                </c:pt>
                <c:pt idx="162">
                  <c:v>209</c:v>
                </c:pt>
                <c:pt idx="163">
                  <c:v>265</c:v>
                </c:pt>
                <c:pt idx="164">
                  <c:v>435</c:v>
                </c:pt>
                <c:pt idx="165">
                  <c:v>487</c:v>
                </c:pt>
                <c:pt idx="166">
                  <c:v>231</c:v>
                </c:pt>
                <c:pt idx="167">
                  <c:v>199</c:v>
                </c:pt>
                <c:pt idx="168">
                  <c:v>490</c:v>
                </c:pt>
                <c:pt idx="169">
                  <c:v>538</c:v>
                </c:pt>
                <c:pt idx="170">
                  <c:v>288</c:v>
                </c:pt>
                <c:pt idx="171">
                  <c:v>415</c:v>
                </c:pt>
                <c:pt idx="172">
                  <c:v>387</c:v>
                </c:pt>
                <c:pt idx="173">
                  <c:v>575</c:v>
                </c:pt>
                <c:pt idx="174">
                  <c:v>228</c:v>
                </c:pt>
                <c:pt idx="175">
                  <c:v>337</c:v>
                </c:pt>
                <c:pt idx="176">
                  <c:v>154</c:v>
                </c:pt>
                <c:pt idx="177">
                  <c:v>432</c:v>
                </c:pt>
                <c:pt idx="178">
                  <c:v>104</c:v>
                </c:pt>
                <c:pt idx="179">
                  <c:v>200</c:v>
                </c:pt>
                <c:pt idx="180">
                  <c:v>428</c:v>
                </c:pt>
                <c:pt idx="181">
                  <c:v>576</c:v>
                </c:pt>
                <c:pt idx="182">
                  <c:v>560</c:v>
                </c:pt>
                <c:pt idx="183">
                  <c:v>288</c:v>
                </c:pt>
                <c:pt idx="184">
                  <c:v>373</c:v>
                </c:pt>
                <c:pt idx="185">
                  <c:v>420</c:v>
                </c:pt>
                <c:pt idx="186">
                  <c:v>593</c:v>
                </c:pt>
                <c:pt idx="187">
                  <c:v>436</c:v>
                </c:pt>
                <c:pt idx="188">
                  <c:v>426</c:v>
                </c:pt>
                <c:pt idx="189">
                  <c:v>142</c:v>
                </c:pt>
                <c:pt idx="190">
                  <c:v>621</c:v>
                </c:pt>
                <c:pt idx="191">
                  <c:v>535</c:v>
                </c:pt>
                <c:pt idx="192">
                  <c:v>196</c:v>
                </c:pt>
                <c:pt idx="193">
                  <c:v>294</c:v>
                </c:pt>
                <c:pt idx="194">
                  <c:v>471</c:v>
                </c:pt>
                <c:pt idx="195">
                  <c:v>620</c:v>
                </c:pt>
                <c:pt idx="196">
                  <c:v>235</c:v>
                </c:pt>
                <c:pt idx="197">
                  <c:v>284</c:v>
                </c:pt>
                <c:pt idx="198">
                  <c:v>355</c:v>
                </c:pt>
                <c:pt idx="199">
                  <c:v>436</c:v>
                </c:pt>
                <c:pt idx="200">
                  <c:v>141</c:v>
                </c:pt>
                <c:pt idx="201">
                  <c:v>250</c:v>
                </c:pt>
                <c:pt idx="202">
                  <c:v>443</c:v>
                </c:pt>
                <c:pt idx="203">
                  <c:v>343</c:v>
                </c:pt>
                <c:pt idx="204">
                  <c:v>739</c:v>
                </c:pt>
                <c:pt idx="205">
                  <c:v>270</c:v>
                </c:pt>
                <c:pt idx="206">
                  <c:v>424</c:v>
                </c:pt>
                <c:pt idx="207">
                  <c:v>980</c:v>
                </c:pt>
                <c:pt idx="208">
                  <c:v>994</c:v>
                </c:pt>
                <c:pt idx="209">
                  <c:v>284</c:v>
                </c:pt>
                <c:pt idx="210">
                  <c:v>236</c:v>
                </c:pt>
                <c:pt idx="211">
                  <c:v>188</c:v>
                </c:pt>
                <c:pt idx="212">
                  <c:v>329</c:v>
                </c:pt>
                <c:pt idx="213">
                  <c:v>549</c:v>
                </c:pt>
                <c:pt idx="214">
                  <c:v>652</c:v>
                </c:pt>
                <c:pt idx="215">
                  <c:v>378</c:v>
                </c:pt>
                <c:pt idx="216">
                  <c:v>255</c:v>
                </c:pt>
                <c:pt idx="217">
                  <c:v>441</c:v>
                </c:pt>
                <c:pt idx="218">
                  <c:v>356</c:v>
                </c:pt>
                <c:pt idx="219">
                  <c:v>437</c:v>
                </c:pt>
                <c:pt idx="220">
                  <c:v>461</c:v>
                </c:pt>
                <c:pt idx="221">
                  <c:v>669</c:v>
                </c:pt>
                <c:pt idx="222">
                  <c:v>121</c:v>
                </c:pt>
                <c:pt idx="223">
                  <c:v>437</c:v>
                </c:pt>
                <c:pt idx="224">
                  <c:v>663</c:v>
                </c:pt>
                <c:pt idx="225">
                  <c:v>337</c:v>
                </c:pt>
                <c:pt idx="226">
                  <c:v>447</c:v>
                </c:pt>
                <c:pt idx="227">
                  <c:v>610</c:v>
                </c:pt>
                <c:pt idx="228">
                  <c:v>302</c:v>
                </c:pt>
                <c:pt idx="229">
                  <c:v>213</c:v>
                </c:pt>
                <c:pt idx="230">
                  <c:v>364</c:v>
                </c:pt>
                <c:pt idx="231">
                  <c:v>251</c:v>
                </c:pt>
                <c:pt idx="232">
                  <c:v>343</c:v>
                </c:pt>
                <c:pt idx="233">
                  <c:v>125</c:v>
                </c:pt>
                <c:pt idx="234">
                  <c:v>251</c:v>
                </c:pt>
                <c:pt idx="235">
                  <c:v>404</c:v>
                </c:pt>
                <c:pt idx="236">
                  <c:v>161</c:v>
                </c:pt>
                <c:pt idx="237">
                  <c:v>408</c:v>
                </c:pt>
                <c:pt idx="238">
                  <c:v>284</c:v>
                </c:pt>
                <c:pt idx="239">
                  <c:v>443</c:v>
                </c:pt>
                <c:pt idx="240">
                  <c:v>718</c:v>
                </c:pt>
                <c:pt idx="241">
                  <c:v>478</c:v>
                </c:pt>
                <c:pt idx="242">
                  <c:v>533</c:v>
                </c:pt>
                <c:pt idx="243">
                  <c:v>566</c:v>
                </c:pt>
              </c:numCache>
            </c:numRef>
          </c:xVal>
          <c:yVal>
            <c:numRef>
              <c:f>'1 - First Best-Fit Line'!$K$4:$K$247</c:f>
              <c:numCache>
                <c:formatCode>General</c:formatCode>
                <c:ptCount val="244"/>
                <c:pt idx="0">
                  <c:v>0.16159999999999999</c:v>
                </c:pt>
                <c:pt idx="1">
                  <c:v>0.34789999999999999</c:v>
                </c:pt>
                <c:pt idx="2">
                  <c:v>0.39729999999999999</c:v>
                </c:pt>
                <c:pt idx="3">
                  <c:v>0.3644</c:v>
                </c:pt>
                <c:pt idx="4">
                  <c:v>0.41099999999999998</c:v>
                </c:pt>
                <c:pt idx="5">
                  <c:v>0.41099999999999998</c:v>
                </c:pt>
                <c:pt idx="6">
                  <c:v>0.52600000000000002</c:v>
                </c:pt>
                <c:pt idx="7">
                  <c:v>0.43290000000000001</c:v>
                </c:pt>
                <c:pt idx="8">
                  <c:v>0.69589999999999996</c:v>
                </c:pt>
                <c:pt idx="9">
                  <c:v>0.1096</c:v>
                </c:pt>
                <c:pt idx="10">
                  <c:v>0.22470000000000001</c:v>
                </c:pt>
                <c:pt idx="11">
                  <c:v>0.21920000000000001</c:v>
                </c:pt>
                <c:pt idx="12">
                  <c:v>0.39179999999999998</c:v>
                </c:pt>
                <c:pt idx="13">
                  <c:v>0.53700000000000003</c:v>
                </c:pt>
                <c:pt idx="14">
                  <c:v>0.51229999999999998</c:v>
                </c:pt>
                <c:pt idx="15">
                  <c:v>0.36159999999999998</c:v>
                </c:pt>
                <c:pt idx="16">
                  <c:v>0.84379999999999999</c:v>
                </c:pt>
                <c:pt idx="17">
                  <c:v>0.91510000000000002</c:v>
                </c:pt>
                <c:pt idx="18">
                  <c:v>0.43009999999999998</c:v>
                </c:pt>
                <c:pt idx="19">
                  <c:v>0.48220000000000002</c:v>
                </c:pt>
                <c:pt idx="20">
                  <c:v>0.4904</c:v>
                </c:pt>
                <c:pt idx="21">
                  <c:v>0.52329999999999999</c:v>
                </c:pt>
                <c:pt idx="22">
                  <c:v>0.44929999999999998</c:v>
                </c:pt>
                <c:pt idx="23">
                  <c:v>0.6603</c:v>
                </c:pt>
                <c:pt idx="24">
                  <c:v>0.48770000000000002</c:v>
                </c:pt>
                <c:pt idx="25">
                  <c:v>0.43840000000000001</c:v>
                </c:pt>
                <c:pt idx="26">
                  <c:v>0.53149999999999997</c:v>
                </c:pt>
                <c:pt idx="27">
                  <c:v>0.13969999999999999</c:v>
                </c:pt>
                <c:pt idx="28">
                  <c:v>0.46850000000000003</c:v>
                </c:pt>
                <c:pt idx="29">
                  <c:v>0.50139999999999996</c:v>
                </c:pt>
                <c:pt idx="30">
                  <c:v>0.30680000000000002</c:v>
                </c:pt>
                <c:pt idx="31">
                  <c:v>0.52049999999999996</c:v>
                </c:pt>
                <c:pt idx="32">
                  <c:v>0.1288</c:v>
                </c:pt>
                <c:pt idx="33">
                  <c:v>0.24110000000000001</c:v>
                </c:pt>
                <c:pt idx="34">
                  <c:v>0.4521</c:v>
                </c:pt>
                <c:pt idx="35">
                  <c:v>0.47949999999999998</c:v>
                </c:pt>
                <c:pt idx="36">
                  <c:v>0.2712</c:v>
                </c:pt>
                <c:pt idx="37">
                  <c:v>0.43009999999999998</c:v>
                </c:pt>
                <c:pt idx="38">
                  <c:v>0.56710000000000005</c:v>
                </c:pt>
                <c:pt idx="39">
                  <c:v>0.32050000000000001</c:v>
                </c:pt>
                <c:pt idx="40">
                  <c:v>0.44929999999999998</c:v>
                </c:pt>
                <c:pt idx="41">
                  <c:v>0.50960000000000005</c:v>
                </c:pt>
                <c:pt idx="42">
                  <c:v>0.72050000000000003</c:v>
                </c:pt>
                <c:pt idx="43">
                  <c:v>0.49590000000000001</c:v>
                </c:pt>
                <c:pt idx="44">
                  <c:v>0.44929999999999998</c:v>
                </c:pt>
                <c:pt idx="45">
                  <c:v>0.53149999999999997</c:v>
                </c:pt>
                <c:pt idx="46">
                  <c:v>0.1507</c:v>
                </c:pt>
                <c:pt idx="47">
                  <c:v>0.6</c:v>
                </c:pt>
                <c:pt idx="48">
                  <c:v>0.52600000000000002</c:v>
                </c:pt>
                <c:pt idx="49">
                  <c:v>0.21099999999999999</c:v>
                </c:pt>
                <c:pt idx="50">
                  <c:v>0.33150000000000002</c:v>
                </c:pt>
                <c:pt idx="51">
                  <c:v>0.32879999999999998</c:v>
                </c:pt>
                <c:pt idx="52">
                  <c:v>0.61919999999999997</c:v>
                </c:pt>
                <c:pt idx="53">
                  <c:v>0.2712</c:v>
                </c:pt>
                <c:pt idx="54">
                  <c:v>0.32879999999999998</c:v>
                </c:pt>
                <c:pt idx="55">
                  <c:v>0.41370000000000001</c:v>
                </c:pt>
                <c:pt idx="56">
                  <c:v>0.47949999999999998</c:v>
                </c:pt>
                <c:pt idx="57">
                  <c:v>0.63009999999999999</c:v>
                </c:pt>
                <c:pt idx="58">
                  <c:v>0.90410000000000001</c:v>
                </c:pt>
                <c:pt idx="59">
                  <c:v>0.54249999999999998</c:v>
                </c:pt>
                <c:pt idx="60">
                  <c:v>7.9500000000000001E-2</c:v>
                </c:pt>
                <c:pt idx="61">
                  <c:v>0.55069999999999997</c:v>
                </c:pt>
                <c:pt idx="62">
                  <c:v>0.69320000000000004</c:v>
                </c:pt>
                <c:pt idx="63">
                  <c:v>0.71509999999999996</c:v>
                </c:pt>
                <c:pt idx="64">
                  <c:v>0.52049999999999996</c:v>
                </c:pt>
                <c:pt idx="65">
                  <c:v>0.15890000000000001</c:v>
                </c:pt>
                <c:pt idx="66">
                  <c:v>0.54520000000000002</c:v>
                </c:pt>
                <c:pt idx="67">
                  <c:v>0.47949999999999998</c:v>
                </c:pt>
                <c:pt idx="68">
                  <c:v>0.58630000000000004</c:v>
                </c:pt>
                <c:pt idx="69">
                  <c:v>0.67949999999999999</c:v>
                </c:pt>
                <c:pt idx="70">
                  <c:v>0.57809999999999995</c:v>
                </c:pt>
                <c:pt idx="71">
                  <c:v>0.41099999999999998</c:v>
                </c:pt>
                <c:pt idx="72">
                  <c:v>0.68220000000000003</c:v>
                </c:pt>
                <c:pt idx="73">
                  <c:v>0.82469999999999999</c:v>
                </c:pt>
                <c:pt idx="74">
                  <c:v>0.21640000000000001</c:v>
                </c:pt>
                <c:pt idx="75">
                  <c:v>0.6</c:v>
                </c:pt>
                <c:pt idx="76">
                  <c:v>0.39179999999999998</c:v>
                </c:pt>
                <c:pt idx="77">
                  <c:v>0.58899999999999997</c:v>
                </c:pt>
                <c:pt idx="78">
                  <c:v>0.29320000000000002</c:v>
                </c:pt>
                <c:pt idx="79">
                  <c:v>0.2712</c:v>
                </c:pt>
                <c:pt idx="80">
                  <c:v>0.55069999999999997</c:v>
                </c:pt>
                <c:pt idx="81">
                  <c:v>0.4521</c:v>
                </c:pt>
                <c:pt idx="82">
                  <c:v>0.51780000000000004</c:v>
                </c:pt>
                <c:pt idx="83">
                  <c:v>0.52049999999999996</c:v>
                </c:pt>
                <c:pt idx="84">
                  <c:v>0.63009999999999999</c:v>
                </c:pt>
                <c:pt idx="85">
                  <c:v>0.36990000000000001</c:v>
                </c:pt>
                <c:pt idx="86">
                  <c:v>0.56989999999999996</c:v>
                </c:pt>
                <c:pt idx="87">
                  <c:v>0.41920000000000002</c:v>
                </c:pt>
                <c:pt idx="88">
                  <c:v>0.45479999999999998</c:v>
                </c:pt>
                <c:pt idx="89">
                  <c:v>0.62190000000000001</c:v>
                </c:pt>
                <c:pt idx="90">
                  <c:v>0.70960000000000001</c:v>
                </c:pt>
                <c:pt idx="91">
                  <c:v>0.30959999999999999</c:v>
                </c:pt>
                <c:pt idx="92">
                  <c:v>0.24110000000000001</c:v>
                </c:pt>
                <c:pt idx="93">
                  <c:v>4.6600000000000003E-2</c:v>
                </c:pt>
                <c:pt idx="94">
                  <c:v>0.63560000000000005</c:v>
                </c:pt>
                <c:pt idx="95">
                  <c:v>0.43009999999999998</c:v>
                </c:pt>
                <c:pt idx="96">
                  <c:v>0.38080000000000003</c:v>
                </c:pt>
                <c:pt idx="97">
                  <c:v>0.45750000000000002</c:v>
                </c:pt>
                <c:pt idx="98">
                  <c:v>0.189</c:v>
                </c:pt>
                <c:pt idx="99">
                  <c:v>0.29039999999999999</c:v>
                </c:pt>
                <c:pt idx="100">
                  <c:v>0.29859999999999998</c:v>
                </c:pt>
                <c:pt idx="101">
                  <c:v>0.58079999999999998</c:v>
                </c:pt>
                <c:pt idx="102">
                  <c:v>0.39179999999999998</c:v>
                </c:pt>
                <c:pt idx="103">
                  <c:v>0.38629999999999998</c:v>
                </c:pt>
                <c:pt idx="104">
                  <c:v>0.48770000000000002</c:v>
                </c:pt>
                <c:pt idx="105">
                  <c:v>0.41099999999999998</c:v>
                </c:pt>
                <c:pt idx="106">
                  <c:v>0.50409999999999999</c:v>
                </c:pt>
                <c:pt idx="107">
                  <c:v>0.2767</c:v>
                </c:pt>
                <c:pt idx="108">
                  <c:v>0.32879999999999998</c:v>
                </c:pt>
                <c:pt idx="109">
                  <c:v>0.53149999999999997</c:v>
                </c:pt>
                <c:pt idx="110">
                  <c:v>0.4274</c:v>
                </c:pt>
                <c:pt idx="111">
                  <c:v>0.24110000000000001</c:v>
                </c:pt>
                <c:pt idx="112">
                  <c:v>0.41099999999999998</c:v>
                </c:pt>
                <c:pt idx="113">
                  <c:v>0.39729999999999999</c:v>
                </c:pt>
                <c:pt idx="114">
                  <c:v>0.79730000000000001</c:v>
                </c:pt>
                <c:pt idx="115">
                  <c:v>0.68769999999999998</c:v>
                </c:pt>
                <c:pt idx="116">
                  <c:v>0.58899999999999997</c:v>
                </c:pt>
                <c:pt idx="117">
                  <c:v>0.61919999999999997</c:v>
                </c:pt>
                <c:pt idx="118">
                  <c:v>0.45479999999999998</c:v>
                </c:pt>
                <c:pt idx="119">
                  <c:v>0.48770000000000002</c:v>
                </c:pt>
                <c:pt idx="120">
                  <c:v>0.47949999999999998</c:v>
                </c:pt>
                <c:pt idx="121">
                  <c:v>0.49320000000000003</c:v>
                </c:pt>
                <c:pt idx="122">
                  <c:v>0.36159999999999998</c:v>
                </c:pt>
                <c:pt idx="123">
                  <c:v>0.4219</c:v>
                </c:pt>
                <c:pt idx="124">
                  <c:v>0.74250000000000005</c:v>
                </c:pt>
                <c:pt idx="125">
                  <c:v>0.36990000000000001</c:v>
                </c:pt>
                <c:pt idx="126">
                  <c:v>0.44109999999999999</c:v>
                </c:pt>
                <c:pt idx="127">
                  <c:v>0.47949999999999998</c:v>
                </c:pt>
                <c:pt idx="128">
                  <c:v>0.41370000000000001</c:v>
                </c:pt>
                <c:pt idx="129">
                  <c:v>0.44379999999999997</c:v>
                </c:pt>
                <c:pt idx="130">
                  <c:v>0.61919999999999997</c:v>
                </c:pt>
                <c:pt idx="131">
                  <c:v>0.54790000000000005</c:v>
                </c:pt>
                <c:pt idx="132">
                  <c:v>0.2712</c:v>
                </c:pt>
                <c:pt idx="133">
                  <c:v>0.76160000000000005</c:v>
                </c:pt>
                <c:pt idx="134">
                  <c:v>0.51229999999999998</c:v>
                </c:pt>
                <c:pt idx="135">
                  <c:v>0.60819999999999996</c:v>
                </c:pt>
                <c:pt idx="136">
                  <c:v>0.61099999999999999</c:v>
                </c:pt>
                <c:pt idx="137">
                  <c:v>0.30680000000000002</c:v>
                </c:pt>
                <c:pt idx="138">
                  <c:v>0.52329999999999999</c:v>
                </c:pt>
                <c:pt idx="139">
                  <c:v>0.48220000000000002</c:v>
                </c:pt>
                <c:pt idx="140">
                  <c:v>0.22189999999999999</c:v>
                </c:pt>
                <c:pt idx="141">
                  <c:v>0.38900000000000001</c:v>
                </c:pt>
                <c:pt idx="142">
                  <c:v>0.41639999999999999</c:v>
                </c:pt>
                <c:pt idx="143">
                  <c:v>0.4849</c:v>
                </c:pt>
                <c:pt idx="144">
                  <c:v>0.55069999999999997</c:v>
                </c:pt>
                <c:pt idx="145">
                  <c:v>0.81640000000000001</c:v>
                </c:pt>
                <c:pt idx="146">
                  <c:v>0.29320000000000002</c:v>
                </c:pt>
                <c:pt idx="147">
                  <c:v>0.50139999999999996</c:v>
                </c:pt>
                <c:pt idx="148">
                  <c:v>0.3014</c:v>
                </c:pt>
                <c:pt idx="149">
                  <c:v>0.34250000000000003</c:v>
                </c:pt>
                <c:pt idx="150">
                  <c:v>0.6</c:v>
                </c:pt>
                <c:pt idx="151">
                  <c:v>0.49859999999999999</c:v>
                </c:pt>
                <c:pt idx="152">
                  <c:v>0.63839999999999997</c:v>
                </c:pt>
                <c:pt idx="153">
                  <c:v>0.29039999999999999</c:v>
                </c:pt>
                <c:pt idx="154">
                  <c:v>0.53969999999999996</c:v>
                </c:pt>
                <c:pt idx="155">
                  <c:v>0.27950000000000003</c:v>
                </c:pt>
                <c:pt idx="156">
                  <c:v>0.67669999999999997</c:v>
                </c:pt>
                <c:pt idx="157">
                  <c:v>0.38900000000000001</c:v>
                </c:pt>
                <c:pt idx="158">
                  <c:v>0.57530000000000003</c:v>
                </c:pt>
                <c:pt idx="159">
                  <c:v>0.31230000000000002</c:v>
                </c:pt>
                <c:pt idx="160">
                  <c:v>0.4521</c:v>
                </c:pt>
                <c:pt idx="161">
                  <c:v>0.53149999999999997</c:v>
                </c:pt>
                <c:pt idx="162">
                  <c:v>0.53969999999999996</c:v>
                </c:pt>
                <c:pt idx="163">
                  <c:v>0.4027</c:v>
                </c:pt>
                <c:pt idx="164">
                  <c:v>0.4</c:v>
                </c:pt>
                <c:pt idx="165">
                  <c:v>0.43009999999999998</c:v>
                </c:pt>
                <c:pt idx="166">
                  <c:v>0.4027</c:v>
                </c:pt>
                <c:pt idx="167">
                  <c:v>0.31230000000000002</c:v>
                </c:pt>
                <c:pt idx="168">
                  <c:v>0.2301</c:v>
                </c:pt>
                <c:pt idx="169">
                  <c:v>0.6</c:v>
                </c:pt>
                <c:pt idx="170">
                  <c:v>0.2329</c:v>
                </c:pt>
                <c:pt idx="171">
                  <c:v>0.40820000000000001</c:v>
                </c:pt>
                <c:pt idx="172">
                  <c:v>0.32600000000000001</c:v>
                </c:pt>
                <c:pt idx="173">
                  <c:v>0.38900000000000001</c:v>
                </c:pt>
                <c:pt idx="174">
                  <c:v>0.52049999999999996</c:v>
                </c:pt>
                <c:pt idx="175">
                  <c:v>0.46300000000000002</c:v>
                </c:pt>
                <c:pt idx="176">
                  <c:v>0.67949999999999999</c:v>
                </c:pt>
                <c:pt idx="177">
                  <c:v>0.68220000000000003</c:v>
                </c:pt>
                <c:pt idx="178">
                  <c:v>0.56989999999999996</c:v>
                </c:pt>
                <c:pt idx="179">
                  <c:v>0.86850000000000005</c:v>
                </c:pt>
                <c:pt idx="180">
                  <c:v>0.52329999999999999</c:v>
                </c:pt>
                <c:pt idx="181">
                  <c:v>0.46029999999999999</c:v>
                </c:pt>
                <c:pt idx="182">
                  <c:v>0.35339999999999999</c:v>
                </c:pt>
                <c:pt idx="183">
                  <c:v>0.49859999999999999</c:v>
                </c:pt>
                <c:pt idx="184">
                  <c:v>0.5151</c:v>
                </c:pt>
                <c:pt idx="185">
                  <c:v>0.87119999999999997</c:v>
                </c:pt>
                <c:pt idx="186">
                  <c:v>0.50680000000000003</c:v>
                </c:pt>
                <c:pt idx="187">
                  <c:v>0.28220000000000001</c:v>
                </c:pt>
                <c:pt idx="188">
                  <c:v>0.54249999999999998</c:v>
                </c:pt>
                <c:pt idx="189">
                  <c:v>8.2199999999999995E-2</c:v>
                </c:pt>
                <c:pt idx="190">
                  <c:v>0.34789999999999999</c:v>
                </c:pt>
                <c:pt idx="191">
                  <c:v>0.47670000000000001</c:v>
                </c:pt>
                <c:pt idx="192">
                  <c:v>0.77810000000000001</c:v>
                </c:pt>
                <c:pt idx="193">
                  <c:v>0.39729999999999999</c:v>
                </c:pt>
                <c:pt idx="194">
                  <c:v>0.6</c:v>
                </c:pt>
                <c:pt idx="195">
                  <c:v>0.29320000000000002</c:v>
                </c:pt>
                <c:pt idx="196">
                  <c:v>0.6411</c:v>
                </c:pt>
                <c:pt idx="197">
                  <c:v>0.50409999999999999</c:v>
                </c:pt>
                <c:pt idx="198">
                  <c:v>0.4027</c:v>
                </c:pt>
                <c:pt idx="199">
                  <c:v>0.50680000000000003</c:v>
                </c:pt>
                <c:pt idx="200">
                  <c:v>0.54790000000000005</c:v>
                </c:pt>
                <c:pt idx="201">
                  <c:v>0.36990000000000001</c:v>
                </c:pt>
                <c:pt idx="202">
                  <c:v>0.2356</c:v>
                </c:pt>
                <c:pt idx="203">
                  <c:v>0.58079999999999998</c:v>
                </c:pt>
                <c:pt idx="204">
                  <c:v>1.9199999999999998E-2</c:v>
                </c:pt>
                <c:pt idx="205">
                  <c:v>0.46850000000000003</c:v>
                </c:pt>
                <c:pt idx="206">
                  <c:v>0.34250000000000003</c:v>
                </c:pt>
                <c:pt idx="207">
                  <c:v>0.2712</c:v>
                </c:pt>
                <c:pt idx="208">
                  <c:v>0.43009999999999998</c:v>
                </c:pt>
                <c:pt idx="209">
                  <c:v>0.60550000000000004</c:v>
                </c:pt>
                <c:pt idx="210">
                  <c:v>0.56710000000000005</c:v>
                </c:pt>
                <c:pt idx="211">
                  <c:v>0.61919999999999997</c:v>
                </c:pt>
                <c:pt idx="212">
                  <c:v>0.70409999999999995</c:v>
                </c:pt>
                <c:pt idx="213">
                  <c:v>0.44379999999999997</c:v>
                </c:pt>
                <c:pt idx="214">
                  <c:v>0.4466</c:v>
                </c:pt>
                <c:pt idx="215">
                  <c:v>0.4219</c:v>
                </c:pt>
                <c:pt idx="216">
                  <c:v>0.59179999999999999</c:v>
                </c:pt>
                <c:pt idx="217">
                  <c:v>0.5726</c:v>
                </c:pt>
                <c:pt idx="218">
                  <c:v>0.42470000000000002</c:v>
                </c:pt>
                <c:pt idx="219">
                  <c:v>7.9500000000000001E-2</c:v>
                </c:pt>
                <c:pt idx="220">
                  <c:v>0.31780000000000003</c:v>
                </c:pt>
                <c:pt idx="221">
                  <c:v>0.31230000000000002</c:v>
                </c:pt>
                <c:pt idx="222">
                  <c:v>0.39729999999999999</c:v>
                </c:pt>
                <c:pt idx="223">
                  <c:v>0.61099999999999999</c:v>
                </c:pt>
                <c:pt idx="224">
                  <c:v>0.2329</c:v>
                </c:pt>
                <c:pt idx="225">
                  <c:v>0.50680000000000003</c:v>
                </c:pt>
                <c:pt idx="226">
                  <c:v>0.61639999999999995</c:v>
                </c:pt>
                <c:pt idx="227">
                  <c:v>0.1014</c:v>
                </c:pt>
                <c:pt idx="228">
                  <c:v>0.31509999999999999</c:v>
                </c:pt>
                <c:pt idx="229">
                  <c:v>0.65210000000000001</c:v>
                </c:pt>
                <c:pt idx="230">
                  <c:v>0.51229999999999998</c:v>
                </c:pt>
                <c:pt idx="231">
                  <c:v>0.62739999999999996</c:v>
                </c:pt>
                <c:pt idx="232">
                  <c:v>0.39729999999999999</c:v>
                </c:pt>
                <c:pt idx="233">
                  <c:v>0.37530000000000002</c:v>
                </c:pt>
                <c:pt idx="234">
                  <c:v>0.3342</c:v>
                </c:pt>
                <c:pt idx="235">
                  <c:v>0.36159999999999998</c:v>
                </c:pt>
                <c:pt idx="236">
                  <c:v>0.26579999999999998</c:v>
                </c:pt>
                <c:pt idx="237">
                  <c:v>0.38629999999999998</c:v>
                </c:pt>
                <c:pt idx="238">
                  <c:v>0.31509999999999999</c:v>
                </c:pt>
                <c:pt idx="239">
                  <c:v>0.55620000000000003</c:v>
                </c:pt>
                <c:pt idx="240">
                  <c:v>0.44929999999999998</c:v>
                </c:pt>
                <c:pt idx="241">
                  <c:v>0.31780000000000003</c:v>
                </c:pt>
                <c:pt idx="242">
                  <c:v>0.51229999999999998</c:v>
                </c:pt>
                <c:pt idx="243">
                  <c:v>0.36990000000000001</c:v>
                </c:pt>
              </c:numCache>
            </c:numRef>
          </c:yVal>
          <c:smooth val="0"/>
          <c:extLst>
            <c:ext xmlns:c16="http://schemas.microsoft.com/office/drawing/2014/chart" uri="{C3380CC4-5D6E-409C-BE32-E72D297353CC}">
              <c16:uniqueId val="{00000000-3D41-A547-82F7-8D162ADC4730}"/>
            </c:ext>
          </c:extLst>
        </c:ser>
        <c:dLbls>
          <c:showLegendKey val="0"/>
          <c:showVal val="0"/>
          <c:showCatName val="0"/>
          <c:showSerName val="0"/>
          <c:showPercent val="0"/>
          <c:showBubbleSize val="0"/>
        </c:dLbls>
        <c:axId val="336211120"/>
        <c:axId val="2134613727"/>
      </c:scatterChart>
      <c:valAx>
        <c:axId val="3362111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4613727"/>
        <c:crosses val="autoZero"/>
        <c:crossBetween val="midCat"/>
      </c:valAx>
      <c:valAx>
        <c:axId val="2134613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2111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'3 - "Solver" Rent Optimization'!$O$3</c:f>
              <c:strCache>
                <c:ptCount val="1"/>
                <c:pt idx="0">
                  <c:v>ST Example Occupancy Rate</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9058453328693023E-2"/>
                  <c:y val="-0.12369516310461193"/>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200" baseline="0"/>
                      <a:t>y = -0.7917x + 0.8507</a:t>
                    </a:r>
                    <a:br>
                      <a:rPr lang="en-US" sz="1200" baseline="0"/>
                    </a:br>
                    <a:r>
                      <a:rPr lang="en-US" sz="1200" baseline="0"/>
                      <a:t>R² = 0.5164</a:t>
                    </a:r>
                    <a:endParaRPr lang="en-US" sz="1200"/>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'3 - "Solver" Rent Optimization'!$N$4:$N$247</c:f>
              <c:numCache>
                <c:formatCode>General</c:formatCode>
                <c:ptCount val="244"/>
                <c:pt idx="0">
                  <c:v>0.79743589743589749</c:v>
                </c:pt>
                <c:pt idx="1">
                  <c:v>0.56315789473684219</c:v>
                </c:pt>
                <c:pt idx="2">
                  <c:v>0.52071713147410359</c:v>
                </c:pt>
                <c:pt idx="3">
                  <c:v>0.37943661971830989</c:v>
                </c:pt>
                <c:pt idx="4">
                  <c:v>0.52020202020202022</c:v>
                </c:pt>
                <c:pt idx="5">
                  <c:v>0.42072072072072075</c:v>
                </c:pt>
                <c:pt idx="6">
                  <c:v>0.42036199095022619</c:v>
                </c:pt>
                <c:pt idx="7">
                  <c:v>0.69944903581267226</c:v>
                </c:pt>
                <c:pt idx="8">
                  <c:v>0.30994035785288276</c:v>
                </c:pt>
                <c:pt idx="9">
                  <c:v>0.58993288590604032</c:v>
                </c:pt>
                <c:pt idx="10">
                  <c:v>0.50030840400925214</c:v>
                </c:pt>
                <c:pt idx="11">
                  <c:v>0.38932038834951455</c:v>
                </c:pt>
                <c:pt idx="12">
                  <c:v>0.5</c:v>
                </c:pt>
                <c:pt idx="13">
                  <c:v>0.40943396226415096</c:v>
                </c:pt>
                <c:pt idx="14">
                  <c:v>0.39985528219971056</c:v>
                </c:pt>
                <c:pt idx="15">
                  <c:v>0.65936000000000006</c:v>
                </c:pt>
                <c:pt idx="16">
                  <c:v>0.25064935064935068</c:v>
                </c:pt>
                <c:pt idx="17">
                  <c:v>0.30000000000000004</c:v>
                </c:pt>
                <c:pt idx="18">
                  <c:v>0.62067796610169501</c:v>
                </c:pt>
                <c:pt idx="19">
                  <c:v>0.48918918918918919</c:v>
                </c:pt>
                <c:pt idx="20">
                  <c:v>0.55034965034965044</c:v>
                </c:pt>
                <c:pt idx="21">
                  <c:v>0.54065573770491804</c:v>
                </c:pt>
                <c:pt idx="22">
                  <c:v>0.64984126984126989</c:v>
                </c:pt>
                <c:pt idx="23">
                  <c:v>0.30000000000000004</c:v>
                </c:pt>
                <c:pt idx="24">
                  <c:v>0.53911111111111121</c:v>
                </c:pt>
                <c:pt idx="25">
                  <c:v>0.52553191489361706</c:v>
                </c:pt>
                <c:pt idx="26">
                  <c:v>0.46721311475409844</c:v>
                </c:pt>
                <c:pt idx="27">
                  <c:v>0.83086419753086416</c:v>
                </c:pt>
                <c:pt idx="28">
                  <c:v>0.56046511627906981</c:v>
                </c:pt>
                <c:pt idx="29">
                  <c:v>0.46030534351145036</c:v>
                </c:pt>
                <c:pt idx="30">
                  <c:v>0.62115384615384617</c:v>
                </c:pt>
                <c:pt idx="31">
                  <c:v>0.59863013698630141</c:v>
                </c:pt>
                <c:pt idx="32">
                  <c:v>0.79921259842519687</c:v>
                </c:pt>
                <c:pt idx="33">
                  <c:v>0.67854671280276824</c:v>
                </c:pt>
                <c:pt idx="34">
                  <c:v>0.3666666666666667</c:v>
                </c:pt>
                <c:pt idx="35">
                  <c:v>0.62052401746724895</c:v>
                </c:pt>
                <c:pt idx="36">
                  <c:v>0.74</c:v>
                </c:pt>
                <c:pt idx="37">
                  <c:v>0.60909090909090902</c:v>
                </c:pt>
                <c:pt idx="38">
                  <c:v>0.39677419354838717</c:v>
                </c:pt>
                <c:pt idx="39">
                  <c:v>0.58842105263157907</c:v>
                </c:pt>
                <c:pt idx="40">
                  <c:v>0.40163934426229508</c:v>
                </c:pt>
                <c:pt idx="41">
                  <c:v>0.44649681528662422</c:v>
                </c:pt>
                <c:pt idx="42">
                  <c:v>0.46363636363636362</c:v>
                </c:pt>
                <c:pt idx="43">
                  <c:v>0.39779179810725551</c:v>
                </c:pt>
                <c:pt idx="44">
                  <c:v>0.43777777777777782</c:v>
                </c:pt>
                <c:pt idx="45">
                  <c:v>0.36845637583892621</c:v>
                </c:pt>
                <c:pt idx="46">
                  <c:v>0.71123595505617987</c:v>
                </c:pt>
                <c:pt idx="47">
                  <c:v>0.43103448275862077</c:v>
                </c:pt>
                <c:pt idx="48">
                  <c:v>0.46470588235294119</c:v>
                </c:pt>
                <c:pt idx="49">
                  <c:v>0.68761061946902657</c:v>
                </c:pt>
                <c:pt idx="50">
                  <c:v>0.60778443113772462</c:v>
                </c:pt>
                <c:pt idx="51">
                  <c:v>0.47938144329896915</c:v>
                </c:pt>
                <c:pt idx="52">
                  <c:v>0.35792349726775963</c:v>
                </c:pt>
                <c:pt idx="53">
                  <c:v>0.8087248322147651</c:v>
                </c:pt>
                <c:pt idx="54">
                  <c:v>0.779863481228669</c:v>
                </c:pt>
                <c:pt idx="55">
                  <c:v>0.62173913043478257</c:v>
                </c:pt>
                <c:pt idx="56">
                  <c:v>0.38121212121212122</c:v>
                </c:pt>
                <c:pt idx="57">
                  <c:v>0.5295302013422819</c:v>
                </c:pt>
                <c:pt idx="58">
                  <c:v>0.21069182389937108</c:v>
                </c:pt>
                <c:pt idx="59">
                  <c:v>0.41007751937984493</c:v>
                </c:pt>
                <c:pt idx="60">
                  <c:v>0.9</c:v>
                </c:pt>
                <c:pt idx="61">
                  <c:v>0.38936170212765953</c:v>
                </c:pt>
                <c:pt idx="62">
                  <c:v>0.59000000000000008</c:v>
                </c:pt>
                <c:pt idx="63">
                  <c:v>0.38990662516674079</c:v>
                </c:pt>
                <c:pt idx="64">
                  <c:v>0.40833333333333333</c:v>
                </c:pt>
                <c:pt idx="65">
                  <c:v>0.39913043478260868</c:v>
                </c:pt>
                <c:pt idx="66">
                  <c:v>0.38148148148148153</c:v>
                </c:pt>
                <c:pt idx="67">
                  <c:v>0.36875000000000002</c:v>
                </c:pt>
                <c:pt idx="68">
                  <c:v>0.43015873015873018</c:v>
                </c:pt>
                <c:pt idx="69">
                  <c:v>0.3194690265486726</c:v>
                </c:pt>
                <c:pt idx="70">
                  <c:v>0.42124352331606219</c:v>
                </c:pt>
                <c:pt idx="71">
                  <c:v>0.51042524005486967</c:v>
                </c:pt>
                <c:pt idx="72">
                  <c:v>0.2502645502645503</c:v>
                </c:pt>
                <c:pt idx="73">
                  <c:v>0.16956521739130437</c:v>
                </c:pt>
                <c:pt idx="74">
                  <c:v>0.67142857142857137</c:v>
                </c:pt>
                <c:pt idx="75">
                  <c:v>0.56197183098591552</c:v>
                </c:pt>
                <c:pt idx="76">
                  <c:v>0.4188811188811189</c:v>
                </c:pt>
                <c:pt idx="77">
                  <c:v>0.53984063745019928</c:v>
                </c:pt>
                <c:pt idx="78">
                  <c:v>0.52941176470588236</c:v>
                </c:pt>
                <c:pt idx="79">
                  <c:v>0.65</c:v>
                </c:pt>
                <c:pt idx="80">
                  <c:v>0.34070796460176994</c:v>
                </c:pt>
                <c:pt idx="81">
                  <c:v>0.55000000000000004</c:v>
                </c:pt>
                <c:pt idx="82">
                  <c:v>0.49036144578313257</c:v>
                </c:pt>
                <c:pt idx="83">
                  <c:v>0.56060606060606066</c:v>
                </c:pt>
                <c:pt idx="84">
                  <c:v>0.19117647058823531</c:v>
                </c:pt>
                <c:pt idx="85">
                  <c:v>0.53106796116504862</c:v>
                </c:pt>
                <c:pt idx="86">
                  <c:v>0.45041322314049592</c:v>
                </c:pt>
                <c:pt idx="87">
                  <c:v>0.45878787878787886</c:v>
                </c:pt>
                <c:pt idx="88">
                  <c:v>0.49856630824372761</c:v>
                </c:pt>
                <c:pt idx="89">
                  <c:v>0.50902255639097749</c:v>
                </c:pt>
                <c:pt idx="90">
                  <c:v>0.3523489932885906</c:v>
                </c:pt>
                <c:pt idx="91">
                  <c:v>0.64095238095238094</c:v>
                </c:pt>
                <c:pt idx="92">
                  <c:v>0.70961098398169342</c:v>
                </c:pt>
                <c:pt idx="93">
                  <c:v>0.76069651741293531</c:v>
                </c:pt>
                <c:pt idx="94">
                  <c:v>0.33002114164904867</c:v>
                </c:pt>
                <c:pt idx="95">
                  <c:v>0.60138248847926268</c:v>
                </c:pt>
                <c:pt idx="96">
                  <c:v>0.73963133640553003</c:v>
                </c:pt>
                <c:pt idx="97">
                  <c:v>0.37035573122529653</c:v>
                </c:pt>
                <c:pt idx="98">
                  <c:v>0.53028391167192435</c:v>
                </c:pt>
                <c:pt idx="99">
                  <c:v>0.53030303030303039</c:v>
                </c:pt>
                <c:pt idx="100">
                  <c:v>0.5598425196850394</c:v>
                </c:pt>
                <c:pt idx="101">
                  <c:v>0.40990099009900993</c:v>
                </c:pt>
                <c:pt idx="102">
                  <c:v>0.51019108280254777</c:v>
                </c:pt>
                <c:pt idx="103">
                  <c:v>0.63965244865718796</c:v>
                </c:pt>
                <c:pt idx="104">
                  <c:v>0.47894736842105268</c:v>
                </c:pt>
                <c:pt idx="105">
                  <c:v>0.66023738872403559</c:v>
                </c:pt>
                <c:pt idx="106">
                  <c:v>0.74070796460176991</c:v>
                </c:pt>
                <c:pt idx="107">
                  <c:v>0.5299465240641712</c:v>
                </c:pt>
                <c:pt idx="108">
                  <c:v>0.65965665236051507</c:v>
                </c:pt>
                <c:pt idx="109">
                  <c:v>0.27894736842105267</c:v>
                </c:pt>
                <c:pt idx="110">
                  <c:v>0.43975903614457834</c:v>
                </c:pt>
                <c:pt idx="111">
                  <c:v>0.51935483870967747</c:v>
                </c:pt>
                <c:pt idx="112">
                  <c:v>0.55905292479108637</c:v>
                </c:pt>
                <c:pt idx="113">
                  <c:v>0.53055555555555556</c:v>
                </c:pt>
                <c:pt idx="114">
                  <c:v>0.21171171171171171</c:v>
                </c:pt>
                <c:pt idx="115">
                  <c:v>0.15964912280701754</c:v>
                </c:pt>
                <c:pt idx="116">
                  <c:v>0.44639175257731956</c:v>
                </c:pt>
                <c:pt idx="117">
                  <c:v>0.47948717948717956</c:v>
                </c:pt>
                <c:pt idx="118">
                  <c:v>0.52424242424242429</c:v>
                </c:pt>
                <c:pt idx="119">
                  <c:v>0.61250000000000004</c:v>
                </c:pt>
                <c:pt idx="120">
                  <c:v>0.66216216216216217</c:v>
                </c:pt>
                <c:pt idx="121">
                  <c:v>0.55181347150259075</c:v>
                </c:pt>
                <c:pt idx="122">
                  <c:v>0.58571428571428574</c:v>
                </c:pt>
                <c:pt idx="123">
                  <c:v>0.49024390243902438</c:v>
                </c:pt>
                <c:pt idx="124">
                  <c:v>0.34888888888888892</c:v>
                </c:pt>
                <c:pt idx="125">
                  <c:v>0.64054054054054055</c:v>
                </c:pt>
                <c:pt idx="126">
                  <c:v>0.53851851851851851</c:v>
                </c:pt>
                <c:pt idx="127">
                  <c:v>0.38421052631578945</c:v>
                </c:pt>
                <c:pt idx="128">
                  <c:v>0.42164948453608253</c:v>
                </c:pt>
                <c:pt idx="129">
                  <c:v>0.52978723404255323</c:v>
                </c:pt>
                <c:pt idx="130">
                  <c:v>0.14800000000000002</c:v>
                </c:pt>
                <c:pt idx="131">
                  <c:v>0.44162162162162166</c:v>
                </c:pt>
                <c:pt idx="132">
                  <c:v>0.51052631578947372</c:v>
                </c:pt>
                <c:pt idx="133">
                  <c:v>0.24171428571428571</c:v>
                </c:pt>
                <c:pt idx="134">
                  <c:v>0.45035128805620606</c:v>
                </c:pt>
                <c:pt idx="135">
                  <c:v>0.47171717171717176</c:v>
                </c:pt>
                <c:pt idx="136">
                  <c:v>0.25163398692810457</c:v>
                </c:pt>
                <c:pt idx="137">
                  <c:v>0.54571428571428571</c:v>
                </c:pt>
                <c:pt idx="138">
                  <c:v>0.57204968944099377</c:v>
                </c:pt>
                <c:pt idx="139">
                  <c:v>0.44181818181818189</c:v>
                </c:pt>
                <c:pt idx="140">
                  <c:v>0.64339622641509431</c:v>
                </c:pt>
                <c:pt idx="141">
                  <c:v>0.62235294117647066</c:v>
                </c:pt>
                <c:pt idx="142">
                  <c:v>0.50245398773006145</c:v>
                </c:pt>
                <c:pt idx="143">
                  <c:v>0.44854771784232361</c:v>
                </c:pt>
                <c:pt idx="144">
                  <c:v>0.55454545454545456</c:v>
                </c:pt>
                <c:pt idx="145">
                  <c:v>0.26024653312788903</c:v>
                </c:pt>
                <c:pt idx="146">
                  <c:v>0.71772151898734182</c:v>
                </c:pt>
                <c:pt idx="147">
                  <c:v>0.34258064516129033</c:v>
                </c:pt>
                <c:pt idx="148">
                  <c:v>0.61099476439790579</c:v>
                </c:pt>
                <c:pt idx="149">
                  <c:v>0.52352941176470591</c:v>
                </c:pt>
                <c:pt idx="150">
                  <c:v>0.44782608695652171</c:v>
                </c:pt>
                <c:pt idx="151">
                  <c:v>0.61052631578947369</c:v>
                </c:pt>
                <c:pt idx="152">
                  <c:v>0.60841121495327111</c:v>
                </c:pt>
                <c:pt idx="153">
                  <c:v>0.68105263157894735</c:v>
                </c:pt>
                <c:pt idx="154">
                  <c:v>0.38993288590604025</c:v>
                </c:pt>
                <c:pt idx="155">
                  <c:v>0.74785276073619633</c:v>
                </c:pt>
                <c:pt idx="156">
                  <c:v>0.43975903614457834</c:v>
                </c:pt>
                <c:pt idx="157">
                  <c:v>0.63962264150943393</c:v>
                </c:pt>
                <c:pt idx="158">
                  <c:v>0.54064171122994653</c:v>
                </c:pt>
                <c:pt idx="159">
                  <c:v>0.47791411042944787</c:v>
                </c:pt>
                <c:pt idx="160">
                  <c:v>0.41823204419889504</c:v>
                </c:pt>
                <c:pt idx="161">
                  <c:v>0.64873646209386282</c:v>
                </c:pt>
                <c:pt idx="162">
                  <c:v>0.39022082018927451</c:v>
                </c:pt>
                <c:pt idx="163">
                  <c:v>0.45064935064935063</c:v>
                </c:pt>
                <c:pt idx="164">
                  <c:v>0.73859649122807014</c:v>
                </c:pt>
                <c:pt idx="165">
                  <c:v>0.53034482758620693</c:v>
                </c:pt>
                <c:pt idx="166">
                  <c:v>0.37019867549668872</c:v>
                </c:pt>
                <c:pt idx="167">
                  <c:v>0.67062937062937067</c:v>
                </c:pt>
                <c:pt idx="168">
                  <c:v>0.7204081632653061</c:v>
                </c:pt>
                <c:pt idx="169">
                  <c:v>0.5501607717041801</c:v>
                </c:pt>
                <c:pt idx="170">
                  <c:v>0.62890365448504992</c:v>
                </c:pt>
                <c:pt idx="171">
                  <c:v>0.49032967032967034</c:v>
                </c:pt>
                <c:pt idx="172">
                  <c:v>0.48132678132678142</c:v>
                </c:pt>
                <c:pt idx="173">
                  <c:v>0.58100470957613826</c:v>
                </c:pt>
                <c:pt idx="174">
                  <c:v>0.41137724550898203</c:v>
                </c:pt>
                <c:pt idx="175">
                  <c:v>0.57058823529411762</c:v>
                </c:pt>
                <c:pt idx="176">
                  <c:v>0.1</c:v>
                </c:pt>
                <c:pt idx="177">
                  <c:v>0.31931034482758625</c:v>
                </c:pt>
                <c:pt idx="178">
                  <c:v>0.40222222222222226</c:v>
                </c:pt>
                <c:pt idx="179">
                  <c:v>0.21022727272727276</c:v>
                </c:pt>
                <c:pt idx="180">
                  <c:v>0.42000000000000004</c:v>
                </c:pt>
                <c:pt idx="181">
                  <c:v>0.56008119079837615</c:v>
                </c:pt>
                <c:pt idx="182">
                  <c:v>0.69092872570194386</c:v>
                </c:pt>
                <c:pt idx="183">
                  <c:v>0.36967984934086628</c:v>
                </c:pt>
                <c:pt idx="184">
                  <c:v>0.44038461538461537</c:v>
                </c:pt>
                <c:pt idx="185">
                  <c:v>0.28037135278514591</c:v>
                </c:pt>
                <c:pt idx="186">
                  <c:v>0.44031413612565451</c:v>
                </c:pt>
                <c:pt idx="187">
                  <c:v>0.60965250965250961</c:v>
                </c:pt>
                <c:pt idx="188">
                  <c:v>0.48918918918918919</c:v>
                </c:pt>
                <c:pt idx="189">
                  <c:v>0.77027027027027029</c:v>
                </c:pt>
                <c:pt idx="190">
                  <c:v>0.53042998897464166</c:v>
                </c:pt>
                <c:pt idx="191">
                  <c:v>0.4701674277016743</c:v>
                </c:pt>
                <c:pt idx="192">
                  <c:v>0.17034277198211625</c:v>
                </c:pt>
                <c:pt idx="193">
                  <c:v>0.4390243902439025</c:v>
                </c:pt>
                <c:pt idx="194">
                  <c:v>0.480449141347424</c:v>
                </c:pt>
                <c:pt idx="195">
                  <c:v>0.71041292639138243</c:v>
                </c:pt>
                <c:pt idx="196">
                  <c:v>0.41876606683804629</c:v>
                </c:pt>
                <c:pt idx="197">
                  <c:v>0.64857142857142858</c:v>
                </c:pt>
                <c:pt idx="198">
                  <c:v>0.39038737446197991</c:v>
                </c:pt>
                <c:pt idx="199">
                  <c:v>0.47014925373134331</c:v>
                </c:pt>
                <c:pt idx="200">
                  <c:v>0.21111111111111111</c:v>
                </c:pt>
                <c:pt idx="201">
                  <c:v>0.52967359050445106</c:v>
                </c:pt>
                <c:pt idx="202">
                  <c:v>0.6293680297397769</c:v>
                </c:pt>
                <c:pt idx="203">
                  <c:v>0.37007299270072991</c:v>
                </c:pt>
                <c:pt idx="204">
                  <c:v>0.82926315789473692</c:v>
                </c:pt>
                <c:pt idx="205">
                  <c:v>0.46856368563685635</c:v>
                </c:pt>
                <c:pt idx="206">
                  <c:v>0.55128205128205132</c:v>
                </c:pt>
                <c:pt idx="207">
                  <c:v>0.67014314928425356</c:v>
                </c:pt>
                <c:pt idx="208">
                  <c:v>0.55048543689320395</c:v>
                </c:pt>
                <c:pt idx="209">
                  <c:v>0.4810526315789474</c:v>
                </c:pt>
                <c:pt idx="210">
                  <c:v>0.34888888888888892</c:v>
                </c:pt>
                <c:pt idx="211">
                  <c:v>0.30904522613065327</c:v>
                </c:pt>
                <c:pt idx="212">
                  <c:v>0.27226277372262775</c:v>
                </c:pt>
                <c:pt idx="213">
                  <c:v>0.41959798994974873</c:v>
                </c:pt>
                <c:pt idx="214">
                  <c:v>0.47016949152542376</c:v>
                </c:pt>
                <c:pt idx="215">
                  <c:v>0.44029850746268662</c:v>
                </c:pt>
                <c:pt idx="216">
                  <c:v>0.25938697318007664</c:v>
                </c:pt>
                <c:pt idx="217">
                  <c:v>0.40115473441108551</c:v>
                </c:pt>
                <c:pt idx="218">
                  <c:v>0.67016574585635358</c:v>
                </c:pt>
                <c:pt idx="219">
                  <c:v>0.75964912280701746</c:v>
                </c:pt>
                <c:pt idx="220">
                  <c:v>0.65970695970695969</c:v>
                </c:pt>
                <c:pt idx="221">
                  <c:v>0.7009331259720063</c:v>
                </c:pt>
                <c:pt idx="222">
                  <c:v>0.5580645161290323</c:v>
                </c:pt>
                <c:pt idx="223">
                  <c:v>0.29032258064516131</c:v>
                </c:pt>
                <c:pt idx="224">
                  <c:v>0.65983086680761105</c:v>
                </c:pt>
                <c:pt idx="225">
                  <c:v>0.38088888888888894</c:v>
                </c:pt>
                <c:pt idx="226">
                  <c:v>0.40034129692832765</c:v>
                </c:pt>
                <c:pt idx="227">
                  <c:v>0.84018691588785044</c:v>
                </c:pt>
                <c:pt idx="228">
                  <c:v>0.30891719745222934</c:v>
                </c:pt>
                <c:pt idx="229">
                  <c:v>0.31118012422360253</c:v>
                </c:pt>
                <c:pt idx="230">
                  <c:v>0.53045685279187826</c:v>
                </c:pt>
                <c:pt idx="231">
                  <c:v>0.38940092165898621</c:v>
                </c:pt>
                <c:pt idx="232">
                  <c:v>0.53032490974729241</c:v>
                </c:pt>
                <c:pt idx="233">
                  <c:v>0.58387096774193548</c:v>
                </c:pt>
                <c:pt idx="234">
                  <c:v>0.36051873198847262</c:v>
                </c:pt>
                <c:pt idx="235">
                  <c:v>0.61037974683544305</c:v>
                </c:pt>
                <c:pt idx="236">
                  <c:v>0.28929577464788736</c:v>
                </c:pt>
                <c:pt idx="237">
                  <c:v>0.62989247311827956</c:v>
                </c:pt>
                <c:pt idx="238">
                  <c:v>0.32068965517241377</c:v>
                </c:pt>
                <c:pt idx="239">
                  <c:v>0.33034055727554179</c:v>
                </c:pt>
                <c:pt idx="240">
                  <c:v>0.66</c:v>
                </c:pt>
                <c:pt idx="241">
                  <c:v>0.54960422163588396</c:v>
                </c:pt>
                <c:pt idx="242">
                  <c:v>0.50067453625632385</c:v>
                </c:pt>
                <c:pt idx="243">
                  <c:v>0.51019108280254777</c:v>
                </c:pt>
              </c:numCache>
            </c:numRef>
          </c:xVal>
          <c:yVal>
            <c:numRef>
              <c:f>'3 - "Solver" Rent Optimization'!$O$4:$O$247</c:f>
              <c:numCache>
                <c:formatCode>General</c:formatCode>
                <c:ptCount val="244"/>
                <c:pt idx="0">
                  <c:v>0.16159999999999999</c:v>
                </c:pt>
                <c:pt idx="1">
                  <c:v>0.34789999999999999</c:v>
                </c:pt>
                <c:pt idx="2">
                  <c:v>0.39729999999999999</c:v>
                </c:pt>
                <c:pt idx="3">
                  <c:v>0.3644</c:v>
                </c:pt>
                <c:pt idx="4">
                  <c:v>0.41099999999999998</c:v>
                </c:pt>
                <c:pt idx="5">
                  <c:v>0.41099999999999998</c:v>
                </c:pt>
                <c:pt idx="6">
                  <c:v>0.52600000000000002</c:v>
                </c:pt>
                <c:pt idx="7">
                  <c:v>0.43290000000000001</c:v>
                </c:pt>
                <c:pt idx="8">
                  <c:v>0.69589999999999996</c:v>
                </c:pt>
                <c:pt idx="9">
                  <c:v>0.1096</c:v>
                </c:pt>
                <c:pt idx="10">
                  <c:v>0.22470000000000001</c:v>
                </c:pt>
                <c:pt idx="11">
                  <c:v>0.21920000000000001</c:v>
                </c:pt>
                <c:pt idx="12">
                  <c:v>0.39179999999999998</c:v>
                </c:pt>
                <c:pt idx="13">
                  <c:v>0.53700000000000003</c:v>
                </c:pt>
                <c:pt idx="14">
                  <c:v>0.51229999999999998</c:v>
                </c:pt>
                <c:pt idx="15">
                  <c:v>0.36159999999999998</c:v>
                </c:pt>
                <c:pt idx="16">
                  <c:v>0.84379999999999999</c:v>
                </c:pt>
                <c:pt idx="17">
                  <c:v>0.91510000000000002</c:v>
                </c:pt>
                <c:pt idx="18">
                  <c:v>0.43009999999999998</c:v>
                </c:pt>
                <c:pt idx="19">
                  <c:v>0.48220000000000002</c:v>
                </c:pt>
                <c:pt idx="20">
                  <c:v>0.4904</c:v>
                </c:pt>
                <c:pt idx="21">
                  <c:v>0.52329999999999999</c:v>
                </c:pt>
                <c:pt idx="22">
                  <c:v>0.44929999999999998</c:v>
                </c:pt>
                <c:pt idx="23">
                  <c:v>0.6603</c:v>
                </c:pt>
                <c:pt idx="24">
                  <c:v>0.48770000000000002</c:v>
                </c:pt>
                <c:pt idx="25">
                  <c:v>0.43840000000000001</c:v>
                </c:pt>
                <c:pt idx="26">
                  <c:v>0.53149999999999997</c:v>
                </c:pt>
                <c:pt idx="27">
                  <c:v>0.13969999999999999</c:v>
                </c:pt>
                <c:pt idx="28">
                  <c:v>0.46850000000000003</c:v>
                </c:pt>
                <c:pt idx="29">
                  <c:v>0.50139999999999996</c:v>
                </c:pt>
                <c:pt idx="30">
                  <c:v>0.30680000000000002</c:v>
                </c:pt>
                <c:pt idx="31">
                  <c:v>0.52049999999999996</c:v>
                </c:pt>
                <c:pt idx="32">
                  <c:v>0.1288</c:v>
                </c:pt>
                <c:pt idx="33">
                  <c:v>0.24110000000000001</c:v>
                </c:pt>
                <c:pt idx="34">
                  <c:v>0.4521</c:v>
                </c:pt>
                <c:pt idx="35">
                  <c:v>0.47949999999999998</c:v>
                </c:pt>
                <c:pt idx="36">
                  <c:v>0.2712</c:v>
                </c:pt>
                <c:pt idx="37">
                  <c:v>0.43009999999999998</c:v>
                </c:pt>
                <c:pt idx="38">
                  <c:v>0.56710000000000005</c:v>
                </c:pt>
                <c:pt idx="39">
                  <c:v>0.32050000000000001</c:v>
                </c:pt>
                <c:pt idx="40">
                  <c:v>0.44929999999999998</c:v>
                </c:pt>
                <c:pt idx="41">
                  <c:v>0.50960000000000005</c:v>
                </c:pt>
                <c:pt idx="42">
                  <c:v>0.72050000000000003</c:v>
                </c:pt>
                <c:pt idx="43">
                  <c:v>0.49590000000000001</c:v>
                </c:pt>
                <c:pt idx="44">
                  <c:v>0.44929999999999998</c:v>
                </c:pt>
                <c:pt idx="45">
                  <c:v>0.53149999999999997</c:v>
                </c:pt>
                <c:pt idx="46">
                  <c:v>0.1507</c:v>
                </c:pt>
                <c:pt idx="47">
                  <c:v>0.6</c:v>
                </c:pt>
                <c:pt idx="48">
                  <c:v>0.52600000000000002</c:v>
                </c:pt>
                <c:pt idx="49">
                  <c:v>0.21099999999999999</c:v>
                </c:pt>
                <c:pt idx="50">
                  <c:v>0.33150000000000002</c:v>
                </c:pt>
                <c:pt idx="51">
                  <c:v>0.32879999999999998</c:v>
                </c:pt>
                <c:pt idx="52">
                  <c:v>0.61919999999999997</c:v>
                </c:pt>
                <c:pt idx="53">
                  <c:v>0.2712</c:v>
                </c:pt>
                <c:pt idx="54">
                  <c:v>0.32879999999999998</c:v>
                </c:pt>
                <c:pt idx="55">
                  <c:v>0.41370000000000001</c:v>
                </c:pt>
                <c:pt idx="56">
                  <c:v>0.47949999999999998</c:v>
                </c:pt>
                <c:pt idx="57">
                  <c:v>0.63009999999999999</c:v>
                </c:pt>
                <c:pt idx="58">
                  <c:v>0.90410000000000001</c:v>
                </c:pt>
                <c:pt idx="59">
                  <c:v>0.54249999999999998</c:v>
                </c:pt>
                <c:pt idx="60">
                  <c:v>7.9500000000000001E-2</c:v>
                </c:pt>
                <c:pt idx="61">
                  <c:v>0.55069999999999997</c:v>
                </c:pt>
                <c:pt idx="62">
                  <c:v>0.69320000000000004</c:v>
                </c:pt>
                <c:pt idx="63">
                  <c:v>0.71509999999999996</c:v>
                </c:pt>
                <c:pt idx="64">
                  <c:v>0.52049999999999996</c:v>
                </c:pt>
                <c:pt idx="65">
                  <c:v>0.15890000000000001</c:v>
                </c:pt>
                <c:pt idx="66">
                  <c:v>0.54520000000000002</c:v>
                </c:pt>
                <c:pt idx="67">
                  <c:v>0.47949999999999998</c:v>
                </c:pt>
                <c:pt idx="68">
                  <c:v>0.58630000000000004</c:v>
                </c:pt>
                <c:pt idx="69">
                  <c:v>0.67949999999999999</c:v>
                </c:pt>
                <c:pt idx="70">
                  <c:v>0.57809999999999995</c:v>
                </c:pt>
                <c:pt idx="71">
                  <c:v>0.41099999999999998</c:v>
                </c:pt>
                <c:pt idx="72">
                  <c:v>0.68220000000000003</c:v>
                </c:pt>
                <c:pt idx="73">
                  <c:v>0.82469999999999999</c:v>
                </c:pt>
                <c:pt idx="74">
                  <c:v>0.21640000000000001</c:v>
                </c:pt>
                <c:pt idx="75">
                  <c:v>0.6</c:v>
                </c:pt>
                <c:pt idx="76">
                  <c:v>0.39179999999999998</c:v>
                </c:pt>
                <c:pt idx="77">
                  <c:v>0.58899999999999997</c:v>
                </c:pt>
                <c:pt idx="78">
                  <c:v>0.29320000000000002</c:v>
                </c:pt>
                <c:pt idx="79">
                  <c:v>0.2712</c:v>
                </c:pt>
                <c:pt idx="80">
                  <c:v>0.55069999999999997</c:v>
                </c:pt>
                <c:pt idx="81">
                  <c:v>0.4521</c:v>
                </c:pt>
                <c:pt idx="82">
                  <c:v>0.51780000000000004</c:v>
                </c:pt>
                <c:pt idx="83">
                  <c:v>0.52049999999999996</c:v>
                </c:pt>
                <c:pt idx="84">
                  <c:v>0.63009999999999999</c:v>
                </c:pt>
                <c:pt idx="85">
                  <c:v>0.36990000000000001</c:v>
                </c:pt>
                <c:pt idx="86">
                  <c:v>0.56989999999999996</c:v>
                </c:pt>
                <c:pt idx="87">
                  <c:v>0.41920000000000002</c:v>
                </c:pt>
                <c:pt idx="88">
                  <c:v>0.45479999999999998</c:v>
                </c:pt>
                <c:pt idx="89">
                  <c:v>0.62190000000000001</c:v>
                </c:pt>
                <c:pt idx="90">
                  <c:v>0.70960000000000001</c:v>
                </c:pt>
                <c:pt idx="91">
                  <c:v>0.30959999999999999</c:v>
                </c:pt>
                <c:pt idx="92">
                  <c:v>0.24110000000000001</c:v>
                </c:pt>
                <c:pt idx="93">
                  <c:v>4.6600000000000003E-2</c:v>
                </c:pt>
                <c:pt idx="94">
                  <c:v>0.63560000000000005</c:v>
                </c:pt>
                <c:pt idx="95">
                  <c:v>0.43009999999999998</c:v>
                </c:pt>
                <c:pt idx="96">
                  <c:v>0.38080000000000003</c:v>
                </c:pt>
                <c:pt idx="97">
                  <c:v>0.45750000000000002</c:v>
                </c:pt>
                <c:pt idx="98">
                  <c:v>0.189</c:v>
                </c:pt>
                <c:pt idx="99">
                  <c:v>0.29039999999999999</c:v>
                </c:pt>
                <c:pt idx="100">
                  <c:v>0.29859999999999998</c:v>
                </c:pt>
                <c:pt idx="101">
                  <c:v>0.58079999999999998</c:v>
                </c:pt>
                <c:pt idx="102">
                  <c:v>0.39179999999999998</c:v>
                </c:pt>
                <c:pt idx="103">
                  <c:v>0.38629999999999998</c:v>
                </c:pt>
                <c:pt idx="104">
                  <c:v>0.48770000000000002</c:v>
                </c:pt>
                <c:pt idx="105">
                  <c:v>0.41099999999999998</c:v>
                </c:pt>
                <c:pt idx="106">
                  <c:v>0.50409999999999999</c:v>
                </c:pt>
                <c:pt idx="107">
                  <c:v>0.2767</c:v>
                </c:pt>
                <c:pt idx="108">
                  <c:v>0.32879999999999998</c:v>
                </c:pt>
                <c:pt idx="109">
                  <c:v>0.53149999999999997</c:v>
                </c:pt>
                <c:pt idx="110">
                  <c:v>0.4274</c:v>
                </c:pt>
                <c:pt idx="111">
                  <c:v>0.24110000000000001</c:v>
                </c:pt>
                <c:pt idx="112">
                  <c:v>0.41099999999999998</c:v>
                </c:pt>
                <c:pt idx="113">
                  <c:v>0.39729999999999999</c:v>
                </c:pt>
                <c:pt idx="114">
                  <c:v>0.79730000000000001</c:v>
                </c:pt>
                <c:pt idx="115">
                  <c:v>0.68769999999999998</c:v>
                </c:pt>
                <c:pt idx="116">
                  <c:v>0.58899999999999997</c:v>
                </c:pt>
                <c:pt idx="117">
                  <c:v>0.61919999999999997</c:v>
                </c:pt>
                <c:pt idx="118">
                  <c:v>0.45479999999999998</c:v>
                </c:pt>
                <c:pt idx="119">
                  <c:v>0.48770000000000002</c:v>
                </c:pt>
                <c:pt idx="120">
                  <c:v>0.47949999999999998</c:v>
                </c:pt>
                <c:pt idx="121">
                  <c:v>0.49320000000000003</c:v>
                </c:pt>
                <c:pt idx="122">
                  <c:v>0.36159999999999998</c:v>
                </c:pt>
                <c:pt idx="123">
                  <c:v>0.4219</c:v>
                </c:pt>
                <c:pt idx="124">
                  <c:v>0.74250000000000005</c:v>
                </c:pt>
                <c:pt idx="125">
                  <c:v>0.36990000000000001</c:v>
                </c:pt>
                <c:pt idx="126">
                  <c:v>0.44109999999999999</c:v>
                </c:pt>
                <c:pt idx="127">
                  <c:v>0.47949999999999998</c:v>
                </c:pt>
                <c:pt idx="128">
                  <c:v>0.41370000000000001</c:v>
                </c:pt>
                <c:pt idx="129">
                  <c:v>0.44379999999999997</c:v>
                </c:pt>
                <c:pt idx="130">
                  <c:v>0.61919999999999997</c:v>
                </c:pt>
                <c:pt idx="131">
                  <c:v>0.54790000000000005</c:v>
                </c:pt>
                <c:pt idx="132">
                  <c:v>0.2712</c:v>
                </c:pt>
                <c:pt idx="133">
                  <c:v>0.76160000000000005</c:v>
                </c:pt>
                <c:pt idx="134">
                  <c:v>0.51229999999999998</c:v>
                </c:pt>
                <c:pt idx="135">
                  <c:v>0.60819999999999996</c:v>
                </c:pt>
                <c:pt idx="136">
                  <c:v>0.61099999999999999</c:v>
                </c:pt>
                <c:pt idx="137">
                  <c:v>0.30680000000000002</c:v>
                </c:pt>
                <c:pt idx="138">
                  <c:v>0.52329999999999999</c:v>
                </c:pt>
                <c:pt idx="139">
                  <c:v>0.48220000000000002</c:v>
                </c:pt>
                <c:pt idx="140">
                  <c:v>0.22189999999999999</c:v>
                </c:pt>
                <c:pt idx="141">
                  <c:v>0.38900000000000001</c:v>
                </c:pt>
                <c:pt idx="142">
                  <c:v>0.41639999999999999</c:v>
                </c:pt>
                <c:pt idx="143">
                  <c:v>0.4849</c:v>
                </c:pt>
                <c:pt idx="144">
                  <c:v>0.55069999999999997</c:v>
                </c:pt>
                <c:pt idx="145">
                  <c:v>0.81640000000000001</c:v>
                </c:pt>
                <c:pt idx="146">
                  <c:v>0.29320000000000002</c:v>
                </c:pt>
                <c:pt idx="147">
                  <c:v>0.50139999999999996</c:v>
                </c:pt>
                <c:pt idx="148">
                  <c:v>0.3014</c:v>
                </c:pt>
                <c:pt idx="149">
                  <c:v>0.34250000000000003</c:v>
                </c:pt>
                <c:pt idx="150">
                  <c:v>0.6</c:v>
                </c:pt>
                <c:pt idx="151">
                  <c:v>0.49859999999999999</c:v>
                </c:pt>
                <c:pt idx="152">
                  <c:v>0.63839999999999997</c:v>
                </c:pt>
                <c:pt idx="153">
                  <c:v>0.29039999999999999</c:v>
                </c:pt>
                <c:pt idx="154">
                  <c:v>0.53969999999999996</c:v>
                </c:pt>
                <c:pt idx="155">
                  <c:v>0.27950000000000003</c:v>
                </c:pt>
                <c:pt idx="156">
                  <c:v>0.67669999999999997</c:v>
                </c:pt>
                <c:pt idx="157">
                  <c:v>0.38900000000000001</c:v>
                </c:pt>
                <c:pt idx="158">
                  <c:v>0.57530000000000003</c:v>
                </c:pt>
                <c:pt idx="159">
                  <c:v>0.31230000000000002</c:v>
                </c:pt>
                <c:pt idx="160">
                  <c:v>0.4521</c:v>
                </c:pt>
                <c:pt idx="161">
                  <c:v>0.53149999999999997</c:v>
                </c:pt>
                <c:pt idx="162">
                  <c:v>0.53969999999999996</c:v>
                </c:pt>
                <c:pt idx="163">
                  <c:v>0.4027</c:v>
                </c:pt>
                <c:pt idx="164">
                  <c:v>0.4</c:v>
                </c:pt>
                <c:pt idx="165">
                  <c:v>0.43009999999999998</c:v>
                </c:pt>
                <c:pt idx="166">
                  <c:v>0.4027</c:v>
                </c:pt>
                <c:pt idx="167">
                  <c:v>0.31230000000000002</c:v>
                </c:pt>
                <c:pt idx="168">
                  <c:v>0.2301</c:v>
                </c:pt>
                <c:pt idx="169">
                  <c:v>0.6</c:v>
                </c:pt>
                <c:pt idx="170">
                  <c:v>0.2329</c:v>
                </c:pt>
                <c:pt idx="171">
                  <c:v>0.40820000000000001</c:v>
                </c:pt>
                <c:pt idx="172">
                  <c:v>0.32600000000000001</c:v>
                </c:pt>
                <c:pt idx="173">
                  <c:v>0.38900000000000001</c:v>
                </c:pt>
                <c:pt idx="174">
                  <c:v>0.52049999999999996</c:v>
                </c:pt>
                <c:pt idx="175">
                  <c:v>0.46300000000000002</c:v>
                </c:pt>
                <c:pt idx="176">
                  <c:v>0.67949999999999999</c:v>
                </c:pt>
                <c:pt idx="177">
                  <c:v>0.68220000000000003</c:v>
                </c:pt>
                <c:pt idx="178">
                  <c:v>0.56989999999999996</c:v>
                </c:pt>
                <c:pt idx="179">
                  <c:v>0.86850000000000005</c:v>
                </c:pt>
                <c:pt idx="180">
                  <c:v>0.52329999999999999</c:v>
                </c:pt>
                <c:pt idx="181">
                  <c:v>0.46029999999999999</c:v>
                </c:pt>
                <c:pt idx="182">
                  <c:v>0.35339999999999999</c:v>
                </c:pt>
                <c:pt idx="183">
                  <c:v>0.49859999999999999</c:v>
                </c:pt>
                <c:pt idx="184">
                  <c:v>0.5151</c:v>
                </c:pt>
                <c:pt idx="185">
                  <c:v>0.87119999999999997</c:v>
                </c:pt>
                <c:pt idx="186">
                  <c:v>0.50680000000000003</c:v>
                </c:pt>
                <c:pt idx="187">
                  <c:v>0.28220000000000001</c:v>
                </c:pt>
                <c:pt idx="188">
                  <c:v>0.54249999999999998</c:v>
                </c:pt>
                <c:pt idx="189">
                  <c:v>8.2199999999999995E-2</c:v>
                </c:pt>
                <c:pt idx="190">
                  <c:v>0.34789999999999999</c:v>
                </c:pt>
                <c:pt idx="191">
                  <c:v>0.47670000000000001</c:v>
                </c:pt>
                <c:pt idx="192">
                  <c:v>0.77810000000000001</c:v>
                </c:pt>
                <c:pt idx="193">
                  <c:v>0.39729999999999999</c:v>
                </c:pt>
                <c:pt idx="194">
                  <c:v>0.6</c:v>
                </c:pt>
                <c:pt idx="195">
                  <c:v>0.29320000000000002</c:v>
                </c:pt>
                <c:pt idx="196">
                  <c:v>0.6411</c:v>
                </c:pt>
                <c:pt idx="197">
                  <c:v>0.50409999999999999</c:v>
                </c:pt>
                <c:pt idx="198">
                  <c:v>0.4027</c:v>
                </c:pt>
                <c:pt idx="199">
                  <c:v>0.50680000000000003</c:v>
                </c:pt>
                <c:pt idx="200">
                  <c:v>0.54790000000000005</c:v>
                </c:pt>
                <c:pt idx="201">
                  <c:v>0.36990000000000001</c:v>
                </c:pt>
                <c:pt idx="202">
                  <c:v>0.2356</c:v>
                </c:pt>
                <c:pt idx="203">
                  <c:v>0.58079999999999998</c:v>
                </c:pt>
                <c:pt idx="204">
                  <c:v>1.9199999999999998E-2</c:v>
                </c:pt>
                <c:pt idx="205">
                  <c:v>0.46850000000000003</c:v>
                </c:pt>
                <c:pt idx="206">
                  <c:v>0.34250000000000003</c:v>
                </c:pt>
                <c:pt idx="207">
                  <c:v>0.2712</c:v>
                </c:pt>
                <c:pt idx="208">
                  <c:v>0.43009999999999998</c:v>
                </c:pt>
                <c:pt idx="209">
                  <c:v>0.60550000000000004</c:v>
                </c:pt>
                <c:pt idx="210">
                  <c:v>0.56710000000000005</c:v>
                </c:pt>
                <c:pt idx="211">
                  <c:v>0.61919999999999997</c:v>
                </c:pt>
                <c:pt idx="212">
                  <c:v>0.70409999999999995</c:v>
                </c:pt>
                <c:pt idx="213">
                  <c:v>0.44379999999999997</c:v>
                </c:pt>
                <c:pt idx="214">
                  <c:v>0.4466</c:v>
                </c:pt>
                <c:pt idx="215">
                  <c:v>0.4219</c:v>
                </c:pt>
                <c:pt idx="216">
                  <c:v>0.59179999999999999</c:v>
                </c:pt>
                <c:pt idx="217">
                  <c:v>0.5726</c:v>
                </c:pt>
                <c:pt idx="218">
                  <c:v>0.42470000000000002</c:v>
                </c:pt>
                <c:pt idx="219">
                  <c:v>7.9500000000000001E-2</c:v>
                </c:pt>
                <c:pt idx="220">
                  <c:v>0.31780000000000003</c:v>
                </c:pt>
                <c:pt idx="221">
                  <c:v>0.31230000000000002</c:v>
                </c:pt>
                <c:pt idx="222">
                  <c:v>0.39729999999999999</c:v>
                </c:pt>
                <c:pt idx="223">
                  <c:v>0.61099999999999999</c:v>
                </c:pt>
                <c:pt idx="224">
                  <c:v>0.2329</c:v>
                </c:pt>
                <c:pt idx="225">
                  <c:v>0.50680000000000003</c:v>
                </c:pt>
                <c:pt idx="226">
                  <c:v>0.61639999999999995</c:v>
                </c:pt>
                <c:pt idx="227">
                  <c:v>0.1014</c:v>
                </c:pt>
                <c:pt idx="228">
                  <c:v>0.31509999999999999</c:v>
                </c:pt>
                <c:pt idx="229">
                  <c:v>0.65210000000000001</c:v>
                </c:pt>
                <c:pt idx="230">
                  <c:v>0.51229999999999998</c:v>
                </c:pt>
                <c:pt idx="231">
                  <c:v>0.62739999999999996</c:v>
                </c:pt>
                <c:pt idx="232">
                  <c:v>0.39729999999999999</c:v>
                </c:pt>
                <c:pt idx="233">
                  <c:v>0.37530000000000002</c:v>
                </c:pt>
                <c:pt idx="234">
                  <c:v>0.3342</c:v>
                </c:pt>
                <c:pt idx="235">
                  <c:v>0.36159999999999998</c:v>
                </c:pt>
                <c:pt idx="236">
                  <c:v>0.26579999999999998</c:v>
                </c:pt>
                <c:pt idx="237">
                  <c:v>0.38629999999999998</c:v>
                </c:pt>
                <c:pt idx="238">
                  <c:v>0.31509999999999999</c:v>
                </c:pt>
                <c:pt idx="239">
                  <c:v>0.55620000000000003</c:v>
                </c:pt>
                <c:pt idx="240">
                  <c:v>0.44929999999999998</c:v>
                </c:pt>
                <c:pt idx="241">
                  <c:v>0.31780000000000003</c:v>
                </c:pt>
                <c:pt idx="242">
                  <c:v>0.51229999999999998</c:v>
                </c:pt>
                <c:pt idx="243">
                  <c:v>0.36990000000000001</c:v>
                </c:pt>
              </c:numCache>
            </c:numRef>
          </c:yVal>
          <c:smooth val="0"/>
          <c:extLst>
            <c:ext xmlns:c16="http://schemas.microsoft.com/office/drawing/2014/chart" uri="{C3380CC4-5D6E-409C-BE32-E72D297353CC}">
              <c16:uniqueId val="{00000001-99C9-A746-A19E-C708F5FC1505}"/>
            </c:ext>
          </c:extLst>
        </c:ser>
        <c:dLbls>
          <c:showLegendKey val="0"/>
          <c:showVal val="0"/>
          <c:showCatName val="0"/>
          <c:showSerName val="0"/>
          <c:showPercent val="0"/>
          <c:showBubbleSize val="0"/>
        </c:dLbls>
        <c:axId val="55934416"/>
        <c:axId val="305237632"/>
      </c:scatterChart>
      <c:valAx>
        <c:axId val="559344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237632"/>
        <c:crosses val="autoZero"/>
        <c:crossBetween val="midCat"/>
      </c:valAx>
      <c:valAx>
        <c:axId val="305237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344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584200</xdr:colOff>
      <xdr:row>250</xdr:row>
      <xdr:rowOff>38100</xdr:rowOff>
    </xdr:from>
    <xdr:to>
      <xdr:col>6</xdr:col>
      <xdr:colOff>38100</xdr:colOff>
      <xdr:row>278</xdr:row>
      <xdr:rowOff>177800</xdr:rowOff>
    </xdr:to>
    <xdr:graphicFrame macro="">
      <xdr:nvGraphicFramePr>
        <xdr:cNvPr id="2" name="Chart 1">
          <a:extLst>
            <a:ext uri="{FF2B5EF4-FFF2-40B4-BE49-F238E27FC236}">
              <a16:creationId xmlns:a16="http://schemas.microsoft.com/office/drawing/2014/main" id="{3E83B39E-C60E-AA43-9DC3-98CC65A3E1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15</xdr:col>
      <xdr:colOff>50800</xdr:colOff>
      <xdr:row>8</xdr:row>
      <xdr:rowOff>152400</xdr:rowOff>
    </xdr:from>
    <xdr:to>
      <xdr:col>21</xdr:col>
      <xdr:colOff>476250</xdr:colOff>
      <xdr:row>40</xdr:row>
      <xdr:rowOff>50800</xdr:rowOff>
    </xdr:to>
    <xdr:graphicFrame macro="">
      <xdr:nvGraphicFramePr>
        <xdr:cNvPr id="2" name="Chart 1">
          <a:extLst>
            <a:ext uri="{FF2B5EF4-FFF2-40B4-BE49-F238E27FC236}">
              <a16:creationId xmlns:a16="http://schemas.microsoft.com/office/drawing/2014/main" id="{245C3F36-9310-F043-83D5-07D39945A0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47"/>
  <sheetViews>
    <sheetView topLeftCell="D1" workbookViewId="0">
      <selection activeCell="J35" sqref="J35"/>
    </sheetView>
  </sheetViews>
  <sheetFormatPr baseColWidth="10" defaultRowHeight="16"/>
  <cols>
    <col min="1" max="1" width="22.1640625" customWidth="1"/>
    <col min="3" max="3" width="38.5" customWidth="1"/>
    <col min="4" max="4" width="26.1640625" customWidth="1"/>
    <col min="5" max="5" width="20.83203125" customWidth="1"/>
    <col min="6" max="6" width="18.1640625" customWidth="1"/>
    <col min="7" max="7" width="39.1640625" style="3" customWidth="1"/>
    <col min="8" max="8" width="21.5" customWidth="1"/>
    <col min="9" max="9" width="25.6640625" customWidth="1"/>
    <col min="10" max="10" width="21.33203125" customWidth="1"/>
    <col min="11" max="11" width="27.83203125" style="4" customWidth="1"/>
  </cols>
  <sheetData>
    <row r="1" spans="1:11">
      <c r="B1" t="s">
        <v>0</v>
      </c>
      <c r="C1" s="1" t="s">
        <v>1</v>
      </c>
      <c r="D1" s="2" t="s">
        <v>2</v>
      </c>
      <c r="J1" t="s">
        <v>3</v>
      </c>
    </row>
    <row r="2" spans="1:11">
      <c r="E2" t="s">
        <v>4</v>
      </c>
      <c r="F2" s="29">
        <f>36/37</f>
        <v>0.97297297297297303</v>
      </c>
      <c r="G2" s="9" t="s">
        <v>19</v>
      </c>
      <c r="H2" t="s">
        <v>5</v>
      </c>
      <c r="J2" t="s">
        <v>6</v>
      </c>
      <c r="K2" s="4" t="s">
        <v>7</v>
      </c>
    </row>
    <row r="3" spans="1:11" s="8" customFormat="1">
      <c r="A3" s="5" t="s">
        <v>8</v>
      </c>
      <c r="B3" s="5" t="s">
        <v>9</v>
      </c>
      <c r="C3" s="5" t="s">
        <v>10</v>
      </c>
      <c r="D3" s="5" t="s">
        <v>11</v>
      </c>
      <c r="E3" s="5" t="s">
        <v>12</v>
      </c>
      <c r="F3" s="5" t="s">
        <v>13</v>
      </c>
      <c r="G3" s="6" t="s">
        <v>14</v>
      </c>
      <c r="H3" s="5" t="s">
        <v>15</v>
      </c>
      <c r="I3" s="5" t="s">
        <v>16</v>
      </c>
      <c r="J3" s="5" t="s">
        <v>17</v>
      </c>
      <c r="K3" s="7" t="s">
        <v>18</v>
      </c>
    </row>
    <row r="4" spans="1:11">
      <c r="A4" s="30" t="s">
        <v>50</v>
      </c>
      <c r="B4" s="30" t="s">
        <v>294</v>
      </c>
      <c r="C4" s="30" t="s">
        <v>356</v>
      </c>
      <c r="D4" s="30">
        <v>2</v>
      </c>
      <c r="E4" s="30">
        <v>1060</v>
      </c>
      <c r="F4" s="29">
        <f t="shared" ref="F4:F67" si="0">36/37</f>
        <v>0.97297297297297303</v>
      </c>
      <c r="G4" s="31">
        <f>E4*12*F4</f>
        <v>12376.216216216217</v>
      </c>
      <c r="H4" s="30">
        <v>114</v>
      </c>
      <c r="I4" s="30">
        <v>153</v>
      </c>
      <c r="J4" s="30">
        <v>148</v>
      </c>
      <c r="K4" s="30">
        <v>0.16159999999999999</v>
      </c>
    </row>
    <row r="5" spans="1:11">
      <c r="A5" s="30" t="s">
        <v>51</v>
      </c>
      <c r="B5" s="30" t="s">
        <v>295</v>
      </c>
      <c r="C5" s="30" t="s">
        <v>356</v>
      </c>
      <c r="D5" s="30">
        <v>2</v>
      </c>
      <c r="E5" s="30">
        <v>1200</v>
      </c>
      <c r="F5" s="29">
        <f t="shared" si="0"/>
        <v>0.97297297297297303</v>
      </c>
      <c r="G5" s="31">
        <f t="shared" ref="G5:G68" si="1">E5*12*F5</f>
        <v>14010.810810810812</v>
      </c>
      <c r="H5" s="30">
        <v>111</v>
      </c>
      <c r="I5" s="30">
        <v>149</v>
      </c>
      <c r="J5" s="30">
        <v>133</v>
      </c>
      <c r="K5" s="30">
        <v>0.34789999999999999</v>
      </c>
    </row>
    <row r="6" spans="1:11">
      <c r="A6" s="30" t="s">
        <v>52</v>
      </c>
      <c r="B6" s="30" t="s">
        <v>296</v>
      </c>
      <c r="C6" s="30" t="s">
        <v>356</v>
      </c>
      <c r="D6" s="30">
        <v>1</v>
      </c>
      <c r="E6" s="30">
        <v>3300</v>
      </c>
      <c r="F6" s="29">
        <f t="shared" si="0"/>
        <v>0.97297297297297303</v>
      </c>
      <c r="G6" s="31">
        <f t="shared" si="1"/>
        <v>38529.729729729734</v>
      </c>
      <c r="H6" s="30">
        <v>108</v>
      </c>
      <c r="I6" s="30">
        <v>610</v>
      </c>
      <c r="J6" s="30">
        <v>372</v>
      </c>
      <c r="K6" s="30">
        <v>0.39729999999999999</v>
      </c>
    </row>
    <row r="7" spans="1:11">
      <c r="A7" s="30" t="s">
        <v>53</v>
      </c>
      <c r="B7" s="30" t="s">
        <v>297</v>
      </c>
      <c r="C7" s="30" t="s">
        <v>356</v>
      </c>
      <c r="D7" s="30">
        <v>1</v>
      </c>
      <c r="E7" s="30">
        <v>1400</v>
      </c>
      <c r="F7" s="29">
        <f t="shared" si="0"/>
        <v>0.97297297297297303</v>
      </c>
      <c r="G7" s="31">
        <f t="shared" si="1"/>
        <v>16345.945945945947</v>
      </c>
      <c r="H7" s="30">
        <v>178</v>
      </c>
      <c r="I7" s="30">
        <v>533</v>
      </c>
      <c r="J7" s="30">
        <v>302</v>
      </c>
      <c r="K7" s="30">
        <v>0.3644</v>
      </c>
    </row>
    <row r="8" spans="1:11">
      <c r="A8" s="30" t="s">
        <v>54</v>
      </c>
      <c r="B8" s="30" t="s">
        <v>297</v>
      </c>
      <c r="C8" s="30" t="s">
        <v>356</v>
      </c>
      <c r="D8" s="30">
        <v>2</v>
      </c>
      <c r="E8" s="30">
        <v>2000</v>
      </c>
      <c r="F8" s="29">
        <f t="shared" si="0"/>
        <v>0.97297297297297303</v>
      </c>
      <c r="G8" s="31">
        <f t="shared" si="1"/>
        <v>23351.351351351354</v>
      </c>
      <c r="H8" s="30">
        <v>221</v>
      </c>
      <c r="I8" s="30">
        <v>617</v>
      </c>
      <c r="J8" s="30">
        <v>429</v>
      </c>
      <c r="K8" s="30">
        <v>0.41099999999999998</v>
      </c>
    </row>
    <row r="9" spans="1:11">
      <c r="A9" s="30" t="s">
        <v>55</v>
      </c>
      <c r="B9" s="30" t="s">
        <v>297</v>
      </c>
      <c r="C9" s="30" t="s">
        <v>357</v>
      </c>
      <c r="D9" s="30">
        <v>1</v>
      </c>
      <c r="E9" s="30">
        <v>1600</v>
      </c>
      <c r="F9" s="29">
        <f t="shared" si="0"/>
        <v>0.97297297297297303</v>
      </c>
      <c r="G9" s="31">
        <f t="shared" si="1"/>
        <v>18681.081081081084</v>
      </c>
      <c r="H9" s="30">
        <v>202</v>
      </c>
      <c r="I9" s="30">
        <v>646</v>
      </c>
      <c r="J9" s="30">
        <v>380</v>
      </c>
      <c r="K9" s="30">
        <v>0.41099999999999998</v>
      </c>
    </row>
    <row r="10" spans="1:11">
      <c r="A10" s="30" t="s">
        <v>56</v>
      </c>
      <c r="B10" s="30" t="s">
        <v>297</v>
      </c>
      <c r="C10" s="30" t="s">
        <v>357</v>
      </c>
      <c r="D10" s="30">
        <v>2</v>
      </c>
      <c r="E10" s="30">
        <v>2800</v>
      </c>
      <c r="F10" s="29">
        <f t="shared" si="0"/>
        <v>0.97297297297297303</v>
      </c>
      <c r="G10" s="31">
        <f t="shared" si="1"/>
        <v>32691.891891891893</v>
      </c>
      <c r="H10" s="30">
        <v>197</v>
      </c>
      <c r="I10" s="30">
        <v>639</v>
      </c>
      <c r="J10" s="30">
        <v>374</v>
      </c>
      <c r="K10" s="30">
        <v>0.52600000000000002</v>
      </c>
    </row>
    <row r="11" spans="1:11">
      <c r="A11" s="30" t="s">
        <v>57</v>
      </c>
      <c r="B11" s="30" t="s">
        <v>298</v>
      </c>
      <c r="C11" s="30" t="s">
        <v>356</v>
      </c>
      <c r="D11" s="30">
        <v>1</v>
      </c>
      <c r="E11" s="30">
        <v>1100</v>
      </c>
      <c r="F11" s="29">
        <f t="shared" si="0"/>
        <v>0.97297297297297303</v>
      </c>
      <c r="G11" s="31">
        <f t="shared" si="1"/>
        <v>12843.243243243243</v>
      </c>
      <c r="H11" s="30">
        <v>114</v>
      </c>
      <c r="I11" s="30">
        <v>477</v>
      </c>
      <c r="J11" s="30">
        <v>386</v>
      </c>
      <c r="K11" s="30">
        <v>0.43290000000000001</v>
      </c>
    </row>
    <row r="12" spans="1:11">
      <c r="A12" s="30" t="s">
        <v>58</v>
      </c>
      <c r="B12" s="30" t="s">
        <v>298</v>
      </c>
      <c r="C12" s="30" t="s">
        <v>356</v>
      </c>
      <c r="D12" s="30">
        <v>2</v>
      </c>
      <c r="E12" s="30">
        <v>1900</v>
      </c>
      <c r="F12" s="29">
        <f t="shared" si="0"/>
        <v>0.97297297297297303</v>
      </c>
      <c r="G12" s="31">
        <f t="shared" si="1"/>
        <v>22183.783783783783</v>
      </c>
      <c r="H12" s="30">
        <v>80</v>
      </c>
      <c r="I12" s="30">
        <v>583</v>
      </c>
      <c r="J12" s="30">
        <v>212</v>
      </c>
      <c r="K12" s="30">
        <v>0.69589999999999996</v>
      </c>
    </row>
    <row r="13" spans="1:11">
      <c r="A13" s="30" t="s">
        <v>59</v>
      </c>
      <c r="B13" s="30" t="s">
        <v>298</v>
      </c>
      <c r="C13" s="30" t="s">
        <v>357</v>
      </c>
      <c r="D13" s="30">
        <v>1</v>
      </c>
      <c r="E13" s="30">
        <v>1800</v>
      </c>
      <c r="F13" s="29">
        <f t="shared" si="0"/>
        <v>0.97297297297297303</v>
      </c>
      <c r="G13" s="31">
        <f t="shared" si="1"/>
        <v>21016.216216216217</v>
      </c>
      <c r="H13" s="30">
        <v>239</v>
      </c>
      <c r="I13" s="30">
        <v>1431</v>
      </c>
      <c r="J13" s="30">
        <v>969</v>
      </c>
      <c r="K13" s="30">
        <v>0.1096</v>
      </c>
    </row>
    <row r="14" spans="1:11">
      <c r="A14" s="30" t="s">
        <v>60</v>
      </c>
      <c r="B14" s="30" t="s">
        <v>298</v>
      </c>
      <c r="C14" s="30" t="s">
        <v>357</v>
      </c>
      <c r="D14" s="30">
        <v>2</v>
      </c>
      <c r="E14" s="30">
        <v>3200</v>
      </c>
      <c r="F14" s="29">
        <f t="shared" si="0"/>
        <v>0.97297297297297303</v>
      </c>
      <c r="G14" s="31">
        <f t="shared" si="1"/>
        <v>37362.162162162167</v>
      </c>
      <c r="H14" s="30">
        <v>236</v>
      </c>
      <c r="I14" s="30">
        <v>1533</v>
      </c>
      <c r="J14" s="30">
        <v>885</v>
      </c>
      <c r="K14" s="30">
        <v>0.22470000000000001</v>
      </c>
    </row>
    <row r="15" spans="1:11">
      <c r="A15" s="30" t="s">
        <v>61</v>
      </c>
      <c r="B15" s="30" t="s">
        <v>299</v>
      </c>
      <c r="C15" s="30" t="s">
        <v>356</v>
      </c>
      <c r="D15" s="30">
        <v>1</v>
      </c>
      <c r="E15" s="30">
        <v>1000</v>
      </c>
      <c r="F15" s="29">
        <f t="shared" si="0"/>
        <v>0.97297297297297303</v>
      </c>
      <c r="G15" s="31">
        <f t="shared" si="1"/>
        <v>11675.675675675677</v>
      </c>
      <c r="H15" s="30">
        <v>138</v>
      </c>
      <c r="I15" s="30">
        <v>550</v>
      </c>
      <c r="J15" s="30">
        <v>287</v>
      </c>
      <c r="K15" s="30">
        <v>0.21920000000000001</v>
      </c>
    </row>
    <row r="16" spans="1:11">
      <c r="A16" s="30" t="s">
        <v>62</v>
      </c>
      <c r="B16" s="30" t="s">
        <v>295</v>
      </c>
      <c r="C16" s="30" t="s">
        <v>357</v>
      </c>
      <c r="D16" s="30">
        <v>1</v>
      </c>
      <c r="E16" s="30">
        <v>1000</v>
      </c>
      <c r="F16" s="29">
        <f t="shared" si="0"/>
        <v>0.97297297297297303</v>
      </c>
      <c r="G16" s="31">
        <f t="shared" si="1"/>
        <v>11675.675675675677</v>
      </c>
      <c r="H16" s="30">
        <v>116</v>
      </c>
      <c r="I16" s="30">
        <v>296</v>
      </c>
      <c r="J16" s="30">
        <v>206</v>
      </c>
      <c r="K16" s="30">
        <v>0.39179999999999998</v>
      </c>
    </row>
    <row r="17" spans="1:11">
      <c r="A17" s="30" t="s">
        <v>63</v>
      </c>
      <c r="B17" s="30" t="s">
        <v>299</v>
      </c>
      <c r="C17" s="30" t="s">
        <v>356</v>
      </c>
      <c r="D17" s="30">
        <v>2</v>
      </c>
      <c r="E17" s="30">
        <v>1300</v>
      </c>
      <c r="F17" s="29">
        <f t="shared" si="0"/>
        <v>0.97297297297297303</v>
      </c>
      <c r="G17" s="31">
        <f t="shared" si="1"/>
        <v>15178.378378378378</v>
      </c>
      <c r="H17" s="30">
        <v>175</v>
      </c>
      <c r="I17" s="30">
        <v>917</v>
      </c>
      <c r="J17" s="30">
        <v>462</v>
      </c>
      <c r="K17" s="30">
        <v>0.53700000000000003</v>
      </c>
    </row>
    <row r="18" spans="1:11">
      <c r="A18" s="30" t="s">
        <v>64</v>
      </c>
      <c r="B18" s="30" t="s">
        <v>299</v>
      </c>
      <c r="C18" s="30" t="s">
        <v>357</v>
      </c>
      <c r="D18" s="30">
        <v>1</v>
      </c>
      <c r="E18" s="30">
        <v>1200</v>
      </c>
      <c r="F18" s="29">
        <f t="shared" si="0"/>
        <v>0.97297297297297303</v>
      </c>
      <c r="G18" s="31">
        <f t="shared" si="1"/>
        <v>14010.810810810812</v>
      </c>
      <c r="H18" s="30">
        <v>130</v>
      </c>
      <c r="I18" s="30">
        <v>821</v>
      </c>
      <c r="J18" s="30">
        <v>389</v>
      </c>
      <c r="K18" s="30">
        <v>0.51229999999999998</v>
      </c>
    </row>
    <row r="19" spans="1:11">
      <c r="A19" s="30" t="s">
        <v>65</v>
      </c>
      <c r="B19" s="30" t="s">
        <v>299</v>
      </c>
      <c r="C19" s="30" t="s">
        <v>357</v>
      </c>
      <c r="D19" s="30">
        <v>2</v>
      </c>
      <c r="E19" s="30">
        <v>1600</v>
      </c>
      <c r="F19" s="29">
        <f t="shared" si="0"/>
        <v>0.97297297297297303</v>
      </c>
      <c r="G19" s="31">
        <f t="shared" si="1"/>
        <v>18681.081081081084</v>
      </c>
      <c r="H19" s="30">
        <v>241</v>
      </c>
      <c r="I19" s="30">
        <v>866</v>
      </c>
      <c r="J19" s="30">
        <v>678</v>
      </c>
      <c r="K19" s="30">
        <v>0.36159999999999998</v>
      </c>
    </row>
    <row r="20" spans="1:11">
      <c r="A20" s="30" t="s">
        <v>66</v>
      </c>
      <c r="B20" s="30" t="s">
        <v>300</v>
      </c>
      <c r="C20" s="30" t="s">
        <v>356</v>
      </c>
      <c r="D20" s="30">
        <v>1</v>
      </c>
      <c r="E20" s="30">
        <v>800</v>
      </c>
      <c r="F20" s="29">
        <f t="shared" si="0"/>
        <v>0.97297297297297303</v>
      </c>
      <c r="G20" s="31">
        <f t="shared" si="1"/>
        <v>9340.5405405405418</v>
      </c>
      <c r="H20" s="30">
        <v>134</v>
      </c>
      <c r="I20" s="30">
        <v>288</v>
      </c>
      <c r="J20" s="30">
        <v>163</v>
      </c>
      <c r="K20" s="30">
        <v>0.84379999999999999</v>
      </c>
    </row>
    <row r="21" spans="1:11">
      <c r="A21" s="30" t="s">
        <v>67</v>
      </c>
      <c r="B21" s="30" t="s">
        <v>300</v>
      </c>
      <c r="C21" s="30" t="s">
        <v>356</v>
      </c>
      <c r="D21" s="30">
        <v>2</v>
      </c>
      <c r="E21" s="30">
        <v>1200</v>
      </c>
      <c r="F21" s="29">
        <f t="shared" si="0"/>
        <v>0.97297297297297303</v>
      </c>
      <c r="G21" s="31">
        <f t="shared" si="1"/>
        <v>14010.810810810812</v>
      </c>
      <c r="H21" s="30">
        <v>234</v>
      </c>
      <c r="I21" s="30">
        <v>794</v>
      </c>
      <c r="J21" s="30">
        <v>374</v>
      </c>
      <c r="K21" s="30">
        <v>0.91510000000000002</v>
      </c>
    </row>
    <row r="22" spans="1:11">
      <c r="A22" s="30" t="s">
        <v>68</v>
      </c>
      <c r="B22" s="30" t="s">
        <v>300</v>
      </c>
      <c r="C22" s="30" t="s">
        <v>357</v>
      </c>
      <c r="D22" s="30">
        <v>1</v>
      </c>
      <c r="E22" s="30">
        <v>900</v>
      </c>
      <c r="F22" s="29">
        <f t="shared" si="0"/>
        <v>0.97297297297297303</v>
      </c>
      <c r="G22" s="31">
        <f t="shared" si="1"/>
        <v>10508.108108108108</v>
      </c>
      <c r="H22" s="30">
        <v>252</v>
      </c>
      <c r="I22" s="30">
        <v>547</v>
      </c>
      <c r="J22" s="30">
        <v>444</v>
      </c>
      <c r="K22" s="30">
        <v>0.43009999999999998</v>
      </c>
    </row>
    <row r="23" spans="1:11">
      <c r="A23" s="30" t="s">
        <v>69</v>
      </c>
      <c r="B23" s="30" t="s">
        <v>300</v>
      </c>
      <c r="C23" s="30" t="s">
        <v>357</v>
      </c>
      <c r="D23" s="30">
        <v>2</v>
      </c>
      <c r="E23" s="30">
        <v>1100</v>
      </c>
      <c r="F23" s="29">
        <f t="shared" si="0"/>
        <v>0.97297297297297303</v>
      </c>
      <c r="G23" s="31">
        <f t="shared" si="1"/>
        <v>12843.243243243243</v>
      </c>
      <c r="H23" s="30">
        <v>246</v>
      </c>
      <c r="I23" s="30">
        <v>616</v>
      </c>
      <c r="J23" s="30">
        <v>426</v>
      </c>
      <c r="K23" s="30">
        <v>0.48220000000000002</v>
      </c>
    </row>
    <row r="24" spans="1:11">
      <c r="A24" s="30" t="s">
        <v>70</v>
      </c>
      <c r="B24" s="30" t="s">
        <v>301</v>
      </c>
      <c r="C24" s="30" t="s">
        <v>356</v>
      </c>
      <c r="D24" s="30">
        <v>1</v>
      </c>
      <c r="E24" s="30">
        <v>1000</v>
      </c>
      <c r="F24" s="29">
        <f t="shared" si="0"/>
        <v>0.97297297297297303</v>
      </c>
      <c r="G24" s="31">
        <f t="shared" si="1"/>
        <v>11675.675675675677</v>
      </c>
      <c r="H24" s="30">
        <v>171</v>
      </c>
      <c r="I24" s="30">
        <v>457</v>
      </c>
      <c r="J24" s="30">
        <v>332</v>
      </c>
      <c r="K24" s="30">
        <v>0.4904</v>
      </c>
    </row>
    <row r="25" spans="1:11">
      <c r="A25" s="30" t="s">
        <v>71</v>
      </c>
      <c r="B25" s="30" t="s">
        <v>301</v>
      </c>
      <c r="C25" s="30" t="s">
        <v>356</v>
      </c>
      <c r="D25" s="30">
        <v>2</v>
      </c>
      <c r="E25" s="30">
        <v>1400</v>
      </c>
      <c r="F25" s="29">
        <f t="shared" si="0"/>
        <v>0.97297297297297303</v>
      </c>
      <c r="G25" s="31">
        <f t="shared" si="1"/>
        <v>16345.945945945947</v>
      </c>
      <c r="H25" s="30">
        <v>262</v>
      </c>
      <c r="I25" s="30">
        <v>567</v>
      </c>
      <c r="J25" s="30">
        <v>430</v>
      </c>
      <c r="K25" s="30">
        <v>0.52329999999999999</v>
      </c>
    </row>
    <row r="26" spans="1:11">
      <c r="A26" s="30" t="s">
        <v>72</v>
      </c>
      <c r="B26" s="30" t="s">
        <v>301</v>
      </c>
      <c r="C26" s="30" t="s">
        <v>357</v>
      </c>
      <c r="D26" s="30">
        <v>1</v>
      </c>
      <c r="E26" s="30">
        <v>1500</v>
      </c>
      <c r="F26" s="29">
        <f t="shared" si="0"/>
        <v>0.97297297297297303</v>
      </c>
      <c r="G26" s="31">
        <f t="shared" si="1"/>
        <v>17513.513513513513</v>
      </c>
      <c r="H26" s="30">
        <v>229</v>
      </c>
      <c r="I26" s="30">
        <v>859</v>
      </c>
      <c r="J26" s="30">
        <v>662</v>
      </c>
      <c r="K26" s="30">
        <v>0.44929999999999998</v>
      </c>
    </row>
    <row r="27" spans="1:11">
      <c r="A27" s="30" t="s">
        <v>73</v>
      </c>
      <c r="B27" s="30" t="s">
        <v>295</v>
      </c>
      <c r="C27" s="30" t="s">
        <v>357</v>
      </c>
      <c r="D27" s="30">
        <v>2</v>
      </c>
      <c r="E27" s="30">
        <v>1300</v>
      </c>
      <c r="F27" s="29">
        <f t="shared" si="0"/>
        <v>0.97297297297297303</v>
      </c>
      <c r="G27" s="31">
        <f t="shared" si="1"/>
        <v>15178.378378378378</v>
      </c>
      <c r="H27" s="30">
        <v>136</v>
      </c>
      <c r="I27" s="30">
        <v>336</v>
      </c>
      <c r="J27" s="30">
        <v>186</v>
      </c>
      <c r="K27" s="30">
        <v>0.6603</v>
      </c>
    </row>
    <row r="28" spans="1:11">
      <c r="A28" s="30" t="s">
        <v>74</v>
      </c>
      <c r="B28" s="30" t="s">
        <v>301</v>
      </c>
      <c r="C28" s="30" t="s">
        <v>357</v>
      </c>
      <c r="D28" s="30">
        <v>2</v>
      </c>
      <c r="E28" s="30">
        <v>1600</v>
      </c>
      <c r="F28" s="29">
        <f t="shared" si="0"/>
        <v>0.97297297297297303</v>
      </c>
      <c r="G28" s="31">
        <f t="shared" si="1"/>
        <v>18681.081081081084</v>
      </c>
      <c r="H28" s="30">
        <v>449</v>
      </c>
      <c r="I28" s="30">
        <v>899</v>
      </c>
      <c r="J28" s="30">
        <v>696</v>
      </c>
      <c r="K28" s="30">
        <v>0.48770000000000002</v>
      </c>
    </row>
    <row r="29" spans="1:11">
      <c r="A29" s="30" t="s">
        <v>75</v>
      </c>
      <c r="B29" s="30" t="s">
        <v>302</v>
      </c>
      <c r="C29" s="30" t="s">
        <v>356</v>
      </c>
      <c r="D29" s="30">
        <v>1</v>
      </c>
      <c r="E29" s="30">
        <v>600</v>
      </c>
      <c r="F29" s="29">
        <f t="shared" si="0"/>
        <v>0.97297297297297303</v>
      </c>
      <c r="G29" s="31">
        <f t="shared" si="1"/>
        <v>7005.4054054054059</v>
      </c>
      <c r="H29" s="30">
        <v>132</v>
      </c>
      <c r="I29" s="30">
        <v>226</v>
      </c>
      <c r="J29" s="30">
        <v>182</v>
      </c>
      <c r="K29" s="30">
        <v>0.43840000000000001</v>
      </c>
    </row>
    <row r="30" spans="1:11">
      <c r="A30" s="30" t="s">
        <v>76</v>
      </c>
      <c r="B30" s="30" t="s">
        <v>302</v>
      </c>
      <c r="C30" s="30" t="s">
        <v>356</v>
      </c>
      <c r="D30" s="30">
        <v>2</v>
      </c>
      <c r="E30" s="30">
        <v>800</v>
      </c>
      <c r="F30" s="29">
        <f t="shared" si="0"/>
        <v>0.97297297297297303</v>
      </c>
      <c r="G30" s="31">
        <f t="shared" si="1"/>
        <v>9340.5405405405418</v>
      </c>
      <c r="H30" s="30">
        <v>157</v>
      </c>
      <c r="I30" s="30">
        <v>340</v>
      </c>
      <c r="J30" s="30">
        <v>241</v>
      </c>
      <c r="K30" s="30">
        <v>0.53149999999999997</v>
      </c>
    </row>
    <row r="31" spans="1:11">
      <c r="A31" s="30" t="s">
        <v>77</v>
      </c>
      <c r="B31" s="30" t="s">
        <v>302</v>
      </c>
      <c r="C31" s="30" t="s">
        <v>357</v>
      </c>
      <c r="D31" s="30">
        <v>1</v>
      </c>
      <c r="E31" s="30">
        <v>700</v>
      </c>
      <c r="F31" s="29">
        <f t="shared" si="0"/>
        <v>0.97297297297297303</v>
      </c>
      <c r="G31" s="31">
        <f t="shared" si="1"/>
        <v>8172.9729729729734</v>
      </c>
      <c r="H31" s="30">
        <v>215</v>
      </c>
      <c r="I31" s="30">
        <v>377</v>
      </c>
      <c r="J31" s="30">
        <v>363</v>
      </c>
      <c r="K31" s="30">
        <v>0.13969999999999999</v>
      </c>
    </row>
    <row r="32" spans="1:11">
      <c r="A32" s="30" t="s">
        <v>78</v>
      </c>
      <c r="B32" s="30" t="s">
        <v>302</v>
      </c>
      <c r="C32" s="30" t="s">
        <v>357</v>
      </c>
      <c r="D32" s="30">
        <v>2</v>
      </c>
      <c r="E32" s="30">
        <v>1000</v>
      </c>
      <c r="F32" s="29">
        <f t="shared" si="0"/>
        <v>0.97297297297297303</v>
      </c>
      <c r="G32" s="31">
        <f t="shared" si="1"/>
        <v>11675.675675675677</v>
      </c>
      <c r="H32" s="30">
        <v>202</v>
      </c>
      <c r="I32" s="30">
        <v>374</v>
      </c>
      <c r="J32" s="30">
        <v>301</v>
      </c>
      <c r="K32" s="30">
        <v>0.46850000000000003</v>
      </c>
    </row>
    <row r="33" spans="1:11">
      <c r="A33" s="30" t="s">
        <v>79</v>
      </c>
      <c r="B33" s="30" t="s">
        <v>303</v>
      </c>
      <c r="C33" s="30" t="s">
        <v>356</v>
      </c>
      <c r="D33" s="30">
        <v>1</v>
      </c>
      <c r="E33" s="30">
        <v>700</v>
      </c>
      <c r="F33" s="29">
        <f t="shared" si="0"/>
        <v>0.97297297297297303</v>
      </c>
      <c r="G33" s="31">
        <f t="shared" si="1"/>
        <v>8172.9729729729734</v>
      </c>
      <c r="H33" s="30">
        <v>94</v>
      </c>
      <c r="I33" s="30">
        <v>356</v>
      </c>
      <c r="J33" s="30">
        <v>212</v>
      </c>
      <c r="K33" s="30">
        <v>0.50139999999999996</v>
      </c>
    </row>
    <row r="34" spans="1:11">
      <c r="A34" s="30" t="s">
        <v>80</v>
      </c>
      <c r="B34" s="30" t="s">
        <v>303</v>
      </c>
      <c r="C34" s="30" t="s">
        <v>356</v>
      </c>
      <c r="D34" s="30">
        <v>2</v>
      </c>
      <c r="E34" s="30">
        <v>900</v>
      </c>
      <c r="F34" s="29">
        <f t="shared" si="0"/>
        <v>0.97297297297297303</v>
      </c>
      <c r="G34" s="31">
        <f t="shared" si="1"/>
        <v>10508.108108108108</v>
      </c>
      <c r="H34" s="30">
        <v>69</v>
      </c>
      <c r="I34" s="30">
        <v>485</v>
      </c>
      <c r="J34" s="30">
        <v>340</v>
      </c>
      <c r="K34" s="30">
        <v>0.30680000000000002</v>
      </c>
    </row>
    <row r="35" spans="1:11">
      <c r="A35" s="30" t="s">
        <v>81</v>
      </c>
      <c r="B35" s="30" t="s">
        <v>303</v>
      </c>
      <c r="C35" s="30" t="s">
        <v>357</v>
      </c>
      <c r="D35" s="30">
        <v>1</v>
      </c>
      <c r="E35" s="30">
        <v>1000</v>
      </c>
      <c r="F35" s="29">
        <f t="shared" si="0"/>
        <v>0.97297297297297303</v>
      </c>
      <c r="G35" s="31">
        <f t="shared" si="1"/>
        <v>11675.675675675677</v>
      </c>
      <c r="H35" s="30">
        <v>84</v>
      </c>
      <c r="I35" s="30">
        <v>376</v>
      </c>
      <c r="J35" s="30">
        <v>266</v>
      </c>
      <c r="K35" s="30">
        <v>0.52049999999999996</v>
      </c>
    </row>
    <row r="36" spans="1:11">
      <c r="A36" s="30" t="s">
        <v>82</v>
      </c>
      <c r="B36" s="30" t="s">
        <v>303</v>
      </c>
      <c r="C36" s="30" t="s">
        <v>357</v>
      </c>
      <c r="D36" s="30">
        <v>2</v>
      </c>
      <c r="E36" s="30">
        <v>1200</v>
      </c>
      <c r="F36" s="29">
        <f t="shared" si="0"/>
        <v>0.97297297297297303</v>
      </c>
      <c r="G36" s="31">
        <f t="shared" si="1"/>
        <v>14010.810810810812</v>
      </c>
      <c r="H36" s="30">
        <v>109</v>
      </c>
      <c r="I36" s="30">
        <v>490</v>
      </c>
      <c r="J36" s="30">
        <v>442</v>
      </c>
      <c r="K36" s="30">
        <v>0.1288</v>
      </c>
    </row>
    <row r="37" spans="1:11">
      <c r="A37" s="30" t="s">
        <v>83</v>
      </c>
      <c r="B37" s="30" t="s">
        <v>304</v>
      </c>
      <c r="C37" s="30" t="s">
        <v>356</v>
      </c>
      <c r="D37" s="30">
        <v>1</v>
      </c>
      <c r="E37" s="30">
        <v>1200</v>
      </c>
      <c r="F37" s="29">
        <f t="shared" si="0"/>
        <v>0.97297297297297303</v>
      </c>
      <c r="G37" s="31">
        <f t="shared" si="1"/>
        <v>14010.810810810812</v>
      </c>
      <c r="H37" s="30">
        <v>145</v>
      </c>
      <c r="I37" s="30">
        <v>434</v>
      </c>
      <c r="J37" s="30">
        <v>354</v>
      </c>
      <c r="K37" s="30">
        <v>0.24110000000000001</v>
      </c>
    </row>
    <row r="38" spans="1:11">
      <c r="A38" s="30" t="s">
        <v>84</v>
      </c>
      <c r="B38" s="30" t="s">
        <v>305</v>
      </c>
      <c r="C38" s="30" t="s">
        <v>356</v>
      </c>
      <c r="D38" s="30">
        <v>2</v>
      </c>
      <c r="E38" s="30">
        <v>920</v>
      </c>
      <c r="F38" s="29">
        <f t="shared" si="0"/>
        <v>0.97297297297297303</v>
      </c>
      <c r="G38" s="31">
        <f t="shared" si="1"/>
        <v>10741.621621621622</v>
      </c>
      <c r="H38" s="30">
        <v>111</v>
      </c>
      <c r="I38" s="30">
        <v>147</v>
      </c>
      <c r="J38" s="30">
        <v>123</v>
      </c>
      <c r="K38" s="30">
        <v>0.4521</v>
      </c>
    </row>
    <row r="39" spans="1:11">
      <c r="A39" s="30" t="s">
        <v>85</v>
      </c>
      <c r="B39" s="30" t="s">
        <v>304</v>
      </c>
      <c r="C39" s="30" t="s">
        <v>356</v>
      </c>
      <c r="D39" s="30">
        <v>2</v>
      </c>
      <c r="E39" s="30">
        <v>1300</v>
      </c>
      <c r="F39" s="29">
        <f t="shared" si="0"/>
        <v>0.97297297297297303</v>
      </c>
      <c r="G39" s="31">
        <f t="shared" si="1"/>
        <v>15178.378378378378</v>
      </c>
      <c r="H39" s="30">
        <v>228</v>
      </c>
      <c r="I39" s="30">
        <v>457</v>
      </c>
      <c r="J39" s="30">
        <v>377</v>
      </c>
      <c r="K39" s="30">
        <v>0.47949999999999998</v>
      </c>
    </row>
    <row r="40" spans="1:11">
      <c r="A40" s="30" t="s">
        <v>86</v>
      </c>
      <c r="B40" s="30" t="s">
        <v>304</v>
      </c>
      <c r="C40" s="30" t="s">
        <v>357</v>
      </c>
      <c r="D40" s="30">
        <v>1</v>
      </c>
      <c r="E40" s="30">
        <v>1100</v>
      </c>
      <c r="F40" s="29">
        <f t="shared" si="0"/>
        <v>0.97297297297297303</v>
      </c>
      <c r="G40" s="31">
        <f t="shared" si="1"/>
        <v>12843.243243243243</v>
      </c>
      <c r="H40" s="30">
        <v>90</v>
      </c>
      <c r="I40" s="30">
        <v>375</v>
      </c>
      <c r="J40" s="30">
        <v>318</v>
      </c>
      <c r="K40" s="30">
        <v>0.2712</v>
      </c>
    </row>
    <row r="41" spans="1:11">
      <c r="A41" s="30" t="s">
        <v>87</v>
      </c>
      <c r="B41" s="30" t="s">
        <v>304</v>
      </c>
      <c r="C41" s="30" t="s">
        <v>357</v>
      </c>
      <c r="D41" s="30">
        <v>2</v>
      </c>
      <c r="E41" s="30">
        <v>1200</v>
      </c>
      <c r="F41" s="29">
        <f t="shared" si="0"/>
        <v>0.97297297297297303</v>
      </c>
      <c r="G41" s="31">
        <f t="shared" si="1"/>
        <v>14010.810810810812</v>
      </c>
      <c r="H41" s="30">
        <v>128</v>
      </c>
      <c r="I41" s="30">
        <v>238</v>
      </c>
      <c r="J41" s="30">
        <v>198</v>
      </c>
      <c r="K41" s="30">
        <v>0.43009999999999998</v>
      </c>
    </row>
    <row r="42" spans="1:11">
      <c r="A42" s="30" t="s">
        <v>88</v>
      </c>
      <c r="B42" s="30" t="s">
        <v>306</v>
      </c>
      <c r="C42" s="30" t="s">
        <v>356</v>
      </c>
      <c r="D42" s="30">
        <v>1</v>
      </c>
      <c r="E42" s="30">
        <v>1300</v>
      </c>
      <c r="F42" s="29">
        <f t="shared" si="0"/>
        <v>0.97297297297297303</v>
      </c>
      <c r="G42" s="31">
        <f t="shared" si="1"/>
        <v>15178.378378378378</v>
      </c>
      <c r="H42" s="30">
        <v>126</v>
      </c>
      <c r="I42" s="30">
        <v>188</v>
      </c>
      <c r="J42" s="30">
        <v>149</v>
      </c>
      <c r="K42" s="30">
        <v>0.56710000000000005</v>
      </c>
    </row>
    <row r="43" spans="1:11">
      <c r="A43" s="30" t="s">
        <v>89</v>
      </c>
      <c r="B43" s="30" t="s">
        <v>306</v>
      </c>
      <c r="C43" s="30" t="s">
        <v>356</v>
      </c>
      <c r="D43" s="30">
        <v>2</v>
      </c>
      <c r="E43" s="30">
        <v>1700</v>
      </c>
      <c r="F43" s="29">
        <f t="shared" si="0"/>
        <v>0.97297297297297303</v>
      </c>
      <c r="G43" s="31">
        <f t="shared" si="1"/>
        <v>19848.64864864865</v>
      </c>
      <c r="H43" s="30">
        <v>152</v>
      </c>
      <c r="I43" s="30">
        <v>247</v>
      </c>
      <c r="J43" s="30">
        <v>210</v>
      </c>
      <c r="K43" s="30">
        <v>0.32050000000000001</v>
      </c>
    </row>
    <row r="44" spans="1:11">
      <c r="A44" s="30" t="s">
        <v>90</v>
      </c>
      <c r="B44" s="30" t="s">
        <v>306</v>
      </c>
      <c r="C44" s="30" t="s">
        <v>357</v>
      </c>
      <c r="D44" s="30">
        <v>1</v>
      </c>
      <c r="E44" s="30">
        <v>1200</v>
      </c>
      <c r="F44" s="29">
        <f t="shared" si="0"/>
        <v>0.97297297297297303</v>
      </c>
      <c r="G44" s="31">
        <f t="shared" si="1"/>
        <v>14010.810810810812</v>
      </c>
      <c r="H44" s="30">
        <v>141</v>
      </c>
      <c r="I44" s="30">
        <v>263</v>
      </c>
      <c r="J44" s="30">
        <v>187</v>
      </c>
      <c r="K44" s="30">
        <v>0.44929999999999998</v>
      </c>
    </row>
    <row r="45" spans="1:11">
      <c r="A45" s="30" t="s">
        <v>91</v>
      </c>
      <c r="B45" s="30" t="s">
        <v>306</v>
      </c>
      <c r="C45" s="30" t="s">
        <v>357</v>
      </c>
      <c r="D45" s="30">
        <v>2</v>
      </c>
      <c r="E45" s="30">
        <v>1900</v>
      </c>
      <c r="F45" s="29">
        <f t="shared" si="0"/>
        <v>0.97297297297297303</v>
      </c>
      <c r="G45" s="31">
        <f t="shared" si="1"/>
        <v>22183.783783783783</v>
      </c>
      <c r="H45" s="30">
        <v>157</v>
      </c>
      <c r="I45" s="30">
        <v>314</v>
      </c>
      <c r="J45" s="30">
        <v>225</v>
      </c>
      <c r="K45" s="30">
        <v>0.50960000000000005</v>
      </c>
    </row>
    <row r="46" spans="1:11">
      <c r="A46" s="30" t="s">
        <v>92</v>
      </c>
      <c r="B46" s="30" t="s">
        <v>307</v>
      </c>
      <c r="C46" s="30" t="s">
        <v>356</v>
      </c>
      <c r="D46" s="30">
        <v>1</v>
      </c>
      <c r="E46" s="30">
        <v>1000</v>
      </c>
      <c r="F46" s="29">
        <f t="shared" si="0"/>
        <v>0.97297297297297303</v>
      </c>
      <c r="G46" s="31">
        <f t="shared" si="1"/>
        <v>11675.675675675677</v>
      </c>
      <c r="H46" s="30">
        <v>93</v>
      </c>
      <c r="I46" s="30">
        <v>159</v>
      </c>
      <c r="J46" s="30">
        <v>123</v>
      </c>
      <c r="K46" s="30">
        <v>0.72050000000000003</v>
      </c>
    </row>
    <row r="47" spans="1:11">
      <c r="A47" s="30" t="s">
        <v>93</v>
      </c>
      <c r="B47" s="30" t="s">
        <v>307</v>
      </c>
      <c r="C47" s="30" t="s">
        <v>356</v>
      </c>
      <c r="D47" s="30">
        <v>2</v>
      </c>
      <c r="E47" s="30">
        <v>1500</v>
      </c>
      <c r="F47" s="29">
        <f t="shared" si="0"/>
        <v>0.97297297297297303</v>
      </c>
      <c r="G47" s="31">
        <f t="shared" si="1"/>
        <v>17513.513513513513</v>
      </c>
      <c r="H47" s="30">
        <v>145</v>
      </c>
      <c r="I47" s="30">
        <v>462</v>
      </c>
      <c r="J47" s="30">
        <v>263</v>
      </c>
      <c r="K47" s="30">
        <v>0.49590000000000001</v>
      </c>
    </row>
    <row r="48" spans="1:11">
      <c r="A48" s="30" t="s">
        <v>94</v>
      </c>
      <c r="B48" s="30" t="s">
        <v>307</v>
      </c>
      <c r="C48" s="30" t="s">
        <v>357</v>
      </c>
      <c r="D48" s="30">
        <v>1</v>
      </c>
      <c r="E48" s="30">
        <v>1300</v>
      </c>
      <c r="F48" s="29">
        <f t="shared" si="0"/>
        <v>0.97297297297297303</v>
      </c>
      <c r="G48" s="31">
        <f t="shared" si="1"/>
        <v>15178.378378378378</v>
      </c>
      <c r="H48" s="30">
        <v>181</v>
      </c>
      <c r="I48" s="30">
        <v>316</v>
      </c>
      <c r="J48" s="30">
        <v>238</v>
      </c>
      <c r="K48" s="30">
        <v>0.44929999999999998</v>
      </c>
    </row>
    <row r="49" spans="1:11">
      <c r="A49" s="30" t="s">
        <v>95</v>
      </c>
      <c r="B49" s="30" t="s">
        <v>305</v>
      </c>
      <c r="C49" s="30" t="s">
        <v>357</v>
      </c>
      <c r="D49" s="30">
        <v>1</v>
      </c>
      <c r="E49" s="30">
        <v>850</v>
      </c>
      <c r="F49" s="29">
        <f t="shared" si="0"/>
        <v>0.97297297297297303</v>
      </c>
      <c r="G49" s="31">
        <f t="shared" si="1"/>
        <v>9924.3243243243251</v>
      </c>
      <c r="H49" s="30">
        <v>96</v>
      </c>
      <c r="I49" s="30">
        <v>245</v>
      </c>
      <c r="J49" s="30">
        <v>146</v>
      </c>
      <c r="K49" s="30">
        <v>0.53149999999999997</v>
      </c>
    </row>
    <row r="50" spans="1:11">
      <c r="A50" s="30" t="s">
        <v>96</v>
      </c>
      <c r="B50" s="30" t="s">
        <v>307</v>
      </c>
      <c r="C50" s="30" t="s">
        <v>357</v>
      </c>
      <c r="D50" s="30">
        <v>2</v>
      </c>
      <c r="E50" s="30">
        <v>1800</v>
      </c>
      <c r="F50" s="29">
        <f t="shared" si="0"/>
        <v>0.97297297297297303</v>
      </c>
      <c r="G50" s="31">
        <f t="shared" si="1"/>
        <v>21016.216216216217</v>
      </c>
      <c r="H50" s="30">
        <v>145</v>
      </c>
      <c r="I50" s="30">
        <v>412</v>
      </c>
      <c r="J50" s="30">
        <v>349</v>
      </c>
      <c r="K50" s="30">
        <v>0.1507</v>
      </c>
    </row>
    <row r="51" spans="1:11">
      <c r="A51" s="30" t="s">
        <v>97</v>
      </c>
      <c r="B51" s="30" t="s">
        <v>308</v>
      </c>
      <c r="C51" s="30" t="s">
        <v>356</v>
      </c>
      <c r="D51" s="30">
        <v>1</v>
      </c>
      <c r="E51" s="30">
        <v>1100</v>
      </c>
      <c r="F51" s="29">
        <f t="shared" si="0"/>
        <v>0.97297297297297303</v>
      </c>
      <c r="G51" s="31">
        <f t="shared" si="1"/>
        <v>12843.243243243243</v>
      </c>
      <c r="H51" s="30">
        <v>99</v>
      </c>
      <c r="I51" s="30">
        <v>215</v>
      </c>
      <c r="J51" s="30">
        <v>147</v>
      </c>
      <c r="K51" s="30">
        <v>0.6</v>
      </c>
    </row>
    <row r="52" spans="1:11">
      <c r="A52" s="30" t="s">
        <v>98</v>
      </c>
      <c r="B52" s="30" t="s">
        <v>308</v>
      </c>
      <c r="C52" s="30" t="s">
        <v>356</v>
      </c>
      <c r="D52" s="30">
        <v>2</v>
      </c>
      <c r="E52" s="30">
        <v>1400</v>
      </c>
      <c r="F52" s="29">
        <f t="shared" si="0"/>
        <v>0.97297297297297303</v>
      </c>
      <c r="G52" s="31">
        <f t="shared" si="1"/>
        <v>16345.945945945947</v>
      </c>
      <c r="H52" s="30">
        <v>120</v>
      </c>
      <c r="I52" s="30">
        <v>188</v>
      </c>
      <c r="J52" s="30">
        <v>151</v>
      </c>
      <c r="K52" s="30">
        <v>0.52600000000000002</v>
      </c>
    </row>
    <row r="53" spans="1:11">
      <c r="A53" s="30" t="s">
        <v>99</v>
      </c>
      <c r="B53" s="30" t="s">
        <v>308</v>
      </c>
      <c r="C53" s="30" t="s">
        <v>357</v>
      </c>
      <c r="D53" s="30">
        <v>1</v>
      </c>
      <c r="E53" s="30">
        <v>1300</v>
      </c>
      <c r="F53" s="29">
        <f t="shared" si="0"/>
        <v>0.97297297297297303</v>
      </c>
      <c r="G53" s="31">
        <f t="shared" si="1"/>
        <v>15178.378378378378</v>
      </c>
      <c r="H53" s="30">
        <v>263</v>
      </c>
      <c r="I53" s="30">
        <v>489</v>
      </c>
      <c r="J53" s="30">
        <v>429</v>
      </c>
      <c r="K53" s="30">
        <v>0.21099999999999999</v>
      </c>
    </row>
    <row r="54" spans="1:11">
      <c r="A54" s="30" t="s">
        <v>100</v>
      </c>
      <c r="B54" s="30" t="s">
        <v>308</v>
      </c>
      <c r="C54" s="30" t="s">
        <v>357</v>
      </c>
      <c r="D54" s="30">
        <v>2</v>
      </c>
      <c r="E54" s="30">
        <v>1900</v>
      </c>
      <c r="F54" s="29">
        <f t="shared" si="0"/>
        <v>0.97297297297297303</v>
      </c>
      <c r="G54" s="31">
        <f t="shared" si="1"/>
        <v>22183.783783783783</v>
      </c>
      <c r="H54" s="30">
        <v>335</v>
      </c>
      <c r="I54" s="30">
        <v>502</v>
      </c>
      <c r="J54" s="30">
        <v>441</v>
      </c>
      <c r="K54" s="30">
        <v>0.33150000000000002</v>
      </c>
    </row>
    <row r="55" spans="1:11">
      <c r="A55" s="30" t="s">
        <v>101</v>
      </c>
      <c r="B55" s="30" t="s">
        <v>309</v>
      </c>
      <c r="C55" s="30" t="s">
        <v>356</v>
      </c>
      <c r="D55" s="30">
        <v>1</v>
      </c>
      <c r="E55" s="30">
        <v>900</v>
      </c>
      <c r="F55" s="29">
        <f t="shared" si="0"/>
        <v>0.97297297297297303</v>
      </c>
      <c r="G55" s="31">
        <f t="shared" si="1"/>
        <v>10508.108108108108</v>
      </c>
      <c r="H55" s="30">
        <v>98</v>
      </c>
      <c r="I55" s="30">
        <v>195</v>
      </c>
      <c r="J55" s="30">
        <v>144</v>
      </c>
      <c r="K55" s="30">
        <v>0.32879999999999998</v>
      </c>
    </row>
    <row r="56" spans="1:11">
      <c r="A56" s="30" t="s">
        <v>102</v>
      </c>
      <c r="B56" s="30" t="s">
        <v>309</v>
      </c>
      <c r="C56" s="30" t="s">
        <v>356</v>
      </c>
      <c r="D56" s="30">
        <v>2</v>
      </c>
      <c r="E56" s="30">
        <v>1400</v>
      </c>
      <c r="F56" s="29">
        <f t="shared" si="0"/>
        <v>0.97297297297297303</v>
      </c>
      <c r="G56" s="31">
        <f t="shared" si="1"/>
        <v>16345.945945945947</v>
      </c>
      <c r="H56" s="30">
        <v>77</v>
      </c>
      <c r="I56" s="30">
        <v>260</v>
      </c>
      <c r="J56" s="30">
        <v>136</v>
      </c>
      <c r="K56" s="30">
        <v>0.61919999999999997</v>
      </c>
    </row>
    <row r="57" spans="1:11">
      <c r="A57" s="30" t="s">
        <v>103</v>
      </c>
      <c r="B57" s="30" t="s">
        <v>309</v>
      </c>
      <c r="C57" s="30" t="s">
        <v>357</v>
      </c>
      <c r="D57" s="30">
        <v>1</v>
      </c>
      <c r="E57" s="30">
        <v>1400</v>
      </c>
      <c r="F57" s="29">
        <f t="shared" si="0"/>
        <v>0.97297297297297303</v>
      </c>
      <c r="G57" s="31">
        <f t="shared" si="1"/>
        <v>16345.945945945947</v>
      </c>
      <c r="H57" s="30">
        <v>173</v>
      </c>
      <c r="I57" s="30">
        <v>322</v>
      </c>
      <c r="J57" s="30">
        <v>305</v>
      </c>
      <c r="K57" s="30">
        <v>0.2712</v>
      </c>
    </row>
    <row r="58" spans="1:11">
      <c r="A58" s="30" t="s">
        <v>104</v>
      </c>
      <c r="B58" s="30" t="s">
        <v>309</v>
      </c>
      <c r="C58" s="30" t="s">
        <v>357</v>
      </c>
      <c r="D58" s="30">
        <v>2</v>
      </c>
      <c r="E58" s="30">
        <v>1700</v>
      </c>
      <c r="F58" s="29">
        <f t="shared" si="0"/>
        <v>0.97297297297297303</v>
      </c>
      <c r="G58" s="31">
        <f t="shared" si="1"/>
        <v>19848.64864864865</v>
      </c>
      <c r="H58" s="30">
        <v>176</v>
      </c>
      <c r="I58" s="30">
        <v>469</v>
      </c>
      <c r="J58" s="30">
        <v>425</v>
      </c>
      <c r="K58" s="30">
        <v>0.32879999999999998</v>
      </c>
    </row>
    <row r="59" spans="1:11">
      <c r="A59" s="30" t="s">
        <v>105</v>
      </c>
      <c r="B59" s="30" t="s">
        <v>310</v>
      </c>
      <c r="C59" s="30" t="s">
        <v>356</v>
      </c>
      <c r="D59" s="30">
        <v>1</v>
      </c>
      <c r="E59" s="30">
        <v>800</v>
      </c>
      <c r="F59" s="29">
        <f t="shared" si="0"/>
        <v>0.97297297297297303</v>
      </c>
      <c r="G59" s="31">
        <f t="shared" si="1"/>
        <v>9340.5405405405418</v>
      </c>
      <c r="H59" s="30">
        <v>86</v>
      </c>
      <c r="I59" s="30">
        <v>224</v>
      </c>
      <c r="J59" s="30">
        <v>176</v>
      </c>
      <c r="K59" s="30">
        <v>0.41370000000000001</v>
      </c>
    </row>
    <row r="60" spans="1:11">
      <c r="A60" s="30" t="s">
        <v>106</v>
      </c>
      <c r="B60" s="30" t="s">
        <v>305</v>
      </c>
      <c r="C60" s="30" t="s">
        <v>357</v>
      </c>
      <c r="D60" s="30">
        <v>2</v>
      </c>
      <c r="E60" s="30">
        <v>900</v>
      </c>
      <c r="F60" s="29">
        <f t="shared" si="0"/>
        <v>0.97297297297297303</v>
      </c>
      <c r="G60" s="31">
        <f t="shared" si="1"/>
        <v>10508.108108108108</v>
      </c>
      <c r="H60" s="30">
        <v>111</v>
      </c>
      <c r="I60" s="30">
        <v>276</v>
      </c>
      <c r="J60" s="30">
        <v>169</v>
      </c>
      <c r="K60" s="30">
        <v>0.47949999999999998</v>
      </c>
    </row>
    <row r="61" spans="1:11">
      <c r="A61" s="30" t="s">
        <v>107</v>
      </c>
      <c r="B61" s="30" t="s">
        <v>310</v>
      </c>
      <c r="C61" s="30" t="s">
        <v>356</v>
      </c>
      <c r="D61" s="30">
        <v>2</v>
      </c>
      <c r="E61" s="30">
        <v>1300</v>
      </c>
      <c r="F61" s="29">
        <f t="shared" si="0"/>
        <v>0.97297297297297303</v>
      </c>
      <c r="G61" s="31">
        <f t="shared" si="1"/>
        <v>15178.378378378378</v>
      </c>
      <c r="H61" s="30">
        <v>127</v>
      </c>
      <c r="I61" s="30">
        <v>276</v>
      </c>
      <c r="J61" s="30">
        <v>207</v>
      </c>
      <c r="K61" s="30">
        <v>0.63009999999999999</v>
      </c>
    </row>
    <row r="62" spans="1:11">
      <c r="A62" s="30" t="s">
        <v>108</v>
      </c>
      <c r="B62" s="30" t="s">
        <v>310</v>
      </c>
      <c r="C62" s="30" t="s">
        <v>357</v>
      </c>
      <c r="D62" s="30">
        <v>1</v>
      </c>
      <c r="E62" s="30">
        <v>1400</v>
      </c>
      <c r="F62" s="29">
        <f t="shared" si="0"/>
        <v>0.97297297297297303</v>
      </c>
      <c r="G62" s="31">
        <f t="shared" si="1"/>
        <v>16345.945945945947</v>
      </c>
      <c r="H62" s="30">
        <v>222</v>
      </c>
      <c r="I62" s="30">
        <v>381</v>
      </c>
      <c r="J62" s="30">
        <v>244</v>
      </c>
      <c r="K62" s="30">
        <v>0.90410000000000001</v>
      </c>
    </row>
    <row r="63" spans="1:11">
      <c r="A63" s="30" t="s">
        <v>109</v>
      </c>
      <c r="B63" s="30" t="s">
        <v>310</v>
      </c>
      <c r="C63" s="30" t="s">
        <v>357</v>
      </c>
      <c r="D63" s="30">
        <v>2</v>
      </c>
      <c r="E63" s="30">
        <v>1900</v>
      </c>
      <c r="F63" s="29">
        <f t="shared" si="0"/>
        <v>0.97297297297297303</v>
      </c>
      <c r="G63" s="31">
        <f t="shared" si="1"/>
        <v>22183.783783783783</v>
      </c>
      <c r="H63" s="30">
        <v>386</v>
      </c>
      <c r="I63" s="30">
        <v>773</v>
      </c>
      <c r="J63" s="30">
        <v>536</v>
      </c>
      <c r="K63" s="30">
        <v>0.54249999999999998</v>
      </c>
    </row>
    <row r="64" spans="1:11">
      <c r="A64" s="30" t="s">
        <v>110</v>
      </c>
      <c r="B64" s="30" t="s">
        <v>311</v>
      </c>
      <c r="C64" s="30" t="s">
        <v>356</v>
      </c>
      <c r="D64" s="30">
        <v>1</v>
      </c>
      <c r="E64" s="30">
        <v>1700</v>
      </c>
      <c r="F64" s="29">
        <f t="shared" si="0"/>
        <v>0.97297297297297303</v>
      </c>
      <c r="G64" s="31">
        <f t="shared" si="1"/>
        <v>19848.64864864865</v>
      </c>
      <c r="H64" s="30">
        <v>136</v>
      </c>
      <c r="I64" s="30">
        <v>476</v>
      </c>
      <c r="J64" s="30">
        <v>476</v>
      </c>
      <c r="K64" s="30">
        <v>7.9500000000000001E-2</v>
      </c>
    </row>
    <row r="65" spans="1:11">
      <c r="A65" s="30" t="s">
        <v>111</v>
      </c>
      <c r="B65" s="30" t="s">
        <v>311</v>
      </c>
      <c r="C65" s="30" t="s">
        <v>356</v>
      </c>
      <c r="D65" s="30">
        <v>2</v>
      </c>
      <c r="E65" s="30">
        <v>2400</v>
      </c>
      <c r="F65" s="29">
        <f t="shared" si="0"/>
        <v>0.97297297297297303</v>
      </c>
      <c r="G65" s="31">
        <f t="shared" si="1"/>
        <v>28021.621621621623</v>
      </c>
      <c r="H65" s="30">
        <v>173</v>
      </c>
      <c r="I65" s="30">
        <v>690</v>
      </c>
      <c r="J65" s="30">
        <v>360</v>
      </c>
      <c r="K65" s="30">
        <v>0.55069999999999997</v>
      </c>
    </row>
    <row r="66" spans="1:11">
      <c r="A66" s="30" t="s">
        <v>112</v>
      </c>
      <c r="B66" s="30" t="s">
        <v>311</v>
      </c>
      <c r="C66" s="30" t="s">
        <v>357</v>
      </c>
      <c r="D66" s="30">
        <v>1</v>
      </c>
      <c r="E66" s="30">
        <v>2100</v>
      </c>
      <c r="F66" s="29">
        <f t="shared" si="0"/>
        <v>0.97297297297297303</v>
      </c>
      <c r="G66" s="31">
        <f t="shared" si="1"/>
        <v>24518.91891891892</v>
      </c>
      <c r="H66" s="30">
        <v>448</v>
      </c>
      <c r="I66" s="30">
        <v>2128</v>
      </c>
      <c r="J66" s="30">
        <v>1477</v>
      </c>
      <c r="K66" s="30">
        <v>0.69320000000000004</v>
      </c>
    </row>
    <row r="67" spans="1:11">
      <c r="A67" s="30" t="s">
        <v>113</v>
      </c>
      <c r="B67" s="30" t="s">
        <v>311</v>
      </c>
      <c r="C67" s="30" t="s">
        <v>357</v>
      </c>
      <c r="D67" s="30">
        <v>2</v>
      </c>
      <c r="E67" s="30">
        <v>3200</v>
      </c>
      <c r="F67" s="29">
        <f t="shared" si="0"/>
        <v>0.97297297297297303</v>
      </c>
      <c r="G67" s="31">
        <f t="shared" si="1"/>
        <v>37362.162162162167</v>
      </c>
      <c r="H67" s="30">
        <v>450</v>
      </c>
      <c r="I67" s="30">
        <v>2699</v>
      </c>
      <c r="J67" s="30">
        <v>1265</v>
      </c>
      <c r="K67" s="30">
        <v>0.71509999999999996</v>
      </c>
    </row>
    <row r="68" spans="1:11">
      <c r="A68" s="30" t="s">
        <v>114</v>
      </c>
      <c r="B68" s="30" t="s">
        <v>312</v>
      </c>
      <c r="C68" s="30" t="s">
        <v>356</v>
      </c>
      <c r="D68" s="30">
        <v>1</v>
      </c>
      <c r="E68" s="30">
        <v>1300</v>
      </c>
      <c r="F68" s="29">
        <f t="shared" ref="F68:F131" si="2">36/37</f>
        <v>0.97297297297297303</v>
      </c>
      <c r="G68" s="31">
        <f t="shared" si="1"/>
        <v>15178.378378378378</v>
      </c>
      <c r="H68" s="30">
        <v>291</v>
      </c>
      <c r="I68" s="30">
        <v>387</v>
      </c>
      <c r="J68" s="30">
        <v>328</v>
      </c>
      <c r="K68" s="30">
        <v>0.52049999999999996</v>
      </c>
    </row>
    <row r="69" spans="1:11">
      <c r="A69" s="30" t="s">
        <v>115</v>
      </c>
      <c r="B69" s="30" t="s">
        <v>312</v>
      </c>
      <c r="C69" s="30" t="s">
        <v>356</v>
      </c>
      <c r="D69" s="30">
        <v>2</v>
      </c>
      <c r="E69" s="30">
        <v>1700</v>
      </c>
      <c r="F69" s="29">
        <f t="shared" si="2"/>
        <v>0.97297297297297303</v>
      </c>
      <c r="G69" s="31">
        <f t="shared" ref="G69:G132" si="3">E69*12*F69</f>
        <v>19848.64864864865</v>
      </c>
      <c r="H69" s="30">
        <v>203</v>
      </c>
      <c r="I69" s="30">
        <v>318</v>
      </c>
      <c r="J69" s="30">
        <v>246</v>
      </c>
      <c r="K69" s="30">
        <v>0.15890000000000001</v>
      </c>
    </row>
    <row r="70" spans="1:11">
      <c r="A70" s="30" t="s">
        <v>116</v>
      </c>
      <c r="B70" s="30" t="s">
        <v>312</v>
      </c>
      <c r="C70" s="30" t="s">
        <v>357</v>
      </c>
      <c r="D70" s="30">
        <v>1</v>
      </c>
      <c r="E70" s="30">
        <v>1400</v>
      </c>
      <c r="F70" s="29">
        <f t="shared" si="2"/>
        <v>0.97297297297297303</v>
      </c>
      <c r="G70" s="31">
        <f t="shared" si="3"/>
        <v>16345.945945945947</v>
      </c>
      <c r="H70" s="30">
        <v>287</v>
      </c>
      <c r="I70" s="30">
        <v>395</v>
      </c>
      <c r="J70" s="30">
        <v>325</v>
      </c>
      <c r="K70" s="30">
        <v>0.54520000000000002</v>
      </c>
    </row>
    <row r="71" spans="1:11">
      <c r="A71" s="30" t="s">
        <v>117</v>
      </c>
      <c r="B71" s="30" t="s">
        <v>305</v>
      </c>
      <c r="C71" s="30" t="s">
        <v>356</v>
      </c>
      <c r="D71" s="30">
        <v>1</v>
      </c>
      <c r="E71" s="30">
        <v>750</v>
      </c>
      <c r="F71" s="29">
        <f t="shared" si="2"/>
        <v>0.97297297297297303</v>
      </c>
      <c r="G71" s="31">
        <f t="shared" si="3"/>
        <v>8756.7567567567567</v>
      </c>
      <c r="H71" s="30">
        <v>51</v>
      </c>
      <c r="I71" s="30">
        <v>179</v>
      </c>
      <c r="J71" s="30">
        <v>94</v>
      </c>
      <c r="K71" s="30">
        <v>0.47949999999999998</v>
      </c>
    </row>
    <row r="72" spans="1:11">
      <c r="A72" s="30" t="s">
        <v>118</v>
      </c>
      <c r="B72" s="30" t="s">
        <v>312</v>
      </c>
      <c r="C72" s="30" t="s">
        <v>357</v>
      </c>
      <c r="D72" s="30">
        <v>2</v>
      </c>
      <c r="E72" s="30">
        <v>1900</v>
      </c>
      <c r="F72" s="29">
        <f t="shared" si="2"/>
        <v>0.97297297297297303</v>
      </c>
      <c r="G72" s="31">
        <f t="shared" si="3"/>
        <v>22183.783783783783</v>
      </c>
      <c r="H72" s="30">
        <v>376</v>
      </c>
      <c r="I72" s="30">
        <v>502</v>
      </c>
      <c r="J72" s="30">
        <v>428</v>
      </c>
      <c r="K72" s="30">
        <v>0.58630000000000004</v>
      </c>
    </row>
    <row r="73" spans="1:11">
      <c r="A73" s="30" t="s">
        <v>119</v>
      </c>
      <c r="B73" s="30" t="s">
        <v>313</v>
      </c>
      <c r="C73" s="30" t="s">
        <v>356</v>
      </c>
      <c r="D73" s="30">
        <v>1</v>
      </c>
      <c r="E73" s="30">
        <v>1600</v>
      </c>
      <c r="F73" s="29">
        <f t="shared" si="2"/>
        <v>0.97297297297297303</v>
      </c>
      <c r="G73" s="31">
        <f t="shared" si="3"/>
        <v>18681.081081081084</v>
      </c>
      <c r="H73" s="30">
        <v>126</v>
      </c>
      <c r="I73" s="30">
        <v>352</v>
      </c>
      <c r="J73" s="30">
        <v>188</v>
      </c>
      <c r="K73" s="30">
        <v>0.67949999999999999</v>
      </c>
    </row>
    <row r="74" spans="1:11">
      <c r="A74" s="30" t="s">
        <v>120</v>
      </c>
      <c r="B74" s="30" t="s">
        <v>313</v>
      </c>
      <c r="C74" s="30" t="s">
        <v>356</v>
      </c>
      <c r="D74" s="30">
        <v>2</v>
      </c>
      <c r="E74" s="30">
        <v>2200</v>
      </c>
      <c r="F74" s="29">
        <f t="shared" si="2"/>
        <v>0.97297297297297303</v>
      </c>
      <c r="G74" s="31">
        <f t="shared" si="3"/>
        <v>25686.486486486487</v>
      </c>
      <c r="H74" s="30">
        <v>119</v>
      </c>
      <c r="I74" s="30">
        <v>505</v>
      </c>
      <c r="J74" s="30">
        <v>274</v>
      </c>
      <c r="K74" s="30">
        <v>0.57809999999999995</v>
      </c>
    </row>
    <row r="75" spans="1:11">
      <c r="A75" s="30" t="s">
        <v>121</v>
      </c>
      <c r="B75" s="30" t="s">
        <v>313</v>
      </c>
      <c r="C75" s="30" t="s">
        <v>357</v>
      </c>
      <c r="D75" s="30">
        <v>1</v>
      </c>
      <c r="E75" s="30">
        <v>1500</v>
      </c>
      <c r="F75" s="29">
        <f t="shared" si="2"/>
        <v>0.97297297297297303</v>
      </c>
      <c r="G75" s="31">
        <f t="shared" si="3"/>
        <v>17513.513513513513</v>
      </c>
      <c r="H75" s="30">
        <v>486</v>
      </c>
      <c r="I75" s="30">
        <v>1215</v>
      </c>
      <c r="J75" s="30">
        <v>860</v>
      </c>
      <c r="K75" s="30">
        <v>0.41099999999999998</v>
      </c>
    </row>
    <row r="76" spans="1:11">
      <c r="A76" s="30" t="s">
        <v>122</v>
      </c>
      <c r="B76" s="30" t="s">
        <v>313</v>
      </c>
      <c r="C76" s="30" t="s">
        <v>357</v>
      </c>
      <c r="D76" s="30">
        <v>2</v>
      </c>
      <c r="E76" s="30">
        <v>2400</v>
      </c>
      <c r="F76" s="29">
        <f t="shared" si="2"/>
        <v>0.97297297297297303</v>
      </c>
      <c r="G76" s="31">
        <f t="shared" si="3"/>
        <v>28021.621621621623</v>
      </c>
      <c r="H76" s="30">
        <v>516</v>
      </c>
      <c r="I76" s="30">
        <v>1650</v>
      </c>
      <c r="J76" s="30">
        <v>729</v>
      </c>
      <c r="K76" s="30">
        <v>0.68220000000000003</v>
      </c>
    </row>
    <row r="77" spans="1:11">
      <c r="A77" s="30" t="s">
        <v>123</v>
      </c>
      <c r="B77" s="30" t="s">
        <v>314</v>
      </c>
      <c r="C77" s="30" t="s">
        <v>356</v>
      </c>
      <c r="D77" s="30">
        <v>1</v>
      </c>
      <c r="E77" s="30">
        <v>1600</v>
      </c>
      <c r="F77" s="29">
        <f t="shared" si="2"/>
        <v>0.97297297297297303</v>
      </c>
      <c r="G77" s="31">
        <f t="shared" si="3"/>
        <v>18681.081081081084</v>
      </c>
      <c r="H77" s="30">
        <v>160</v>
      </c>
      <c r="I77" s="30">
        <v>321</v>
      </c>
      <c r="J77" s="30">
        <v>174</v>
      </c>
      <c r="K77" s="30">
        <v>0.82469999999999999</v>
      </c>
    </row>
    <row r="78" spans="1:11">
      <c r="A78" s="30" t="s">
        <v>124</v>
      </c>
      <c r="B78" s="30" t="s">
        <v>314</v>
      </c>
      <c r="C78" s="30" t="s">
        <v>356</v>
      </c>
      <c r="D78" s="30">
        <v>2</v>
      </c>
      <c r="E78" s="30">
        <v>1900</v>
      </c>
      <c r="F78" s="29">
        <f t="shared" si="2"/>
        <v>0.97297297297297303</v>
      </c>
      <c r="G78" s="31">
        <f t="shared" si="3"/>
        <v>22183.783783783783</v>
      </c>
      <c r="H78" s="30">
        <v>168</v>
      </c>
      <c r="I78" s="30">
        <v>364</v>
      </c>
      <c r="J78" s="30">
        <v>308</v>
      </c>
      <c r="K78" s="30">
        <v>0.21640000000000001</v>
      </c>
    </row>
    <row r="79" spans="1:11">
      <c r="A79" s="30" t="s">
        <v>125</v>
      </c>
      <c r="B79" s="30" t="s">
        <v>314</v>
      </c>
      <c r="C79" s="30" t="s">
        <v>357</v>
      </c>
      <c r="D79" s="30">
        <v>1</v>
      </c>
      <c r="E79" s="30">
        <v>1400</v>
      </c>
      <c r="F79" s="29">
        <f t="shared" si="2"/>
        <v>0.97297297297297303</v>
      </c>
      <c r="G79" s="31">
        <f t="shared" si="3"/>
        <v>16345.945945945947</v>
      </c>
      <c r="H79" s="30">
        <v>226</v>
      </c>
      <c r="I79" s="30">
        <v>368</v>
      </c>
      <c r="J79" s="30">
        <v>308</v>
      </c>
      <c r="K79" s="30">
        <v>0.6</v>
      </c>
    </row>
    <row r="80" spans="1:11">
      <c r="A80" s="30" t="s">
        <v>126</v>
      </c>
      <c r="B80" s="30" t="s">
        <v>314</v>
      </c>
      <c r="C80" s="30" t="s">
        <v>357</v>
      </c>
      <c r="D80" s="30">
        <v>2</v>
      </c>
      <c r="E80" s="30">
        <v>2000</v>
      </c>
      <c r="F80" s="29">
        <f t="shared" si="2"/>
        <v>0.97297297297297303</v>
      </c>
      <c r="G80" s="31">
        <f t="shared" si="3"/>
        <v>23351.351351351354</v>
      </c>
      <c r="H80" s="30">
        <v>285</v>
      </c>
      <c r="I80" s="30">
        <v>428</v>
      </c>
      <c r="J80" s="30">
        <v>342</v>
      </c>
      <c r="K80" s="30">
        <v>0.39179999999999998</v>
      </c>
    </row>
    <row r="81" spans="1:11">
      <c r="A81" s="30" t="s">
        <v>127</v>
      </c>
      <c r="B81" s="30" t="s">
        <v>315</v>
      </c>
      <c r="C81" s="30" t="s">
        <v>356</v>
      </c>
      <c r="D81" s="30">
        <v>1</v>
      </c>
      <c r="E81" s="30">
        <v>1000</v>
      </c>
      <c r="F81" s="29">
        <f t="shared" si="2"/>
        <v>0.97297297297297303</v>
      </c>
      <c r="G81" s="31">
        <f t="shared" si="3"/>
        <v>11675.675675675677</v>
      </c>
      <c r="H81" s="30">
        <v>91</v>
      </c>
      <c r="I81" s="30">
        <v>342</v>
      </c>
      <c r="J81" s="30">
        <v>229</v>
      </c>
      <c r="K81" s="30">
        <v>0.58899999999999997</v>
      </c>
    </row>
    <row r="82" spans="1:11">
      <c r="A82" s="30" t="s">
        <v>128</v>
      </c>
      <c r="B82" s="30" t="s">
        <v>316</v>
      </c>
      <c r="C82" s="30" t="s">
        <v>356</v>
      </c>
      <c r="D82" s="30">
        <v>2</v>
      </c>
      <c r="E82" s="30">
        <v>2500</v>
      </c>
      <c r="F82" s="29">
        <f t="shared" si="2"/>
        <v>0.97297297297297303</v>
      </c>
      <c r="G82" s="31">
        <f t="shared" si="3"/>
        <v>29189.18918918919</v>
      </c>
      <c r="H82" s="30">
        <v>173</v>
      </c>
      <c r="I82" s="30">
        <v>581</v>
      </c>
      <c r="J82" s="30">
        <v>392</v>
      </c>
      <c r="K82" s="30">
        <v>0.29320000000000002</v>
      </c>
    </row>
    <row r="83" spans="1:11">
      <c r="A83" s="30" t="s">
        <v>129</v>
      </c>
      <c r="B83" s="30" t="s">
        <v>315</v>
      </c>
      <c r="C83" s="30" t="s">
        <v>356</v>
      </c>
      <c r="D83" s="30">
        <v>2</v>
      </c>
      <c r="E83" s="30">
        <v>1400</v>
      </c>
      <c r="F83" s="29">
        <f t="shared" si="2"/>
        <v>0.97297297297297303</v>
      </c>
      <c r="G83" s="31">
        <f t="shared" si="3"/>
        <v>16345.945945945947</v>
      </c>
      <c r="H83" s="30">
        <v>168</v>
      </c>
      <c r="I83" s="30">
        <v>392</v>
      </c>
      <c r="J83" s="30">
        <v>322</v>
      </c>
      <c r="K83" s="30">
        <v>0.2712</v>
      </c>
    </row>
    <row r="84" spans="1:11">
      <c r="A84" s="30" t="s">
        <v>130</v>
      </c>
      <c r="B84" s="30" t="s">
        <v>315</v>
      </c>
      <c r="C84" s="30" t="s">
        <v>357</v>
      </c>
      <c r="D84" s="30">
        <v>1</v>
      </c>
      <c r="E84" s="30">
        <v>1300</v>
      </c>
      <c r="F84" s="29">
        <f t="shared" si="2"/>
        <v>0.97297297297297303</v>
      </c>
      <c r="G84" s="31">
        <f t="shared" si="3"/>
        <v>15178.378378378378</v>
      </c>
      <c r="H84" s="30">
        <v>155</v>
      </c>
      <c r="I84" s="30">
        <v>494</v>
      </c>
      <c r="J84" s="30">
        <v>257</v>
      </c>
      <c r="K84" s="30">
        <v>0.55069999999999997</v>
      </c>
    </row>
    <row r="85" spans="1:11">
      <c r="A85" s="30" t="s">
        <v>131</v>
      </c>
      <c r="B85" s="30" t="s">
        <v>315</v>
      </c>
      <c r="C85" s="30" t="s">
        <v>357</v>
      </c>
      <c r="D85" s="30">
        <v>2</v>
      </c>
      <c r="E85" s="30">
        <v>1800</v>
      </c>
      <c r="F85" s="29">
        <f t="shared" si="2"/>
        <v>0.97297297297297303</v>
      </c>
      <c r="G85" s="31">
        <f t="shared" si="3"/>
        <v>21016.216216216217</v>
      </c>
      <c r="H85" s="30">
        <v>151</v>
      </c>
      <c r="I85" s="30">
        <v>391</v>
      </c>
      <c r="J85" s="30">
        <v>286</v>
      </c>
      <c r="K85" s="30">
        <v>0.4521</v>
      </c>
    </row>
    <row r="86" spans="1:11">
      <c r="A86" s="30" t="s">
        <v>132</v>
      </c>
      <c r="B86" s="30" t="s">
        <v>317</v>
      </c>
      <c r="C86" s="30" t="s">
        <v>356</v>
      </c>
      <c r="D86" s="30">
        <v>1</v>
      </c>
      <c r="E86" s="30">
        <v>700</v>
      </c>
      <c r="F86" s="29">
        <f t="shared" si="2"/>
        <v>0.97297297297297303</v>
      </c>
      <c r="G86" s="31">
        <f t="shared" si="3"/>
        <v>8172.9729729729734</v>
      </c>
      <c r="H86" s="30">
        <v>99</v>
      </c>
      <c r="I86" s="30">
        <v>265</v>
      </c>
      <c r="J86" s="30">
        <v>180</v>
      </c>
      <c r="K86" s="30">
        <v>0.51780000000000004</v>
      </c>
    </row>
    <row r="87" spans="1:11">
      <c r="A87" s="30" t="s">
        <v>133</v>
      </c>
      <c r="B87" s="30" t="s">
        <v>317</v>
      </c>
      <c r="C87" s="30" t="s">
        <v>356</v>
      </c>
      <c r="D87" s="30">
        <v>2</v>
      </c>
      <c r="E87" s="30">
        <v>900</v>
      </c>
      <c r="F87" s="29">
        <f t="shared" si="2"/>
        <v>0.97297297297297303</v>
      </c>
      <c r="G87" s="31">
        <f t="shared" si="3"/>
        <v>10508.108108108108</v>
      </c>
      <c r="H87" s="30">
        <v>154</v>
      </c>
      <c r="I87" s="30">
        <v>286</v>
      </c>
      <c r="J87" s="30">
        <v>230</v>
      </c>
      <c r="K87" s="30">
        <v>0.52049999999999996</v>
      </c>
    </row>
    <row r="88" spans="1:11">
      <c r="A88" s="30" t="s">
        <v>134</v>
      </c>
      <c r="B88" s="30" t="s">
        <v>317</v>
      </c>
      <c r="C88" s="30" t="s">
        <v>357</v>
      </c>
      <c r="D88" s="30">
        <v>1</v>
      </c>
      <c r="E88" s="30">
        <v>1000</v>
      </c>
      <c r="F88" s="29">
        <f t="shared" si="2"/>
        <v>0.97297297297297303</v>
      </c>
      <c r="G88" s="31">
        <f t="shared" si="3"/>
        <v>11675.675675675677</v>
      </c>
      <c r="H88" s="30">
        <v>190</v>
      </c>
      <c r="I88" s="30">
        <v>462</v>
      </c>
      <c r="J88" s="30">
        <v>221</v>
      </c>
      <c r="K88" s="30">
        <v>0.63009999999999999</v>
      </c>
    </row>
    <row r="89" spans="1:11">
      <c r="A89" s="30" t="s">
        <v>135</v>
      </c>
      <c r="B89" s="30" t="s">
        <v>317</v>
      </c>
      <c r="C89" s="30" t="s">
        <v>357</v>
      </c>
      <c r="D89" s="30">
        <v>2</v>
      </c>
      <c r="E89" s="30">
        <v>1200</v>
      </c>
      <c r="F89" s="29">
        <f t="shared" si="2"/>
        <v>0.97297297297297303</v>
      </c>
      <c r="G89" s="31">
        <f t="shared" si="3"/>
        <v>14010.810810810812</v>
      </c>
      <c r="H89" s="30">
        <v>205</v>
      </c>
      <c r="I89" s="30">
        <v>411</v>
      </c>
      <c r="J89" s="30">
        <v>316</v>
      </c>
      <c r="K89" s="30">
        <v>0.36990000000000001</v>
      </c>
    </row>
    <row r="90" spans="1:11">
      <c r="A90" s="30" t="s">
        <v>136</v>
      </c>
      <c r="B90" s="30" t="s">
        <v>318</v>
      </c>
      <c r="C90" s="30" t="s">
        <v>356</v>
      </c>
      <c r="D90" s="30">
        <v>1</v>
      </c>
      <c r="E90" s="30">
        <v>700</v>
      </c>
      <c r="F90" s="29">
        <f t="shared" si="2"/>
        <v>0.97297297297297303</v>
      </c>
      <c r="G90" s="31">
        <f t="shared" si="3"/>
        <v>8172.9729729729734</v>
      </c>
      <c r="H90" s="30">
        <v>192</v>
      </c>
      <c r="I90" s="30">
        <v>313</v>
      </c>
      <c r="J90" s="30">
        <v>245</v>
      </c>
      <c r="K90" s="30">
        <v>0.56989999999999996</v>
      </c>
    </row>
    <row r="91" spans="1:11">
      <c r="A91" s="30" t="s">
        <v>137</v>
      </c>
      <c r="B91" s="30" t="s">
        <v>318</v>
      </c>
      <c r="C91" s="30" t="s">
        <v>356</v>
      </c>
      <c r="D91" s="30">
        <v>2</v>
      </c>
      <c r="E91" s="30">
        <v>1000</v>
      </c>
      <c r="F91" s="29">
        <f t="shared" si="2"/>
        <v>0.97297297297297303</v>
      </c>
      <c r="G91" s="31">
        <f t="shared" si="3"/>
        <v>11675.675675675677</v>
      </c>
      <c r="H91" s="30">
        <v>192</v>
      </c>
      <c r="I91" s="30">
        <v>357</v>
      </c>
      <c r="J91" s="30">
        <v>266</v>
      </c>
      <c r="K91" s="30">
        <v>0.41920000000000002</v>
      </c>
    </row>
    <row r="92" spans="1:11">
      <c r="A92" s="30" t="s">
        <v>138</v>
      </c>
      <c r="B92" s="30" t="s">
        <v>318</v>
      </c>
      <c r="C92" s="30" t="s">
        <v>357</v>
      </c>
      <c r="D92" s="30">
        <v>1</v>
      </c>
      <c r="E92" s="30">
        <v>800</v>
      </c>
      <c r="F92" s="29">
        <f t="shared" si="2"/>
        <v>0.97297297297297303</v>
      </c>
      <c r="G92" s="31">
        <f t="shared" si="3"/>
        <v>9340.5405405405418</v>
      </c>
      <c r="H92" s="30">
        <v>186</v>
      </c>
      <c r="I92" s="30">
        <v>465</v>
      </c>
      <c r="J92" s="30">
        <v>325</v>
      </c>
      <c r="K92" s="30">
        <v>0.45479999999999998</v>
      </c>
    </row>
    <row r="93" spans="1:11">
      <c r="A93" s="30" t="s">
        <v>139</v>
      </c>
      <c r="B93" s="30" t="s">
        <v>316</v>
      </c>
      <c r="C93" s="30" t="s">
        <v>357</v>
      </c>
      <c r="D93" s="30">
        <v>1</v>
      </c>
      <c r="E93" s="30">
        <v>2500</v>
      </c>
      <c r="F93" s="29">
        <f t="shared" si="2"/>
        <v>0.97297297297297303</v>
      </c>
      <c r="G93" s="31">
        <f t="shared" si="3"/>
        <v>29189.18918918919</v>
      </c>
      <c r="H93" s="30">
        <v>189</v>
      </c>
      <c r="I93" s="30">
        <v>588</v>
      </c>
      <c r="J93" s="30">
        <v>393</v>
      </c>
      <c r="K93" s="30">
        <v>0.62190000000000001</v>
      </c>
    </row>
    <row r="94" spans="1:11">
      <c r="A94" s="30" t="s">
        <v>140</v>
      </c>
      <c r="B94" s="30" t="s">
        <v>318</v>
      </c>
      <c r="C94" s="30" t="s">
        <v>357</v>
      </c>
      <c r="D94" s="30">
        <v>2</v>
      </c>
      <c r="E94" s="30">
        <v>900</v>
      </c>
      <c r="F94" s="29">
        <f t="shared" si="2"/>
        <v>0.97297297297297303</v>
      </c>
      <c r="G94" s="31">
        <f t="shared" si="3"/>
        <v>10508.108108108108</v>
      </c>
      <c r="H94" s="30">
        <v>209</v>
      </c>
      <c r="I94" s="30">
        <v>358</v>
      </c>
      <c r="J94" s="30">
        <v>256</v>
      </c>
      <c r="K94" s="30">
        <v>0.70960000000000001</v>
      </c>
    </row>
    <row r="95" spans="1:11">
      <c r="A95" s="30" t="s">
        <v>141</v>
      </c>
      <c r="B95" s="30" t="s">
        <v>319</v>
      </c>
      <c r="C95" s="30" t="s">
        <v>356</v>
      </c>
      <c r="D95" s="30">
        <v>1</v>
      </c>
      <c r="E95" s="30">
        <v>700</v>
      </c>
      <c r="F95" s="29">
        <f t="shared" si="2"/>
        <v>0.97297297297297303</v>
      </c>
      <c r="G95" s="31">
        <f t="shared" si="3"/>
        <v>8172.9729729729734</v>
      </c>
      <c r="H95" s="30">
        <v>42</v>
      </c>
      <c r="I95" s="30">
        <v>252</v>
      </c>
      <c r="J95" s="30">
        <v>184</v>
      </c>
      <c r="K95" s="30">
        <v>0.30959999999999999</v>
      </c>
    </row>
    <row r="96" spans="1:11">
      <c r="A96" s="30" t="s">
        <v>142</v>
      </c>
      <c r="B96" s="30" t="s">
        <v>319</v>
      </c>
      <c r="C96" s="30" t="s">
        <v>356</v>
      </c>
      <c r="D96" s="30">
        <v>2</v>
      </c>
      <c r="E96" s="30">
        <v>1000</v>
      </c>
      <c r="F96" s="29">
        <f t="shared" si="2"/>
        <v>0.97297297297297303</v>
      </c>
      <c r="G96" s="31">
        <f t="shared" si="3"/>
        <v>11675.675675675677</v>
      </c>
      <c r="H96" s="30">
        <v>94</v>
      </c>
      <c r="I96" s="30">
        <v>531</v>
      </c>
      <c r="J96" s="30">
        <v>427</v>
      </c>
      <c r="K96" s="30">
        <v>0.24110000000000001</v>
      </c>
    </row>
    <row r="97" spans="1:11">
      <c r="A97" s="30" t="s">
        <v>143</v>
      </c>
      <c r="B97" s="30" t="s">
        <v>319</v>
      </c>
      <c r="C97" s="30" t="s">
        <v>357</v>
      </c>
      <c r="D97" s="30">
        <v>1</v>
      </c>
      <c r="E97" s="30">
        <v>900</v>
      </c>
      <c r="F97" s="29">
        <f t="shared" si="2"/>
        <v>0.97297297297297303</v>
      </c>
      <c r="G97" s="31">
        <f t="shared" si="3"/>
        <v>10508.108108108108</v>
      </c>
      <c r="H97" s="30">
        <v>86</v>
      </c>
      <c r="I97" s="30">
        <v>488</v>
      </c>
      <c r="J97" s="30">
        <v>418</v>
      </c>
      <c r="K97" s="30">
        <v>4.6600000000000003E-2</v>
      </c>
    </row>
    <row r="98" spans="1:11">
      <c r="A98" s="30" t="s">
        <v>144</v>
      </c>
      <c r="B98" s="30" t="s">
        <v>319</v>
      </c>
      <c r="C98" s="30" t="s">
        <v>357</v>
      </c>
      <c r="D98" s="30">
        <v>2</v>
      </c>
      <c r="E98" s="30">
        <v>1200</v>
      </c>
      <c r="F98" s="29">
        <f t="shared" si="2"/>
        <v>0.97297297297297303</v>
      </c>
      <c r="G98" s="31">
        <f t="shared" si="3"/>
        <v>14010.810810810812</v>
      </c>
      <c r="H98" s="30">
        <v>83</v>
      </c>
      <c r="I98" s="30">
        <v>556</v>
      </c>
      <c r="J98" s="30">
        <v>219</v>
      </c>
      <c r="K98" s="30">
        <v>0.63560000000000005</v>
      </c>
    </row>
    <row r="99" spans="1:11">
      <c r="A99" s="30" t="s">
        <v>145</v>
      </c>
      <c r="B99" s="30" t="s">
        <v>320</v>
      </c>
      <c r="C99" s="30" t="s">
        <v>356</v>
      </c>
      <c r="D99" s="30">
        <v>1</v>
      </c>
      <c r="E99" s="30">
        <v>1100</v>
      </c>
      <c r="F99" s="29">
        <f t="shared" si="2"/>
        <v>0.97297297297297303</v>
      </c>
      <c r="G99" s="31">
        <f t="shared" si="3"/>
        <v>12843.243243243243</v>
      </c>
      <c r="H99" s="30">
        <v>84</v>
      </c>
      <c r="I99" s="30">
        <v>301</v>
      </c>
      <c r="J99" s="30">
        <v>220</v>
      </c>
      <c r="K99" s="30">
        <v>0.43009999999999998</v>
      </c>
    </row>
    <row r="100" spans="1:11">
      <c r="A100" s="30" t="s">
        <v>146</v>
      </c>
      <c r="B100" s="30" t="s">
        <v>320</v>
      </c>
      <c r="C100" s="30" t="s">
        <v>356</v>
      </c>
      <c r="D100" s="30">
        <v>2</v>
      </c>
      <c r="E100" s="30">
        <v>1400</v>
      </c>
      <c r="F100" s="29">
        <f t="shared" si="2"/>
        <v>0.97297297297297303</v>
      </c>
      <c r="G100" s="31">
        <f t="shared" si="3"/>
        <v>16345.945945945947</v>
      </c>
      <c r="H100" s="30">
        <v>134</v>
      </c>
      <c r="I100" s="30">
        <v>568</v>
      </c>
      <c r="J100" s="30">
        <v>481</v>
      </c>
      <c r="K100" s="30">
        <v>0.38080000000000003</v>
      </c>
    </row>
    <row r="101" spans="1:11">
      <c r="A101" s="30" t="s">
        <v>147</v>
      </c>
      <c r="B101" s="30" t="s">
        <v>320</v>
      </c>
      <c r="C101" s="30" t="s">
        <v>357</v>
      </c>
      <c r="D101" s="30">
        <v>1</v>
      </c>
      <c r="E101" s="30">
        <v>1300</v>
      </c>
      <c r="F101" s="29">
        <f t="shared" si="2"/>
        <v>0.97297297297297303</v>
      </c>
      <c r="G101" s="31">
        <f t="shared" si="3"/>
        <v>15178.378378378378</v>
      </c>
      <c r="H101" s="30">
        <v>109</v>
      </c>
      <c r="I101" s="30">
        <v>615</v>
      </c>
      <c r="J101" s="30">
        <v>280</v>
      </c>
      <c r="K101" s="30">
        <v>0.45750000000000002</v>
      </c>
    </row>
    <row r="102" spans="1:11">
      <c r="A102" s="30" t="s">
        <v>148</v>
      </c>
      <c r="B102" s="30" t="s">
        <v>320</v>
      </c>
      <c r="C102" s="30" t="s">
        <v>357</v>
      </c>
      <c r="D102" s="30">
        <v>2</v>
      </c>
      <c r="E102" s="30">
        <v>1900</v>
      </c>
      <c r="F102" s="29">
        <f t="shared" si="2"/>
        <v>0.97297297297297303</v>
      </c>
      <c r="G102" s="31">
        <f t="shared" si="3"/>
        <v>22183.783783783783</v>
      </c>
      <c r="H102" s="30">
        <v>227</v>
      </c>
      <c r="I102" s="30">
        <v>861</v>
      </c>
      <c r="J102" s="30">
        <v>568</v>
      </c>
      <c r="K102" s="30">
        <v>0.189</v>
      </c>
    </row>
    <row r="103" spans="1:11">
      <c r="A103" s="30" t="s">
        <v>149</v>
      </c>
      <c r="B103" s="30" t="s">
        <v>321</v>
      </c>
      <c r="C103" s="30" t="s">
        <v>356</v>
      </c>
      <c r="D103" s="30">
        <v>1</v>
      </c>
      <c r="E103" s="30">
        <v>900</v>
      </c>
      <c r="F103" s="29">
        <f t="shared" si="2"/>
        <v>0.97297297297297303</v>
      </c>
      <c r="G103" s="31">
        <f t="shared" si="3"/>
        <v>10508.108108108108</v>
      </c>
      <c r="H103" s="30">
        <v>176</v>
      </c>
      <c r="I103" s="30">
        <v>440</v>
      </c>
      <c r="J103" s="30">
        <v>318</v>
      </c>
      <c r="K103" s="30">
        <v>0.29039999999999999</v>
      </c>
    </row>
    <row r="104" spans="1:11">
      <c r="A104" s="30" t="s">
        <v>150</v>
      </c>
      <c r="B104" s="30" t="s">
        <v>316</v>
      </c>
      <c r="C104" s="30" t="s">
        <v>357</v>
      </c>
      <c r="D104" s="30">
        <v>2</v>
      </c>
      <c r="E104" s="30">
        <v>2800</v>
      </c>
      <c r="F104" s="29">
        <f t="shared" si="2"/>
        <v>0.97297297297297303</v>
      </c>
      <c r="G104" s="31">
        <f t="shared" si="3"/>
        <v>32691.891891891893</v>
      </c>
      <c r="H104" s="30">
        <v>191</v>
      </c>
      <c r="I104" s="30">
        <v>826</v>
      </c>
      <c r="J104" s="30">
        <v>556</v>
      </c>
      <c r="K104" s="30">
        <v>0.29859999999999998</v>
      </c>
    </row>
    <row r="105" spans="1:11">
      <c r="A105" s="30" t="s">
        <v>151</v>
      </c>
      <c r="B105" s="30" t="s">
        <v>321</v>
      </c>
      <c r="C105" s="30" t="s">
        <v>356</v>
      </c>
      <c r="D105" s="30">
        <v>2</v>
      </c>
      <c r="E105" s="30">
        <v>1100</v>
      </c>
      <c r="F105" s="29">
        <f t="shared" si="2"/>
        <v>0.97297297297297303</v>
      </c>
      <c r="G105" s="31">
        <f t="shared" si="3"/>
        <v>12843.243243243243</v>
      </c>
      <c r="H105" s="30">
        <v>225</v>
      </c>
      <c r="I105" s="30">
        <v>1033</v>
      </c>
      <c r="J105" s="30">
        <v>538</v>
      </c>
      <c r="K105" s="30">
        <v>0.58079999999999998</v>
      </c>
    </row>
    <row r="106" spans="1:11">
      <c r="A106" s="30" t="s">
        <v>152</v>
      </c>
      <c r="B106" s="30" t="s">
        <v>321</v>
      </c>
      <c r="C106" s="30" t="s">
        <v>357</v>
      </c>
      <c r="D106" s="30">
        <v>1</v>
      </c>
      <c r="E106" s="30">
        <v>1300</v>
      </c>
      <c r="F106" s="29">
        <f t="shared" si="2"/>
        <v>0.97297297297297303</v>
      </c>
      <c r="G106" s="31">
        <f t="shared" si="3"/>
        <v>15178.378378378378</v>
      </c>
      <c r="H106" s="30">
        <v>157</v>
      </c>
      <c r="I106" s="30">
        <v>471</v>
      </c>
      <c r="J106" s="30">
        <v>318</v>
      </c>
      <c r="K106" s="30">
        <v>0.39179999999999998</v>
      </c>
    </row>
    <row r="107" spans="1:11">
      <c r="A107" s="30" t="s">
        <v>153</v>
      </c>
      <c r="B107" s="30" t="s">
        <v>321</v>
      </c>
      <c r="C107" s="30" t="s">
        <v>357</v>
      </c>
      <c r="D107" s="30">
        <v>2</v>
      </c>
      <c r="E107" s="30">
        <v>1600</v>
      </c>
      <c r="F107" s="29">
        <f t="shared" si="2"/>
        <v>0.97297297297297303</v>
      </c>
      <c r="G107" s="31">
        <f t="shared" si="3"/>
        <v>18681.081081081084</v>
      </c>
      <c r="H107" s="30">
        <v>253</v>
      </c>
      <c r="I107" s="30">
        <v>886</v>
      </c>
      <c r="J107" s="30">
        <v>680</v>
      </c>
      <c r="K107" s="30">
        <v>0.38629999999999998</v>
      </c>
    </row>
    <row r="108" spans="1:11">
      <c r="A108" s="30" t="s">
        <v>154</v>
      </c>
      <c r="B108" s="30" t="s">
        <v>322</v>
      </c>
      <c r="C108" s="30" t="s">
        <v>356</v>
      </c>
      <c r="D108" s="30">
        <v>1</v>
      </c>
      <c r="E108" s="30">
        <v>1400</v>
      </c>
      <c r="F108" s="29">
        <f t="shared" si="2"/>
        <v>0.97297297297297303</v>
      </c>
      <c r="G108" s="31">
        <f t="shared" si="3"/>
        <v>16345.945945945947</v>
      </c>
      <c r="H108" s="30">
        <v>76</v>
      </c>
      <c r="I108" s="30">
        <v>342</v>
      </c>
      <c r="J108" s="30">
        <v>202</v>
      </c>
      <c r="K108" s="30">
        <v>0.48770000000000002</v>
      </c>
    </row>
    <row r="109" spans="1:11">
      <c r="A109" s="30" t="s">
        <v>155</v>
      </c>
      <c r="B109" s="30" t="s">
        <v>322</v>
      </c>
      <c r="C109" s="30" t="s">
        <v>356</v>
      </c>
      <c r="D109" s="30">
        <v>2</v>
      </c>
      <c r="E109" s="30">
        <v>2000</v>
      </c>
      <c r="F109" s="29">
        <f t="shared" si="2"/>
        <v>0.97297297297297303</v>
      </c>
      <c r="G109" s="31">
        <f t="shared" si="3"/>
        <v>23351.351351351354</v>
      </c>
      <c r="H109" s="30">
        <v>107</v>
      </c>
      <c r="I109" s="30">
        <v>781</v>
      </c>
      <c r="J109" s="30">
        <v>579</v>
      </c>
      <c r="K109" s="30">
        <v>0.41099999999999998</v>
      </c>
    </row>
    <row r="110" spans="1:11">
      <c r="A110" s="30" t="s">
        <v>156</v>
      </c>
      <c r="B110" s="30" t="s">
        <v>322</v>
      </c>
      <c r="C110" s="30" t="s">
        <v>357</v>
      </c>
      <c r="D110" s="30">
        <v>1</v>
      </c>
      <c r="E110" s="30">
        <v>1700</v>
      </c>
      <c r="F110" s="29">
        <f t="shared" si="2"/>
        <v>0.97297297297297303</v>
      </c>
      <c r="G110" s="31">
        <f t="shared" si="3"/>
        <v>19848.64864864865</v>
      </c>
      <c r="H110" s="30">
        <v>162</v>
      </c>
      <c r="I110" s="30">
        <v>614</v>
      </c>
      <c r="J110" s="30">
        <v>524</v>
      </c>
      <c r="K110" s="30">
        <v>0.50409999999999999</v>
      </c>
    </row>
    <row r="111" spans="1:11">
      <c r="A111" s="30" t="s">
        <v>157</v>
      </c>
      <c r="B111" s="30" t="s">
        <v>322</v>
      </c>
      <c r="C111" s="30" t="s">
        <v>357</v>
      </c>
      <c r="D111" s="30">
        <v>2</v>
      </c>
      <c r="E111" s="30">
        <v>2500</v>
      </c>
      <c r="F111" s="29">
        <f t="shared" si="2"/>
        <v>0.97297297297297303</v>
      </c>
      <c r="G111" s="31">
        <f t="shared" si="3"/>
        <v>29189.18918918919</v>
      </c>
      <c r="H111" s="30">
        <v>158</v>
      </c>
      <c r="I111" s="30">
        <v>906</v>
      </c>
      <c r="J111" s="30">
        <v>560</v>
      </c>
      <c r="K111" s="30">
        <v>0.2767</v>
      </c>
    </row>
    <row r="112" spans="1:11">
      <c r="A112" s="30" t="s">
        <v>158</v>
      </c>
      <c r="B112" s="30" t="s">
        <v>323</v>
      </c>
      <c r="C112" s="30" t="s">
        <v>356</v>
      </c>
      <c r="D112" s="30">
        <v>1</v>
      </c>
      <c r="E112" s="30">
        <v>1800</v>
      </c>
      <c r="F112" s="29">
        <f t="shared" si="2"/>
        <v>0.97297297297297303</v>
      </c>
      <c r="G112" s="31">
        <f t="shared" si="3"/>
        <v>21016.216216216217</v>
      </c>
      <c r="H112" s="30">
        <v>199</v>
      </c>
      <c r="I112" s="30">
        <v>432</v>
      </c>
      <c r="J112" s="30">
        <v>362</v>
      </c>
      <c r="K112" s="30">
        <v>0.32879999999999998</v>
      </c>
    </row>
    <row r="113" spans="1:11">
      <c r="A113" s="30" t="s">
        <v>159</v>
      </c>
      <c r="B113" s="30" t="s">
        <v>323</v>
      </c>
      <c r="C113" s="30" t="s">
        <v>356</v>
      </c>
      <c r="D113" s="30">
        <v>2</v>
      </c>
      <c r="E113" s="30">
        <v>2600</v>
      </c>
      <c r="F113" s="29">
        <f t="shared" si="2"/>
        <v>0.97297297297297303</v>
      </c>
      <c r="G113" s="31">
        <f t="shared" si="3"/>
        <v>30356.756756756757</v>
      </c>
      <c r="H113" s="30">
        <v>366</v>
      </c>
      <c r="I113" s="30">
        <v>594</v>
      </c>
      <c r="J113" s="30">
        <v>417</v>
      </c>
      <c r="K113" s="30">
        <v>0.53149999999999997</v>
      </c>
    </row>
    <row r="114" spans="1:11">
      <c r="A114" s="30" t="s">
        <v>160</v>
      </c>
      <c r="B114" s="30" t="s">
        <v>323</v>
      </c>
      <c r="C114" s="30" t="s">
        <v>357</v>
      </c>
      <c r="D114" s="30">
        <v>1</v>
      </c>
      <c r="E114" s="30">
        <v>2500</v>
      </c>
      <c r="F114" s="29">
        <f t="shared" si="2"/>
        <v>0.97297297297297303</v>
      </c>
      <c r="G114" s="31">
        <f t="shared" si="3"/>
        <v>29189.18918918919</v>
      </c>
      <c r="H114" s="30">
        <v>333</v>
      </c>
      <c r="I114" s="30">
        <v>665</v>
      </c>
      <c r="J114" s="30">
        <v>474</v>
      </c>
      <c r="K114" s="30">
        <v>0.4274</v>
      </c>
    </row>
    <row r="115" spans="1:11">
      <c r="A115" s="30" t="s">
        <v>161</v>
      </c>
      <c r="B115" s="30" t="s">
        <v>294</v>
      </c>
      <c r="C115" s="30" t="s">
        <v>357</v>
      </c>
      <c r="D115" s="30">
        <v>1</v>
      </c>
      <c r="E115" s="30">
        <v>1500</v>
      </c>
      <c r="F115" s="29">
        <f t="shared" si="2"/>
        <v>0.97297297297297303</v>
      </c>
      <c r="G115" s="31">
        <f t="shared" si="3"/>
        <v>17513.513513513513</v>
      </c>
      <c r="H115" s="30">
        <v>81</v>
      </c>
      <c r="I115" s="30">
        <v>205</v>
      </c>
      <c r="J115" s="30">
        <v>146</v>
      </c>
      <c r="K115" s="30">
        <v>0.24110000000000001</v>
      </c>
    </row>
    <row r="116" spans="1:11">
      <c r="A116" s="30" t="s">
        <v>162</v>
      </c>
      <c r="B116" s="30" t="s">
        <v>316</v>
      </c>
      <c r="C116" s="30" t="s">
        <v>356</v>
      </c>
      <c r="D116" s="30">
        <v>1</v>
      </c>
      <c r="E116" s="30">
        <v>1700</v>
      </c>
      <c r="F116" s="29">
        <f t="shared" si="2"/>
        <v>0.97297297297297303</v>
      </c>
      <c r="G116" s="31">
        <f t="shared" si="3"/>
        <v>19848.64864864865</v>
      </c>
      <c r="H116" s="30">
        <v>106</v>
      </c>
      <c r="I116" s="30">
        <v>465</v>
      </c>
      <c r="J116" s="30">
        <v>312</v>
      </c>
      <c r="K116" s="30">
        <v>0.41099999999999998</v>
      </c>
    </row>
    <row r="117" spans="1:11">
      <c r="A117" s="30" t="s">
        <v>163</v>
      </c>
      <c r="B117" s="30" t="s">
        <v>323</v>
      </c>
      <c r="C117" s="30" t="s">
        <v>357</v>
      </c>
      <c r="D117" s="30">
        <v>2</v>
      </c>
      <c r="E117" s="30">
        <v>3600</v>
      </c>
      <c r="F117" s="29">
        <f t="shared" si="2"/>
        <v>0.97297297297297303</v>
      </c>
      <c r="G117" s="31">
        <f t="shared" si="3"/>
        <v>42032.432432432433</v>
      </c>
      <c r="H117" s="30">
        <v>336</v>
      </c>
      <c r="I117" s="30">
        <v>624</v>
      </c>
      <c r="J117" s="30">
        <v>491</v>
      </c>
      <c r="K117" s="30">
        <v>0.39729999999999999</v>
      </c>
    </row>
    <row r="118" spans="1:11">
      <c r="A118" s="30" t="s">
        <v>164</v>
      </c>
      <c r="B118" s="30" t="s">
        <v>324</v>
      </c>
      <c r="C118" s="30" t="s">
        <v>356</v>
      </c>
      <c r="D118" s="30">
        <v>1</v>
      </c>
      <c r="E118" s="30">
        <v>1200</v>
      </c>
      <c r="F118" s="29">
        <f t="shared" si="2"/>
        <v>0.97297297297297303</v>
      </c>
      <c r="G118" s="31">
        <f t="shared" si="3"/>
        <v>14010.810810810812</v>
      </c>
      <c r="H118" s="30">
        <v>173</v>
      </c>
      <c r="I118" s="30">
        <v>395</v>
      </c>
      <c r="J118" s="30">
        <v>204</v>
      </c>
      <c r="K118" s="30">
        <v>0.79730000000000001</v>
      </c>
    </row>
    <row r="119" spans="1:11">
      <c r="A119" s="30" t="s">
        <v>165</v>
      </c>
      <c r="B119" s="30" t="s">
        <v>324</v>
      </c>
      <c r="C119" s="30" t="s">
        <v>356</v>
      </c>
      <c r="D119" s="30">
        <v>2</v>
      </c>
      <c r="E119" s="30">
        <v>1600</v>
      </c>
      <c r="F119" s="29">
        <f t="shared" si="2"/>
        <v>0.97297297297297303</v>
      </c>
      <c r="G119" s="31">
        <f t="shared" si="3"/>
        <v>18681.081081081084</v>
      </c>
      <c r="H119" s="30">
        <v>228</v>
      </c>
      <c r="I119" s="30">
        <v>456</v>
      </c>
      <c r="J119" s="30">
        <v>245</v>
      </c>
      <c r="K119" s="30">
        <v>0.68769999999999998</v>
      </c>
    </row>
    <row r="120" spans="1:11">
      <c r="A120" s="30" t="s">
        <v>166</v>
      </c>
      <c r="B120" s="30" t="s">
        <v>324</v>
      </c>
      <c r="C120" s="30" t="s">
        <v>357</v>
      </c>
      <c r="D120" s="30">
        <v>1</v>
      </c>
      <c r="E120" s="30">
        <v>1000</v>
      </c>
      <c r="F120" s="29">
        <f t="shared" si="2"/>
        <v>0.97297297297297303</v>
      </c>
      <c r="G120" s="31">
        <f t="shared" si="3"/>
        <v>11675.675675675677</v>
      </c>
      <c r="H120" s="30">
        <v>155</v>
      </c>
      <c r="I120" s="30">
        <v>252</v>
      </c>
      <c r="J120" s="30">
        <v>197</v>
      </c>
      <c r="K120" s="30">
        <v>0.58899999999999997</v>
      </c>
    </row>
    <row r="121" spans="1:11">
      <c r="A121" s="30" t="s">
        <v>167</v>
      </c>
      <c r="B121" s="30" t="s">
        <v>324</v>
      </c>
      <c r="C121" s="30" t="s">
        <v>357</v>
      </c>
      <c r="D121" s="30">
        <v>2</v>
      </c>
      <c r="E121" s="30">
        <v>1500</v>
      </c>
      <c r="F121" s="29">
        <f t="shared" si="2"/>
        <v>0.97297297297297303</v>
      </c>
      <c r="G121" s="31">
        <f t="shared" si="3"/>
        <v>17513.513513513513</v>
      </c>
      <c r="H121" s="30">
        <v>158</v>
      </c>
      <c r="I121" s="30">
        <v>236</v>
      </c>
      <c r="J121" s="30">
        <v>195</v>
      </c>
      <c r="K121" s="30">
        <v>0.61919999999999997</v>
      </c>
    </row>
    <row r="122" spans="1:11">
      <c r="A122" s="30" t="s">
        <v>168</v>
      </c>
      <c r="B122" s="30" t="s">
        <v>325</v>
      </c>
      <c r="C122" s="30" t="s">
        <v>356</v>
      </c>
      <c r="D122" s="30">
        <v>1</v>
      </c>
      <c r="E122" s="30">
        <v>750</v>
      </c>
      <c r="F122" s="29">
        <f t="shared" si="2"/>
        <v>0.97297297297297303</v>
      </c>
      <c r="G122" s="31">
        <f t="shared" si="3"/>
        <v>8756.7567567567567</v>
      </c>
      <c r="H122" s="30">
        <v>89</v>
      </c>
      <c r="I122" s="30">
        <v>155</v>
      </c>
      <c r="J122" s="30">
        <v>124</v>
      </c>
      <c r="K122" s="30">
        <v>0.45479999999999998</v>
      </c>
    </row>
    <row r="123" spans="1:11">
      <c r="A123" s="30" t="s">
        <v>169</v>
      </c>
      <c r="B123" s="30" t="s">
        <v>325</v>
      </c>
      <c r="C123" s="30" t="s">
        <v>356</v>
      </c>
      <c r="D123" s="30">
        <v>2</v>
      </c>
      <c r="E123" s="30">
        <v>1040</v>
      </c>
      <c r="F123" s="29">
        <f t="shared" si="2"/>
        <v>0.97297297297297303</v>
      </c>
      <c r="G123" s="31">
        <f t="shared" si="3"/>
        <v>12142.702702702703</v>
      </c>
      <c r="H123" s="30">
        <v>115</v>
      </c>
      <c r="I123" s="30">
        <v>179</v>
      </c>
      <c r="J123" s="30">
        <v>156</v>
      </c>
      <c r="K123" s="30">
        <v>0.48770000000000002</v>
      </c>
    </row>
    <row r="124" spans="1:11">
      <c r="A124" s="30" t="s">
        <v>170</v>
      </c>
      <c r="B124" s="30" t="s">
        <v>325</v>
      </c>
      <c r="C124" s="30" t="s">
        <v>357</v>
      </c>
      <c r="D124" s="30">
        <v>1</v>
      </c>
      <c r="E124" s="30">
        <v>900</v>
      </c>
      <c r="F124" s="29">
        <f t="shared" si="2"/>
        <v>0.97297297297297303</v>
      </c>
      <c r="G124" s="31">
        <f t="shared" si="3"/>
        <v>10508.108108108108</v>
      </c>
      <c r="H124" s="30">
        <v>152</v>
      </c>
      <c r="I124" s="30">
        <v>300</v>
      </c>
      <c r="J124" s="30">
        <v>256</v>
      </c>
      <c r="K124" s="30">
        <v>0.47949999999999998</v>
      </c>
    </row>
    <row r="125" spans="1:11">
      <c r="A125" s="30" t="s">
        <v>171</v>
      </c>
      <c r="B125" s="30" t="s">
        <v>325</v>
      </c>
      <c r="C125" s="30" t="s">
        <v>357</v>
      </c>
      <c r="D125" s="30">
        <v>2</v>
      </c>
      <c r="E125" s="30">
        <v>1400</v>
      </c>
      <c r="F125" s="29">
        <f t="shared" si="2"/>
        <v>0.97297297297297303</v>
      </c>
      <c r="G125" s="31">
        <f t="shared" si="3"/>
        <v>16345.945945945947</v>
      </c>
      <c r="H125" s="30">
        <v>175</v>
      </c>
      <c r="I125" s="30">
        <v>368</v>
      </c>
      <c r="J125" s="30">
        <v>284</v>
      </c>
      <c r="K125" s="30">
        <v>0.49320000000000003</v>
      </c>
    </row>
    <row r="126" spans="1:11">
      <c r="A126" s="30" t="s">
        <v>172</v>
      </c>
      <c r="B126" s="30" t="s">
        <v>326</v>
      </c>
      <c r="C126" s="30" t="s">
        <v>356</v>
      </c>
      <c r="D126" s="30">
        <v>1</v>
      </c>
      <c r="E126" s="30">
        <v>825</v>
      </c>
      <c r="F126" s="29">
        <f t="shared" si="2"/>
        <v>0.97297297297297303</v>
      </c>
      <c r="G126" s="31">
        <f t="shared" si="3"/>
        <v>9632.4324324324334</v>
      </c>
      <c r="H126" s="30">
        <v>77</v>
      </c>
      <c r="I126" s="30">
        <v>161</v>
      </c>
      <c r="J126" s="30">
        <v>128</v>
      </c>
      <c r="K126" s="30">
        <v>0.36159999999999998</v>
      </c>
    </row>
    <row r="127" spans="1:11">
      <c r="A127" s="30" t="s">
        <v>173</v>
      </c>
      <c r="B127" s="30" t="s">
        <v>327</v>
      </c>
      <c r="C127" s="30" t="s">
        <v>356</v>
      </c>
      <c r="D127" s="30">
        <v>2</v>
      </c>
      <c r="E127" s="30">
        <v>2700</v>
      </c>
      <c r="F127" s="29">
        <f t="shared" si="2"/>
        <v>0.97297297297297303</v>
      </c>
      <c r="G127" s="31">
        <f t="shared" si="3"/>
        <v>31524.324324324327</v>
      </c>
      <c r="H127" s="30">
        <v>157</v>
      </c>
      <c r="I127" s="30">
        <v>526</v>
      </c>
      <c r="J127" s="30">
        <v>337</v>
      </c>
      <c r="K127" s="30">
        <v>0.4219</v>
      </c>
    </row>
    <row r="128" spans="1:11">
      <c r="A128" s="30" t="s">
        <v>174</v>
      </c>
      <c r="B128" s="30" t="s">
        <v>326</v>
      </c>
      <c r="C128" s="30" t="s">
        <v>356</v>
      </c>
      <c r="D128" s="30">
        <v>2</v>
      </c>
      <c r="E128" s="30">
        <v>1300</v>
      </c>
      <c r="F128" s="29">
        <f t="shared" si="2"/>
        <v>0.97297297297297303</v>
      </c>
      <c r="G128" s="31">
        <f t="shared" si="3"/>
        <v>15178.378378378378</v>
      </c>
      <c r="H128" s="30">
        <v>125</v>
      </c>
      <c r="I128" s="30">
        <v>170</v>
      </c>
      <c r="J128" s="30">
        <v>139</v>
      </c>
      <c r="K128" s="30">
        <v>0.74250000000000005</v>
      </c>
    </row>
    <row r="129" spans="1:11">
      <c r="A129" s="30" t="s">
        <v>175</v>
      </c>
      <c r="B129" s="30" t="s">
        <v>326</v>
      </c>
      <c r="C129" s="30" t="s">
        <v>357</v>
      </c>
      <c r="D129" s="30">
        <v>1</v>
      </c>
      <c r="E129" s="30">
        <v>1000</v>
      </c>
      <c r="F129" s="29">
        <f t="shared" si="2"/>
        <v>0.97297297297297303</v>
      </c>
      <c r="G129" s="31">
        <f t="shared" si="3"/>
        <v>11675.675675675677</v>
      </c>
      <c r="H129" s="30">
        <v>140</v>
      </c>
      <c r="I129" s="30">
        <v>288</v>
      </c>
      <c r="J129" s="30">
        <v>240</v>
      </c>
      <c r="K129" s="30">
        <v>0.36990000000000001</v>
      </c>
    </row>
    <row r="130" spans="1:11">
      <c r="A130" s="30" t="s">
        <v>176</v>
      </c>
      <c r="B130" s="30" t="s">
        <v>326</v>
      </c>
      <c r="C130" s="30" t="s">
        <v>357</v>
      </c>
      <c r="D130" s="30">
        <v>2</v>
      </c>
      <c r="E130" s="30">
        <v>1480</v>
      </c>
      <c r="F130" s="29">
        <f t="shared" si="2"/>
        <v>0.97297297297297303</v>
      </c>
      <c r="G130" s="31">
        <f t="shared" si="3"/>
        <v>17280</v>
      </c>
      <c r="H130" s="30">
        <v>175</v>
      </c>
      <c r="I130" s="30">
        <v>310</v>
      </c>
      <c r="J130" s="30">
        <v>249</v>
      </c>
      <c r="K130" s="30">
        <v>0.44109999999999999</v>
      </c>
    </row>
    <row r="131" spans="1:11">
      <c r="A131" s="30" t="s">
        <v>177</v>
      </c>
      <c r="B131" s="30" t="s">
        <v>328</v>
      </c>
      <c r="C131" s="30" t="s">
        <v>356</v>
      </c>
      <c r="D131" s="30">
        <v>1</v>
      </c>
      <c r="E131" s="30">
        <v>650</v>
      </c>
      <c r="F131" s="29">
        <f t="shared" si="2"/>
        <v>0.97297297297297303</v>
      </c>
      <c r="G131" s="31">
        <f t="shared" si="3"/>
        <v>7589.1891891891892</v>
      </c>
      <c r="H131" s="30">
        <v>80</v>
      </c>
      <c r="I131" s="30">
        <v>156</v>
      </c>
      <c r="J131" s="30">
        <v>107</v>
      </c>
      <c r="K131" s="30">
        <v>0.47949999999999998</v>
      </c>
    </row>
    <row r="132" spans="1:11">
      <c r="A132" s="30" t="s">
        <v>178</v>
      </c>
      <c r="B132" s="30" t="s">
        <v>328</v>
      </c>
      <c r="C132" s="30" t="s">
        <v>356</v>
      </c>
      <c r="D132" s="30">
        <v>2</v>
      </c>
      <c r="E132" s="30">
        <v>920</v>
      </c>
      <c r="F132" s="29">
        <f t="shared" ref="F132:F195" si="4">36/37</f>
        <v>0.97297297297297303</v>
      </c>
      <c r="G132" s="31">
        <f t="shared" si="3"/>
        <v>10741.621621621622</v>
      </c>
      <c r="H132" s="30">
        <v>108</v>
      </c>
      <c r="I132" s="30">
        <v>205</v>
      </c>
      <c r="J132" s="30">
        <v>147</v>
      </c>
      <c r="K132" s="30">
        <v>0.41370000000000001</v>
      </c>
    </row>
    <row r="133" spans="1:11">
      <c r="A133" s="30" t="s">
        <v>179</v>
      </c>
      <c r="B133" s="30" t="s">
        <v>328</v>
      </c>
      <c r="C133" s="30" t="s">
        <v>357</v>
      </c>
      <c r="D133" s="30">
        <v>1</v>
      </c>
      <c r="E133" s="30">
        <v>880</v>
      </c>
      <c r="F133" s="29">
        <f t="shared" si="4"/>
        <v>0.97297297297297303</v>
      </c>
      <c r="G133" s="31">
        <f t="shared" ref="G133:G196" si="5">E133*12*F133</f>
        <v>10274.594594594595</v>
      </c>
      <c r="H133" s="30">
        <v>145</v>
      </c>
      <c r="I133" s="30">
        <v>333</v>
      </c>
      <c r="J133" s="30">
        <v>246</v>
      </c>
      <c r="K133" s="30">
        <v>0.44379999999999997</v>
      </c>
    </row>
    <row r="134" spans="1:11">
      <c r="A134" s="30" t="s">
        <v>180</v>
      </c>
      <c r="B134" s="30" t="s">
        <v>328</v>
      </c>
      <c r="C134" s="30" t="s">
        <v>357</v>
      </c>
      <c r="D134" s="30">
        <v>2</v>
      </c>
      <c r="E134" s="30">
        <v>1200</v>
      </c>
      <c r="F134" s="29">
        <f t="shared" si="4"/>
        <v>0.97297297297297303</v>
      </c>
      <c r="G134" s="31">
        <f t="shared" si="5"/>
        <v>14010.810810810812</v>
      </c>
      <c r="H134" s="30">
        <v>160</v>
      </c>
      <c r="I134" s="30">
        <v>310</v>
      </c>
      <c r="J134" s="30">
        <v>169</v>
      </c>
      <c r="K134" s="30">
        <v>0.61919999999999997</v>
      </c>
    </row>
    <row r="135" spans="1:11">
      <c r="A135" s="30" t="s">
        <v>181</v>
      </c>
      <c r="B135" s="30" t="s">
        <v>329</v>
      </c>
      <c r="C135" s="30" t="s">
        <v>356</v>
      </c>
      <c r="D135" s="30">
        <v>1</v>
      </c>
      <c r="E135" s="30">
        <v>1000</v>
      </c>
      <c r="F135" s="29">
        <f t="shared" si="4"/>
        <v>0.97297297297297303</v>
      </c>
      <c r="G135" s="31">
        <f t="shared" si="5"/>
        <v>11675.675675675677</v>
      </c>
      <c r="H135" s="30">
        <v>95</v>
      </c>
      <c r="I135" s="30">
        <v>280</v>
      </c>
      <c r="J135" s="30">
        <v>174</v>
      </c>
      <c r="K135" s="30">
        <v>0.54790000000000005</v>
      </c>
    </row>
    <row r="136" spans="1:11">
      <c r="A136" s="30" t="s">
        <v>182</v>
      </c>
      <c r="B136" s="30" t="s">
        <v>329</v>
      </c>
      <c r="C136" s="30" t="s">
        <v>356</v>
      </c>
      <c r="D136" s="30">
        <v>2</v>
      </c>
      <c r="E136" s="30">
        <v>1200</v>
      </c>
      <c r="F136" s="29">
        <f t="shared" si="4"/>
        <v>0.97297297297297303</v>
      </c>
      <c r="G136" s="31">
        <f t="shared" si="5"/>
        <v>14010.810810810812</v>
      </c>
      <c r="H136" s="30">
        <v>125</v>
      </c>
      <c r="I136" s="30">
        <v>277</v>
      </c>
      <c r="J136" s="30">
        <v>203</v>
      </c>
      <c r="K136" s="30">
        <v>0.2712</v>
      </c>
    </row>
    <row r="137" spans="1:11">
      <c r="A137" s="30" t="s">
        <v>183</v>
      </c>
      <c r="B137" s="30" t="s">
        <v>329</v>
      </c>
      <c r="C137" s="30" t="s">
        <v>357</v>
      </c>
      <c r="D137" s="30">
        <v>1</v>
      </c>
      <c r="E137" s="30">
        <v>1400</v>
      </c>
      <c r="F137" s="29">
        <f t="shared" si="4"/>
        <v>0.97297297297297303</v>
      </c>
      <c r="G137" s="31">
        <f t="shared" si="5"/>
        <v>16345.945945945947</v>
      </c>
      <c r="H137" s="30">
        <v>209</v>
      </c>
      <c r="I137" s="30">
        <v>384</v>
      </c>
      <c r="J137" s="30">
        <v>240</v>
      </c>
      <c r="K137" s="30">
        <v>0.76160000000000005</v>
      </c>
    </row>
    <row r="138" spans="1:11">
      <c r="A138" s="30" t="s">
        <v>184</v>
      </c>
      <c r="B138" s="30" t="s">
        <v>327</v>
      </c>
      <c r="C138" s="30" t="s">
        <v>357</v>
      </c>
      <c r="D138" s="30">
        <v>1</v>
      </c>
      <c r="E138" s="30">
        <v>2700</v>
      </c>
      <c r="F138" s="29">
        <f t="shared" si="4"/>
        <v>0.97297297297297303</v>
      </c>
      <c r="G138" s="31">
        <f t="shared" si="5"/>
        <v>31524.324324324327</v>
      </c>
      <c r="H138" s="30">
        <v>202</v>
      </c>
      <c r="I138" s="30">
        <v>629</v>
      </c>
      <c r="J138" s="30">
        <v>389</v>
      </c>
      <c r="K138" s="30">
        <v>0.51229999999999998</v>
      </c>
    </row>
    <row r="139" spans="1:11">
      <c r="A139" s="30" t="s">
        <v>185</v>
      </c>
      <c r="B139" s="30" t="s">
        <v>329</v>
      </c>
      <c r="C139" s="30" t="s">
        <v>357</v>
      </c>
      <c r="D139" s="30">
        <v>2</v>
      </c>
      <c r="E139" s="30">
        <v>1600</v>
      </c>
      <c r="F139" s="29">
        <f t="shared" si="4"/>
        <v>0.97297297297297303</v>
      </c>
      <c r="G139" s="31">
        <f t="shared" si="5"/>
        <v>18681.081081081084</v>
      </c>
      <c r="H139" s="30">
        <v>220</v>
      </c>
      <c r="I139" s="30">
        <v>418</v>
      </c>
      <c r="J139" s="30">
        <v>312</v>
      </c>
      <c r="K139" s="30">
        <v>0.60819999999999996</v>
      </c>
    </row>
    <row r="140" spans="1:11">
      <c r="A140" s="30" t="s">
        <v>186</v>
      </c>
      <c r="B140" s="30" t="s">
        <v>330</v>
      </c>
      <c r="C140" s="30" t="s">
        <v>356</v>
      </c>
      <c r="D140" s="30">
        <v>1</v>
      </c>
      <c r="E140" s="30">
        <v>1105</v>
      </c>
      <c r="F140" s="29">
        <f t="shared" si="4"/>
        <v>0.97297297297297303</v>
      </c>
      <c r="G140" s="31">
        <f t="shared" si="5"/>
        <v>12901.621621621622</v>
      </c>
      <c r="H140" s="30">
        <v>82</v>
      </c>
      <c r="I140" s="30">
        <v>235</v>
      </c>
      <c r="J140" s="30">
        <v>111</v>
      </c>
      <c r="K140" s="30">
        <v>0.61099999999999999</v>
      </c>
    </row>
    <row r="141" spans="1:11">
      <c r="A141" s="30" t="s">
        <v>187</v>
      </c>
      <c r="B141" s="30" t="s">
        <v>330</v>
      </c>
      <c r="C141" s="30" t="s">
        <v>356</v>
      </c>
      <c r="D141" s="30">
        <v>2</v>
      </c>
      <c r="E141" s="30">
        <v>1665</v>
      </c>
      <c r="F141" s="29">
        <f t="shared" si="4"/>
        <v>0.97297297297297303</v>
      </c>
      <c r="G141" s="31">
        <f t="shared" si="5"/>
        <v>19440</v>
      </c>
      <c r="H141" s="30">
        <v>130</v>
      </c>
      <c r="I141" s="30">
        <v>200</v>
      </c>
      <c r="J141" s="30">
        <v>169</v>
      </c>
      <c r="K141" s="30">
        <v>0.30680000000000002</v>
      </c>
    </row>
    <row r="142" spans="1:11">
      <c r="A142" s="30" t="s">
        <v>188</v>
      </c>
      <c r="B142" s="30" t="s">
        <v>330</v>
      </c>
      <c r="C142" s="30" t="s">
        <v>357</v>
      </c>
      <c r="D142" s="30">
        <v>1</v>
      </c>
      <c r="E142" s="30">
        <v>1175</v>
      </c>
      <c r="F142" s="29">
        <f t="shared" si="4"/>
        <v>0.97297297297297303</v>
      </c>
      <c r="G142" s="31">
        <f t="shared" si="5"/>
        <v>13718.91891891892</v>
      </c>
      <c r="H142" s="30">
        <v>106</v>
      </c>
      <c r="I142" s="30">
        <v>267</v>
      </c>
      <c r="J142" s="30">
        <v>201</v>
      </c>
      <c r="K142" s="30">
        <v>0.52329999999999999</v>
      </c>
    </row>
    <row r="143" spans="1:11">
      <c r="A143" s="30" t="s">
        <v>189</v>
      </c>
      <c r="B143" s="30" t="s">
        <v>330</v>
      </c>
      <c r="C143" s="30" t="s">
        <v>357</v>
      </c>
      <c r="D143" s="30">
        <v>2</v>
      </c>
      <c r="E143" s="30">
        <v>1725</v>
      </c>
      <c r="F143" s="29">
        <f t="shared" si="4"/>
        <v>0.97297297297297303</v>
      </c>
      <c r="G143" s="31">
        <f t="shared" si="5"/>
        <v>20140.54054054054</v>
      </c>
      <c r="H143" s="30">
        <v>195</v>
      </c>
      <c r="I143" s="30">
        <v>305</v>
      </c>
      <c r="J143" s="30">
        <v>242</v>
      </c>
      <c r="K143" s="30">
        <v>0.48220000000000002</v>
      </c>
    </row>
    <row r="144" spans="1:11">
      <c r="A144" s="30" t="s">
        <v>190</v>
      </c>
      <c r="B144" s="30" t="s">
        <v>331</v>
      </c>
      <c r="C144" s="30" t="s">
        <v>356</v>
      </c>
      <c r="D144" s="30">
        <v>1</v>
      </c>
      <c r="E144" s="30">
        <v>709</v>
      </c>
      <c r="F144" s="29">
        <f t="shared" si="4"/>
        <v>0.97297297297297303</v>
      </c>
      <c r="G144" s="31">
        <f t="shared" si="5"/>
        <v>8278.0540540540551</v>
      </c>
      <c r="H144" s="30">
        <v>86</v>
      </c>
      <c r="I144" s="30">
        <v>192</v>
      </c>
      <c r="J144" s="30">
        <v>158</v>
      </c>
      <c r="K144" s="30">
        <v>0.22189999999999999</v>
      </c>
    </row>
    <row r="145" spans="1:11">
      <c r="A145" s="30" t="s">
        <v>191</v>
      </c>
      <c r="B145" s="30" t="s">
        <v>331</v>
      </c>
      <c r="C145" s="30" t="s">
        <v>356</v>
      </c>
      <c r="D145" s="30">
        <v>2</v>
      </c>
      <c r="E145" s="30">
        <v>869</v>
      </c>
      <c r="F145" s="29">
        <f t="shared" si="4"/>
        <v>0.97297297297297303</v>
      </c>
      <c r="G145" s="31">
        <f t="shared" si="5"/>
        <v>10146.162162162163</v>
      </c>
      <c r="H145" s="30">
        <v>135</v>
      </c>
      <c r="I145" s="30">
        <v>305</v>
      </c>
      <c r="J145" s="30">
        <v>246</v>
      </c>
      <c r="K145" s="30">
        <v>0.38900000000000001</v>
      </c>
    </row>
    <row r="146" spans="1:11">
      <c r="A146" s="30" t="s">
        <v>192</v>
      </c>
      <c r="B146" s="30" t="s">
        <v>331</v>
      </c>
      <c r="C146" s="30" t="s">
        <v>357</v>
      </c>
      <c r="D146" s="30">
        <v>1</v>
      </c>
      <c r="E146" s="30">
        <v>925</v>
      </c>
      <c r="F146" s="29">
        <f t="shared" si="4"/>
        <v>0.97297297297297303</v>
      </c>
      <c r="G146" s="31">
        <f t="shared" si="5"/>
        <v>10800</v>
      </c>
      <c r="H146" s="30">
        <v>125</v>
      </c>
      <c r="I146" s="30">
        <v>288</v>
      </c>
      <c r="J146" s="30">
        <v>207</v>
      </c>
      <c r="K146" s="30">
        <v>0.41639999999999999</v>
      </c>
    </row>
    <row r="147" spans="1:11">
      <c r="A147" s="30" t="s">
        <v>193</v>
      </c>
      <c r="B147" s="30" t="s">
        <v>331</v>
      </c>
      <c r="C147" s="30" t="s">
        <v>357</v>
      </c>
      <c r="D147" s="30">
        <v>2</v>
      </c>
      <c r="E147" s="30">
        <v>1350</v>
      </c>
      <c r="F147" s="29">
        <f t="shared" si="4"/>
        <v>0.97297297297297303</v>
      </c>
      <c r="G147" s="31">
        <f t="shared" si="5"/>
        <v>15762.162162162163</v>
      </c>
      <c r="H147" s="30">
        <v>119</v>
      </c>
      <c r="I147" s="30">
        <v>360</v>
      </c>
      <c r="J147" s="30">
        <v>224</v>
      </c>
      <c r="K147" s="30">
        <v>0.4849</v>
      </c>
    </row>
    <row r="148" spans="1:11">
      <c r="A148" s="30" t="s">
        <v>194</v>
      </c>
      <c r="B148" s="30" t="s">
        <v>332</v>
      </c>
      <c r="C148" s="30" t="s">
        <v>356</v>
      </c>
      <c r="D148" s="30">
        <v>1</v>
      </c>
      <c r="E148" s="30">
        <v>900</v>
      </c>
      <c r="F148" s="29">
        <f t="shared" si="4"/>
        <v>0.97297297297297303</v>
      </c>
      <c r="G148" s="31">
        <f t="shared" si="5"/>
        <v>10508.108108108108</v>
      </c>
      <c r="H148" s="30">
        <v>89</v>
      </c>
      <c r="I148" s="30">
        <v>177</v>
      </c>
      <c r="J148" s="30">
        <v>139</v>
      </c>
      <c r="K148" s="30">
        <v>0.55069999999999997</v>
      </c>
    </row>
    <row r="149" spans="1:11">
      <c r="A149" s="30" t="s">
        <v>195</v>
      </c>
      <c r="B149" s="30" t="s">
        <v>327</v>
      </c>
      <c r="C149" s="30" t="s">
        <v>357</v>
      </c>
      <c r="D149" s="30">
        <v>2</v>
      </c>
      <c r="E149" s="30">
        <v>3200</v>
      </c>
      <c r="F149" s="29">
        <f t="shared" si="4"/>
        <v>0.97297297297297303</v>
      </c>
      <c r="G149" s="31">
        <f t="shared" si="5"/>
        <v>37362.162162162167</v>
      </c>
      <c r="H149" s="30">
        <v>195</v>
      </c>
      <c r="I149" s="30">
        <v>844</v>
      </c>
      <c r="J149" s="30">
        <v>325</v>
      </c>
      <c r="K149" s="30">
        <v>0.81640000000000001</v>
      </c>
    </row>
    <row r="150" spans="1:11">
      <c r="A150" s="30" t="s">
        <v>196</v>
      </c>
      <c r="B150" s="30" t="s">
        <v>332</v>
      </c>
      <c r="C150" s="30" t="s">
        <v>356</v>
      </c>
      <c r="D150" s="30">
        <v>2</v>
      </c>
      <c r="E150" s="30">
        <v>1325</v>
      </c>
      <c r="F150" s="29">
        <f t="shared" si="4"/>
        <v>0.97297297297297303</v>
      </c>
      <c r="G150" s="31">
        <f t="shared" si="5"/>
        <v>15470.270270270272</v>
      </c>
      <c r="H150" s="30">
        <v>161</v>
      </c>
      <c r="I150" s="30">
        <v>319</v>
      </c>
      <c r="J150" s="30">
        <v>283</v>
      </c>
      <c r="K150" s="30">
        <v>0.29320000000000002</v>
      </c>
    </row>
    <row r="151" spans="1:11">
      <c r="A151" s="30" t="s">
        <v>197</v>
      </c>
      <c r="B151" s="30" t="s">
        <v>332</v>
      </c>
      <c r="C151" s="30" t="s">
        <v>357</v>
      </c>
      <c r="D151" s="30">
        <v>1</v>
      </c>
      <c r="E151" s="30">
        <v>975</v>
      </c>
      <c r="F151" s="29">
        <f t="shared" si="4"/>
        <v>0.97297297297297303</v>
      </c>
      <c r="G151" s="31">
        <f t="shared" si="5"/>
        <v>11383.783783783785</v>
      </c>
      <c r="H151" s="30">
        <v>145</v>
      </c>
      <c r="I151" s="30">
        <v>300</v>
      </c>
      <c r="J151" s="30">
        <v>192</v>
      </c>
      <c r="K151" s="30">
        <v>0.50139999999999996</v>
      </c>
    </row>
    <row r="152" spans="1:11">
      <c r="A152" s="30" t="s">
        <v>198</v>
      </c>
      <c r="B152" s="30" t="s">
        <v>332</v>
      </c>
      <c r="C152" s="30" t="s">
        <v>357</v>
      </c>
      <c r="D152" s="30">
        <v>2</v>
      </c>
      <c r="E152" s="30">
        <v>1550</v>
      </c>
      <c r="F152" s="29">
        <f t="shared" si="4"/>
        <v>0.97297297297297303</v>
      </c>
      <c r="G152" s="31">
        <f t="shared" si="5"/>
        <v>18097.297297297297</v>
      </c>
      <c r="H152" s="30">
        <v>185</v>
      </c>
      <c r="I152" s="30">
        <v>376</v>
      </c>
      <c r="J152" s="30">
        <v>307</v>
      </c>
      <c r="K152" s="30">
        <v>0.3014</v>
      </c>
    </row>
    <row r="153" spans="1:11">
      <c r="A153" s="30" t="s">
        <v>199</v>
      </c>
      <c r="B153" s="30" t="s">
        <v>333</v>
      </c>
      <c r="C153" s="30" t="s">
        <v>356</v>
      </c>
      <c r="D153" s="30">
        <v>1</v>
      </c>
      <c r="E153" s="30">
        <v>1165</v>
      </c>
      <c r="F153" s="29">
        <f t="shared" si="4"/>
        <v>0.97297297297297303</v>
      </c>
      <c r="G153" s="31">
        <f t="shared" si="5"/>
        <v>13602.162162162163</v>
      </c>
      <c r="H153" s="30">
        <v>135</v>
      </c>
      <c r="I153" s="30">
        <v>220</v>
      </c>
      <c r="J153" s="30">
        <v>180</v>
      </c>
      <c r="K153" s="30">
        <v>0.34250000000000003</v>
      </c>
    </row>
    <row r="154" spans="1:11">
      <c r="A154" s="30" t="s">
        <v>200</v>
      </c>
      <c r="B154" s="30" t="s">
        <v>333</v>
      </c>
      <c r="C154" s="30" t="s">
        <v>356</v>
      </c>
      <c r="D154" s="30">
        <v>2</v>
      </c>
      <c r="E154" s="30">
        <v>1625</v>
      </c>
      <c r="F154" s="29">
        <f t="shared" si="4"/>
        <v>0.97297297297297303</v>
      </c>
      <c r="G154" s="31">
        <f t="shared" si="5"/>
        <v>18972.972972972973</v>
      </c>
      <c r="H154" s="30">
        <v>220</v>
      </c>
      <c r="I154" s="30">
        <v>312</v>
      </c>
      <c r="J154" s="30">
        <v>260</v>
      </c>
      <c r="K154" s="30">
        <v>0.6</v>
      </c>
    </row>
    <row r="155" spans="1:11">
      <c r="A155" s="30" t="s">
        <v>201</v>
      </c>
      <c r="B155" s="30" t="s">
        <v>333</v>
      </c>
      <c r="C155" s="30" t="s">
        <v>357</v>
      </c>
      <c r="D155" s="30">
        <v>1</v>
      </c>
      <c r="E155" s="30">
        <v>1400</v>
      </c>
      <c r="F155" s="29">
        <f t="shared" si="4"/>
        <v>0.97297297297297303</v>
      </c>
      <c r="G155" s="31">
        <f t="shared" si="5"/>
        <v>16345.945945945947</v>
      </c>
      <c r="H155" s="30">
        <v>135</v>
      </c>
      <c r="I155" s="30">
        <v>287</v>
      </c>
      <c r="J155" s="30">
        <v>232</v>
      </c>
      <c r="K155" s="30">
        <v>0.49859999999999999</v>
      </c>
    </row>
    <row r="156" spans="1:11">
      <c r="A156" s="30" t="s">
        <v>202</v>
      </c>
      <c r="B156" s="30" t="s">
        <v>333</v>
      </c>
      <c r="C156" s="30" t="s">
        <v>357</v>
      </c>
      <c r="D156" s="30">
        <v>2</v>
      </c>
      <c r="E156" s="30">
        <v>1995</v>
      </c>
      <c r="F156" s="29">
        <f t="shared" si="4"/>
        <v>0.97297297297297303</v>
      </c>
      <c r="G156" s="31">
        <f t="shared" si="5"/>
        <v>23292.972972972973</v>
      </c>
      <c r="H156" s="30">
        <v>224</v>
      </c>
      <c r="I156" s="30">
        <v>331</v>
      </c>
      <c r="J156" s="30">
        <v>292</v>
      </c>
      <c r="K156" s="30">
        <v>0.63839999999999997</v>
      </c>
    </row>
    <row r="157" spans="1:11">
      <c r="A157" s="30" t="s">
        <v>203</v>
      </c>
      <c r="B157" s="30" t="s">
        <v>334</v>
      </c>
      <c r="C157" s="30" t="s">
        <v>356</v>
      </c>
      <c r="D157" s="30">
        <v>1</v>
      </c>
      <c r="E157" s="30">
        <v>760</v>
      </c>
      <c r="F157" s="29">
        <f t="shared" si="4"/>
        <v>0.97297297297297303</v>
      </c>
      <c r="G157" s="31">
        <f t="shared" si="5"/>
        <v>8873.5135135135133</v>
      </c>
      <c r="H157" s="30">
        <v>100</v>
      </c>
      <c r="I157" s="30">
        <v>195</v>
      </c>
      <c r="J157" s="30">
        <v>169</v>
      </c>
      <c r="K157" s="30">
        <v>0.29039999999999999</v>
      </c>
    </row>
    <row r="158" spans="1:11">
      <c r="A158" s="30" t="s">
        <v>204</v>
      </c>
      <c r="B158" s="30" t="s">
        <v>334</v>
      </c>
      <c r="C158" s="30" t="s">
        <v>356</v>
      </c>
      <c r="D158" s="30">
        <v>2</v>
      </c>
      <c r="E158" s="30">
        <v>965</v>
      </c>
      <c r="F158" s="29">
        <f t="shared" si="4"/>
        <v>0.97297297297297303</v>
      </c>
      <c r="G158" s="31">
        <f t="shared" si="5"/>
        <v>11267.027027027028</v>
      </c>
      <c r="H158" s="30">
        <v>135</v>
      </c>
      <c r="I158" s="30">
        <v>284</v>
      </c>
      <c r="J158" s="30">
        <v>189</v>
      </c>
      <c r="K158" s="30">
        <v>0.53969999999999996</v>
      </c>
    </row>
    <row r="159" spans="1:11">
      <c r="A159" s="30" t="s">
        <v>205</v>
      </c>
      <c r="B159" s="30" t="s">
        <v>334</v>
      </c>
      <c r="C159" s="30" t="s">
        <v>357</v>
      </c>
      <c r="D159" s="30">
        <v>1</v>
      </c>
      <c r="E159" s="30">
        <v>1185</v>
      </c>
      <c r="F159" s="29">
        <f t="shared" si="4"/>
        <v>0.97297297297297303</v>
      </c>
      <c r="G159" s="31">
        <f t="shared" si="5"/>
        <v>13835.675675675677</v>
      </c>
      <c r="H159" s="30">
        <v>157</v>
      </c>
      <c r="I159" s="30">
        <v>320</v>
      </c>
      <c r="J159" s="30">
        <v>289</v>
      </c>
      <c r="K159" s="30">
        <v>0.27950000000000003</v>
      </c>
    </row>
    <row r="160" spans="1:11">
      <c r="A160" s="30" t="s">
        <v>206</v>
      </c>
      <c r="B160" s="30" t="s">
        <v>327</v>
      </c>
      <c r="C160" s="30" t="s">
        <v>356</v>
      </c>
      <c r="D160" s="30">
        <v>1</v>
      </c>
      <c r="E160" s="30">
        <v>1700</v>
      </c>
      <c r="F160" s="29">
        <f t="shared" si="4"/>
        <v>0.97297297297297303</v>
      </c>
      <c r="G160" s="31">
        <f t="shared" si="5"/>
        <v>19848.64864864865</v>
      </c>
      <c r="H160" s="30">
        <v>98</v>
      </c>
      <c r="I160" s="30">
        <v>430</v>
      </c>
      <c r="J160" s="30">
        <v>239</v>
      </c>
      <c r="K160" s="30">
        <v>0.67669999999999997</v>
      </c>
    </row>
    <row r="161" spans="1:11">
      <c r="A161" s="30" t="s">
        <v>207</v>
      </c>
      <c r="B161" s="30" t="s">
        <v>334</v>
      </c>
      <c r="C161" s="30" t="s">
        <v>357</v>
      </c>
      <c r="D161" s="30">
        <v>2</v>
      </c>
      <c r="E161" s="30">
        <v>1340</v>
      </c>
      <c r="F161" s="29">
        <f t="shared" si="4"/>
        <v>0.97297297297297303</v>
      </c>
      <c r="G161" s="31">
        <f t="shared" si="5"/>
        <v>15645.405405405407</v>
      </c>
      <c r="H161" s="30">
        <v>135</v>
      </c>
      <c r="I161" s="30">
        <v>347</v>
      </c>
      <c r="J161" s="30">
        <v>278</v>
      </c>
      <c r="K161" s="30">
        <v>0.38900000000000001</v>
      </c>
    </row>
    <row r="162" spans="1:11">
      <c r="A162" s="30" t="s">
        <v>208</v>
      </c>
      <c r="B162" s="30" t="s">
        <v>335</v>
      </c>
      <c r="C162" s="30" t="s">
        <v>356</v>
      </c>
      <c r="D162" s="30">
        <v>1</v>
      </c>
      <c r="E162" s="30">
        <v>1150</v>
      </c>
      <c r="F162" s="29">
        <f t="shared" si="4"/>
        <v>0.97297297297297303</v>
      </c>
      <c r="G162" s="31">
        <f t="shared" si="5"/>
        <v>13427.027027027028</v>
      </c>
      <c r="H162" s="30">
        <v>80</v>
      </c>
      <c r="I162" s="30">
        <v>267</v>
      </c>
      <c r="J162" s="30">
        <v>183</v>
      </c>
      <c r="K162" s="30">
        <v>0.57530000000000003</v>
      </c>
    </row>
    <row r="163" spans="1:11">
      <c r="A163" s="30" t="s">
        <v>209</v>
      </c>
      <c r="B163" s="30" t="s">
        <v>335</v>
      </c>
      <c r="C163" s="30" t="s">
        <v>356</v>
      </c>
      <c r="D163" s="30">
        <v>2</v>
      </c>
      <c r="E163" s="30">
        <v>2000</v>
      </c>
      <c r="F163" s="29">
        <f t="shared" si="4"/>
        <v>0.97297297297297303</v>
      </c>
      <c r="G163" s="31">
        <f t="shared" si="5"/>
        <v>23351.351351351354</v>
      </c>
      <c r="H163" s="30">
        <v>160</v>
      </c>
      <c r="I163" s="30">
        <v>323</v>
      </c>
      <c r="J163" s="30">
        <v>237</v>
      </c>
      <c r="K163" s="30">
        <v>0.31230000000000002</v>
      </c>
    </row>
    <row r="164" spans="1:11">
      <c r="A164" s="30" t="s">
        <v>210</v>
      </c>
      <c r="B164" s="30" t="s">
        <v>335</v>
      </c>
      <c r="C164" s="30" t="s">
        <v>357</v>
      </c>
      <c r="D164" s="30">
        <v>1</v>
      </c>
      <c r="E164" s="30">
        <v>1600</v>
      </c>
      <c r="F164" s="29">
        <f t="shared" si="4"/>
        <v>0.97297297297297303</v>
      </c>
      <c r="G164" s="31">
        <f t="shared" si="5"/>
        <v>18681.081081081084</v>
      </c>
      <c r="H164" s="30">
        <v>225</v>
      </c>
      <c r="I164" s="30">
        <v>406</v>
      </c>
      <c r="J164" s="30">
        <v>297</v>
      </c>
      <c r="K164" s="30">
        <v>0.4521</v>
      </c>
    </row>
    <row r="165" spans="1:11">
      <c r="A165" s="30" t="s">
        <v>211</v>
      </c>
      <c r="B165" s="30" t="s">
        <v>335</v>
      </c>
      <c r="C165" s="30" t="s">
        <v>357</v>
      </c>
      <c r="D165" s="30">
        <v>2</v>
      </c>
      <c r="E165" s="30">
        <v>2150</v>
      </c>
      <c r="F165" s="29">
        <f t="shared" si="4"/>
        <v>0.97297297297297303</v>
      </c>
      <c r="G165" s="31">
        <f t="shared" si="5"/>
        <v>25102.702702702703</v>
      </c>
      <c r="H165" s="30">
        <v>170</v>
      </c>
      <c r="I165" s="30">
        <v>447</v>
      </c>
      <c r="J165" s="30">
        <v>360</v>
      </c>
      <c r="K165" s="30">
        <v>0.53149999999999997</v>
      </c>
    </row>
    <row r="166" spans="1:11">
      <c r="A166" s="30" t="s">
        <v>212</v>
      </c>
      <c r="B166" s="30" t="s">
        <v>336</v>
      </c>
      <c r="C166" s="30" t="s">
        <v>356</v>
      </c>
      <c r="D166" s="30">
        <v>1</v>
      </c>
      <c r="E166" s="30">
        <v>1600</v>
      </c>
      <c r="F166" s="29">
        <f t="shared" si="4"/>
        <v>0.97297297297297303</v>
      </c>
      <c r="G166" s="31">
        <f t="shared" si="5"/>
        <v>18681.081081081084</v>
      </c>
      <c r="H166" s="30">
        <v>94</v>
      </c>
      <c r="I166" s="30">
        <v>411</v>
      </c>
      <c r="J166" s="30">
        <v>209</v>
      </c>
      <c r="K166" s="30">
        <v>0.53969999999999996</v>
      </c>
    </row>
    <row r="167" spans="1:11">
      <c r="A167" s="30" t="s">
        <v>213</v>
      </c>
      <c r="B167" s="30" t="s">
        <v>336</v>
      </c>
      <c r="C167" s="30" t="s">
        <v>356</v>
      </c>
      <c r="D167" s="30">
        <v>2</v>
      </c>
      <c r="E167" s="30">
        <v>2100</v>
      </c>
      <c r="F167" s="29">
        <f t="shared" si="4"/>
        <v>0.97297297297297303</v>
      </c>
      <c r="G167" s="31">
        <f t="shared" si="5"/>
        <v>24518.91891891892</v>
      </c>
      <c r="H167" s="30">
        <v>130</v>
      </c>
      <c r="I167" s="30">
        <v>438</v>
      </c>
      <c r="J167" s="30">
        <v>265</v>
      </c>
      <c r="K167" s="30">
        <v>0.4027</v>
      </c>
    </row>
    <row r="168" spans="1:11">
      <c r="A168" s="30" t="s">
        <v>214</v>
      </c>
      <c r="B168" s="30" t="s">
        <v>336</v>
      </c>
      <c r="C168" s="30" t="s">
        <v>357</v>
      </c>
      <c r="D168" s="30">
        <v>1</v>
      </c>
      <c r="E168" s="30">
        <v>1200</v>
      </c>
      <c r="F168" s="29">
        <f t="shared" si="4"/>
        <v>0.97297297297297303</v>
      </c>
      <c r="G168" s="31">
        <f t="shared" si="5"/>
        <v>14010.810810810812</v>
      </c>
      <c r="H168" s="30">
        <v>162</v>
      </c>
      <c r="I168" s="30">
        <v>504</v>
      </c>
      <c r="J168" s="30">
        <v>435</v>
      </c>
      <c r="K168" s="30">
        <v>0.4</v>
      </c>
    </row>
    <row r="169" spans="1:11">
      <c r="A169" s="30" t="s">
        <v>215</v>
      </c>
      <c r="B169" s="30" t="s">
        <v>336</v>
      </c>
      <c r="C169" s="30" t="s">
        <v>357</v>
      </c>
      <c r="D169" s="30">
        <v>2</v>
      </c>
      <c r="E169" s="30">
        <v>2100</v>
      </c>
      <c r="F169" s="29">
        <f t="shared" si="4"/>
        <v>0.97297297297297303</v>
      </c>
      <c r="G169" s="31">
        <f t="shared" si="5"/>
        <v>24518.91891891892</v>
      </c>
      <c r="H169" s="30">
        <v>175</v>
      </c>
      <c r="I169" s="30">
        <v>755</v>
      </c>
      <c r="J169" s="30">
        <v>487</v>
      </c>
      <c r="K169" s="30">
        <v>0.43009999999999998</v>
      </c>
    </row>
    <row r="170" spans="1:11">
      <c r="A170" s="30" t="s">
        <v>216</v>
      </c>
      <c r="B170" s="30" t="s">
        <v>337</v>
      </c>
      <c r="C170" s="30" t="s">
        <v>356</v>
      </c>
      <c r="D170" s="30">
        <v>2</v>
      </c>
      <c r="E170" s="30">
        <v>2500</v>
      </c>
      <c r="F170" s="29">
        <f t="shared" si="4"/>
        <v>0.97297297297297303</v>
      </c>
      <c r="G170" s="31">
        <f t="shared" si="5"/>
        <v>29189.18918918919</v>
      </c>
      <c r="H170" s="30">
        <v>129</v>
      </c>
      <c r="I170" s="30">
        <v>431</v>
      </c>
      <c r="J170" s="30">
        <v>231</v>
      </c>
      <c r="K170" s="30">
        <v>0.4027</v>
      </c>
    </row>
    <row r="171" spans="1:11">
      <c r="A171" s="30" t="s">
        <v>217</v>
      </c>
      <c r="B171" s="30" t="s">
        <v>294</v>
      </c>
      <c r="C171" s="30" t="s">
        <v>357</v>
      </c>
      <c r="D171" s="30">
        <v>2</v>
      </c>
      <c r="E171" s="30">
        <v>2000</v>
      </c>
      <c r="F171" s="29">
        <f t="shared" si="4"/>
        <v>0.97297297297297303</v>
      </c>
      <c r="G171" s="31">
        <f t="shared" si="5"/>
        <v>23351.351351351354</v>
      </c>
      <c r="H171" s="30">
        <v>97</v>
      </c>
      <c r="I171" s="30">
        <v>240</v>
      </c>
      <c r="J171" s="30">
        <v>199</v>
      </c>
      <c r="K171" s="30">
        <v>0.31230000000000002</v>
      </c>
    </row>
    <row r="172" spans="1:11">
      <c r="A172" s="30" t="s">
        <v>218</v>
      </c>
      <c r="B172" s="30" t="s">
        <v>337</v>
      </c>
      <c r="C172" s="30" t="s">
        <v>357</v>
      </c>
      <c r="D172" s="30">
        <v>1</v>
      </c>
      <c r="E172" s="30">
        <v>2500</v>
      </c>
      <c r="F172" s="29">
        <f t="shared" si="4"/>
        <v>0.97297297297297303</v>
      </c>
      <c r="G172" s="31">
        <f t="shared" si="5"/>
        <v>29189.18918918919</v>
      </c>
      <c r="H172" s="30">
        <v>186</v>
      </c>
      <c r="I172" s="30">
        <v>578</v>
      </c>
      <c r="J172" s="30">
        <v>490</v>
      </c>
      <c r="K172" s="30">
        <v>0.2301</v>
      </c>
    </row>
    <row r="173" spans="1:11">
      <c r="A173" s="30" t="s">
        <v>219</v>
      </c>
      <c r="B173" s="30" t="s">
        <v>337</v>
      </c>
      <c r="C173" s="30" t="s">
        <v>357</v>
      </c>
      <c r="D173" s="30">
        <v>2</v>
      </c>
      <c r="E173" s="30">
        <v>2750</v>
      </c>
      <c r="F173" s="29">
        <f t="shared" si="4"/>
        <v>0.97297297297297303</v>
      </c>
      <c r="G173" s="31">
        <f t="shared" si="5"/>
        <v>32108.10810810811</v>
      </c>
      <c r="H173" s="30">
        <v>188</v>
      </c>
      <c r="I173" s="30">
        <v>810</v>
      </c>
      <c r="J173" s="30">
        <v>538</v>
      </c>
      <c r="K173" s="30">
        <v>0.6</v>
      </c>
    </row>
    <row r="174" spans="1:11">
      <c r="A174" s="30" t="s">
        <v>220</v>
      </c>
      <c r="B174" s="30" t="s">
        <v>337</v>
      </c>
      <c r="C174" s="30" t="s">
        <v>356</v>
      </c>
      <c r="D174" s="30">
        <v>1</v>
      </c>
      <c r="E174" s="30">
        <v>1800</v>
      </c>
      <c r="F174" s="29">
        <f t="shared" si="4"/>
        <v>0.97297297297297303</v>
      </c>
      <c r="G174" s="31">
        <f t="shared" si="5"/>
        <v>21016.216216216217</v>
      </c>
      <c r="H174" s="30">
        <v>89</v>
      </c>
      <c r="I174" s="30">
        <v>390</v>
      </c>
      <c r="J174" s="30">
        <v>288</v>
      </c>
      <c r="K174" s="30">
        <v>0.2329</v>
      </c>
    </row>
    <row r="175" spans="1:11">
      <c r="A175" s="30" t="s">
        <v>221</v>
      </c>
      <c r="B175" s="30" t="s">
        <v>338</v>
      </c>
      <c r="C175" s="30" t="s">
        <v>356</v>
      </c>
      <c r="D175" s="30">
        <v>2</v>
      </c>
      <c r="E175" s="30">
        <v>3000</v>
      </c>
      <c r="F175" s="29">
        <f t="shared" si="4"/>
        <v>0.97297297297297303</v>
      </c>
      <c r="G175" s="31">
        <f t="shared" si="5"/>
        <v>35027.027027027027</v>
      </c>
      <c r="H175" s="30">
        <v>193</v>
      </c>
      <c r="I175" s="30">
        <v>648</v>
      </c>
      <c r="J175" s="30">
        <v>415</v>
      </c>
      <c r="K175" s="30">
        <v>0.40820000000000001</v>
      </c>
    </row>
    <row r="176" spans="1:11">
      <c r="A176" s="30" t="s">
        <v>222</v>
      </c>
      <c r="B176" s="30" t="s">
        <v>338</v>
      </c>
      <c r="C176" s="30" t="s">
        <v>357</v>
      </c>
      <c r="D176" s="30">
        <v>1</v>
      </c>
      <c r="E176" s="30">
        <v>2000</v>
      </c>
      <c r="F176" s="29">
        <f t="shared" si="4"/>
        <v>0.97297297297297303</v>
      </c>
      <c r="G176" s="31">
        <f t="shared" si="5"/>
        <v>23351.351351351354</v>
      </c>
      <c r="H176" s="30">
        <v>193</v>
      </c>
      <c r="I176" s="30">
        <v>600</v>
      </c>
      <c r="J176" s="30">
        <v>387</v>
      </c>
      <c r="K176" s="30">
        <v>0.32600000000000001</v>
      </c>
    </row>
    <row r="177" spans="1:11">
      <c r="A177" s="30" t="s">
        <v>223</v>
      </c>
      <c r="B177" s="30" t="s">
        <v>338</v>
      </c>
      <c r="C177" s="30" t="s">
        <v>357</v>
      </c>
      <c r="D177" s="30">
        <v>2</v>
      </c>
      <c r="E177" s="30">
        <v>2950</v>
      </c>
      <c r="F177" s="29">
        <f t="shared" si="4"/>
        <v>0.97297297297297303</v>
      </c>
      <c r="G177" s="31">
        <f t="shared" si="5"/>
        <v>34443.243243243247</v>
      </c>
      <c r="H177" s="30">
        <v>192</v>
      </c>
      <c r="I177" s="30">
        <v>829</v>
      </c>
      <c r="J177" s="30">
        <v>575</v>
      </c>
      <c r="K177" s="30">
        <v>0.38900000000000001</v>
      </c>
    </row>
    <row r="178" spans="1:11">
      <c r="A178" s="30" t="s">
        <v>224</v>
      </c>
      <c r="B178" s="30" t="s">
        <v>338</v>
      </c>
      <c r="C178" s="30" t="s">
        <v>356</v>
      </c>
      <c r="D178" s="30">
        <v>1</v>
      </c>
      <c r="E178" s="30">
        <v>1700</v>
      </c>
      <c r="F178" s="29">
        <f t="shared" si="4"/>
        <v>0.97297297297297303</v>
      </c>
      <c r="G178" s="31">
        <f t="shared" si="5"/>
        <v>19848.64864864865</v>
      </c>
      <c r="H178" s="30">
        <v>98</v>
      </c>
      <c r="I178" s="30">
        <v>432</v>
      </c>
      <c r="J178" s="30">
        <v>228</v>
      </c>
      <c r="K178" s="30">
        <v>0.52049999999999996</v>
      </c>
    </row>
    <row r="179" spans="1:11">
      <c r="A179" s="30" t="s">
        <v>225</v>
      </c>
      <c r="B179" s="30" t="s">
        <v>339</v>
      </c>
      <c r="C179" s="30" t="s">
        <v>356</v>
      </c>
      <c r="D179" s="30">
        <v>1</v>
      </c>
      <c r="E179" s="30">
        <v>3000</v>
      </c>
      <c r="F179" s="29">
        <f t="shared" si="4"/>
        <v>0.97297297297297303</v>
      </c>
      <c r="G179" s="31">
        <f t="shared" si="5"/>
        <v>35027.027027027027</v>
      </c>
      <c r="H179" s="30">
        <v>87</v>
      </c>
      <c r="I179" s="30">
        <v>512</v>
      </c>
      <c r="J179" s="30">
        <v>337</v>
      </c>
      <c r="K179" s="30">
        <v>0.46300000000000002</v>
      </c>
    </row>
    <row r="180" spans="1:11">
      <c r="A180" s="30" t="s">
        <v>226</v>
      </c>
      <c r="B180" s="30" t="s">
        <v>339</v>
      </c>
      <c r="C180" s="30" t="s">
        <v>356</v>
      </c>
      <c r="D180" s="30">
        <v>2</v>
      </c>
      <c r="E180" s="30">
        <v>3200</v>
      </c>
      <c r="F180" s="29">
        <f t="shared" si="4"/>
        <v>0.97297297297297303</v>
      </c>
      <c r="G180" s="31">
        <f t="shared" si="5"/>
        <v>37362.162162162167</v>
      </c>
      <c r="H180" s="30">
        <v>154</v>
      </c>
      <c r="I180" s="30">
        <v>480</v>
      </c>
      <c r="J180" s="30">
        <v>154</v>
      </c>
      <c r="K180" s="30">
        <v>0.67949999999999999</v>
      </c>
    </row>
    <row r="181" spans="1:11">
      <c r="A181" s="30" t="s">
        <v>227</v>
      </c>
      <c r="B181" s="30" t="s">
        <v>340</v>
      </c>
      <c r="C181" s="30" t="s">
        <v>356</v>
      </c>
      <c r="D181" s="30">
        <v>2</v>
      </c>
      <c r="E181" s="30">
        <v>4500</v>
      </c>
      <c r="F181" s="29">
        <f t="shared" si="4"/>
        <v>0.97297297297297303</v>
      </c>
      <c r="G181" s="31">
        <f t="shared" si="5"/>
        <v>52540.54054054054</v>
      </c>
      <c r="H181" s="30">
        <v>273</v>
      </c>
      <c r="I181" s="30">
        <v>853</v>
      </c>
      <c r="J181" s="30">
        <v>432</v>
      </c>
      <c r="K181" s="30">
        <v>0.68220000000000003</v>
      </c>
    </row>
    <row r="182" spans="1:11">
      <c r="A182" s="30" t="s">
        <v>228</v>
      </c>
      <c r="B182" s="30" t="s">
        <v>294</v>
      </c>
      <c r="C182" s="30" t="s">
        <v>356</v>
      </c>
      <c r="D182" s="30">
        <v>1</v>
      </c>
      <c r="E182" s="30">
        <v>800</v>
      </c>
      <c r="F182" s="29">
        <f t="shared" si="4"/>
        <v>0.97297297297297303</v>
      </c>
      <c r="G182" s="31">
        <f t="shared" si="5"/>
        <v>9340.5405405405418</v>
      </c>
      <c r="H182" s="30">
        <v>53</v>
      </c>
      <c r="I182" s="30">
        <v>188</v>
      </c>
      <c r="J182" s="30">
        <v>104</v>
      </c>
      <c r="K182" s="30">
        <v>0.56989999999999996</v>
      </c>
    </row>
    <row r="183" spans="1:11">
      <c r="A183" s="30" t="s">
        <v>229</v>
      </c>
      <c r="B183" s="30" t="s">
        <v>340</v>
      </c>
      <c r="C183" s="30" t="s">
        <v>357</v>
      </c>
      <c r="D183" s="30">
        <v>1</v>
      </c>
      <c r="E183" s="30">
        <v>4500</v>
      </c>
      <c r="F183" s="29">
        <f t="shared" si="4"/>
        <v>0.97297297297297303</v>
      </c>
      <c r="G183" s="31">
        <f t="shared" si="5"/>
        <v>52540.54054054054</v>
      </c>
      <c r="H183" s="30">
        <v>103</v>
      </c>
      <c r="I183" s="30">
        <v>807</v>
      </c>
      <c r="J183" s="30">
        <v>200</v>
      </c>
      <c r="K183" s="30">
        <v>0.86850000000000005</v>
      </c>
    </row>
    <row r="184" spans="1:11">
      <c r="A184" s="30" t="s">
        <v>230</v>
      </c>
      <c r="B184" s="30" t="s">
        <v>340</v>
      </c>
      <c r="C184" s="30" t="s">
        <v>357</v>
      </c>
      <c r="D184" s="30">
        <v>2</v>
      </c>
      <c r="E184" s="30">
        <v>5500</v>
      </c>
      <c r="F184" s="29">
        <f t="shared" si="4"/>
        <v>0.97297297297297303</v>
      </c>
      <c r="G184" s="31">
        <f t="shared" si="5"/>
        <v>64216.21621621622</v>
      </c>
      <c r="H184" s="30">
        <v>200</v>
      </c>
      <c r="I184" s="30">
        <v>770</v>
      </c>
      <c r="J184" s="30">
        <v>428</v>
      </c>
      <c r="K184" s="30">
        <v>0.52329999999999999</v>
      </c>
    </row>
    <row r="185" spans="1:11">
      <c r="A185" s="30" t="s">
        <v>231</v>
      </c>
      <c r="B185" s="30" t="s">
        <v>340</v>
      </c>
      <c r="C185" s="30" t="s">
        <v>356</v>
      </c>
      <c r="D185" s="30">
        <v>1</v>
      </c>
      <c r="E185" s="30">
        <v>3500</v>
      </c>
      <c r="F185" s="29">
        <f t="shared" si="4"/>
        <v>0.97297297297297303</v>
      </c>
      <c r="G185" s="31">
        <f t="shared" si="5"/>
        <v>40864.864864864867</v>
      </c>
      <c r="H185" s="30">
        <v>151</v>
      </c>
      <c r="I185" s="30">
        <v>890</v>
      </c>
      <c r="J185" s="30">
        <v>576</v>
      </c>
      <c r="K185" s="30">
        <v>0.46029999999999999</v>
      </c>
    </row>
    <row r="186" spans="1:11">
      <c r="A186" s="30" t="s">
        <v>232</v>
      </c>
      <c r="B186" s="30" t="s">
        <v>341</v>
      </c>
      <c r="C186" s="30" t="s">
        <v>356</v>
      </c>
      <c r="D186" s="30">
        <v>2</v>
      </c>
      <c r="E186" s="30">
        <v>4000</v>
      </c>
      <c r="F186" s="29">
        <f t="shared" si="4"/>
        <v>0.97297297297297303</v>
      </c>
      <c r="G186" s="31">
        <f t="shared" si="5"/>
        <v>46702.702702702707</v>
      </c>
      <c r="H186" s="30">
        <v>218</v>
      </c>
      <c r="I186" s="30">
        <v>681</v>
      </c>
      <c r="J186" s="30">
        <v>560</v>
      </c>
      <c r="K186" s="30">
        <v>0.35339999999999999</v>
      </c>
    </row>
    <row r="187" spans="1:11">
      <c r="A187" s="30" t="s">
        <v>233</v>
      </c>
      <c r="B187" s="30" t="s">
        <v>341</v>
      </c>
      <c r="C187" s="30" t="s">
        <v>356</v>
      </c>
      <c r="D187" s="30">
        <v>1</v>
      </c>
      <c r="E187" s="30">
        <v>3000</v>
      </c>
      <c r="F187" s="29">
        <f t="shared" si="4"/>
        <v>0.97297297297297303</v>
      </c>
      <c r="G187" s="31">
        <f t="shared" si="5"/>
        <v>35027.027027027027</v>
      </c>
      <c r="H187" s="30">
        <v>109</v>
      </c>
      <c r="I187" s="30">
        <v>640</v>
      </c>
      <c r="J187" s="30">
        <v>288</v>
      </c>
      <c r="K187" s="30">
        <v>0.49859999999999999</v>
      </c>
    </row>
    <row r="188" spans="1:11">
      <c r="A188" s="30" t="s">
        <v>234</v>
      </c>
      <c r="B188" s="30" t="s">
        <v>342</v>
      </c>
      <c r="C188" s="30" t="s">
        <v>356</v>
      </c>
      <c r="D188" s="30">
        <v>2</v>
      </c>
      <c r="E188" s="30">
        <v>5600</v>
      </c>
      <c r="F188" s="29">
        <f t="shared" si="4"/>
        <v>0.97297297297297303</v>
      </c>
      <c r="G188" s="31">
        <f t="shared" si="5"/>
        <v>65383.783783783787</v>
      </c>
      <c r="H188" s="30">
        <v>196</v>
      </c>
      <c r="I188" s="30">
        <v>612</v>
      </c>
      <c r="J188" s="30">
        <v>373</v>
      </c>
      <c r="K188" s="30">
        <v>0.5151</v>
      </c>
    </row>
    <row r="189" spans="1:11">
      <c r="A189" s="30" t="s">
        <v>235</v>
      </c>
      <c r="B189" s="30" t="s">
        <v>342</v>
      </c>
      <c r="C189" s="30" t="s">
        <v>357</v>
      </c>
      <c r="D189" s="30">
        <v>1</v>
      </c>
      <c r="E189" s="30">
        <v>3200</v>
      </c>
      <c r="F189" s="29">
        <f t="shared" si="4"/>
        <v>0.97297297297297303</v>
      </c>
      <c r="G189" s="31">
        <f t="shared" si="5"/>
        <v>37362.162162162167</v>
      </c>
      <c r="H189" s="30">
        <v>165</v>
      </c>
      <c r="I189" s="30">
        <v>1296</v>
      </c>
      <c r="J189" s="30">
        <v>420</v>
      </c>
      <c r="K189" s="30">
        <v>0.87119999999999997</v>
      </c>
    </row>
    <row r="190" spans="1:11">
      <c r="A190" s="30" t="s">
        <v>236</v>
      </c>
      <c r="B190" s="30" t="s">
        <v>342</v>
      </c>
      <c r="C190" s="30" t="s">
        <v>357</v>
      </c>
      <c r="D190" s="30">
        <v>2</v>
      </c>
      <c r="E190" s="30">
        <v>3500</v>
      </c>
      <c r="F190" s="29">
        <f t="shared" si="4"/>
        <v>0.97297297297297303</v>
      </c>
      <c r="G190" s="31">
        <f t="shared" si="5"/>
        <v>40864.864864864867</v>
      </c>
      <c r="H190" s="30">
        <v>268</v>
      </c>
      <c r="I190" s="30">
        <v>1032</v>
      </c>
      <c r="J190" s="30">
        <v>593</v>
      </c>
      <c r="K190" s="30">
        <v>0.50680000000000003</v>
      </c>
    </row>
    <row r="191" spans="1:11">
      <c r="A191" s="30" t="s">
        <v>237</v>
      </c>
      <c r="B191" s="30" t="s">
        <v>342</v>
      </c>
      <c r="C191" s="30" t="s">
        <v>356</v>
      </c>
      <c r="D191" s="30">
        <v>1</v>
      </c>
      <c r="E191" s="30">
        <v>3400</v>
      </c>
      <c r="F191" s="29">
        <f t="shared" si="4"/>
        <v>0.97297297297297303</v>
      </c>
      <c r="G191" s="31">
        <f t="shared" si="5"/>
        <v>39697.2972972973</v>
      </c>
      <c r="H191" s="30">
        <v>106</v>
      </c>
      <c r="I191" s="30">
        <v>624</v>
      </c>
      <c r="J191" s="30">
        <v>436</v>
      </c>
      <c r="K191" s="30">
        <v>0.28220000000000001</v>
      </c>
    </row>
    <row r="192" spans="1:11">
      <c r="A192" s="30" t="s">
        <v>238</v>
      </c>
      <c r="B192" s="30" t="s">
        <v>343</v>
      </c>
      <c r="C192" s="30" t="s">
        <v>356</v>
      </c>
      <c r="D192" s="30">
        <v>2</v>
      </c>
      <c r="E192" s="30">
        <v>4200</v>
      </c>
      <c r="F192" s="29">
        <f t="shared" si="4"/>
        <v>0.97297297297297303</v>
      </c>
      <c r="G192" s="31">
        <f t="shared" si="5"/>
        <v>49037.83783783784</v>
      </c>
      <c r="H192" s="30">
        <v>210</v>
      </c>
      <c r="I192" s="30">
        <v>654</v>
      </c>
      <c r="J192" s="30">
        <v>426</v>
      </c>
      <c r="K192" s="30">
        <v>0.54249999999999998</v>
      </c>
    </row>
    <row r="193" spans="1:11">
      <c r="A193" s="30" t="s">
        <v>239</v>
      </c>
      <c r="B193" s="30" t="s">
        <v>344</v>
      </c>
      <c r="C193" s="30" t="s">
        <v>356</v>
      </c>
      <c r="D193" s="30">
        <v>2</v>
      </c>
      <c r="E193" s="30">
        <v>1100</v>
      </c>
      <c r="F193" s="29">
        <f t="shared" si="4"/>
        <v>0.97297297297297303</v>
      </c>
      <c r="G193" s="31">
        <f t="shared" si="5"/>
        <v>12843.243243243243</v>
      </c>
      <c r="H193" s="30">
        <v>111</v>
      </c>
      <c r="I193" s="30">
        <v>148</v>
      </c>
      <c r="J193" s="30">
        <v>142</v>
      </c>
      <c r="K193" s="30">
        <v>8.2199999999999995E-2</v>
      </c>
    </row>
    <row r="194" spans="1:11">
      <c r="A194" s="30" t="s">
        <v>240</v>
      </c>
      <c r="B194" s="30" t="s">
        <v>343</v>
      </c>
      <c r="C194" s="30" t="s">
        <v>357</v>
      </c>
      <c r="D194" s="30">
        <v>1</v>
      </c>
      <c r="E194" s="30">
        <v>3000</v>
      </c>
      <c r="F194" s="29">
        <f t="shared" si="4"/>
        <v>0.97297297297297303</v>
      </c>
      <c r="G194" s="31">
        <f t="shared" si="5"/>
        <v>35027.027027027027</v>
      </c>
      <c r="H194" s="30">
        <v>133</v>
      </c>
      <c r="I194" s="30">
        <v>1040</v>
      </c>
      <c r="J194" s="30">
        <v>621</v>
      </c>
      <c r="K194" s="30">
        <v>0.34789999999999999</v>
      </c>
    </row>
    <row r="195" spans="1:11">
      <c r="A195" s="30" t="s">
        <v>241</v>
      </c>
      <c r="B195" s="30" t="s">
        <v>343</v>
      </c>
      <c r="C195" s="30" t="s">
        <v>357</v>
      </c>
      <c r="D195" s="30">
        <v>2</v>
      </c>
      <c r="E195" s="30">
        <v>3900</v>
      </c>
      <c r="F195" s="29">
        <f t="shared" si="4"/>
        <v>0.97297297297297303</v>
      </c>
      <c r="G195" s="31">
        <f t="shared" si="5"/>
        <v>45535.13513513514</v>
      </c>
      <c r="H195" s="30">
        <v>231</v>
      </c>
      <c r="I195" s="30">
        <v>888</v>
      </c>
      <c r="J195" s="30">
        <v>535</v>
      </c>
      <c r="K195" s="30">
        <v>0.47670000000000001</v>
      </c>
    </row>
    <row r="196" spans="1:11">
      <c r="A196" s="30" t="s">
        <v>242</v>
      </c>
      <c r="B196" s="30" t="s">
        <v>343</v>
      </c>
      <c r="C196" s="30" t="s">
        <v>356</v>
      </c>
      <c r="D196" s="30">
        <v>1</v>
      </c>
      <c r="E196" s="30">
        <v>3600</v>
      </c>
      <c r="F196" s="29">
        <f t="shared" ref="F196:F247" si="6">36/37</f>
        <v>0.97297297297297303</v>
      </c>
      <c r="G196" s="31">
        <f t="shared" si="5"/>
        <v>42032.432432432433</v>
      </c>
      <c r="H196" s="30">
        <v>137</v>
      </c>
      <c r="I196" s="30">
        <v>808</v>
      </c>
      <c r="J196" s="30">
        <v>196</v>
      </c>
      <c r="K196" s="30">
        <v>0.77810000000000001</v>
      </c>
    </row>
    <row r="197" spans="1:11">
      <c r="A197" s="30" t="s">
        <v>243</v>
      </c>
      <c r="B197" s="30" t="s">
        <v>345</v>
      </c>
      <c r="C197" s="30" t="s">
        <v>356</v>
      </c>
      <c r="D197" s="30">
        <v>2</v>
      </c>
      <c r="E197" s="30">
        <v>3500</v>
      </c>
      <c r="F197" s="29">
        <f t="shared" si="6"/>
        <v>0.97297297297297303</v>
      </c>
      <c r="G197" s="31">
        <f t="shared" ref="G197:G247" si="7">E197*12*F197</f>
        <v>40864.864864864867</v>
      </c>
      <c r="H197" s="30">
        <v>155</v>
      </c>
      <c r="I197" s="30">
        <v>483</v>
      </c>
      <c r="J197" s="30">
        <v>294</v>
      </c>
      <c r="K197" s="30">
        <v>0.39729999999999999</v>
      </c>
    </row>
    <row r="198" spans="1:11">
      <c r="A198" s="30" t="s">
        <v>244</v>
      </c>
      <c r="B198" s="30" t="s">
        <v>345</v>
      </c>
      <c r="C198" s="30" t="s">
        <v>357</v>
      </c>
      <c r="D198" s="30">
        <v>1</v>
      </c>
      <c r="E198" s="30">
        <v>2500</v>
      </c>
      <c r="F198" s="29">
        <f t="shared" si="6"/>
        <v>0.97297297297297303</v>
      </c>
      <c r="G198" s="31">
        <f t="shared" si="7"/>
        <v>29189.18918918919</v>
      </c>
      <c r="H198" s="30">
        <v>111</v>
      </c>
      <c r="I198" s="30">
        <v>868</v>
      </c>
      <c r="J198" s="30">
        <v>471</v>
      </c>
      <c r="K198" s="30">
        <v>0.6</v>
      </c>
    </row>
    <row r="199" spans="1:11">
      <c r="A199" s="30" t="s">
        <v>245</v>
      </c>
      <c r="B199" s="30" t="s">
        <v>345</v>
      </c>
      <c r="C199" s="30" t="s">
        <v>357</v>
      </c>
      <c r="D199" s="30">
        <v>2</v>
      </c>
      <c r="E199" s="30">
        <v>3000</v>
      </c>
      <c r="F199" s="29">
        <f t="shared" si="6"/>
        <v>0.97297297297297303</v>
      </c>
      <c r="G199" s="31">
        <f t="shared" si="7"/>
        <v>35027.027027027027</v>
      </c>
      <c r="H199" s="30">
        <v>195</v>
      </c>
      <c r="I199" s="30">
        <v>752</v>
      </c>
      <c r="J199" s="30">
        <v>620</v>
      </c>
      <c r="K199" s="30">
        <v>0.29320000000000002</v>
      </c>
    </row>
    <row r="200" spans="1:11">
      <c r="A200" s="30" t="s">
        <v>246</v>
      </c>
      <c r="B200" s="30" t="s">
        <v>345</v>
      </c>
      <c r="C200" s="30" t="s">
        <v>356</v>
      </c>
      <c r="D200" s="30">
        <v>1</v>
      </c>
      <c r="E200" s="30">
        <v>3000</v>
      </c>
      <c r="F200" s="29">
        <f t="shared" si="6"/>
        <v>0.97297297297297303</v>
      </c>
      <c r="G200" s="31">
        <f t="shared" si="7"/>
        <v>35027.027027027027</v>
      </c>
      <c r="H200" s="30">
        <v>80</v>
      </c>
      <c r="I200" s="30">
        <v>469</v>
      </c>
      <c r="J200" s="30">
        <v>235</v>
      </c>
      <c r="K200" s="30">
        <v>0.6411</v>
      </c>
    </row>
    <row r="201" spans="1:11">
      <c r="A201" s="30" t="s">
        <v>247</v>
      </c>
      <c r="B201" s="30" t="s">
        <v>346</v>
      </c>
      <c r="C201" s="30" t="s">
        <v>356</v>
      </c>
      <c r="D201" s="30">
        <v>2</v>
      </c>
      <c r="E201" s="30">
        <v>3900</v>
      </c>
      <c r="F201" s="29">
        <f t="shared" si="6"/>
        <v>0.97297297297297303</v>
      </c>
      <c r="G201" s="31">
        <f t="shared" si="7"/>
        <v>45535.13513513514</v>
      </c>
      <c r="H201" s="30">
        <v>116</v>
      </c>
      <c r="I201" s="30">
        <v>361</v>
      </c>
      <c r="J201" s="30">
        <v>284</v>
      </c>
      <c r="K201" s="30">
        <v>0.50409999999999999</v>
      </c>
    </row>
    <row r="202" spans="1:11">
      <c r="A202" s="30" t="s">
        <v>248</v>
      </c>
      <c r="B202" s="30" t="s">
        <v>346</v>
      </c>
      <c r="C202" s="30" t="s">
        <v>357</v>
      </c>
      <c r="D202" s="30">
        <v>1</v>
      </c>
      <c r="E202" s="30">
        <v>2800</v>
      </c>
      <c r="F202" s="29">
        <f t="shared" si="6"/>
        <v>0.97297297297297303</v>
      </c>
      <c r="G202" s="31">
        <f t="shared" si="7"/>
        <v>32691.891891891893</v>
      </c>
      <c r="H202" s="30">
        <v>102</v>
      </c>
      <c r="I202" s="30">
        <v>799</v>
      </c>
      <c r="J202" s="30">
        <v>355</v>
      </c>
      <c r="K202" s="30">
        <v>0.4027</v>
      </c>
    </row>
    <row r="203" spans="1:11">
      <c r="A203" s="30" t="s">
        <v>249</v>
      </c>
      <c r="B203" s="30" t="s">
        <v>346</v>
      </c>
      <c r="C203" s="30" t="s">
        <v>357</v>
      </c>
      <c r="D203" s="30">
        <v>2</v>
      </c>
      <c r="E203" s="30">
        <v>3500</v>
      </c>
      <c r="F203" s="29">
        <f t="shared" si="6"/>
        <v>0.97297297297297303</v>
      </c>
      <c r="G203" s="31">
        <f t="shared" si="7"/>
        <v>40864.864864864867</v>
      </c>
      <c r="H203" s="30">
        <v>188</v>
      </c>
      <c r="I203" s="30">
        <v>724</v>
      </c>
      <c r="J203" s="30">
        <v>436</v>
      </c>
      <c r="K203" s="30">
        <v>0.50680000000000003</v>
      </c>
    </row>
    <row r="204" spans="1:11">
      <c r="A204" s="30" t="s">
        <v>250</v>
      </c>
      <c r="B204" s="30" t="s">
        <v>344</v>
      </c>
      <c r="C204" s="30" t="s">
        <v>357</v>
      </c>
      <c r="D204" s="30">
        <v>1</v>
      </c>
      <c r="E204" s="30">
        <v>900</v>
      </c>
      <c r="F204" s="29">
        <f t="shared" si="6"/>
        <v>0.97297297297297303</v>
      </c>
      <c r="G204" s="31">
        <f t="shared" si="7"/>
        <v>10508.108108108108</v>
      </c>
      <c r="H204" s="30">
        <v>116</v>
      </c>
      <c r="I204" s="30">
        <v>296</v>
      </c>
      <c r="J204" s="30">
        <v>141</v>
      </c>
      <c r="K204" s="30">
        <v>0.54790000000000005</v>
      </c>
    </row>
    <row r="205" spans="1:11">
      <c r="A205" s="30" t="s">
        <v>251</v>
      </c>
      <c r="B205" s="30" t="s">
        <v>346</v>
      </c>
      <c r="C205" s="30" t="s">
        <v>356</v>
      </c>
      <c r="D205" s="30">
        <v>1</v>
      </c>
      <c r="E205" s="30">
        <v>2600</v>
      </c>
      <c r="F205" s="29">
        <f t="shared" si="6"/>
        <v>0.97297297297297303</v>
      </c>
      <c r="G205" s="31">
        <f t="shared" si="7"/>
        <v>30356.756756756757</v>
      </c>
      <c r="H205" s="30">
        <v>69</v>
      </c>
      <c r="I205" s="30">
        <v>406</v>
      </c>
      <c r="J205" s="30">
        <v>250</v>
      </c>
      <c r="K205" s="30">
        <v>0.36990000000000001</v>
      </c>
    </row>
    <row r="206" spans="1:11">
      <c r="A206" s="30" t="s">
        <v>252</v>
      </c>
      <c r="B206" s="30" t="s">
        <v>347</v>
      </c>
      <c r="C206" s="30" t="s">
        <v>356</v>
      </c>
      <c r="D206" s="30">
        <v>2</v>
      </c>
      <c r="E206" s="30">
        <v>2695</v>
      </c>
      <c r="F206" s="29">
        <f t="shared" si="6"/>
        <v>0.97297297297297303</v>
      </c>
      <c r="G206" s="31">
        <f t="shared" si="7"/>
        <v>31465.945945945947</v>
      </c>
      <c r="H206" s="30">
        <v>265</v>
      </c>
      <c r="I206" s="30">
        <v>534</v>
      </c>
      <c r="J206" s="30">
        <v>443</v>
      </c>
      <c r="K206" s="30">
        <v>0.2356</v>
      </c>
    </row>
    <row r="207" spans="1:11">
      <c r="A207" s="30" t="s">
        <v>253</v>
      </c>
      <c r="B207" s="30" t="s">
        <v>347</v>
      </c>
      <c r="C207" s="30" t="s">
        <v>357</v>
      </c>
      <c r="D207" s="30">
        <v>1</v>
      </c>
      <c r="E207" s="30">
        <v>3000</v>
      </c>
      <c r="F207" s="29">
        <f t="shared" si="6"/>
        <v>0.97297297297297303</v>
      </c>
      <c r="G207" s="31">
        <f t="shared" si="7"/>
        <v>35027.027027027027</v>
      </c>
      <c r="H207" s="30">
        <v>158</v>
      </c>
      <c r="I207" s="30">
        <v>706</v>
      </c>
      <c r="J207" s="30">
        <v>343</v>
      </c>
      <c r="K207" s="30">
        <v>0.58079999999999998</v>
      </c>
    </row>
    <row r="208" spans="1:11">
      <c r="A208" s="30" t="s">
        <v>254</v>
      </c>
      <c r="B208" s="30" t="s">
        <v>347</v>
      </c>
      <c r="C208" s="30" t="s">
        <v>357</v>
      </c>
      <c r="D208" s="30">
        <v>2</v>
      </c>
      <c r="E208" s="30">
        <v>4000</v>
      </c>
      <c r="F208" s="29">
        <f t="shared" si="6"/>
        <v>0.97297297297297303</v>
      </c>
      <c r="G208" s="31">
        <f t="shared" si="7"/>
        <v>46702.702702702707</v>
      </c>
      <c r="H208" s="30">
        <v>306</v>
      </c>
      <c r="I208" s="30">
        <v>781</v>
      </c>
      <c r="J208" s="30">
        <v>739</v>
      </c>
      <c r="K208" s="30">
        <v>1.9199999999999998E-2</v>
      </c>
    </row>
    <row r="209" spans="1:11">
      <c r="A209" s="30" t="s">
        <v>255</v>
      </c>
      <c r="B209" s="30" t="s">
        <v>347</v>
      </c>
      <c r="C209" s="30" t="s">
        <v>356</v>
      </c>
      <c r="D209" s="30">
        <v>1</v>
      </c>
      <c r="E209" s="30">
        <v>2295</v>
      </c>
      <c r="F209" s="29">
        <f t="shared" si="6"/>
        <v>0.97297297297297303</v>
      </c>
      <c r="G209" s="31">
        <f t="shared" si="7"/>
        <v>26795.675675675677</v>
      </c>
      <c r="H209" s="30">
        <v>100</v>
      </c>
      <c r="I209" s="30">
        <v>469</v>
      </c>
      <c r="J209" s="30">
        <v>270</v>
      </c>
      <c r="K209" s="30">
        <v>0.46850000000000003</v>
      </c>
    </row>
    <row r="210" spans="1:11">
      <c r="A210" s="30" t="s">
        <v>256</v>
      </c>
      <c r="B210" s="30" t="s">
        <v>348</v>
      </c>
      <c r="C210" s="30" t="s">
        <v>356</v>
      </c>
      <c r="D210" s="30">
        <v>2</v>
      </c>
      <c r="E210" s="30">
        <v>3000</v>
      </c>
      <c r="F210" s="29">
        <f t="shared" si="6"/>
        <v>0.97297297297297303</v>
      </c>
      <c r="G210" s="31">
        <f t="shared" si="7"/>
        <v>35027.027027027027</v>
      </c>
      <c r="H210" s="30">
        <v>270</v>
      </c>
      <c r="I210" s="30">
        <v>543</v>
      </c>
      <c r="J210" s="30">
        <v>424</v>
      </c>
      <c r="K210" s="30">
        <v>0.34250000000000003</v>
      </c>
    </row>
    <row r="211" spans="1:11">
      <c r="A211" s="30" t="s">
        <v>257</v>
      </c>
      <c r="B211" s="30" t="s">
        <v>348</v>
      </c>
      <c r="C211" s="30" t="s">
        <v>357</v>
      </c>
      <c r="D211" s="30">
        <v>1</v>
      </c>
      <c r="E211" s="30">
        <v>3300</v>
      </c>
      <c r="F211" s="29">
        <f t="shared" si="6"/>
        <v>0.97297297297297303</v>
      </c>
      <c r="G211" s="31">
        <f t="shared" si="7"/>
        <v>38529.729729729734</v>
      </c>
      <c r="H211" s="30">
        <v>283</v>
      </c>
      <c r="I211" s="30">
        <v>1261</v>
      </c>
      <c r="J211" s="30">
        <v>980</v>
      </c>
      <c r="K211" s="30">
        <v>0.2712</v>
      </c>
    </row>
    <row r="212" spans="1:11">
      <c r="A212" s="30" t="s">
        <v>258</v>
      </c>
      <c r="B212" s="30" t="s">
        <v>348</v>
      </c>
      <c r="C212" s="30" t="s">
        <v>357</v>
      </c>
      <c r="D212" s="30">
        <v>2</v>
      </c>
      <c r="E212" s="30">
        <v>4500</v>
      </c>
      <c r="F212" s="29">
        <f t="shared" si="6"/>
        <v>0.97297297297297303</v>
      </c>
      <c r="G212" s="31">
        <f t="shared" si="7"/>
        <v>52540.54054054054</v>
      </c>
      <c r="H212" s="30">
        <v>530</v>
      </c>
      <c r="I212" s="30">
        <v>1354</v>
      </c>
      <c r="J212" s="30">
        <v>994</v>
      </c>
      <c r="K212" s="30">
        <v>0.43009999999999998</v>
      </c>
    </row>
    <row r="213" spans="1:11">
      <c r="A213" s="30" t="s">
        <v>259</v>
      </c>
      <c r="B213" s="30" t="s">
        <v>348</v>
      </c>
      <c r="C213" s="30" t="s">
        <v>356</v>
      </c>
      <c r="D213" s="30">
        <v>1</v>
      </c>
      <c r="E213" s="30">
        <v>2700</v>
      </c>
      <c r="F213" s="29">
        <f t="shared" si="6"/>
        <v>0.97297297297297303</v>
      </c>
      <c r="G213" s="31">
        <f t="shared" si="7"/>
        <v>31524.324324324327</v>
      </c>
      <c r="H213" s="30">
        <v>103</v>
      </c>
      <c r="I213" s="30">
        <v>483</v>
      </c>
      <c r="J213" s="30">
        <v>284</v>
      </c>
      <c r="K213" s="30">
        <v>0.60550000000000004</v>
      </c>
    </row>
    <row r="214" spans="1:11">
      <c r="A214" s="30" t="s">
        <v>260</v>
      </c>
      <c r="B214" s="30" t="s">
        <v>349</v>
      </c>
      <c r="C214" s="30" t="s">
        <v>356</v>
      </c>
      <c r="D214" s="30">
        <v>1</v>
      </c>
      <c r="E214" s="30">
        <v>2700</v>
      </c>
      <c r="F214" s="29">
        <f t="shared" si="6"/>
        <v>0.97297297297297303</v>
      </c>
      <c r="G214" s="31">
        <f t="shared" si="7"/>
        <v>31524.324324324327</v>
      </c>
      <c r="H214" s="30">
        <v>110</v>
      </c>
      <c r="I214" s="30">
        <v>515</v>
      </c>
      <c r="J214" s="30">
        <v>236</v>
      </c>
      <c r="K214" s="30">
        <v>0.56710000000000005</v>
      </c>
    </row>
    <row r="215" spans="1:11">
      <c r="A215" s="30" t="s">
        <v>261</v>
      </c>
      <c r="B215" s="30" t="s">
        <v>344</v>
      </c>
      <c r="C215" s="30" t="s">
        <v>357</v>
      </c>
      <c r="D215" s="30">
        <v>2</v>
      </c>
      <c r="E215" s="30">
        <v>1100</v>
      </c>
      <c r="F215" s="29">
        <f t="shared" si="6"/>
        <v>0.97297297297297303</v>
      </c>
      <c r="G215" s="31">
        <f t="shared" si="7"/>
        <v>12843.243243243243</v>
      </c>
      <c r="H215" s="30">
        <v>136</v>
      </c>
      <c r="I215" s="30">
        <v>335</v>
      </c>
      <c r="J215" s="30">
        <v>188</v>
      </c>
      <c r="K215" s="30">
        <v>0.61919999999999997</v>
      </c>
    </row>
    <row r="216" spans="1:11">
      <c r="A216" s="30" t="s">
        <v>262</v>
      </c>
      <c r="B216" s="30" t="s">
        <v>349</v>
      </c>
      <c r="C216" s="30" t="s">
        <v>356</v>
      </c>
      <c r="D216" s="30">
        <v>2</v>
      </c>
      <c r="E216" s="30">
        <v>3000</v>
      </c>
      <c r="F216" s="29">
        <f t="shared" si="6"/>
        <v>0.97297297297297303</v>
      </c>
      <c r="G216" s="31">
        <f t="shared" si="7"/>
        <v>35027.027027027027</v>
      </c>
      <c r="H216" s="30">
        <v>270</v>
      </c>
      <c r="I216" s="30">
        <v>544</v>
      </c>
      <c r="J216" s="30">
        <v>329</v>
      </c>
      <c r="K216" s="30">
        <v>0.70409999999999995</v>
      </c>
    </row>
    <row r="217" spans="1:11">
      <c r="A217" s="30" t="s">
        <v>263</v>
      </c>
      <c r="B217" s="30" t="s">
        <v>349</v>
      </c>
      <c r="C217" s="30" t="s">
        <v>357</v>
      </c>
      <c r="D217" s="30">
        <v>1</v>
      </c>
      <c r="E217" s="30">
        <v>4500</v>
      </c>
      <c r="F217" s="29">
        <f t="shared" si="6"/>
        <v>0.97297297297297303</v>
      </c>
      <c r="G217" s="31">
        <f t="shared" si="7"/>
        <v>52540.54054054054</v>
      </c>
      <c r="H217" s="30">
        <v>231</v>
      </c>
      <c r="I217" s="30">
        <v>1027</v>
      </c>
      <c r="J217" s="30">
        <v>549</v>
      </c>
      <c r="K217" s="30">
        <v>0.44379999999999997</v>
      </c>
    </row>
    <row r="218" spans="1:11">
      <c r="A218" s="30" t="s">
        <v>264</v>
      </c>
      <c r="B218" s="30" t="s">
        <v>349</v>
      </c>
      <c r="C218" s="30" t="s">
        <v>357</v>
      </c>
      <c r="D218" s="30">
        <v>2</v>
      </c>
      <c r="E218" s="30">
        <v>4900</v>
      </c>
      <c r="F218" s="29">
        <f t="shared" si="6"/>
        <v>0.97297297297297303</v>
      </c>
      <c r="G218" s="31">
        <f t="shared" si="7"/>
        <v>57210.810810810814</v>
      </c>
      <c r="H218" s="30">
        <v>379</v>
      </c>
      <c r="I218" s="30">
        <v>969</v>
      </c>
      <c r="J218" s="30">
        <v>652</v>
      </c>
      <c r="K218" s="30">
        <v>0.4466</v>
      </c>
    </row>
    <row r="219" spans="1:11">
      <c r="A219" s="30" t="s">
        <v>265</v>
      </c>
      <c r="B219" s="30" t="s">
        <v>350</v>
      </c>
      <c r="C219" s="30" t="s">
        <v>356</v>
      </c>
      <c r="D219" s="30">
        <v>2</v>
      </c>
      <c r="E219" s="30">
        <v>3300</v>
      </c>
      <c r="F219" s="29">
        <f t="shared" si="6"/>
        <v>0.97297297297297303</v>
      </c>
      <c r="G219" s="31">
        <f t="shared" si="7"/>
        <v>38529.729729729734</v>
      </c>
      <c r="H219" s="30">
        <v>264</v>
      </c>
      <c r="I219" s="30">
        <v>532</v>
      </c>
      <c r="J219" s="30">
        <v>378</v>
      </c>
      <c r="K219" s="30">
        <v>0.4219</v>
      </c>
    </row>
    <row r="220" spans="1:11">
      <c r="A220" s="30" t="s">
        <v>266</v>
      </c>
      <c r="B220" s="30" t="s">
        <v>350</v>
      </c>
      <c r="C220" s="30" t="s">
        <v>357</v>
      </c>
      <c r="D220" s="30">
        <v>1</v>
      </c>
      <c r="E220" s="30">
        <v>4500</v>
      </c>
      <c r="F220" s="29">
        <f t="shared" si="6"/>
        <v>0.97297297297297303</v>
      </c>
      <c r="G220" s="31">
        <f t="shared" si="7"/>
        <v>52540.54054054054</v>
      </c>
      <c r="H220" s="30">
        <v>151</v>
      </c>
      <c r="I220" s="30">
        <v>673</v>
      </c>
      <c r="J220" s="30">
        <v>255</v>
      </c>
      <c r="K220" s="30">
        <v>0.59179999999999999</v>
      </c>
    </row>
    <row r="221" spans="1:11">
      <c r="A221" s="30" t="s">
        <v>267</v>
      </c>
      <c r="B221" s="30" t="s">
        <v>350</v>
      </c>
      <c r="C221" s="30" t="s">
        <v>357</v>
      </c>
      <c r="D221" s="30">
        <v>2</v>
      </c>
      <c r="E221" s="30">
        <v>4200</v>
      </c>
      <c r="F221" s="29">
        <f t="shared" si="6"/>
        <v>0.97297297297297303</v>
      </c>
      <c r="G221" s="31">
        <f t="shared" si="7"/>
        <v>49037.83783783784</v>
      </c>
      <c r="H221" s="30">
        <v>278</v>
      </c>
      <c r="I221" s="30">
        <v>711</v>
      </c>
      <c r="J221" s="30">
        <v>441</v>
      </c>
      <c r="K221" s="30">
        <v>0.5726</v>
      </c>
    </row>
    <row r="222" spans="1:11">
      <c r="A222" s="30" t="s">
        <v>268</v>
      </c>
      <c r="B222" s="30" t="s">
        <v>350</v>
      </c>
      <c r="C222" s="30" t="s">
        <v>356</v>
      </c>
      <c r="D222" s="30">
        <v>1</v>
      </c>
      <c r="E222" s="30">
        <v>2500</v>
      </c>
      <c r="F222" s="29">
        <f t="shared" si="6"/>
        <v>0.97297297297297303</v>
      </c>
      <c r="G222" s="31">
        <f t="shared" si="7"/>
        <v>29189.18918918919</v>
      </c>
      <c r="H222" s="30">
        <v>98</v>
      </c>
      <c r="I222" s="30">
        <v>460</v>
      </c>
      <c r="J222" s="30">
        <v>356</v>
      </c>
      <c r="K222" s="30">
        <v>0.42470000000000002</v>
      </c>
    </row>
    <row r="223" spans="1:11">
      <c r="A223" s="30" t="s">
        <v>269</v>
      </c>
      <c r="B223" s="30" t="s">
        <v>351</v>
      </c>
      <c r="C223" s="30" t="s">
        <v>356</v>
      </c>
      <c r="D223" s="30">
        <v>1</v>
      </c>
      <c r="E223" s="30">
        <v>2500</v>
      </c>
      <c r="F223" s="29">
        <f t="shared" si="6"/>
        <v>0.97297297297297303</v>
      </c>
      <c r="G223" s="31">
        <f t="shared" si="7"/>
        <v>29189.18918918919</v>
      </c>
      <c r="H223" s="30">
        <v>108</v>
      </c>
      <c r="I223" s="30">
        <v>507</v>
      </c>
      <c r="J223" s="30">
        <v>437</v>
      </c>
      <c r="K223" s="30">
        <v>7.9500000000000001E-2</v>
      </c>
    </row>
    <row r="224" spans="1:11">
      <c r="A224" s="30" t="s">
        <v>270</v>
      </c>
      <c r="B224" s="30" t="s">
        <v>351</v>
      </c>
      <c r="C224" s="30" t="s">
        <v>356</v>
      </c>
      <c r="D224" s="30">
        <v>2</v>
      </c>
      <c r="E224" s="30">
        <v>3300</v>
      </c>
      <c r="F224" s="29">
        <f t="shared" si="6"/>
        <v>0.97297297297297303</v>
      </c>
      <c r="G224" s="31">
        <f t="shared" si="7"/>
        <v>38529.729729729734</v>
      </c>
      <c r="H224" s="30">
        <v>270</v>
      </c>
      <c r="I224" s="30">
        <v>543</v>
      </c>
      <c r="J224" s="30">
        <v>461</v>
      </c>
      <c r="K224" s="30">
        <v>0.31780000000000003</v>
      </c>
    </row>
    <row r="225" spans="1:11">
      <c r="A225" s="30" t="s">
        <v>271</v>
      </c>
      <c r="B225" s="30" t="s">
        <v>351</v>
      </c>
      <c r="C225" s="30" t="s">
        <v>357</v>
      </c>
      <c r="D225" s="30">
        <v>1</v>
      </c>
      <c r="E225" s="30">
        <v>4500</v>
      </c>
      <c r="F225" s="29">
        <f t="shared" si="6"/>
        <v>0.97297297297297303</v>
      </c>
      <c r="G225" s="31">
        <f t="shared" si="7"/>
        <v>52540.54054054054</v>
      </c>
      <c r="H225" s="30">
        <v>186</v>
      </c>
      <c r="I225" s="30">
        <v>829</v>
      </c>
      <c r="J225" s="30">
        <v>669</v>
      </c>
      <c r="K225" s="30">
        <v>0.31230000000000002</v>
      </c>
    </row>
    <row r="226" spans="1:11">
      <c r="A226" s="30" t="s">
        <v>272</v>
      </c>
      <c r="B226" s="30" t="s">
        <v>344</v>
      </c>
      <c r="C226" s="30" t="s">
        <v>356</v>
      </c>
      <c r="D226" s="30">
        <v>1</v>
      </c>
      <c r="E226" s="30">
        <v>500</v>
      </c>
      <c r="F226" s="29">
        <f t="shared" si="6"/>
        <v>0.97297297297297303</v>
      </c>
      <c r="G226" s="31">
        <f t="shared" si="7"/>
        <v>5837.8378378378384</v>
      </c>
      <c r="H226" s="30">
        <v>50</v>
      </c>
      <c r="I226" s="30">
        <v>174</v>
      </c>
      <c r="J226" s="30">
        <v>121</v>
      </c>
      <c r="K226" s="30">
        <v>0.39729999999999999</v>
      </c>
    </row>
    <row r="227" spans="1:11">
      <c r="A227" s="30" t="s">
        <v>273</v>
      </c>
      <c r="B227" s="30" t="s">
        <v>351</v>
      </c>
      <c r="C227" s="30" t="s">
        <v>357</v>
      </c>
      <c r="D227" s="30">
        <v>2</v>
      </c>
      <c r="E227" s="30">
        <v>4200</v>
      </c>
      <c r="F227" s="29">
        <f t="shared" si="6"/>
        <v>0.97297297297297303</v>
      </c>
      <c r="G227" s="31">
        <f t="shared" si="7"/>
        <v>49037.83783783784</v>
      </c>
      <c r="H227" s="30">
        <v>319</v>
      </c>
      <c r="I227" s="30">
        <v>815</v>
      </c>
      <c r="J227" s="30">
        <v>437</v>
      </c>
      <c r="K227" s="30">
        <v>0.61099999999999999</v>
      </c>
    </row>
    <row r="228" spans="1:11">
      <c r="A228" s="30" t="s">
        <v>274</v>
      </c>
      <c r="B228" s="30" t="s">
        <v>352</v>
      </c>
      <c r="C228" s="30" t="s">
        <v>356</v>
      </c>
      <c r="D228" s="30">
        <v>2</v>
      </c>
      <c r="E228" s="30">
        <v>3600</v>
      </c>
      <c r="F228" s="29">
        <f t="shared" si="6"/>
        <v>0.97297297297297303</v>
      </c>
      <c r="G228" s="31">
        <f t="shared" si="7"/>
        <v>42032.432432432433</v>
      </c>
      <c r="H228" s="30">
        <v>332</v>
      </c>
      <c r="I228" s="30">
        <v>805</v>
      </c>
      <c r="J228" s="30">
        <v>663</v>
      </c>
      <c r="K228" s="30">
        <v>0.2329</v>
      </c>
    </row>
    <row r="229" spans="1:11">
      <c r="A229" s="30" t="s">
        <v>275</v>
      </c>
      <c r="B229" s="30" t="s">
        <v>352</v>
      </c>
      <c r="C229" s="30" t="s">
        <v>357</v>
      </c>
      <c r="D229" s="30">
        <v>1</v>
      </c>
      <c r="E229" s="30">
        <v>4000</v>
      </c>
      <c r="F229" s="29">
        <f t="shared" si="6"/>
        <v>0.97297297297297303</v>
      </c>
      <c r="G229" s="31">
        <f t="shared" si="7"/>
        <v>46702.702702702707</v>
      </c>
      <c r="H229" s="30">
        <v>179</v>
      </c>
      <c r="I229" s="30">
        <v>629</v>
      </c>
      <c r="J229" s="30">
        <v>337</v>
      </c>
      <c r="K229" s="30">
        <v>0.50680000000000003</v>
      </c>
    </row>
    <row r="230" spans="1:11">
      <c r="A230" s="30" t="s">
        <v>276</v>
      </c>
      <c r="B230" s="30" t="s">
        <v>352</v>
      </c>
      <c r="C230" s="30" t="s">
        <v>357</v>
      </c>
      <c r="D230" s="30">
        <v>2</v>
      </c>
      <c r="E230" s="30">
        <v>5500</v>
      </c>
      <c r="F230" s="29">
        <f t="shared" si="6"/>
        <v>0.97297297297297303</v>
      </c>
      <c r="G230" s="31">
        <f t="shared" si="7"/>
        <v>64216.21621621622</v>
      </c>
      <c r="H230" s="30">
        <v>227</v>
      </c>
      <c r="I230" s="30">
        <v>813</v>
      </c>
      <c r="J230" s="30">
        <v>447</v>
      </c>
      <c r="K230" s="30">
        <v>0.61639999999999995</v>
      </c>
    </row>
    <row r="231" spans="1:11">
      <c r="A231" s="30" t="s">
        <v>277</v>
      </c>
      <c r="B231" s="30" t="s">
        <v>352</v>
      </c>
      <c r="C231" s="30" t="s">
        <v>356</v>
      </c>
      <c r="D231" s="30">
        <v>1</v>
      </c>
      <c r="E231" s="30">
        <v>3000</v>
      </c>
      <c r="F231" s="29">
        <f t="shared" si="6"/>
        <v>0.97297297297297303</v>
      </c>
      <c r="G231" s="31">
        <f t="shared" si="7"/>
        <v>35027.027027027027</v>
      </c>
      <c r="H231" s="30">
        <v>115</v>
      </c>
      <c r="I231" s="30">
        <v>650</v>
      </c>
      <c r="J231" s="30">
        <v>610</v>
      </c>
      <c r="K231" s="30">
        <v>0.1014</v>
      </c>
    </row>
    <row r="232" spans="1:11">
      <c r="A232" s="30" t="s">
        <v>278</v>
      </c>
      <c r="B232" s="30" t="s">
        <v>353</v>
      </c>
      <c r="C232" s="30" t="s">
        <v>356</v>
      </c>
      <c r="D232" s="30">
        <v>2</v>
      </c>
      <c r="E232" s="30">
        <v>4000</v>
      </c>
      <c r="F232" s="29">
        <f t="shared" si="6"/>
        <v>0.97297297297297303</v>
      </c>
      <c r="G232" s="31">
        <f t="shared" si="7"/>
        <v>46702.702702702707</v>
      </c>
      <c r="H232" s="30">
        <v>220</v>
      </c>
      <c r="I232" s="30">
        <v>534</v>
      </c>
      <c r="J232" s="30">
        <v>302</v>
      </c>
      <c r="K232" s="30">
        <v>0.31509999999999999</v>
      </c>
    </row>
    <row r="233" spans="1:11">
      <c r="A233" s="30" t="s">
        <v>279</v>
      </c>
      <c r="B233" s="30" t="s">
        <v>353</v>
      </c>
      <c r="C233" s="30" t="s">
        <v>357</v>
      </c>
      <c r="D233" s="30">
        <v>1</v>
      </c>
      <c r="E233" s="30">
        <v>4000</v>
      </c>
      <c r="F233" s="29">
        <f t="shared" si="6"/>
        <v>0.97297297297297303</v>
      </c>
      <c r="G233" s="31">
        <f t="shared" si="7"/>
        <v>46702.702702702707</v>
      </c>
      <c r="H233" s="30">
        <v>128</v>
      </c>
      <c r="I233" s="30">
        <v>450</v>
      </c>
      <c r="J233" s="30">
        <v>213</v>
      </c>
      <c r="K233" s="30">
        <v>0.65210000000000001</v>
      </c>
    </row>
    <row r="234" spans="1:11">
      <c r="A234" s="30" t="s">
        <v>280</v>
      </c>
      <c r="B234" s="30" t="s">
        <v>353</v>
      </c>
      <c r="C234" s="30" t="s">
        <v>357</v>
      </c>
      <c r="D234" s="30">
        <v>2</v>
      </c>
      <c r="E234" s="30">
        <v>5000</v>
      </c>
      <c r="F234" s="29">
        <f t="shared" si="6"/>
        <v>0.97297297297297303</v>
      </c>
      <c r="G234" s="31">
        <f t="shared" si="7"/>
        <v>58378.37837837838</v>
      </c>
      <c r="H234" s="30">
        <v>152</v>
      </c>
      <c r="I234" s="30">
        <v>546</v>
      </c>
      <c r="J234" s="30">
        <v>364</v>
      </c>
      <c r="K234" s="30">
        <v>0.51229999999999998</v>
      </c>
    </row>
    <row r="235" spans="1:11">
      <c r="A235" s="30" t="s">
        <v>281</v>
      </c>
      <c r="B235" s="30" t="s">
        <v>353</v>
      </c>
      <c r="C235" s="30" t="s">
        <v>356</v>
      </c>
      <c r="D235" s="30">
        <v>1</v>
      </c>
      <c r="E235" s="30">
        <v>3200</v>
      </c>
      <c r="F235" s="29">
        <f t="shared" si="6"/>
        <v>0.97297297297297303</v>
      </c>
      <c r="G235" s="31">
        <f t="shared" si="7"/>
        <v>37362.162162162167</v>
      </c>
      <c r="H235" s="30">
        <v>94</v>
      </c>
      <c r="I235" s="30">
        <v>528</v>
      </c>
      <c r="J235" s="30">
        <v>251</v>
      </c>
      <c r="K235" s="30">
        <v>0.62739999999999996</v>
      </c>
    </row>
    <row r="236" spans="1:11">
      <c r="A236" s="30" t="s">
        <v>282</v>
      </c>
      <c r="B236" s="30" t="s">
        <v>354</v>
      </c>
      <c r="C236" s="30" t="s">
        <v>356</v>
      </c>
      <c r="D236" s="30">
        <v>2</v>
      </c>
      <c r="E236" s="30">
        <v>3500</v>
      </c>
      <c r="F236" s="29">
        <f t="shared" si="6"/>
        <v>0.97297297297297303</v>
      </c>
      <c r="G236" s="31">
        <f t="shared" si="7"/>
        <v>40864.864864864867</v>
      </c>
      <c r="H236" s="30">
        <v>194</v>
      </c>
      <c r="I236" s="30">
        <v>471</v>
      </c>
      <c r="J236" s="30">
        <v>343</v>
      </c>
      <c r="K236" s="30">
        <v>0.39729999999999999</v>
      </c>
    </row>
    <row r="237" spans="1:11">
      <c r="A237" s="30" t="s">
        <v>283</v>
      </c>
      <c r="B237" s="30" t="s">
        <v>295</v>
      </c>
      <c r="C237" s="30" t="s">
        <v>356</v>
      </c>
      <c r="D237" s="30">
        <v>1</v>
      </c>
      <c r="E237" s="30">
        <v>965</v>
      </c>
      <c r="F237" s="29">
        <f t="shared" si="6"/>
        <v>0.97297297297297303</v>
      </c>
      <c r="G237" s="31">
        <f t="shared" si="7"/>
        <v>11267.027027027028</v>
      </c>
      <c r="H237" s="30">
        <v>50</v>
      </c>
      <c r="I237" s="30">
        <v>174</v>
      </c>
      <c r="J237" s="30">
        <v>125</v>
      </c>
      <c r="K237" s="30">
        <v>0.37530000000000002</v>
      </c>
    </row>
    <row r="238" spans="1:11">
      <c r="A238" s="30" t="s">
        <v>284</v>
      </c>
      <c r="B238" s="30" t="s">
        <v>354</v>
      </c>
      <c r="C238" s="30" t="s">
        <v>357</v>
      </c>
      <c r="D238" s="30">
        <v>1</v>
      </c>
      <c r="E238" s="30">
        <v>3200</v>
      </c>
      <c r="F238" s="29">
        <f t="shared" si="6"/>
        <v>0.97297297297297303</v>
      </c>
      <c r="G238" s="31">
        <f t="shared" si="7"/>
        <v>37362.162162162167</v>
      </c>
      <c r="H238" s="30">
        <v>138</v>
      </c>
      <c r="I238" s="30">
        <v>485</v>
      </c>
      <c r="J238" s="30">
        <v>251</v>
      </c>
      <c r="K238" s="30">
        <v>0.3342</v>
      </c>
    </row>
    <row r="239" spans="1:11">
      <c r="A239" s="30" t="s">
        <v>285</v>
      </c>
      <c r="B239" s="30" t="s">
        <v>354</v>
      </c>
      <c r="C239" s="30" t="s">
        <v>357</v>
      </c>
      <c r="D239" s="30">
        <v>2</v>
      </c>
      <c r="E239" s="30">
        <v>3500</v>
      </c>
      <c r="F239" s="29">
        <f t="shared" si="6"/>
        <v>0.97297297297297303</v>
      </c>
      <c r="G239" s="31">
        <f t="shared" si="7"/>
        <v>40864.864864864867</v>
      </c>
      <c r="H239" s="30">
        <v>152</v>
      </c>
      <c r="I239" s="30">
        <v>547</v>
      </c>
      <c r="J239" s="30">
        <v>404</v>
      </c>
      <c r="K239" s="30">
        <v>0.36159999999999998</v>
      </c>
    </row>
    <row r="240" spans="1:11">
      <c r="A240" s="30" t="s">
        <v>286</v>
      </c>
      <c r="B240" s="30" t="s">
        <v>354</v>
      </c>
      <c r="C240" s="30" t="s">
        <v>356</v>
      </c>
      <c r="D240" s="30">
        <v>1</v>
      </c>
      <c r="E240" s="30">
        <v>3000</v>
      </c>
      <c r="F240" s="29">
        <f t="shared" si="6"/>
        <v>0.97297297297297303</v>
      </c>
      <c r="G240" s="31">
        <f t="shared" si="7"/>
        <v>35027.027027027027</v>
      </c>
      <c r="H240" s="30">
        <v>77</v>
      </c>
      <c r="I240" s="30">
        <v>432</v>
      </c>
      <c r="J240" s="30">
        <v>161</v>
      </c>
      <c r="K240" s="30">
        <v>0.26579999999999998</v>
      </c>
    </row>
    <row r="241" spans="1:11">
      <c r="A241" s="30" t="s">
        <v>287</v>
      </c>
      <c r="B241" s="30" t="s">
        <v>355</v>
      </c>
      <c r="C241" s="30" t="s">
        <v>356</v>
      </c>
      <c r="D241" s="30">
        <v>1</v>
      </c>
      <c r="E241" s="30">
        <v>2600</v>
      </c>
      <c r="F241" s="29">
        <f t="shared" si="6"/>
        <v>0.97297297297297303</v>
      </c>
      <c r="G241" s="31">
        <f t="shared" si="7"/>
        <v>30356.756756756757</v>
      </c>
      <c r="H241" s="30">
        <v>100</v>
      </c>
      <c r="I241" s="30">
        <v>565</v>
      </c>
      <c r="J241" s="30">
        <v>408</v>
      </c>
      <c r="K241" s="30">
        <v>0.38629999999999998</v>
      </c>
    </row>
    <row r="242" spans="1:11">
      <c r="A242" s="30" t="s">
        <v>288</v>
      </c>
      <c r="B242" s="30" t="s">
        <v>355</v>
      </c>
      <c r="C242" s="30" t="s">
        <v>356</v>
      </c>
      <c r="D242" s="30">
        <v>2</v>
      </c>
      <c r="E242" s="30">
        <v>4000</v>
      </c>
      <c r="F242" s="29">
        <f t="shared" si="6"/>
        <v>0.97297297297297303</v>
      </c>
      <c r="G242" s="31">
        <f t="shared" si="7"/>
        <v>46702.702702702707</v>
      </c>
      <c r="H242" s="30">
        <v>204</v>
      </c>
      <c r="I242" s="30">
        <v>494</v>
      </c>
      <c r="J242" s="30">
        <v>284</v>
      </c>
      <c r="K242" s="30">
        <v>0.31509999999999999</v>
      </c>
    </row>
    <row r="243" spans="1:11">
      <c r="A243" s="30" t="s">
        <v>289</v>
      </c>
      <c r="B243" s="30" t="s">
        <v>355</v>
      </c>
      <c r="C243" s="30" t="s">
        <v>357</v>
      </c>
      <c r="D243" s="30">
        <v>1</v>
      </c>
      <c r="E243" s="30">
        <v>4000</v>
      </c>
      <c r="F243" s="29">
        <f t="shared" si="6"/>
        <v>0.97297297297297303</v>
      </c>
      <c r="G243" s="31">
        <f t="shared" si="7"/>
        <v>46702.702702702707</v>
      </c>
      <c r="H243" s="30">
        <v>257</v>
      </c>
      <c r="I243" s="30">
        <v>903</v>
      </c>
      <c r="J243" s="30">
        <v>443</v>
      </c>
      <c r="K243" s="30">
        <v>0.55620000000000003</v>
      </c>
    </row>
    <row r="244" spans="1:11">
      <c r="A244" s="30" t="s">
        <v>290</v>
      </c>
      <c r="B244" s="30" t="s">
        <v>355</v>
      </c>
      <c r="C244" s="30" t="s">
        <v>357</v>
      </c>
      <c r="D244" s="30">
        <v>2</v>
      </c>
      <c r="E244" s="30">
        <v>5100</v>
      </c>
      <c r="F244" s="29">
        <f t="shared" si="6"/>
        <v>0.97297297297297303</v>
      </c>
      <c r="G244" s="31">
        <f t="shared" si="7"/>
        <v>59545.945945945947</v>
      </c>
      <c r="H244" s="30">
        <v>256</v>
      </c>
      <c r="I244" s="30">
        <v>916</v>
      </c>
      <c r="J244" s="30">
        <v>718</v>
      </c>
      <c r="K244" s="30">
        <v>0.44929999999999998</v>
      </c>
    </row>
    <row r="245" spans="1:11">
      <c r="A245" s="30" t="s">
        <v>291</v>
      </c>
      <c r="B245" s="30" t="s">
        <v>296</v>
      </c>
      <c r="C245" s="30" t="s">
        <v>356</v>
      </c>
      <c r="D245" s="30">
        <v>2</v>
      </c>
      <c r="E245" s="30">
        <v>5600</v>
      </c>
      <c r="F245" s="29">
        <f t="shared" si="6"/>
        <v>0.97297297297297303</v>
      </c>
      <c r="G245" s="31">
        <f t="shared" si="7"/>
        <v>65383.783783783787</v>
      </c>
      <c r="H245" s="30">
        <v>265</v>
      </c>
      <c r="I245" s="30">
        <v>644</v>
      </c>
      <c r="J245" s="30">
        <v>478</v>
      </c>
      <c r="K245" s="30">
        <v>0.31780000000000003</v>
      </c>
    </row>
    <row r="246" spans="1:11">
      <c r="A246" s="30" t="s">
        <v>292</v>
      </c>
      <c r="B246" s="30" t="s">
        <v>296</v>
      </c>
      <c r="C246" s="30" t="s">
        <v>357</v>
      </c>
      <c r="D246" s="30">
        <v>1</v>
      </c>
      <c r="E246" s="30">
        <v>5000</v>
      </c>
      <c r="F246" s="29">
        <f t="shared" si="6"/>
        <v>0.97297297297297303</v>
      </c>
      <c r="G246" s="31">
        <f t="shared" si="7"/>
        <v>58378.37837837838</v>
      </c>
      <c r="H246" s="30">
        <v>236</v>
      </c>
      <c r="I246" s="30">
        <v>829</v>
      </c>
      <c r="J246" s="30">
        <v>533</v>
      </c>
      <c r="K246" s="30">
        <v>0.51229999999999998</v>
      </c>
    </row>
    <row r="247" spans="1:11">
      <c r="A247" s="30" t="s">
        <v>293</v>
      </c>
      <c r="B247" s="30" t="s">
        <v>296</v>
      </c>
      <c r="C247" s="30" t="s">
        <v>357</v>
      </c>
      <c r="D247" s="30">
        <v>2</v>
      </c>
      <c r="E247" s="30">
        <v>6000</v>
      </c>
      <c r="F247" s="29">
        <f t="shared" si="6"/>
        <v>0.97297297297297303</v>
      </c>
      <c r="G247" s="31">
        <f t="shared" si="7"/>
        <v>70054.054054054053</v>
      </c>
      <c r="H247" s="30">
        <v>244</v>
      </c>
      <c r="I247" s="30">
        <v>872</v>
      </c>
      <c r="J247" s="30">
        <v>566</v>
      </c>
      <c r="K247" s="30">
        <v>0.36990000000000001</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U247"/>
  <sheetViews>
    <sheetView topLeftCell="L1" workbookViewId="0">
      <selection activeCell="Q2" sqref="Q2:R2"/>
    </sheetView>
  </sheetViews>
  <sheetFormatPr baseColWidth="10" defaultRowHeight="16"/>
  <cols>
    <col min="1" max="1" width="22.1640625" customWidth="1"/>
    <col min="3" max="3" width="38.5" customWidth="1"/>
    <col min="4" max="4" width="26.1640625" customWidth="1"/>
    <col min="5" max="5" width="33.83203125" customWidth="1"/>
    <col min="6" max="6" width="18.1640625" customWidth="1"/>
    <col min="7" max="7" width="39.1640625" style="3" customWidth="1"/>
    <col min="8" max="8" width="21.5" customWidth="1"/>
    <col min="9" max="9" width="25.6640625" customWidth="1"/>
    <col min="10" max="10" width="21.33203125" customWidth="1"/>
    <col min="11" max="11" width="27.83203125" style="4" customWidth="1"/>
    <col min="12" max="12" width="18.5" customWidth="1"/>
    <col min="13" max="13" width="27.6640625" customWidth="1"/>
    <col min="14" max="14" width="62.33203125" customWidth="1"/>
    <col min="15" max="15" width="37.6640625" style="4" customWidth="1"/>
    <col min="16" max="16" width="44.33203125" customWidth="1"/>
    <col min="17" max="17" width="32.83203125" customWidth="1"/>
    <col min="18" max="18" width="20.5" customWidth="1"/>
  </cols>
  <sheetData>
    <row r="1" spans="1:47">
      <c r="B1" t="s">
        <v>0</v>
      </c>
      <c r="C1" s="1" t="s">
        <v>1</v>
      </c>
      <c r="D1" s="2" t="s">
        <v>20</v>
      </c>
      <c r="E1" s="10" t="s">
        <v>21</v>
      </c>
      <c r="K1" s="4" t="s">
        <v>22</v>
      </c>
      <c r="N1" s="11" t="s">
        <v>23</v>
      </c>
      <c r="O1" s="12" t="s">
        <v>24</v>
      </c>
      <c r="P1" s="13" t="s">
        <v>25</v>
      </c>
      <c r="Q1" s="13" t="s">
        <v>26</v>
      </c>
      <c r="R1" s="13" t="s">
        <v>27</v>
      </c>
    </row>
    <row r="2" spans="1:47">
      <c r="E2" t="s">
        <v>4</v>
      </c>
      <c r="F2">
        <v>0.97299999999999998</v>
      </c>
      <c r="G2" s="9" t="s">
        <v>28</v>
      </c>
      <c r="H2" t="s">
        <v>5</v>
      </c>
      <c r="K2" s="4">
        <f>0.8</f>
        <v>0.8</v>
      </c>
      <c r="N2" s="14" t="s">
        <v>29</v>
      </c>
      <c r="O2" s="15" t="s">
        <v>30</v>
      </c>
      <c r="P2" s="13"/>
      <c r="Q2" s="2">
        <v>-0.79169999999999996</v>
      </c>
      <c r="R2" s="16">
        <v>0.85070000000000001</v>
      </c>
    </row>
    <row r="3" spans="1:47" s="8" customFormat="1">
      <c r="A3" s="5" t="s">
        <v>8</v>
      </c>
      <c r="B3" s="5" t="s">
        <v>9</v>
      </c>
      <c r="C3" s="5" t="s">
        <v>10</v>
      </c>
      <c r="D3" s="5" t="s">
        <v>11</v>
      </c>
      <c r="E3" s="5" t="s">
        <v>12</v>
      </c>
      <c r="F3" s="5" t="s">
        <v>13</v>
      </c>
      <c r="G3" s="6" t="s">
        <v>14</v>
      </c>
      <c r="H3" s="5" t="s">
        <v>17</v>
      </c>
      <c r="I3" s="5" t="s">
        <v>18</v>
      </c>
      <c r="J3" s="5" t="s">
        <v>15</v>
      </c>
      <c r="K3" s="7" t="s">
        <v>16</v>
      </c>
      <c r="L3" s="17" t="s">
        <v>31</v>
      </c>
      <c r="M3" s="17" t="s">
        <v>32</v>
      </c>
      <c r="N3" s="18" t="s">
        <v>33</v>
      </c>
      <c r="O3" s="19" t="s">
        <v>18</v>
      </c>
      <c r="R3" s="20"/>
      <c r="S3" s="21"/>
      <c r="T3" s="21"/>
      <c r="U3" s="21"/>
      <c r="V3" s="21"/>
      <c r="W3" s="21"/>
      <c r="X3" s="21"/>
      <c r="Y3" s="21"/>
      <c r="Z3" s="21"/>
      <c r="AA3" s="21"/>
      <c r="AB3" s="21"/>
      <c r="AC3" s="21"/>
      <c r="AD3" s="21"/>
      <c r="AE3" s="21"/>
      <c r="AF3" s="21"/>
      <c r="AG3" s="21"/>
      <c r="AH3" s="21"/>
      <c r="AI3" s="21"/>
      <c r="AJ3" s="21"/>
      <c r="AK3" s="21"/>
      <c r="AL3" s="21"/>
      <c r="AM3" s="21"/>
      <c r="AN3" s="21"/>
      <c r="AO3" s="21"/>
      <c r="AP3" s="21"/>
      <c r="AQ3" s="21"/>
      <c r="AR3" s="21"/>
      <c r="AS3" s="21"/>
      <c r="AT3" s="21"/>
      <c r="AU3" s="21"/>
    </row>
    <row r="4" spans="1:47">
      <c r="A4" s="30" t="s">
        <v>50</v>
      </c>
      <c r="B4" s="30" t="s">
        <v>294</v>
      </c>
      <c r="C4" s="30" t="s">
        <v>356</v>
      </c>
      <c r="D4" s="30">
        <v>2</v>
      </c>
      <c r="E4" s="30">
        <v>1060</v>
      </c>
      <c r="F4" s="29">
        <f t="shared" ref="F4:F67" si="0">36/37</f>
        <v>0.97297297297297303</v>
      </c>
      <c r="G4" s="31">
        <f>E4*12*F4</f>
        <v>12376.216216216217</v>
      </c>
      <c r="H4" s="30">
        <v>148</v>
      </c>
      <c r="I4" s="30">
        <v>0.16159999999999999</v>
      </c>
      <c r="J4" s="30">
        <v>114</v>
      </c>
      <c r="K4" s="33">
        <v>153</v>
      </c>
      <c r="L4">
        <f>K4-J4</f>
        <v>39</v>
      </c>
      <c r="M4">
        <f>H4-J4</f>
        <v>34</v>
      </c>
      <c r="N4">
        <f>0.1+0.8*M4/L4</f>
        <v>0.79743589743589749</v>
      </c>
      <c r="O4" s="4">
        <f>I4</f>
        <v>0.16159999999999999</v>
      </c>
    </row>
    <row r="5" spans="1:47">
      <c r="A5" s="30" t="s">
        <v>51</v>
      </c>
      <c r="B5" s="30" t="s">
        <v>295</v>
      </c>
      <c r="C5" s="30" t="s">
        <v>356</v>
      </c>
      <c r="D5" s="30">
        <v>2</v>
      </c>
      <c r="E5" s="30">
        <v>1200</v>
      </c>
      <c r="F5" s="29">
        <f t="shared" si="0"/>
        <v>0.97297297297297303</v>
      </c>
      <c r="G5" s="31">
        <f t="shared" ref="G5:G68" si="1">E5*12*F5</f>
        <v>14010.810810810812</v>
      </c>
      <c r="H5" s="30">
        <v>133</v>
      </c>
      <c r="I5" s="30">
        <v>0.34789999999999999</v>
      </c>
      <c r="J5" s="30">
        <v>111</v>
      </c>
      <c r="K5" s="33">
        <v>149</v>
      </c>
      <c r="L5">
        <f t="shared" ref="L5:L68" si="2">K5-J5</f>
        <v>38</v>
      </c>
      <c r="M5">
        <f t="shared" ref="M5:M68" si="3">H5-J5</f>
        <v>22</v>
      </c>
      <c r="N5">
        <f t="shared" ref="N5:N68" si="4">0.1+0.8*M5/L5</f>
        <v>0.56315789473684219</v>
      </c>
      <c r="O5" s="4">
        <f t="shared" ref="O5:O68" si="5">I5</f>
        <v>0.34789999999999999</v>
      </c>
    </row>
    <row r="6" spans="1:47">
      <c r="A6" s="30" t="s">
        <v>52</v>
      </c>
      <c r="B6" s="30" t="s">
        <v>296</v>
      </c>
      <c r="C6" s="30" t="s">
        <v>356</v>
      </c>
      <c r="D6" s="30">
        <v>1</v>
      </c>
      <c r="E6" s="30">
        <v>3300</v>
      </c>
      <c r="F6" s="29">
        <f t="shared" si="0"/>
        <v>0.97297297297297303</v>
      </c>
      <c r="G6" s="31">
        <f t="shared" si="1"/>
        <v>38529.729729729734</v>
      </c>
      <c r="H6" s="30">
        <v>372</v>
      </c>
      <c r="I6" s="30">
        <v>0.39729999999999999</v>
      </c>
      <c r="J6" s="30">
        <v>108</v>
      </c>
      <c r="K6" s="33">
        <v>610</v>
      </c>
      <c r="L6">
        <f t="shared" si="2"/>
        <v>502</v>
      </c>
      <c r="M6">
        <f t="shared" si="3"/>
        <v>264</v>
      </c>
      <c r="N6">
        <f t="shared" si="4"/>
        <v>0.52071713147410359</v>
      </c>
      <c r="O6" s="4">
        <f t="shared" si="5"/>
        <v>0.39729999999999999</v>
      </c>
    </row>
    <row r="7" spans="1:47">
      <c r="A7" s="30" t="s">
        <v>53</v>
      </c>
      <c r="B7" s="30" t="s">
        <v>297</v>
      </c>
      <c r="C7" s="30" t="s">
        <v>356</v>
      </c>
      <c r="D7" s="30">
        <v>1</v>
      </c>
      <c r="E7" s="30">
        <v>1400</v>
      </c>
      <c r="F7" s="29">
        <f t="shared" si="0"/>
        <v>0.97297297297297303</v>
      </c>
      <c r="G7" s="31">
        <f t="shared" si="1"/>
        <v>16345.945945945947</v>
      </c>
      <c r="H7" s="30">
        <v>302</v>
      </c>
      <c r="I7" s="30">
        <v>0.3644</v>
      </c>
      <c r="J7" s="30">
        <v>178</v>
      </c>
      <c r="K7" s="33">
        <v>533</v>
      </c>
      <c r="L7">
        <f t="shared" si="2"/>
        <v>355</v>
      </c>
      <c r="M7">
        <f t="shared" si="3"/>
        <v>124</v>
      </c>
      <c r="N7">
        <f t="shared" si="4"/>
        <v>0.37943661971830989</v>
      </c>
      <c r="O7" s="4">
        <f t="shared" si="5"/>
        <v>0.3644</v>
      </c>
    </row>
    <row r="8" spans="1:47">
      <c r="A8" s="30" t="s">
        <v>54</v>
      </c>
      <c r="B8" s="30" t="s">
        <v>297</v>
      </c>
      <c r="C8" s="30" t="s">
        <v>356</v>
      </c>
      <c r="D8" s="30">
        <v>2</v>
      </c>
      <c r="E8" s="30">
        <v>2000</v>
      </c>
      <c r="F8" s="29">
        <f t="shared" si="0"/>
        <v>0.97297297297297303</v>
      </c>
      <c r="G8" s="31">
        <f t="shared" si="1"/>
        <v>23351.351351351354</v>
      </c>
      <c r="H8" s="30">
        <v>429</v>
      </c>
      <c r="I8" s="30">
        <v>0.41099999999999998</v>
      </c>
      <c r="J8" s="30">
        <v>221</v>
      </c>
      <c r="K8" s="33">
        <v>617</v>
      </c>
      <c r="L8">
        <f t="shared" si="2"/>
        <v>396</v>
      </c>
      <c r="M8">
        <f t="shared" si="3"/>
        <v>208</v>
      </c>
      <c r="N8">
        <f t="shared" si="4"/>
        <v>0.52020202020202022</v>
      </c>
      <c r="O8" s="4">
        <f t="shared" si="5"/>
        <v>0.41099999999999998</v>
      </c>
    </row>
    <row r="9" spans="1:47">
      <c r="A9" s="30" t="s">
        <v>55</v>
      </c>
      <c r="B9" s="30" t="s">
        <v>297</v>
      </c>
      <c r="C9" s="30" t="s">
        <v>357</v>
      </c>
      <c r="D9" s="30">
        <v>1</v>
      </c>
      <c r="E9" s="30">
        <v>1600</v>
      </c>
      <c r="F9" s="29">
        <f t="shared" si="0"/>
        <v>0.97297297297297303</v>
      </c>
      <c r="G9" s="31">
        <f t="shared" si="1"/>
        <v>18681.081081081084</v>
      </c>
      <c r="H9" s="30">
        <v>380</v>
      </c>
      <c r="I9" s="30">
        <v>0.41099999999999998</v>
      </c>
      <c r="J9" s="30">
        <v>202</v>
      </c>
      <c r="K9" s="33">
        <v>646</v>
      </c>
      <c r="L9">
        <f t="shared" si="2"/>
        <v>444</v>
      </c>
      <c r="M9">
        <f t="shared" si="3"/>
        <v>178</v>
      </c>
      <c r="N9">
        <f t="shared" si="4"/>
        <v>0.42072072072072075</v>
      </c>
      <c r="O9" s="4">
        <f t="shared" si="5"/>
        <v>0.41099999999999998</v>
      </c>
    </row>
    <row r="10" spans="1:47">
      <c r="A10" s="30" t="s">
        <v>56</v>
      </c>
      <c r="B10" s="30" t="s">
        <v>297</v>
      </c>
      <c r="C10" s="30" t="s">
        <v>357</v>
      </c>
      <c r="D10" s="30">
        <v>2</v>
      </c>
      <c r="E10" s="30">
        <v>2800</v>
      </c>
      <c r="F10" s="29">
        <f t="shared" si="0"/>
        <v>0.97297297297297303</v>
      </c>
      <c r="G10" s="31">
        <f t="shared" si="1"/>
        <v>32691.891891891893</v>
      </c>
      <c r="H10" s="30">
        <v>374</v>
      </c>
      <c r="I10" s="30">
        <v>0.52600000000000002</v>
      </c>
      <c r="J10" s="30">
        <v>197</v>
      </c>
      <c r="K10" s="33">
        <v>639</v>
      </c>
      <c r="L10">
        <f t="shared" si="2"/>
        <v>442</v>
      </c>
      <c r="M10">
        <f t="shared" si="3"/>
        <v>177</v>
      </c>
      <c r="N10">
        <f t="shared" si="4"/>
        <v>0.42036199095022619</v>
      </c>
      <c r="O10" s="4">
        <f t="shared" si="5"/>
        <v>0.52600000000000002</v>
      </c>
    </row>
    <row r="11" spans="1:47">
      <c r="A11" s="30" t="s">
        <v>57</v>
      </c>
      <c r="B11" s="30" t="s">
        <v>298</v>
      </c>
      <c r="C11" s="30" t="s">
        <v>356</v>
      </c>
      <c r="D11" s="30">
        <v>1</v>
      </c>
      <c r="E11" s="30">
        <v>1100</v>
      </c>
      <c r="F11" s="29">
        <f t="shared" si="0"/>
        <v>0.97297297297297303</v>
      </c>
      <c r="G11" s="31">
        <f t="shared" si="1"/>
        <v>12843.243243243243</v>
      </c>
      <c r="H11" s="30">
        <v>386</v>
      </c>
      <c r="I11" s="30">
        <v>0.43290000000000001</v>
      </c>
      <c r="J11" s="30">
        <v>114</v>
      </c>
      <c r="K11" s="33">
        <v>477</v>
      </c>
      <c r="L11">
        <f t="shared" si="2"/>
        <v>363</v>
      </c>
      <c r="M11">
        <f t="shared" si="3"/>
        <v>272</v>
      </c>
      <c r="N11">
        <f t="shared" si="4"/>
        <v>0.69944903581267226</v>
      </c>
      <c r="O11" s="4">
        <f t="shared" si="5"/>
        <v>0.43290000000000001</v>
      </c>
    </row>
    <row r="12" spans="1:47">
      <c r="A12" s="30" t="s">
        <v>58</v>
      </c>
      <c r="B12" s="30" t="s">
        <v>298</v>
      </c>
      <c r="C12" s="30" t="s">
        <v>356</v>
      </c>
      <c r="D12" s="30">
        <v>2</v>
      </c>
      <c r="E12" s="30">
        <v>1900</v>
      </c>
      <c r="F12" s="29">
        <f t="shared" si="0"/>
        <v>0.97297297297297303</v>
      </c>
      <c r="G12" s="31">
        <f t="shared" si="1"/>
        <v>22183.783783783783</v>
      </c>
      <c r="H12" s="30">
        <v>212</v>
      </c>
      <c r="I12" s="30">
        <v>0.69589999999999996</v>
      </c>
      <c r="J12" s="30">
        <v>80</v>
      </c>
      <c r="K12" s="33">
        <v>583</v>
      </c>
      <c r="L12">
        <f t="shared" si="2"/>
        <v>503</v>
      </c>
      <c r="M12">
        <f t="shared" si="3"/>
        <v>132</v>
      </c>
      <c r="N12">
        <f t="shared" si="4"/>
        <v>0.30994035785288276</v>
      </c>
      <c r="O12" s="4">
        <f t="shared" si="5"/>
        <v>0.69589999999999996</v>
      </c>
    </row>
    <row r="13" spans="1:47">
      <c r="A13" s="30" t="s">
        <v>59</v>
      </c>
      <c r="B13" s="30" t="s">
        <v>298</v>
      </c>
      <c r="C13" s="30" t="s">
        <v>357</v>
      </c>
      <c r="D13" s="30">
        <v>1</v>
      </c>
      <c r="E13" s="30">
        <v>1800</v>
      </c>
      <c r="F13" s="29">
        <f t="shared" si="0"/>
        <v>0.97297297297297303</v>
      </c>
      <c r="G13" s="31">
        <f t="shared" si="1"/>
        <v>21016.216216216217</v>
      </c>
      <c r="H13" s="30">
        <v>969</v>
      </c>
      <c r="I13" s="30">
        <v>0.1096</v>
      </c>
      <c r="J13" s="30">
        <v>239</v>
      </c>
      <c r="K13" s="33">
        <v>1431</v>
      </c>
      <c r="L13">
        <f t="shared" si="2"/>
        <v>1192</v>
      </c>
      <c r="M13">
        <f t="shared" si="3"/>
        <v>730</v>
      </c>
      <c r="N13">
        <f t="shared" si="4"/>
        <v>0.58993288590604032</v>
      </c>
      <c r="O13" s="4">
        <f t="shared" si="5"/>
        <v>0.1096</v>
      </c>
    </row>
    <row r="14" spans="1:47">
      <c r="A14" s="30" t="s">
        <v>60</v>
      </c>
      <c r="B14" s="30" t="s">
        <v>298</v>
      </c>
      <c r="C14" s="30" t="s">
        <v>357</v>
      </c>
      <c r="D14" s="30">
        <v>2</v>
      </c>
      <c r="E14" s="30">
        <v>3200</v>
      </c>
      <c r="F14" s="29">
        <f t="shared" si="0"/>
        <v>0.97297297297297303</v>
      </c>
      <c r="G14" s="31">
        <f t="shared" si="1"/>
        <v>37362.162162162167</v>
      </c>
      <c r="H14" s="30">
        <v>885</v>
      </c>
      <c r="I14" s="30">
        <v>0.22470000000000001</v>
      </c>
      <c r="J14" s="30">
        <v>236</v>
      </c>
      <c r="K14" s="33">
        <v>1533</v>
      </c>
      <c r="L14">
        <f t="shared" si="2"/>
        <v>1297</v>
      </c>
      <c r="M14">
        <f t="shared" si="3"/>
        <v>649</v>
      </c>
      <c r="N14">
        <f t="shared" si="4"/>
        <v>0.50030840400925214</v>
      </c>
      <c r="O14" s="4">
        <f t="shared" si="5"/>
        <v>0.22470000000000001</v>
      </c>
    </row>
    <row r="15" spans="1:47">
      <c r="A15" s="30" t="s">
        <v>61</v>
      </c>
      <c r="B15" s="30" t="s">
        <v>299</v>
      </c>
      <c r="C15" s="30" t="s">
        <v>356</v>
      </c>
      <c r="D15" s="30">
        <v>1</v>
      </c>
      <c r="E15" s="30">
        <v>1000</v>
      </c>
      <c r="F15" s="29">
        <f t="shared" si="0"/>
        <v>0.97297297297297303</v>
      </c>
      <c r="G15" s="31">
        <f t="shared" si="1"/>
        <v>11675.675675675677</v>
      </c>
      <c r="H15" s="30">
        <v>287</v>
      </c>
      <c r="I15" s="30">
        <v>0.21920000000000001</v>
      </c>
      <c r="J15" s="30">
        <v>138</v>
      </c>
      <c r="K15" s="33">
        <v>550</v>
      </c>
      <c r="L15">
        <f t="shared" si="2"/>
        <v>412</v>
      </c>
      <c r="M15">
        <f t="shared" si="3"/>
        <v>149</v>
      </c>
      <c r="N15">
        <f t="shared" si="4"/>
        <v>0.38932038834951455</v>
      </c>
      <c r="O15" s="4">
        <f t="shared" si="5"/>
        <v>0.21920000000000001</v>
      </c>
    </row>
    <row r="16" spans="1:47">
      <c r="A16" s="30" t="s">
        <v>62</v>
      </c>
      <c r="B16" s="30" t="s">
        <v>295</v>
      </c>
      <c r="C16" s="30" t="s">
        <v>357</v>
      </c>
      <c r="D16" s="30">
        <v>1</v>
      </c>
      <c r="E16" s="30">
        <v>1000</v>
      </c>
      <c r="F16" s="29">
        <f t="shared" si="0"/>
        <v>0.97297297297297303</v>
      </c>
      <c r="G16" s="31">
        <f t="shared" si="1"/>
        <v>11675.675675675677</v>
      </c>
      <c r="H16" s="30">
        <v>206</v>
      </c>
      <c r="I16" s="30">
        <v>0.39179999999999998</v>
      </c>
      <c r="J16" s="30">
        <v>116</v>
      </c>
      <c r="K16" s="33">
        <v>296</v>
      </c>
      <c r="L16">
        <f t="shared" si="2"/>
        <v>180</v>
      </c>
      <c r="M16">
        <f t="shared" si="3"/>
        <v>90</v>
      </c>
      <c r="N16">
        <f t="shared" si="4"/>
        <v>0.5</v>
      </c>
      <c r="O16" s="4">
        <f t="shared" si="5"/>
        <v>0.39179999999999998</v>
      </c>
    </row>
    <row r="17" spans="1:15">
      <c r="A17" s="30" t="s">
        <v>63</v>
      </c>
      <c r="B17" s="30" t="s">
        <v>299</v>
      </c>
      <c r="C17" s="30" t="s">
        <v>356</v>
      </c>
      <c r="D17" s="30">
        <v>2</v>
      </c>
      <c r="E17" s="30">
        <v>1300</v>
      </c>
      <c r="F17" s="29">
        <f t="shared" si="0"/>
        <v>0.97297297297297303</v>
      </c>
      <c r="G17" s="31">
        <f t="shared" si="1"/>
        <v>15178.378378378378</v>
      </c>
      <c r="H17" s="30">
        <v>462</v>
      </c>
      <c r="I17" s="30">
        <v>0.53700000000000003</v>
      </c>
      <c r="J17" s="30">
        <v>175</v>
      </c>
      <c r="K17" s="33">
        <v>917</v>
      </c>
      <c r="L17">
        <f t="shared" si="2"/>
        <v>742</v>
      </c>
      <c r="M17">
        <f t="shared" si="3"/>
        <v>287</v>
      </c>
      <c r="N17">
        <f t="shared" si="4"/>
        <v>0.40943396226415096</v>
      </c>
      <c r="O17" s="4">
        <f t="shared" si="5"/>
        <v>0.53700000000000003</v>
      </c>
    </row>
    <row r="18" spans="1:15">
      <c r="A18" s="30" t="s">
        <v>64</v>
      </c>
      <c r="B18" s="30" t="s">
        <v>299</v>
      </c>
      <c r="C18" s="30" t="s">
        <v>357</v>
      </c>
      <c r="D18" s="30">
        <v>1</v>
      </c>
      <c r="E18" s="30">
        <v>1200</v>
      </c>
      <c r="F18" s="29">
        <f t="shared" si="0"/>
        <v>0.97297297297297303</v>
      </c>
      <c r="G18" s="31">
        <f t="shared" si="1"/>
        <v>14010.810810810812</v>
      </c>
      <c r="H18" s="30">
        <v>389</v>
      </c>
      <c r="I18" s="30">
        <v>0.51229999999999998</v>
      </c>
      <c r="J18" s="30">
        <v>130</v>
      </c>
      <c r="K18" s="33">
        <v>821</v>
      </c>
      <c r="L18">
        <f t="shared" si="2"/>
        <v>691</v>
      </c>
      <c r="M18">
        <f t="shared" si="3"/>
        <v>259</v>
      </c>
      <c r="N18">
        <f t="shared" si="4"/>
        <v>0.39985528219971056</v>
      </c>
      <c r="O18" s="4">
        <f t="shared" si="5"/>
        <v>0.51229999999999998</v>
      </c>
    </row>
    <row r="19" spans="1:15">
      <c r="A19" s="30" t="s">
        <v>65</v>
      </c>
      <c r="B19" s="30" t="s">
        <v>299</v>
      </c>
      <c r="C19" s="30" t="s">
        <v>357</v>
      </c>
      <c r="D19" s="30">
        <v>2</v>
      </c>
      <c r="E19" s="30">
        <v>1600</v>
      </c>
      <c r="F19" s="29">
        <f t="shared" si="0"/>
        <v>0.97297297297297303</v>
      </c>
      <c r="G19" s="31">
        <f t="shared" si="1"/>
        <v>18681.081081081084</v>
      </c>
      <c r="H19" s="30">
        <v>678</v>
      </c>
      <c r="I19" s="30">
        <v>0.36159999999999998</v>
      </c>
      <c r="J19" s="30">
        <v>241</v>
      </c>
      <c r="K19" s="33">
        <v>866</v>
      </c>
      <c r="L19">
        <f t="shared" si="2"/>
        <v>625</v>
      </c>
      <c r="M19">
        <f t="shared" si="3"/>
        <v>437</v>
      </c>
      <c r="N19">
        <f t="shared" si="4"/>
        <v>0.65936000000000006</v>
      </c>
      <c r="O19" s="4">
        <f t="shared" si="5"/>
        <v>0.36159999999999998</v>
      </c>
    </row>
    <row r="20" spans="1:15">
      <c r="A20" s="30" t="s">
        <v>66</v>
      </c>
      <c r="B20" s="30" t="s">
        <v>300</v>
      </c>
      <c r="C20" s="30" t="s">
        <v>356</v>
      </c>
      <c r="D20" s="30">
        <v>1</v>
      </c>
      <c r="E20" s="30">
        <v>800</v>
      </c>
      <c r="F20" s="29">
        <f t="shared" si="0"/>
        <v>0.97297297297297303</v>
      </c>
      <c r="G20" s="31">
        <f t="shared" si="1"/>
        <v>9340.5405405405418</v>
      </c>
      <c r="H20" s="30">
        <v>163</v>
      </c>
      <c r="I20" s="30">
        <v>0.84379999999999999</v>
      </c>
      <c r="J20" s="30">
        <v>134</v>
      </c>
      <c r="K20" s="33">
        <v>288</v>
      </c>
      <c r="L20">
        <f t="shared" si="2"/>
        <v>154</v>
      </c>
      <c r="M20">
        <f t="shared" si="3"/>
        <v>29</v>
      </c>
      <c r="N20">
        <f t="shared" si="4"/>
        <v>0.25064935064935068</v>
      </c>
      <c r="O20" s="4">
        <f t="shared" si="5"/>
        <v>0.84379999999999999</v>
      </c>
    </row>
    <row r="21" spans="1:15">
      <c r="A21" s="30" t="s">
        <v>67</v>
      </c>
      <c r="B21" s="30" t="s">
        <v>300</v>
      </c>
      <c r="C21" s="30" t="s">
        <v>356</v>
      </c>
      <c r="D21" s="30">
        <v>2</v>
      </c>
      <c r="E21" s="30">
        <v>1200</v>
      </c>
      <c r="F21" s="29">
        <f t="shared" si="0"/>
        <v>0.97297297297297303</v>
      </c>
      <c r="G21" s="31">
        <f t="shared" si="1"/>
        <v>14010.810810810812</v>
      </c>
      <c r="H21" s="30">
        <v>374</v>
      </c>
      <c r="I21" s="30">
        <v>0.91510000000000002</v>
      </c>
      <c r="J21" s="30">
        <v>234</v>
      </c>
      <c r="K21" s="33">
        <v>794</v>
      </c>
      <c r="L21">
        <f t="shared" si="2"/>
        <v>560</v>
      </c>
      <c r="M21">
        <f t="shared" si="3"/>
        <v>140</v>
      </c>
      <c r="N21">
        <f t="shared" si="4"/>
        <v>0.30000000000000004</v>
      </c>
      <c r="O21" s="4">
        <f t="shared" si="5"/>
        <v>0.91510000000000002</v>
      </c>
    </row>
    <row r="22" spans="1:15">
      <c r="A22" s="30" t="s">
        <v>68</v>
      </c>
      <c r="B22" s="30" t="s">
        <v>300</v>
      </c>
      <c r="C22" s="30" t="s">
        <v>357</v>
      </c>
      <c r="D22" s="30">
        <v>1</v>
      </c>
      <c r="E22" s="30">
        <v>900</v>
      </c>
      <c r="F22" s="29">
        <f t="shared" si="0"/>
        <v>0.97297297297297303</v>
      </c>
      <c r="G22" s="31">
        <f t="shared" si="1"/>
        <v>10508.108108108108</v>
      </c>
      <c r="H22" s="30">
        <v>444</v>
      </c>
      <c r="I22" s="30">
        <v>0.43009999999999998</v>
      </c>
      <c r="J22" s="30">
        <v>252</v>
      </c>
      <c r="K22" s="33">
        <v>547</v>
      </c>
      <c r="L22">
        <f t="shared" si="2"/>
        <v>295</v>
      </c>
      <c r="M22">
        <f t="shared" si="3"/>
        <v>192</v>
      </c>
      <c r="N22">
        <f t="shared" si="4"/>
        <v>0.62067796610169501</v>
      </c>
      <c r="O22" s="4">
        <f t="shared" si="5"/>
        <v>0.43009999999999998</v>
      </c>
    </row>
    <row r="23" spans="1:15">
      <c r="A23" s="30" t="s">
        <v>69</v>
      </c>
      <c r="B23" s="30" t="s">
        <v>300</v>
      </c>
      <c r="C23" s="30" t="s">
        <v>357</v>
      </c>
      <c r="D23" s="30">
        <v>2</v>
      </c>
      <c r="E23" s="30">
        <v>1100</v>
      </c>
      <c r="F23" s="29">
        <f t="shared" si="0"/>
        <v>0.97297297297297303</v>
      </c>
      <c r="G23" s="31">
        <f t="shared" si="1"/>
        <v>12843.243243243243</v>
      </c>
      <c r="H23" s="30">
        <v>426</v>
      </c>
      <c r="I23" s="30">
        <v>0.48220000000000002</v>
      </c>
      <c r="J23" s="30">
        <v>246</v>
      </c>
      <c r="K23" s="33">
        <v>616</v>
      </c>
      <c r="L23">
        <f t="shared" si="2"/>
        <v>370</v>
      </c>
      <c r="M23">
        <f t="shared" si="3"/>
        <v>180</v>
      </c>
      <c r="N23">
        <f t="shared" si="4"/>
        <v>0.48918918918918919</v>
      </c>
      <c r="O23" s="4">
        <f t="shared" si="5"/>
        <v>0.48220000000000002</v>
      </c>
    </row>
    <row r="24" spans="1:15">
      <c r="A24" s="30" t="s">
        <v>70</v>
      </c>
      <c r="B24" s="30" t="s">
        <v>301</v>
      </c>
      <c r="C24" s="30" t="s">
        <v>356</v>
      </c>
      <c r="D24" s="30">
        <v>1</v>
      </c>
      <c r="E24" s="30">
        <v>1000</v>
      </c>
      <c r="F24" s="29">
        <f t="shared" si="0"/>
        <v>0.97297297297297303</v>
      </c>
      <c r="G24" s="31">
        <f t="shared" si="1"/>
        <v>11675.675675675677</v>
      </c>
      <c r="H24" s="30">
        <v>332</v>
      </c>
      <c r="I24" s="30">
        <v>0.4904</v>
      </c>
      <c r="J24" s="30">
        <v>171</v>
      </c>
      <c r="K24" s="33">
        <v>457</v>
      </c>
      <c r="L24">
        <f t="shared" si="2"/>
        <v>286</v>
      </c>
      <c r="M24">
        <f t="shared" si="3"/>
        <v>161</v>
      </c>
      <c r="N24">
        <f t="shared" si="4"/>
        <v>0.55034965034965044</v>
      </c>
      <c r="O24" s="4">
        <f t="shared" si="5"/>
        <v>0.4904</v>
      </c>
    </row>
    <row r="25" spans="1:15">
      <c r="A25" s="30" t="s">
        <v>71</v>
      </c>
      <c r="B25" s="30" t="s">
        <v>301</v>
      </c>
      <c r="C25" s="30" t="s">
        <v>356</v>
      </c>
      <c r="D25" s="30">
        <v>2</v>
      </c>
      <c r="E25" s="30">
        <v>1400</v>
      </c>
      <c r="F25" s="29">
        <f t="shared" si="0"/>
        <v>0.97297297297297303</v>
      </c>
      <c r="G25" s="31">
        <f t="shared" si="1"/>
        <v>16345.945945945947</v>
      </c>
      <c r="H25" s="30">
        <v>430</v>
      </c>
      <c r="I25" s="30">
        <v>0.52329999999999999</v>
      </c>
      <c r="J25" s="30">
        <v>262</v>
      </c>
      <c r="K25" s="33">
        <v>567</v>
      </c>
      <c r="L25">
        <f t="shared" si="2"/>
        <v>305</v>
      </c>
      <c r="M25">
        <f t="shared" si="3"/>
        <v>168</v>
      </c>
      <c r="N25">
        <f t="shared" si="4"/>
        <v>0.54065573770491804</v>
      </c>
      <c r="O25" s="4">
        <f t="shared" si="5"/>
        <v>0.52329999999999999</v>
      </c>
    </row>
    <row r="26" spans="1:15">
      <c r="A26" s="30" t="s">
        <v>72</v>
      </c>
      <c r="B26" s="30" t="s">
        <v>301</v>
      </c>
      <c r="C26" s="30" t="s">
        <v>357</v>
      </c>
      <c r="D26" s="30">
        <v>1</v>
      </c>
      <c r="E26" s="30">
        <v>1500</v>
      </c>
      <c r="F26" s="29">
        <f t="shared" si="0"/>
        <v>0.97297297297297303</v>
      </c>
      <c r="G26" s="31">
        <f t="shared" si="1"/>
        <v>17513.513513513513</v>
      </c>
      <c r="H26" s="30">
        <v>662</v>
      </c>
      <c r="I26" s="30">
        <v>0.44929999999999998</v>
      </c>
      <c r="J26" s="30">
        <v>229</v>
      </c>
      <c r="K26" s="33">
        <v>859</v>
      </c>
      <c r="L26">
        <f t="shared" si="2"/>
        <v>630</v>
      </c>
      <c r="M26">
        <f t="shared" si="3"/>
        <v>433</v>
      </c>
      <c r="N26">
        <f t="shared" si="4"/>
        <v>0.64984126984126989</v>
      </c>
      <c r="O26" s="4">
        <f t="shared" si="5"/>
        <v>0.44929999999999998</v>
      </c>
    </row>
    <row r="27" spans="1:15">
      <c r="A27" s="30" t="s">
        <v>73</v>
      </c>
      <c r="B27" s="30" t="s">
        <v>295</v>
      </c>
      <c r="C27" s="30" t="s">
        <v>357</v>
      </c>
      <c r="D27" s="30">
        <v>2</v>
      </c>
      <c r="E27" s="30">
        <v>1300</v>
      </c>
      <c r="F27" s="29">
        <f t="shared" si="0"/>
        <v>0.97297297297297303</v>
      </c>
      <c r="G27" s="31">
        <f t="shared" si="1"/>
        <v>15178.378378378378</v>
      </c>
      <c r="H27" s="30">
        <v>186</v>
      </c>
      <c r="I27" s="30">
        <v>0.6603</v>
      </c>
      <c r="J27" s="30">
        <v>136</v>
      </c>
      <c r="K27" s="33">
        <v>336</v>
      </c>
      <c r="L27">
        <f t="shared" si="2"/>
        <v>200</v>
      </c>
      <c r="M27">
        <f t="shared" si="3"/>
        <v>50</v>
      </c>
      <c r="N27">
        <f t="shared" si="4"/>
        <v>0.30000000000000004</v>
      </c>
      <c r="O27" s="4">
        <f t="shared" si="5"/>
        <v>0.6603</v>
      </c>
    </row>
    <row r="28" spans="1:15">
      <c r="A28" s="30" t="s">
        <v>74</v>
      </c>
      <c r="B28" s="30" t="s">
        <v>301</v>
      </c>
      <c r="C28" s="30" t="s">
        <v>357</v>
      </c>
      <c r="D28" s="30">
        <v>2</v>
      </c>
      <c r="E28" s="30">
        <v>1600</v>
      </c>
      <c r="F28" s="29">
        <f t="shared" si="0"/>
        <v>0.97297297297297303</v>
      </c>
      <c r="G28" s="31">
        <f t="shared" si="1"/>
        <v>18681.081081081084</v>
      </c>
      <c r="H28" s="30">
        <v>696</v>
      </c>
      <c r="I28" s="30">
        <v>0.48770000000000002</v>
      </c>
      <c r="J28" s="30">
        <v>449</v>
      </c>
      <c r="K28" s="33">
        <v>899</v>
      </c>
      <c r="L28">
        <f t="shared" si="2"/>
        <v>450</v>
      </c>
      <c r="M28">
        <f t="shared" si="3"/>
        <v>247</v>
      </c>
      <c r="N28">
        <f t="shared" si="4"/>
        <v>0.53911111111111121</v>
      </c>
      <c r="O28" s="4">
        <f t="shared" si="5"/>
        <v>0.48770000000000002</v>
      </c>
    </row>
    <row r="29" spans="1:15">
      <c r="A29" s="30" t="s">
        <v>75</v>
      </c>
      <c r="B29" s="30" t="s">
        <v>302</v>
      </c>
      <c r="C29" s="30" t="s">
        <v>356</v>
      </c>
      <c r="D29" s="30">
        <v>1</v>
      </c>
      <c r="E29" s="30">
        <v>600</v>
      </c>
      <c r="F29" s="29">
        <f t="shared" si="0"/>
        <v>0.97297297297297303</v>
      </c>
      <c r="G29" s="31">
        <f t="shared" si="1"/>
        <v>7005.4054054054059</v>
      </c>
      <c r="H29" s="30">
        <v>182</v>
      </c>
      <c r="I29" s="30">
        <v>0.43840000000000001</v>
      </c>
      <c r="J29" s="30">
        <v>132</v>
      </c>
      <c r="K29" s="33">
        <v>226</v>
      </c>
      <c r="L29">
        <f t="shared" si="2"/>
        <v>94</v>
      </c>
      <c r="M29">
        <f t="shared" si="3"/>
        <v>50</v>
      </c>
      <c r="N29">
        <f t="shared" si="4"/>
        <v>0.52553191489361706</v>
      </c>
      <c r="O29" s="4">
        <f t="shared" si="5"/>
        <v>0.43840000000000001</v>
      </c>
    </row>
    <row r="30" spans="1:15">
      <c r="A30" s="30" t="s">
        <v>76</v>
      </c>
      <c r="B30" s="30" t="s">
        <v>302</v>
      </c>
      <c r="C30" s="30" t="s">
        <v>356</v>
      </c>
      <c r="D30" s="30">
        <v>2</v>
      </c>
      <c r="E30" s="30">
        <v>800</v>
      </c>
      <c r="F30" s="29">
        <f t="shared" si="0"/>
        <v>0.97297297297297303</v>
      </c>
      <c r="G30" s="31">
        <f t="shared" si="1"/>
        <v>9340.5405405405418</v>
      </c>
      <c r="H30" s="30">
        <v>241</v>
      </c>
      <c r="I30" s="30">
        <v>0.53149999999999997</v>
      </c>
      <c r="J30" s="30">
        <v>157</v>
      </c>
      <c r="K30" s="33">
        <v>340</v>
      </c>
      <c r="L30">
        <f t="shared" si="2"/>
        <v>183</v>
      </c>
      <c r="M30">
        <f t="shared" si="3"/>
        <v>84</v>
      </c>
      <c r="N30">
        <f t="shared" si="4"/>
        <v>0.46721311475409844</v>
      </c>
      <c r="O30" s="4">
        <f t="shared" si="5"/>
        <v>0.53149999999999997</v>
      </c>
    </row>
    <row r="31" spans="1:15">
      <c r="A31" s="30" t="s">
        <v>77</v>
      </c>
      <c r="B31" s="30" t="s">
        <v>302</v>
      </c>
      <c r="C31" s="30" t="s">
        <v>357</v>
      </c>
      <c r="D31" s="30">
        <v>1</v>
      </c>
      <c r="E31" s="30">
        <v>700</v>
      </c>
      <c r="F31" s="29">
        <f t="shared" si="0"/>
        <v>0.97297297297297303</v>
      </c>
      <c r="G31" s="31">
        <f t="shared" si="1"/>
        <v>8172.9729729729734</v>
      </c>
      <c r="H31" s="30">
        <v>363</v>
      </c>
      <c r="I31" s="30">
        <v>0.13969999999999999</v>
      </c>
      <c r="J31" s="30">
        <v>215</v>
      </c>
      <c r="K31" s="33">
        <v>377</v>
      </c>
      <c r="L31">
        <f t="shared" si="2"/>
        <v>162</v>
      </c>
      <c r="M31">
        <f t="shared" si="3"/>
        <v>148</v>
      </c>
      <c r="N31">
        <f t="shared" si="4"/>
        <v>0.83086419753086416</v>
      </c>
      <c r="O31" s="4">
        <f t="shared" si="5"/>
        <v>0.13969999999999999</v>
      </c>
    </row>
    <row r="32" spans="1:15">
      <c r="A32" s="30" t="s">
        <v>78</v>
      </c>
      <c r="B32" s="30" t="s">
        <v>302</v>
      </c>
      <c r="C32" s="30" t="s">
        <v>357</v>
      </c>
      <c r="D32" s="30">
        <v>2</v>
      </c>
      <c r="E32" s="30">
        <v>1000</v>
      </c>
      <c r="F32" s="29">
        <f t="shared" si="0"/>
        <v>0.97297297297297303</v>
      </c>
      <c r="G32" s="31">
        <f t="shared" si="1"/>
        <v>11675.675675675677</v>
      </c>
      <c r="H32" s="30">
        <v>301</v>
      </c>
      <c r="I32" s="30">
        <v>0.46850000000000003</v>
      </c>
      <c r="J32" s="30">
        <v>202</v>
      </c>
      <c r="K32" s="33">
        <v>374</v>
      </c>
      <c r="L32">
        <f t="shared" si="2"/>
        <v>172</v>
      </c>
      <c r="M32">
        <f t="shared" si="3"/>
        <v>99</v>
      </c>
      <c r="N32">
        <f t="shared" si="4"/>
        <v>0.56046511627906981</v>
      </c>
      <c r="O32" s="4">
        <f t="shared" si="5"/>
        <v>0.46850000000000003</v>
      </c>
    </row>
    <row r="33" spans="1:15">
      <c r="A33" s="30" t="s">
        <v>79</v>
      </c>
      <c r="B33" s="30" t="s">
        <v>303</v>
      </c>
      <c r="C33" s="30" t="s">
        <v>356</v>
      </c>
      <c r="D33" s="30">
        <v>1</v>
      </c>
      <c r="E33" s="30">
        <v>700</v>
      </c>
      <c r="F33" s="29">
        <f t="shared" si="0"/>
        <v>0.97297297297297303</v>
      </c>
      <c r="G33" s="31">
        <f t="shared" si="1"/>
        <v>8172.9729729729734</v>
      </c>
      <c r="H33" s="30">
        <v>212</v>
      </c>
      <c r="I33" s="30">
        <v>0.50139999999999996</v>
      </c>
      <c r="J33" s="30">
        <v>94</v>
      </c>
      <c r="K33" s="33">
        <v>356</v>
      </c>
      <c r="L33">
        <f t="shared" si="2"/>
        <v>262</v>
      </c>
      <c r="M33">
        <f t="shared" si="3"/>
        <v>118</v>
      </c>
      <c r="N33">
        <f t="shared" si="4"/>
        <v>0.46030534351145036</v>
      </c>
      <c r="O33" s="4">
        <f t="shared" si="5"/>
        <v>0.50139999999999996</v>
      </c>
    </row>
    <row r="34" spans="1:15">
      <c r="A34" s="30" t="s">
        <v>80</v>
      </c>
      <c r="B34" s="30" t="s">
        <v>303</v>
      </c>
      <c r="C34" s="30" t="s">
        <v>356</v>
      </c>
      <c r="D34" s="30">
        <v>2</v>
      </c>
      <c r="E34" s="30">
        <v>900</v>
      </c>
      <c r="F34" s="29">
        <f t="shared" si="0"/>
        <v>0.97297297297297303</v>
      </c>
      <c r="G34" s="31">
        <f t="shared" si="1"/>
        <v>10508.108108108108</v>
      </c>
      <c r="H34" s="30">
        <v>340</v>
      </c>
      <c r="I34" s="30">
        <v>0.30680000000000002</v>
      </c>
      <c r="J34" s="30">
        <v>69</v>
      </c>
      <c r="K34" s="33">
        <v>485</v>
      </c>
      <c r="L34">
        <f t="shared" si="2"/>
        <v>416</v>
      </c>
      <c r="M34">
        <f t="shared" si="3"/>
        <v>271</v>
      </c>
      <c r="N34">
        <f t="shared" si="4"/>
        <v>0.62115384615384617</v>
      </c>
      <c r="O34" s="4">
        <f t="shared" si="5"/>
        <v>0.30680000000000002</v>
      </c>
    </row>
    <row r="35" spans="1:15">
      <c r="A35" s="30" t="s">
        <v>81</v>
      </c>
      <c r="B35" s="30" t="s">
        <v>303</v>
      </c>
      <c r="C35" s="30" t="s">
        <v>357</v>
      </c>
      <c r="D35" s="30">
        <v>1</v>
      </c>
      <c r="E35" s="30">
        <v>1000</v>
      </c>
      <c r="F35" s="29">
        <f t="shared" si="0"/>
        <v>0.97297297297297303</v>
      </c>
      <c r="G35" s="31">
        <f t="shared" si="1"/>
        <v>11675.675675675677</v>
      </c>
      <c r="H35" s="30">
        <v>266</v>
      </c>
      <c r="I35" s="30">
        <v>0.52049999999999996</v>
      </c>
      <c r="J35" s="30">
        <v>84</v>
      </c>
      <c r="K35" s="33">
        <v>376</v>
      </c>
      <c r="L35">
        <f t="shared" si="2"/>
        <v>292</v>
      </c>
      <c r="M35">
        <f t="shared" si="3"/>
        <v>182</v>
      </c>
      <c r="N35">
        <f t="shared" si="4"/>
        <v>0.59863013698630141</v>
      </c>
      <c r="O35" s="4">
        <f t="shared" si="5"/>
        <v>0.52049999999999996</v>
      </c>
    </row>
    <row r="36" spans="1:15">
      <c r="A36" s="30" t="s">
        <v>82</v>
      </c>
      <c r="B36" s="30" t="s">
        <v>303</v>
      </c>
      <c r="C36" s="30" t="s">
        <v>357</v>
      </c>
      <c r="D36" s="30">
        <v>2</v>
      </c>
      <c r="E36" s="30">
        <v>1200</v>
      </c>
      <c r="F36" s="29">
        <f t="shared" si="0"/>
        <v>0.97297297297297303</v>
      </c>
      <c r="G36" s="31">
        <f t="shared" si="1"/>
        <v>14010.810810810812</v>
      </c>
      <c r="H36" s="30">
        <v>442</v>
      </c>
      <c r="I36" s="30">
        <v>0.1288</v>
      </c>
      <c r="J36" s="30">
        <v>109</v>
      </c>
      <c r="K36" s="33">
        <v>490</v>
      </c>
      <c r="L36">
        <f t="shared" si="2"/>
        <v>381</v>
      </c>
      <c r="M36">
        <f t="shared" si="3"/>
        <v>333</v>
      </c>
      <c r="N36">
        <f t="shared" si="4"/>
        <v>0.79921259842519687</v>
      </c>
      <c r="O36" s="4">
        <f t="shared" si="5"/>
        <v>0.1288</v>
      </c>
    </row>
    <row r="37" spans="1:15">
      <c r="A37" s="30" t="s">
        <v>83</v>
      </c>
      <c r="B37" s="30" t="s">
        <v>304</v>
      </c>
      <c r="C37" s="30" t="s">
        <v>356</v>
      </c>
      <c r="D37" s="30">
        <v>1</v>
      </c>
      <c r="E37" s="30">
        <v>1200</v>
      </c>
      <c r="F37" s="29">
        <f t="shared" si="0"/>
        <v>0.97297297297297303</v>
      </c>
      <c r="G37" s="31">
        <f t="shared" si="1"/>
        <v>14010.810810810812</v>
      </c>
      <c r="H37" s="30">
        <v>354</v>
      </c>
      <c r="I37" s="30">
        <v>0.24110000000000001</v>
      </c>
      <c r="J37" s="30">
        <v>145</v>
      </c>
      <c r="K37" s="33">
        <v>434</v>
      </c>
      <c r="L37">
        <f t="shared" si="2"/>
        <v>289</v>
      </c>
      <c r="M37">
        <f t="shared" si="3"/>
        <v>209</v>
      </c>
      <c r="N37">
        <f t="shared" si="4"/>
        <v>0.67854671280276824</v>
      </c>
      <c r="O37" s="4">
        <f t="shared" si="5"/>
        <v>0.24110000000000001</v>
      </c>
    </row>
    <row r="38" spans="1:15">
      <c r="A38" s="30" t="s">
        <v>84</v>
      </c>
      <c r="B38" s="30" t="s">
        <v>305</v>
      </c>
      <c r="C38" s="30" t="s">
        <v>356</v>
      </c>
      <c r="D38" s="30">
        <v>2</v>
      </c>
      <c r="E38" s="30">
        <v>920</v>
      </c>
      <c r="F38" s="29">
        <f t="shared" si="0"/>
        <v>0.97297297297297303</v>
      </c>
      <c r="G38" s="31">
        <f t="shared" si="1"/>
        <v>10741.621621621622</v>
      </c>
      <c r="H38" s="30">
        <v>123</v>
      </c>
      <c r="I38" s="30">
        <v>0.4521</v>
      </c>
      <c r="J38" s="30">
        <v>111</v>
      </c>
      <c r="K38" s="33">
        <v>147</v>
      </c>
      <c r="L38">
        <f t="shared" si="2"/>
        <v>36</v>
      </c>
      <c r="M38">
        <f t="shared" si="3"/>
        <v>12</v>
      </c>
      <c r="N38">
        <f t="shared" si="4"/>
        <v>0.3666666666666667</v>
      </c>
      <c r="O38" s="4">
        <f t="shared" si="5"/>
        <v>0.4521</v>
      </c>
    </row>
    <row r="39" spans="1:15">
      <c r="A39" s="30" t="s">
        <v>85</v>
      </c>
      <c r="B39" s="30" t="s">
        <v>304</v>
      </c>
      <c r="C39" s="30" t="s">
        <v>356</v>
      </c>
      <c r="D39" s="30">
        <v>2</v>
      </c>
      <c r="E39" s="30">
        <v>1300</v>
      </c>
      <c r="F39" s="29">
        <f t="shared" si="0"/>
        <v>0.97297297297297303</v>
      </c>
      <c r="G39" s="31">
        <f t="shared" si="1"/>
        <v>15178.378378378378</v>
      </c>
      <c r="H39" s="30">
        <v>377</v>
      </c>
      <c r="I39" s="30">
        <v>0.47949999999999998</v>
      </c>
      <c r="J39" s="30">
        <v>228</v>
      </c>
      <c r="K39" s="33">
        <v>457</v>
      </c>
      <c r="L39">
        <f t="shared" si="2"/>
        <v>229</v>
      </c>
      <c r="M39">
        <f t="shared" si="3"/>
        <v>149</v>
      </c>
      <c r="N39">
        <f t="shared" si="4"/>
        <v>0.62052401746724895</v>
      </c>
      <c r="O39" s="4">
        <f t="shared" si="5"/>
        <v>0.47949999999999998</v>
      </c>
    </row>
    <row r="40" spans="1:15">
      <c r="A40" s="30" t="s">
        <v>86</v>
      </c>
      <c r="B40" s="30" t="s">
        <v>304</v>
      </c>
      <c r="C40" s="30" t="s">
        <v>357</v>
      </c>
      <c r="D40" s="30">
        <v>1</v>
      </c>
      <c r="E40" s="30">
        <v>1100</v>
      </c>
      <c r="F40" s="29">
        <f t="shared" si="0"/>
        <v>0.97297297297297303</v>
      </c>
      <c r="G40" s="31">
        <f t="shared" si="1"/>
        <v>12843.243243243243</v>
      </c>
      <c r="H40" s="30">
        <v>318</v>
      </c>
      <c r="I40" s="30">
        <v>0.2712</v>
      </c>
      <c r="J40" s="30">
        <v>90</v>
      </c>
      <c r="K40" s="33">
        <v>375</v>
      </c>
      <c r="L40">
        <f t="shared" si="2"/>
        <v>285</v>
      </c>
      <c r="M40">
        <f t="shared" si="3"/>
        <v>228</v>
      </c>
      <c r="N40">
        <f t="shared" si="4"/>
        <v>0.74</v>
      </c>
      <c r="O40" s="4">
        <f t="shared" si="5"/>
        <v>0.2712</v>
      </c>
    </row>
    <row r="41" spans="1:15">
      <c r="A41" s="30" t="s">
        <v>87</v>
      </c>
      <c r="B41" s="30" t="s">
        <v>304</v>
      </c>
      <c r="C41" s="30" t="s">
        <v>357</v>
      </c>
      <c r="D41" s="30">
        <v>2</v>
      </c>
      <c r="E41" s="30">
        <v>1200</v>
      </c>
      <c r="F41" s="29">
        <f t="shared" si="0"/>
        <v>0.97297297297297303</v>
      </c>
      <c r="G41" s="31">
        <f t="shared" si="1"/>
        <v>14010.810810810812</v>
      </c>
      <c r="H41" s="30">
        <v>198</v>
      </c>
      <c r="I41" s="30">
        <v>0.43009999999999998</v>
      </c>
      <c r="J41" s="30">
        <v>128</v>
      </c>
      <c r="K41" s="33">
        <v>238</v>
      </c>
      <c r="L41">
        <f t="shared" si="2"/>
        <v>110</v>
      </c>
      <c r="M41">
        <f t="shared" si="3"/>
        <v>70</v>
      </c>
      <c r="N41">
        <f t="shared" si="4"/>
        <v>0.60909090909090902</v>
      </c>
      <c r="O41" s="4">
        <f t="shared" si="5"/>
        <v>0.43009999999999998</v>
      </c>
    </row>
    <row r="42" spans="1:15">
      <c r="A42" s="30" t="s">
        <v>88</v>
      </c>
      <c r="B42" s="30" t="s">
        <v>306</v>
      </c>
      <c r="C42" s="30" t="s">
        <v>356</v>
      </c>
      <c r="D42" s="30">
        <v>1</v>
      </c>
      <c r="E42" s="30">
        <v>1300</v>
      </c>
      <c r="F42" s="29">
        <f t="shared" si="0"/>
        <v>0.97297297297297303</v>
      </c>
      <c r="G42" s="31">
        <f t="shared" si="1"/>
        <v>15178.378378378378</v>
      </c>
      <c r="H42" s="30">
        <v>149</v>
      </c>
      <c r="I42" s="30">
        <v>0.56710000000000005</v>
      </c>
      <c r="J42" s="30">
        <v>126</v>
      </c>
      <c r="K42" s="33">
        <v>188</v>
      </c>
      <c r="L42">
        <f t="shared" si="2"/>
        <v>62</v>
      </c>
      <c r="M42">
        <f t="shared" si="3"/>
        <v>23</v>
      </c>
      <c r="N42">
        <f t="shared" si="4"/>
        <v>0.39677419354838717</v>
      </c>
      <c r="O42" s="4">
        <f t="shared" si="5"/>
        <v>0.56710000000000005</v>
      </c>
    </row>
    <row r="43" spans="1:15">
      <c r="A43" s="30" t="s">
        <v>89</v>
      </c>
      <c r="B43" s="30" t="s">
        <v>306</v>
      </c>
      <c r="C43" s="30" t="s">
        <v>356</v>
      </c>
      <c r="D43" s="30">
        <v>2</v>
      </c>
      <c r="E43" s="30">
        <v>1700</v>
      </c>
      <c r="F43" s="29">
        <f t="shared" si="0"/>
        <v>0.97297297297297303</v>
      </c>
      <c r="G43" s="31">
        <f t="shared" si="1"/>
        <v>19848.64864864865</v>
      </c>
      <c r="H43" s="30">
        <v>210</v>
      </c>
      <c r="I43" s="30">
        <v>0.32050000000000001</v>
      </c>
      <c r="J43" s="30">
        <v>152</v>
      </c>
      <c r="K43" s="33">
        <v>247</v>
      </c>
      <c r="L43">
        <f t="shared" si="2"/>
        <v>95</v>
      </c>
      <c r="M43">
        <f t="shared" si="3"/>
        <v>58</v>
      </c>
      <c r="N43">
        <f t="shared" si="4"/>
        <v>0.58842105263157907</v>
      </c>
      <c r="O43" s="4">
        <f t="shared" si="5"/>
        <v>0.32050000000000001</v>
      </c>
    </row>
    <row r="44" spans="1:15">
      <c r="A44" s="30" t="s">
        <v>90</v>
      </c>
      <c r="B44" s="30" t="s">
        <v>306</v>
      </c>
      <c r="C44" s="30" t="s">
        <v>357</v>
      </c>
      <c r="D44" s="30">
        <v>1</v>
      </c>
      <c r="E44" s="30">
        <v>1200</v>
      </c>
      <c r="F44" s="29">
        <f t="shared" si="0"/>
        <v>0.97297297297297303</v>
      </c>
      <c r="G44" s="31">
        <f t="shared" si="1"/>
        <v>14010.810810810812</v>
      </c>
      <c r="H44" s="30">
        <v>187</v>
      </c>
      <c r="I44" s="30">
        <v>0.44929999999999998</v>
      </c>
      <c r="J44" s="30">
        <v>141</v>
      </c>
      <c r="K44" s="33">
        <v>263</v>
      </c>
      <c r="L44">
        <f t="shared" si="2"/>
        <v>122</v>
      </c>
      <c r="M44">
        <f t="shared" si="3"/>
        <v>46</v>
      </c>
      <c r="N44">
        <f t="shared" si="4"/>
        <v>0.40163934426229508</v>
      </c>
      <c r="O44" s="4">
        <f t="shared" si="5"/>
        <v>0.44929999999999998</v>
      </c>
    </row>
    <row r="45" spans="1:15">
      <c r="A45" s="30" t="s">
        <v>91</v>
      </c>
      <c r="B45" s="30" t="s">
        <v>306</v>
      </c>
      <c r="C45" s="30" t="s">
        <v>357</v>
      </c>
      <c r="D45" s="30">
        <v>2</v>
      </c>
      <c r="E45" s="30">
        <v>1900</v>
      </c>
      <c r="F45" s="29">
        <f t="shared" si="0"/>
        <v>0.97297297297297303</v>
      </c>
      <c r="G45" s="31">
        <f t="shared" si="1"/>
        <v>22183.783783783783</v>
      </c>
      <c r="H45" s="30">
        <v>225</v>
      </c>
      <c r="I45" s="30">
        <v>0.50960000000000005</v>
      </c>
      <c r="J45" s="30">
        <v>157</v>
      </c>
      <c r="K45" s="33">
        <v>314</v>
      </c>
      <c r="L45">
        <f t="shared" si="2"/>
        <v>157</v>
      </c>
      <c r="M45">
        <f t="shared" si="3"/>
        <v>68</v>
      </c>
      <c r="N45">
        <f t="shared" si="4"/>
        <v>0.44649681528662422</v>
      </c>
      <c r="O45" s="4">
        <f t="shared" si="5"/>
        <v>0.50960000000000005</v>
      </c>
    </row>
    <row r="46" spans="1:15">
      <c r="A46" s="30" t="s">
        <v>92</v>
      </c>
      <c r="B46" s="30" t="s">
        <v>307</v>
      </c>
      <c r="C46" s="30" t="s">
        <v>356</v>
      </c>
      <c r="D46" s="30">
        <v>1</v>
      </c>
      <c r="E46" s="30">
        <v>1000</v>
      </c>
      <c r="F46" s="29">
        <f t="shared" si="0"/>
        <v>0.97297297297297303</v>
      </c>
      <c r="G46" s="31">
        <f t="shared" si="1"/>
        <v>11675.675675675677</v>
      </c>
      <c r="H46" s="30">
        <v>123</v>
      </c>
      <c r="I46" s="30">
        <v>0.72050000000000003</v>
      </c>
      <c r="J46" s="30">
        <v>93</v>
      </c>
      <c r="K46" s="33">
        <v>159</v>
      </c>
      <c r="L46">
        <f t="shared" si="2"/>
        <v>66</v>
      </c>
      <c r="M46">
        <f t="shared" si="3"/>
        <v>30</v>
      </c>
      <c r="N46">
        <f t="shared" si="4"/>
        <v>0.46363636363636362</v>
      </c>
      <c r="O46" s="4">
        <f t="shared" si="5"/>
        <v>0.72050000000000003</v>
      </c>
    </row>
    <row r="47" spans="1:15">
      <c r="A47" s="30" t="s">
        <v>93</v>
      </c>
      <c r="B47" s="30" t="s">
        <v>307</v>
      </c>
      <c r="C47" s="30" t="s">
        <v>356</v>
      </c>
      <c r="D47" s="30">
        <v>2</v>
      </c>
      <c r="E47" s="30">
        <v>1500</v>
      </c>
      <c r="F47" s="29">
        <f t="shared" si="0"/>
        <v>0.97297297297297303</v>
      </c>
      <c r="G47" s="31">
        <f t="shared" si="1"/>
        <v>17513.513513513513</v>
      </c>
      <c r="H47" s="30">
        <v>263</v>
      </c>
      <c r="I47" s="30">
        <v>0.49590000000000001</v>
      </c>
      <c r="J47" s="30">
        <v>145</v>
      </c>
      <c r="K47" s="33">
        <v>462</v>
      </c>
      <c r="L47">
        <f t="shared" si="2"/>
        <v>317</v>
      </c>
      <c r="M47">
        <f t="shared" si="3"/>
        <v>118</v>
      </c>
      <c r="N47">
        <f t="shared" si="4"/>
        <v>0.39779179810725551</v>
      </c>
      <c r="O47" s="4">
        <f t="shared" si="5"/>
        <v>0.49590000000000001</v>
      </c>
    </row>
    <row r="48" spans="1:15">
      <c r="A48" s="30" t="s">
        <v>94</v>
      </c>
      <c r="B48" s="30" t="s">
        <v>307</v>
      </c>
      <c r="C48" s="30" t="s">
        <v>357</v>
      </c>
      <c r="D48" s="30">
        <v>1</v>
      </c>
      <c r="E48" s="30">
        <v>1300</v>
      </c>
      <c r="F48" s="29">
        <f t="shared" si="0"/>
        <v>0.97297297297297303</v>
      </c>
      <c r="G48" s="31">
        <f t="shared" si="1"/>
        <v>15178.378378378378</v>
      </c>
      <c r="H48" s="30">
        <v>238</v>
      </c>
      <c r="I48" s="30">
        <v>0.44929999999999998</v>
      </c>
      <c r="J48" s="30">
        <v>181</v>
      </c>
      <c r="K48" s="33">
        <v>316</v>
      </c>
      <c r="L48">
        <f t="shared" si="2"/>
        <v>135</v>
      </c>
      <c r="M48">
        <f t="shared" si="3"/>
        <v>57</v>
      </c>
      <c r="N48">
        <f t="shared" si="4"/>
        <v>0.43777777777777782</v>
      </c>
      <c r="O48" s="4">
        <f t="shared" si="5"/>
        <v>0.44929999999999998</v>
      </c>
    </row>
    <row r="49" spans="1:15">
      <c r="A49" s="30" t="s">
        <v>95</v>
      </c>
      <c r="B49" s="30" t="s">
        <v>305</v>
      </c>
      <c r="C49" s="30" t="s">
        <v>357</v>
      </c>
      <c r="D49" s="30">
        <v>1</v>
      </c>
      <c r="E49" s="30">
        <v>850</v>
      </c>
      <c r="F49" s="29">
        <f t="shared" si="0"/>
        <v>0.97297297297297303</v>
      </c>
      <c r="G49" s="31">
        <f t="shared" si="1"/>
        <v>9924.3243243243251</v>
      </c>
      <c r="H49" s="30">
        <v>146</v>
      </c>
      <c r="I49" s="30">
        <v>0.53149999999999997</v>
      </c>
      <c r="J49" s="30">
        <v>96</v>
      </c>
      <c r="K49" s="33">
        <v>245</v>
      </c>
      <c r="L49">
        <f t="shared" si="2"/>
        <v>149</v>
      </c>
      <c r="M49">
        <f t="shared" si="3"/>
        <v>50</v>
      </c>
      <c r="N49">
        <f t="shared" si="4"/>
        <v>0.36845637583892621</v>
      </c>
      <c r="O49" s="4">
        <f t="shared" si="5"/>
        <v>0.53149999999999997</v>
      </c>
    </row>
    <row r="50" spans="1:15">
      <c r="A50" s="30" t="s">
        <v>96</v>
      </c>
      <c r="B50" s="30" t="s">
        <v>307</v>
      </c>
      <c r="C50" s="30" t="s">
        <v>357</v>
      </c>
      <c r="D50" s="30">
        <v>2</v>
      </c>
      <c r="E50" s="30">
        <v>1800</v>
      </c>
      <c r="F50" s="29">
        <f t="shared" si="0"/>
        <v>0.97297297297297303</v>
      </c>
      <c r="G50" s="31">
        <f t="shared" si="1"/>
        <v>21016.216216216217</v>
      </c>
      <c r="H50" s="30">
        <v>349</v>
      </c>
      <c r="I50" s="30">
        <v>0.1507</v>
      </c>
      <c r="J50" s="30">
        <v>145</v>
      </c>
      <c r="K50" s="33">
        <v>412</v>
      </c>
      <c r="L50">
        <f t="shared" si="2"/>
        <v>267</v>
      </c>
      <c r="M50">
        <f t="shared" si="3"/>
        <v>204</v>
      </c>
      <c r="N50">
        <f t="shared" si="4"/>
        <v>0.71123595505617987</v>
      </c>
      <c r="O50" s="4">
        <f t="shared" si="5"/>
        <v>0.1507</v>
      </c>
    </row>
    <row r="51" spans="1:15">
      <c r="A51" s="30" t="s">
        <v>97</v>
      </c>
      <c r="B51" s="30" t="s">
        <v>308</v>
      </c>
      <c r="C51" s="30" t="s">
        <v>356</v>
      </c>
      <c r="D51" s="30">
        <v>1</v>
      </c>
      <c r="E51" s="30">
        <v>1100</v>
      </c>
      <c r="F51" s="29">
        <f t="shared" si="0"/>
        <v>0.97297297297297303</v>
      </c>
      <c r="G51" s="31">
        <f t="shared" si="1"/>
        <v>12843.243243243243</v>
      </c>
      <c r="H51" s="30">
        <v>147</v>
      </c>
      <c r="I51" s="30">
        <v>0.6</v>
      </c>
      <c r="J51" s="30">
        <v>99</v>
      </c>
      <c r="K51" s="33">
        <v>215</v>
      </c>
      <c r="L51">
        <f t="shared" si="2"/>
        <v>116</v>
      </c>
      <c r="M51">
        <f t="shared" si="3"/>
        <v>48</v>
      </c>
      <c r="N51">
        <f t="shared" si="4"/>
        <v>0.43103448275862077</v>
      </c>
      <c r="O51" s="4">
        <f t="shared" si="5"/>
        <v>0.6</v>
      </c>
    </row>
    <row r="52" spans="1:15">
      <c r="A52" s="30" t="s">
        <v>98</v>
      </c>
      <c r="B52" s="30" t="s">
        <v>308</v>
      </c>
      <c r="C52" s="30" t="s">
        <v>356</v>
      </c>
      <c r="D52" s="30">
        <v>2</v>
      </c>
      <c r="E52" s="30">
        <v>1400</v>
      </c>
      <c r="F52" s="29">
        <f t="shared" si="0"/>
        <v>0.97297297297297303</v>
      </c>
      <c r="G52" s="31">
        <f t="shared" si="1"/>
        <v>16345.945945945947</v>
      </c>
      <c r="H52" s="30">
        <v>151</v>
      </c>
      <c r="I52" s="30">
        <v>0.52600000000000002</v>
      </c>
      <c r="J52" s="30">
        <v>120</v>
      </c>
      <c r="K52" s="33">
        <v>188</v>
      </c>
      <c r="L52">
        <f t="shared" si="2"/>
        <v>68</v>
      </c>
      <c r="M52">
        <f t="shared" si="3"/>
        <v>31</v>
      </c>
      <c r="N52">
        <f t="shared" si="4"/>
        <v>0.46470588235294119</v>
      </c>
      <c r="O52" s="4">
        <f t="shared" si="5"/>
        <v>0.52600000000000002</v>
      </c>
    </row>
    <row r="53" spans="1:15">
      <c r="A53" s="30" t="s">
        <v>99</v>
      </c>
      <c r="B53" s="30" t="s">
        <v>308</v>
      </c>
      <c r="C53" s="30" t="s">
        <v>357</v>
      </c>
      <c r="D53" s="30">
        <v>1</v>
      </c>
      <c r="E53" s="30">
        <v>1300</v>
      </c>
      <c r="F53" s="29">
        <f t="shared" si="0"/>
        <v>0.97297297297297303</v>
      </c>
      <c r="G53" s="31">
        <f t="shared" si="1"/>
        <v>15178.378378378378</v>
      </c>
      <c r="H53" s="30">
        <v>429</v>
      </c>
      <c r="I53" s="30">
        <v>0.21099999999999999</v>
      </c>
      <c r="J53" s="30">
        <v>263</v>
      </c>
      <c r="K53" s="33">
        <v>489</v>
      </c>
      <c r="L53">
        <f t="shared" si="2"/>
        <v>226</v>
      </c>
      <c r="M53">
        <f t="shared" si="3"/>
        <v>166</v>
      </c>
      <c r="N53">
        <f t="shared" si="4"/>
        <v>0.68761061946902657</v>
      </c>
      <c r="O53" s="4">
        <f t="shared" si="5"/>
        <v>0.21099999999999999</v>
      </c>
    </row>
    <row r="54" spans="1:15">
      <c r="A54" s="30" t="s">
        <v>100</v>
      </c>
      <c r="B54" s="30" t="s">
        <v>308</v>
      </c>
      <c r="C54" s="30" t="s">
        <v>357</v>
      </c>
      <c r="D54" s="30">
        <v>2</v>
      </c>
      <c r="E54" s="30">
        <v>1900</v>
      </c>
      <c r="F54" s="29">
        <f t="shared" si="0"/>
        <v>0.97297297297297303</v>
      </c>
      <c r="G54" s="31">
        <f t="shared" si="1"/>
        <v>22183.783783783783</v>
      </c>
      <c r="H54" s="30">
        <v>441</v>
      </c>
      <c r="I54" s="30">
        <v>0.33150000000000002</v>
      </c>
      <c r="J54" s="30">
        <v>335</v>
      </c>
      <c r="K54" s="33">
        <v>502</v>
      </c>
      <c r="L54">
        <f t="shared" si="2"/>
        <v>167</v>
      </c>
      <c r="M54">
        <f t="shared" si="3"/>
        <v>106</v>
      </c>
      <c r="N54">
        <f t="shared" si="4"/>
        <v>0.60778443113772462</v>
      </c>
      <c r="O54" s="4">
        <f t="shared" si="5"/>
        <v>0.33150000000000002</v>
      </c>
    </row>
    <row r="55" spans="1:15">
      <c r="A55" s="30" t="s">
        <v>101</v>
      </c>
      <c r="B55" s="30" t="s">
        <v>309</v>
      </c>
      <c r="C55" s="30" t="s">
        <v>356</v>
      </c>
      <c r="D55" s="30">
        <v>1</v>
      </c>
      <c r="E55" s="30">
        <v>900</v>
      </c>
      <c r="F55" s="29">
        <f t="shared" si="0"/>
        <v>0.97297297297297303</v>
      </c>
      <c r="G55" s="31">
        <f t="shared" si="1"/>
        <v>10508.108108108108</v>
      </c>
      <c r="H55" s="30">
        <v>144</v>
      </c>
      <c r="I55" s="30">
        <v>0.32879999999999998</v>
      </c>
      <c r="J55" s="30">
        <v>98</v>
      </c>
      <c r="K55" s="33">
        <v>195</v>
      </c>
      <c r="L55">
        <f t="shared" si="2"/>
        <v>97</v>
      </c>
      <c r="M55">
        <f t="shared" si="3"/>
        <v>46</v>
      </c>
      <c r="N55">
        <f t="shared" si="4"/>
        <v>0.47938144329896915</v>
      </c>
      <c r="O55" s="4">
        <f t="shared" si="5"/>
        <v>0.32879999999999998</v>
      </c>
    </row>
    <row r="56" spans="1:15">
      <c r="A56" s="30" t="s">
        <v>102</v>
      </c>
      <c r="B56" s="30" t="s">
        <v>309</v>
      </c>
      <c r="C56" s="30" t="s">
        <v>356</v>
      </c>
      <c r="D56" s="30">
        <v>2</v>
      </c>
      <c r="E56" s="30">
        <v>1400</v>
      </c>
      <c r="F56" s="29">
        <f t="shared" si="0"/>
        <v>0.97297297297297303</v>
      </c>
      <c r="G56" s="31">
        <f t="shared" si="1"/>
        <v>16345.945945945947</v>
      </c>
      <c r="H56" s="30">
        <v>136</v>
      </c>
      <c r="I56" s="30">
        <v>0.61919999999999997</v>
      </c>
      <c r="J56" s="30">
        <v>77</v>
      </c>
      <c r="K56" s="33">
        <v>260</v>
      </c>
      <c r="L56">
        <f t="shared" si="2"/>
        <v>183</v>
      </c>
      <c r="M56">
        <f t="shared" si="3"/>
        <v>59</v>
      </c>
      <c r="N56">
        <f t="shared" si="4"/>
        <v>0.35792349726775963</v>
      </c>
      <c r="O56" s="4">
        <f t="shared" si="5"/>
        <v>0.61919999999999997</v>
      </c>
    </row>
    <row r="57" spans="1:15">
      <c r="A57" s="30" t="s">
        <v>103</v>
      </c>
      <c r="B57" s="30" t="s">
        <v>309</v>
      </c>
      <c r="C57" s="30" t="s">
        <v>357</v>
      </c>
      <c r="D57" s="30">
        <v>1</v>
      </c>
      <c r="E57" s="30">
        <v>1400</v>
      </c>
      <c r="F57" s="29">
        <f t="shared" si="0"/>
        <v>0.97297297297297303</v>
      </c>
      <c r="G57" s="31">
        <f t="shared" si="1"/>
        <v>16345.945945945947</v>
      </c>
      <c r="H57" s="30">
        <v>305</v>
      </c>
      <c r="I57" s="30">
        <v>0.2712</v>
      </c>
      <c r="J57" s="30">
        <v>173</v>
      </c>
      <c r="K57" s="33">
        <v>322</v>
      </c>
      <c r="L57">
        <f t="shared" si="2"/>
        <v>149</v>
      </c>
      <c r="M57">
        <f t="shared" si="3"/>
        <v>132</v>
      </c>
      <c r="N57">
        <f t="shared" si="4"/>
        <v>0.8087248322147651</v>
      </c>
      <c r="O57" s="4">
        <f t="shared" si="5"/>
        <v>0.2712</v>
      </c>
    </row>
    <row r="58" spans="1:15">
      <c r="A58" s="30" t="s">
        <v>104</v>
      </c>
      <c r="B58" s="30" t="s">
        <v>309</v>
      </c>
      <c r="C58" s="30" t="s">
        <v>357</v>
      </c>
      <c r="D58" s="30">
        <v>2</v>
      </c>
      <c r="E58" s="30">
        <v>1700</v>
      </c>
      <c r="F58" s="29">
        <f t="shared" si="0"/>
        <v>0.97297297297297303</v>
      </c>
      <c r="G58" s="31">
        <f t="shared" si="1"/>
        <v>19848.64864864865</v>
      </c>
      <c r="H58" s="30">
        <v>425</v>
      </c>
      <c r="I58" s="30">
        <v>0.32879999999999998</v>
      </c>
      <c r="J58" s="30">
        <v>176</v>
      </c>
      <c r="K58" s="33">
        <v>469</v>
      </c>
      <c r="L58">
        <f t="shared" si="2"/>
        <v>293</v>
      </c>
      <c r="M58">
        <f t="shared" si="3"/>
        <v>249</v>
      </c>
      <c r="N58">
        <f t="shared" si="4"/>
        <v>0.779863481228669</v>
      </c>
      <c r="O58" s="4">
        <f t="shared" si="5"/>
        <v>0.32879999999999998</v>
      </c>
    </row>
    <row r="59" spans="1:15">
      <c r="A59" s="30" t="s">
        <v>105</v>
      </c>
      <c r="B59" s="30" t="s">
        <v>310</v>
      </c>
      <c r="C59" s="30" t="s">
        <v>356</v>
      </c>
      <c r="D59" s="30">
        <v>1</v>
      </c>
      <c r="E59" s="30">
        <v>800</v>
      </c>
      <c r="F59" s="29">
        <f t="shared" si="0"/>
        <v>0.97297297297297303</v>
      </c>
      <c r="G59" s="31">
        <f t="shared" si="1"/>
        <v>9340.5405405405418</v>
      </c>
      <c r="H59" s="30">
        <v>176</v>
      </c>
      <c r="I59" s="30">
        <v>0.41370000000000001</v>
      </c>
      <c r="J59" s="30">
        <v>86</v>
      </c>
      <c r="K59" s="33">
        <v>224</v>
      </c>
      <c r="L59">
        <f t="shared" si="2"/>
        <v>138</v>
      </c>
      <c r="M59">
        <f t="shared" si="3"/>
        <v>90</v>
      </c>
      <c r="N59">
        <f t="shared" si="4"/>
        <v>0.62173913043478257</v>
      </c>
      <c r="O59" s="4">
        <f t="shared" si="5"/>
        <v>0.41370000000000001</v>
      </c>
    </row>
    <row r="60" spans="1:15">
      <c r="A60" s="30" t="s">
        <v>106</v>
      </c>
      <c r="B60" s="30" t="s">
        <v>305</v>
      </c>
      <c r="C60" s="30" t="s">
        <v>357</v>
      </c>
      <c r="D60" s="30">
        <v>2</v>
      </c>
      <c r="E60" s="30">
        <v>900</v>
      </c>
      <c r="F60" s="29">
        <f t="shared" si="0"/>
        <v>0.97297297297297303</v>
      </c>
      <c r="G60" s="31">
        <f t="shared" si="1"/>
        <v>10508.108108108108</v>
      </c>
      <c r="H60" s="30">
        <v>169</v>
      </c>
      <c r="I60" s="30">
        <v>0.47949999999999998</v>
      </c>
      <c r="J60" s="30">
        <v>111</v>
      </c>
      <c r="K60" s="33">
        <v>276</v>
      </c>
      <c r="L60">
        <f t="shared" si="2"/>
        <v>165</v>
      </c>
      <c r="M60">
        <f t="shared" si="3"/>
        <v>58</v>
      </c>
      <c r="N60">
        <f t="shared" si="4"/>
        <v>0.38121212121212122</v>
      </c>
      <c r="O60" s="4">
        <f t="shared" si="5"/>
        <v>0.47949999999999998</v>
      </c>
    </row>
    <row r="61" spans="1:15">
      <c r="A61" s="30" t="s">
        <v>107</v>
      </c>
      <c r="B61" s="30" t="s">
        <v>310</v>
      </c>
      <c r="C61" s="30" t="s">
        <v>356</v>
      </c>
      <c r="D61" s="30">
        <v>2</v>
      </c>
      <c r="E61" s="30">
        <v>1300</v>
      </c>
      <c r="F61" s="29">
        <f t="shared" si="0"/>
        <v>0.97297297297297303</v>
      </c>
      <c r="G61" s="31">
        <f t="shared" si="1"/>
        <v>15178.378378378378</v>
      </c>
      <c r="H61" s="30">
        <v>207</v>
      </c>
      <c r="I61" s="30">
        <v>0.63009999999999999</v>
      </c>
      <c r="J61" s="30">
        <v>127</v>
      </c>
      <c r="K61" s="33">
        <v>276</v>
      </c>
      <c r="L61">
        <f t="shared" si="2"/>
        <v>149</v>
      </c>
      <c r="M61">
        <f t="shared" si="3"/>
        <v>80</v>
      </c>
      <c r="N61">
        <f t="shared" si="4"/>
        <v>0.5295302013422819</v>
      </c>
      <c r="O61" s="4">
        <f t="shared" si="5"/>
        <v>0.63009999999999999</v>
      </c>
    </row>
    <row r="62" spans="1:15">
      <c r="A62" s="30" t="s">
        <v>108</v>
      </c>
      <c r="B62" s="30" t="s">
        <v>310</v>
      </c>
      <c r="C62" s="30" t="s">
        <v>357</v>
      </c>
      <c r="D62" s="30">
        <v>1</v>
      </c>
      <c r="E62" s="30">
        <v>1400</v>
      </c>
      <c r="F62" s="29">
        <f t="shared" si="0"/>
        <v>0.97297297297297303</v>
      </c>
      <c r="G62" s="31">
        <f t="shared" si="1"/>
        <v>16345.945945945947</v>
      </c>
      <c r="H62" s="30">
        <v>244</v>
      </c>
      <c r="I62" s="30">
        <v>0.90410000000000001</v>
      </c>
      <c r="J62" s="30">
        <v>222</v>
      </c>
      <c r="K62" s="33">
        <v>381</v>
      </c>
      <c r="L62">
        <f t="shared" si="2"/>
        <v>159</v>
      </c>
      <c r="M62">
        <f t="shared" si="3"/>
        <v>22</v>
      </c>
      <c r="N62">
        <f t="shared" si="4"/>
        <v>0.21069182389937108</v>
      </c>
      <c r="O62" s="4">
        <f t="shared" si="5"/>
        <v>0.90410000000000001</v>
      </c>
    </row>
    <row r="63" spans="1:15">
      <c r="A63" s="30" t="s">
        <v>109</v>
      </c>
      <c r="B63" s="30" t="s">
        <v>310</v>
      </c>
      <c r="C63" s="30" t="s">
        <v>357</v>
      </c>
      <c r="D63" s="30">
        <v>2</v>
      </c>
      <c r="E63" s="30">
        <v>1900</v>
      </c>
      <c r="F63" s="29">
        <f t="shared" si="0"/>
        <v>0.97297297297297303</v>
      </c>
      <c r="G63" s="31">
        <f t="shared" si="1"/>
        <v>22183.783783783783</v>
      </c>
      <c r="H63" s="30">
        <v>536</v>
      </c>
      <c r="I63" s="30">
        <v>0.54249999999999998</v>
      </c>
      <c r="J63" s="30">
        <v>386</v>
      </c>
      <c r="K63" s="33">
        <v>773</v>
      </c>
      <c r="L63">
        <f t="shared" si="2"/>
        <v>387</v>
      </c>
      <c r="M63">
        <f t="shared" si="3"/>
        <v>150</v>
      </c>
      <c r="N63">
        <f t="shared" si="4"/>
        <v>0.41007751937984493</v>
      </c>
      <c r="O63" s="4">
        <f t="shared" si="5"/>
        <v>0.54249999999999998</v>
      </c>
    </row>
    <row r="64" spans="1:15">
      <c r="A64" s="30" t="s">
        <v>110</v>
      </c>
      <c r="B64" s="30" t="s">
        <v>311</v>
      </c>
      <c r="C64" s="30" t="s">
        <v>356</v>
      </c>
      <c r="D64" s="30">
        <v>1</v>
      </c>
      <c r="E64" s="30">
        <v>1700</v>
      </c>
      <c r="F64" s="29">
        <f t="shared" si="0"/>
        <v>0.97297297297297303</v>
      </c>
      <c r="G64" s="31">
        <f t="shared" si="1"/>
        <v>19848.64864864865</v>
      </c>
      <c r="H64" s="30">
        <v>476</v>
      </c>
      <c r="I64" s="30">
        <v>7.9500000000000001E-2</v>
      </c>
      <c r="J64" s="30">
        <v>136</v>
      </c>
      <c r="K64" s="33">
        <v>476</v>
      </c>
      <c r="L64">
        <f t="shared" si="2"/>
        <v>340</v>
      </c>
      <c r="M64">
        <f t="shared" si="3"/>
        <v>340</v>
      </c>
      <c r="N64">
        <f t="shared" si="4"/>
        <v>0.9</v>
      </c>
      <c r="O64" s="4">
        <f t="shared" si="5"/>
        <v>7.9500000000000001E-2</v>
      </c>
    </row>
    <row r="65" spans="1:15">
      <c r="A65" s="30" t="s">
        <v>111</v>
      </c>
      <c r="B65" s="30" t="s">
        <v>311</v>
      </c>
      <c r="C65" s="30" t="s">
        <v>356</v>
      </c>
      <c r="D65" s="30">
        <v>2</v>
      </c>
      <c r="E65" s="30">
        <v>2400</v>
      </c>
      <c r="F65" s="29">
        <f t="shared" si="0"/>
        <v>0.97297297297297303</v>
      </c>
      <c r="G65" s="31">
        <f t="shared" si="1"/>
        <v>28021.621621621623</v>
      </c>
      <c r="H65" s="30">
        <v>360</v>
      </c>
      <c r="I65" s="30">
        <v>0.55069999999999997</v>
      </c>
      <c r="J65" s="30">
        <v>173</v>
      </c>
      <c r="K65" s="33">
        <v>690</v>
      </c>
      <c r="L65">
        <f t="shared" si="2"/>
        <v>517</v>
      </c>
      <c r="M65">
        <f t="shared" si="3"/>
        <v>187</v>
      </c>
      <c r="N65">
        <f t="shared" si="4"/>
        <v>0.38936170212765953</v>
      </c>
      <c r="O65" s="4">
        <f t="shared" si="5"/>
        <v>0.55069999999999997</v>
      </c>
    </row>
    <row r="66" spans="1:15">
      <c r="A66" s="30" t="s">
        <v>112</v>
      </c>
      <c r="B66" s="30" t="s">
        <v>311</v>
      </c>
      <c r="C66" s="30" t="s">
        <v>357</v>
      </c>
      <c r="D66" s="30">
        <v>1</v>
      </c>
      <c r="E66" s="30">
        <v>2100</v>
      </c>
      <c r="F66" s="29">
        <f t="shared" si="0"/>
        <v>0.97297297297297303</v>
      </c>
      <c r="G66" s="31">
        <f t="shared" si="1"/>
        <v>24518.91891891892</v>
      </c>
      <c r="H66" s="30">
        <v>1477</v>
      </c>
      <c r="I66" s="30">
        <v>0.69320000000000004</v>
      </c>
      <c r="J66" s="30">
        <v>448</v>
      </c>
      <c r="K66" s="33">
        <v>2128</v>
      </c>
      <c r="L66">
        <f t="shared" si="2"/>
        <v>1680</v>
      </c>
      <c r="M66">
        <f t="shared" si="3"/>
        <v>1029</v>
      </c>
      <c r="N66">
        <f t="shared" si="4"/>
        <v>0.59000000000000008</v>
      </c>
      <c r="O66" s="4">
        <f t="shared" si="5"/>
        <v>0.69320000000000004</v>
      </c>
    </row>
    <row r="67" spans="1:15">
      <c r="A67" s="30" t="s">
        <v>113</v>
      </c>
      <c r="B67" s="30" t="s">
        <v>311</v>
      </c>
      <c r="C67" s="30" t="s">
        <v>357</v>
      </c>
      <c r="D67" s="30">
        <v>2</v>
      </c>
      <c r="E67" s="30">
        <v>3200</v>
      </c>
      <c r="F67" s="29">
        <f t="shared" si="0"/>
        <v>0.97297297297297303</v>
      </c>
      <c r="G67" s="31">
        <f t="shared" si="1"/>
        <v>37362.162162162167</v>
      </c>
      <c r="H67" s="30">
        <v>1265</v>
      </c>
      <c r="I67" s="30">
        <v>0.71509999999999996</v>
      </c>
      <c r="J67" s="30">
        <v>450</v>
      </c>
      <c r="K67" s="33">
        <v>2699</v>
      </c>
      <c r="L67">
        <f t="shared" si="2"/>
        <v>2249</v>
      </c>
      <c r="M67">
        <f t="shared" si="3"/>
        <v>815</v>
      </c>
      <c r="N67">
        <f t="shared" si="4"/>
        <v>0.38990662516674079</v>
      </c>
      <c r="O67" s="4">
        <f t="shared" si="5"/>
        <v>0.71509999999999996</v>
      </c>
    </row>
    <row r="68" spans="1:15">
      <c r="A68" s="30" t="s">
        <v>114</v>
      </c>
      <c r="B68" s="30" t="s">
        <v>312</v>
      </c>
      <c r="C68" s="30" t="s">
        <v>356</v>
      </c>
      <c r="D68" s="30">
        <v>1</v>
      </c>
      <c r="E68" s="30">
        <v>1300</v>
      </c>
      <c r="F68" s="29">
        <f t="shared" ref="F68:F131" si="6">36/37</f>
        <v>0.97297297297297303</v>
      </c>
      <c r="G68" s="31">
        <f t="shared" si="1"/>
        <v>15178.378378378378</v>
      </c>
      <c r="H68" s="30">
        <v>328</v>
      </c>
      <c r="I68" s="30">
        <v>0.52049999999999996</v>
      </c>
      <c r="J68" s="30">
        <v>291</v>
      </c>
      <c r="K68" s="33">
        <v>387</v>
      </c>
      <c r="L68">
        <f t="shared" si="2"/>
        <v>96</v>
      </c>
      <c r="M68">
        <f t="shared" si="3"/>
        <v>37</v>
      </c>
      <c r="N68">
        <f t="shared" si="4"/>
        <v>0.40833333333333333</v>
      </c>
      <c r="O68" s="4">
        <f t="shared" si="5"/>
        <v>0.52049999999999996</v>
      </c>
    </row>
    <row r="69" spans="1:15">
      <c r="A69" s="30" t="s">
        <v>115</v>
      </c>
      <c r="B69" s="30" t="s">
        <v>312</v>
      </c>
      <c r="C69" s="30" t="s">
        <v>356</v>
      </c>
      <c r="D69" s="30">
        <v>2</v>
      </c>
      <c r="E69" s="30">
        <v>1700</v>
      </c>
      <c r="F69" s="29">
        <f t="shared" si="6"/>
        <v>0.97297297297297303</v>
      </c>
      <c r="G69" s="31">
        <f t="shared" ref="G69:G132" si="7">E69*12*F69</f>
        <v>19848.64864864865</v>
      </c>
      <c r="H69" s="30">
        <v>246</v>
      </c>
      <c r="I69" s="30">
        <v>0.15890000000000001</v>
      </c>
      <c r="J69" s="30">
        <v>203</v>
      </c>
      <c r="K69" s="33">
        <v>318</v>
      </c>
      <c r="L69">
        <f t="shared" ref="L69:L132" si="8">K69-J69</f>
        <v>115</v>
      </c>
      <c r="M69">
        <f t="shared" ref="M69:M132" si="9">H69-J69</f>
        <v>43</v>
      </c>
      <c r="N69">
        <f t="shared" ref="N69:N132" si="10">0.1+0.8*M69/L69</f>
        <v>0.39913043478260868</v>
      </c>
      <c r="O69" s="4">
        <f t="shared" ref="O69:O132" si="11">I69</f>
        <v>0.15890000000000001</v>
      </c>
    </row>
    <row r="70" spans="1:15">
      <c r="A70" s="30" t="s">
        <v>116</v>
      </c>
      <c r="B70" s="30" t="s">
        <v>312</v>
      </c>
      <c r="C70" s="30" t="s">
        <v>357</v>
      </c>
      <c r="D70" s="30">
        <v>1</v>
      </c>
      <c r="E70" s="30">
        <v>1400</v>
      </c>
      <c r="F70" s="29">
        <f t="shared" si="6"/>
        <v>0.97297297297297303</v>
      </c>
      <c r="G70" s="31">
        <f t="shared" si="7"/>
        <v>16345.945945945947</v>
      </c>
      <c r="H70" s="30">
        <v>325</v>
      </c>
      <c r="I70" s="30">
        <v>0.54520000000000002</v>
      </c>
      <c r="J70" s="30">
        <v>287</v>
      </c>
      <c r="K70" s="33">
        <v>395</v>
      </c>
      <c r="L70">
        <f t="shared" si="8"/>
        <v>108</v>
      </c>
      <c r="M70">
        <f t="shared" si="9"/>
        <v>38</v>
      </c>
      <c r="N70">
        <f t="shared" si="10"/>
        <v>0.38148148148148153</v>
      </c>
      <c r="O70" s="4">
        <f t="shared" si="11"/>
        <v>0.54520000000000002</v>
      </c>
    </row>
    <row r="71" spans="1:15">
      <c r="A71" s="30" t="s">
        <v>117</v>
      </c>
      <c r="B71" s="30" t="s">
        <v>305</v>
      </c>
      <c r="C71" s="30" t="s">
        <v>356</v>
      </c>
      <c r="D71" s="30">
        <v>1</v>
      </c>
      <c r="E71" s="30">
        <v>750</v>
      </c>
      <c r="F71" s="29">
        <f t="shared" si="6"/>
        <v>0.97297297297297303</v>
      </c>
      <c r="G71" s="31">
        <f t="shared" si="7"/>
        <v>8756.7567567567567</v>
      </c>
      <c r="H71" s="30">
        <v>94</v>
      </c>
      <c r="I71" s="30">
        <v>0.47949999999999998</v>
      </c>
      <c r="J71" s="30">
        <v>51</v>
      </c>
      <c r="K71" s="33">
        <v>179</v>
      </c>
      <c r="L71">
        <f t="shared" si="8"/>
        <v>128</v>
      </c>
      <c r="M71">
        <f t="shared" si="9"/>
        <v>43</v>
      </c>
      <c r="N71">
        <f t="shared" si="10"/>
        <v>0.36875000000000002</v>
      </c>
      <c r="O71" s="4">
        <f t="shared" si="11"/>
        <v>0.47949999999999998</v>
      </c>
    </row>
    <row r="72" spans="1:15">
      <c r="A72" s="30" t="s">
        <v>118</v>
      </c>
      <c r="B72" s="30" t="s">
        <v>312</v>
      </c>
      <c r="C72" s="30" t="s">
        <v>357</v>
      </c>
      <c r="D72" s="30">
        <v>2</v>
      </c>
      <c r="E72" s="30">
        <v>1900</v>
      </c>
      <c r="F72" s="29">
        <f t="shared" si="6"/>
        <v>0.97297297297297303</v>
      </c>
      <c r="G72" s="31">
        <f t="shared" si="7"/>
        <v>22183.783783783783</v>
      </c>
      <c r="H72" s="30">
        <v>428</v>
      </c>
      <c r="I72" s="30">
        <v>0.58630000000000004</v>
      </c>
      <c r="J72" s="30">
        <v>376</v>
      </c>
      <c r="K72" s="33">
        <v>502</v>
      </c>
      <c r="L72">
        <f t="shared" si="8"/>
        <v>126</v>
      </c>
      <c r="M72">
        <f t="shared" si="9"/>
        <v>52</v>
      </c>
      <c r="N72">
        <f t="shared" si="10"/>
        <v>0.43015873015873018</v>
      </c>
      <c r="O72" s="4">
        <f t="shared" si="11"/>
        <v>0.58630000000000004</v>
      </c>
    </row>
    <row r="73" spans="1:15">
      <c r="A73" s="30" t="s">
        <v>119</v>
      </c>
      <c r="B73" s="30" t="s">
        <v>313</v>
      </c>
      <c r="C73" s="30" t="s">
        <v>356</v>
      </c>
      <c r="D73" s="30">
        <v>1</v>
      </c>
      <c r="E73" s="30">
        <v>1600</v>
      </c>
      <c r="F73" s="29">
        <f t="shared" si="6"/>
        <v>0.97297297297297303</v>
      </c>
      <c r="G73" s="31">
        <f t="shared" si="7"/>
        <v>18681.081081081084</v>
      </c>
      <c r="H73" s="30">
        <v>188</v>
      </c>
      <c r="I73" s="30">
        <v>0.67949999999999999</v>
      </c>
      <c r="J73" s="30">
        <v>126</v>
      </c>
      <c r="K73" s="33">
        <v>352</v>
      </c>
      <c r="L73">
        <f t="shared" si="8"/>
        <v>226</v>
      </c>
      <c r="M73">
        <f t="shared" si="9"/>
        <v>62</v>
      </c>
      <c r="N73">
        <f t="shared" si="10"/>
        <v>0.3194690265486726</v>
      </c>
      <c r="O73" s="4">
        <f t="shared" si="11"/>
        <v>0.67949999999999999</v>
      </c>
    </row>
    <row r="74" spans="1:15">
      <c r="A74" s="30" t="s">
        <v>120</v>
      </c>
      <c r="B74" s="30" t="s">
        <v>313</v>
      </c>
      <c r="C74" s="30" t="s">
        <v>356</v>
      </c>
      <c r="D74" s="30">
        <v>2</v>
      </c>
      <c r="E74" s="30">
        <v>2200</v>
      </c>
      <c r="F74" s="29">
        <f t="shared" si="6"/>
        <v>0.97297297297297303</v>
      </c>
      <c r="G74" s="31">
        <f t="shared" si="7"/>
        <v>25686.486486486487</v>
      </c>
      <c r="H74" s="30">
        <v>274</v>
      </c>
      <c r="I74" s="30">
        <v>0.57809999999999995</v>
      </c>
      <c r="J74" s="30">
        <v>119</v>
      </c>
      <c r="K74" s="33">
        <v>505</v>
      </c>
      <c r="L74">
        <f t="shared" si="8"/>
        <v>386</v>
      </c>
      <c r="M74">
        <f t="shared" si="9"/>
        <v>155</v>
      </c>
      <c r="N74">
        <f t="shared" si="10"/>
        <v>0.42124352331606219</v>
      </c>
      <c r="O74" s="4">
        <f t="shared" si="11"/>
        <v>0.57809999999999995</v>
      </c>
    </row>
    <row r="75" spans="1:15">
      <c r="A75" s="30" t="s">
        <v>121</v>
      </c>
      <c r="B75" s="30" t="s">
        <v>313</v>
      </c>
      <c r="C75" s="30" t="s">
        <v>357</v>
      </c>
      <c r="D75" s="30">
        <v>1</v>
      </c>
      <c r="E75" s="30">
        <v>1500</v>
      </c>
      <c r="F75" s="29">
        <f t="shared" si="6"/>
        <v>0.97297297297297303</v>
      </c>
      <c r="G75" s="31">
        <f t="shared" si="7"/>
        <v>17513.513513513513</v>
      </c>
      <c r="H75" s="30">
        <v>860</v>
      </c>
      <c r="I75" s="30">
        <v>0.41099999999999998</v>
      </c>
      <c r="J75" s="30">
        <v>486</v>
      </c>
      <c r="K75" s="33">
        <v>1215</v>
      </c>
      <c r="L75">
        <f t="shared" si="8"/>
        <v>729</v>
      </c>
      <c r="M75">
        <f t="shared" si="9"/>
        <v>374</v>
      </c>
      <c r="N75">
        <f t="shared" si="10"/>
        <v>0.51042524005486967</v>
      </c>
      <c r="O75" s="4">
        <f t="shared" si="11"/>
        <v>0.41099999999999998</v>
      </c>
    </row>
    <row r="76" spans="1:15">
      <c r="A76" s="30" t="s">
        <v>122</v>
      </c>
      <c r="B76" s="30" t="s">
        <v>313</v>
      </c>
      <c r="C76" s="30" t="s">
        <v>357</v>
      </c>
      <c r="D76" s="30">
        <v>2</v>
      </c>
      <c r="E76" s="30">
        <v>2400</v>
      </c>
      <c r="F76" s="29">
        <f t="shared" si="6"/>
        <v>0.97297297297297303</v>
      </c>
      <c r="G76" s="31">
        <f t="shared" si="7"/>
        <v>28021.621621621623</v>
      </c>
      <c r="H76" s="30">
        <v>729</v>
      </c>
      <c r="I76" s="30">
        <v>0.68220000000000003</v>
      </c>
      <c r="J76" s="30">
        <v>516</v>
      </c>
      <c r="K76" s="33">
        <v>1650</v>
      </c>
      <c r="L76">
        <f t="shared" si="8"/>
        <v>1134</v>
      </c>
      <c r="M76">
        <f t="shared" si="9"/>
        <v>213</v>
      </c>
      <c r="N76">
        <f t="shared" si="10"/>
        <v>0.2502645502645503</v>
      </c>
      <c r="O76" s="4">
        <f t="shared" si="11"/>
        <v>0.68220000000000003</v>
      </c>
    </row>
    <row r="77" spans="1:15">
      <c r="A77" s="30" t="s">
        <v>123</v>
      </c>
      <c r="B77" s="30" t="s">
        <v>314</v>
      </c>
      <c r="C77" s="30" t="s">
        <v>356</v>
      </c>
      <c r="D77" s="30">
        <v>1</v>
      </c>
      <c r="E77" s="30">
        <v>1600</v>
      </c>
      <c r="F77" s="29">
        <f t="shared" si="6"/>
        <v>0.97297297297297303</v>
      </c>
      <c r="G77" s="31">
        <f t="shared" si="7"/>
        <v>18681.081081081084</v>
      </c>
      <c r="H77" s="30">
        <v>174</v>
      </c>
      <c r="I77" s="30">
        <v>0.82469999999999999</v>
      </c>
      <c r="J77" s="30">
        <v>160</v>
      </c>
      <c r="K77" s="33">
        <v>321</v>
      </c>
      <c r="L77">
        <f t="shared" si="8"/>
        <v>161</v>
      </c>
      <c r="M77">
        <f t="shared" si="9"/>
        <v>14</v>
      </c>
      <c r="N77">
        <f t="shared" si="10"/>
        <v>0.16956521739130437</v>
      </c>
      <c r="O77" s="4">
        <f t="shared" si="11"/>
        <v>0.82469999999999999</v>
      </c>
    </row>
    <row r="78" spans="1:15">
      <c r="A78" s="30" t="s">
        <v>124</v>
      </c>
      <c r="B78" s="30" t="s">
        <v>314</v>
      </c>
      <c r="C78" s="30" t="s">
        <v>356</v>
      </c>
      <c r="D78" s="30">
        <v>2</v>
      </c>
      <c r="E78" s="30">
        <v>1900</v>
      </c>
      <c r="F78" s="29">
        <f t="shared" si="6"/>
        <v>0.97297297297297303</v>
      </c>
      <c r="G78" s="31">
        <f t="shared" si="7"/>
        <v>22183.783783783783</v>
      </c>
      <c r="H78" s="30">
        <v>308</v>
      </c>
      <c r="I78" s="30">
        <v>0.21640000000000001</v>
      </c>
      <c r="J78" s="30">
        <v>168</v>
      </c>
      <c r="K78" s="33">
        <v>364</v>
      </c>
      <c r="L78">
        <f t="shared" si="8"/>
        <v>196</v>
      </c>
      <c r="M78">
        <f t="shared" si="9"/>
        <v>140</v>
      </c>
      <c r="N78">
        <f t="shared" si="10"/>
        <v>0.67142857142857137</v>
      </c>
      <c r="O78" s="4">
        <f t="shared" si="11"/>
        <v>0.21640000000000001</v>
      </c>
    </row>
    <row r="79" spans="1:15">
      <c r="A79" s="30" t="s">
        <v>125</v>
      </c>
      <c r="B79" s="30" t="s">
        <v>314</v>
      </c>
      <c r="C79" s="30" t="s">
        <v>357</v>
      </c>
      <c r="D79" s="30">
        <v>1</v>
      </c>
      <c r="E79" s="30">
        <v>1400</v>
      </c>
      <c r="F79" s="29">
        <f t="shared" si="6"/>
        <v>0.97297297297297303</v>
      </c>
      <c r="G79" s="31">
        <f t="shared" si="7"/>
        <v>16345.945945945947</v>
      </c>
      <c r="H79" s="30">
        <v>308</v>
      </c>
      <c r="I79" s="30">
        <v>0.6</v>
      </c>
      <c r="J79" s="30">
        <v>226</v>
      </c>
      <c r="K79" s="33">
        <v>368</v>
      </c>
      <c r="L79">
        <f t="shared" si="8"/>
        <v>142</v>
      </c>
      <c r="M79">
        <f t="shared" si="9"/>
        <v>82</v>
      </c>
      <c r="N79">
        <f t="shared" si="10"/>
        <v>0.56197183098591552</v>
      </c>
      <c r="O79" s="4">
        <f t="shared" si="11"/>
        <v>0.6</v>
      </c>
    </row>
    <row r="80" spans="1:15">
      <c r="A80" s="30" t="s">
        <v>126</v>
      </c>
      <c r="B80" s="30" t="s">
        <v>314</v>
      </c>
      <c r="C80" s="30" t="s">
        <v>357</v>
      </c>
      <c r="D80" s="30">
        <v>2</v>
      </c>
      <c r="E80" s="30">
        <v>2000</v>
      </c>
      <c r="F80" s="29">
        <f t="shared" si="6"/>
        <v>0.97297297297297303</v>
      </c>
      <c r="G80" s="31">
        <f t="shared" si="7"/>
        <v>23351.351351351354</v>
      </c>
      <c r="H80" s="30">
        <v>342</v>
      </c>
      <c r="I80" s="30">
        <v>0.39179999999999998</v>
      </c>
      <c r="J80" s="30">
        <v>285</v>
      </c>
      <c r="K80" s="33">
        <v>428</v>
      </c>
      <c r="L80">
        <f t="shared" si="8"/>
        <v>143</v>
      </c>
      <c r="M80">
        <f t="shared" si="9"/>
        <v>57</v>
      </c>
      <c r="N80">
        <f t="shared" si="10"/>
        <v>0.4188811188811189</v>
      </c>
      <c r="O80" s="4">
        <f t="shared" si="11"/>
        <v>0.39179999999999998</v>
      </c>
    </row>
    <row r="81" spans="1:15">
      <c r="A81" s="30" t="s">
        <v>127</v>
      </c>
      <c r="B81" s="30" t="s">
        <v>315</v>
      </c>
      <c r="C81" s="30" t="s">
        <v>356</v>
      </c>
      <c r="D81" s="30">
        <v>1</v>
      </c>
      <c r="E81" s="30">
        <v>1000</v>
      </c>
      <c r="F81" s="29">
        <f t="shared" si="6"/>
        <v>0.97297297297297303</v>
      </c>
      <c r="G81" s="31">
        <f t="shared" si="7"/>
        <v>11675.675675675677</v>
      </c>
      <c r="H81" s="30">
        <v>229</v>
      </c>
      <c r="I81" s="30">
        <v>0.58899999999999997</v>
      </c>
      <c r="J81" s="30">
        <v>91</v>
      </c>
      <c r="K81" s="33">
        <v>342</v>
      </c>
      <c r="L81">
        <f t="shared" si="8"/>
        <v>251</v>
      </c>
      <c r="M81">
        <f t="shared" si="9"/>
        <v>138</v>
      </c>
      <c r="N81">
        <f t="shared" si="10"/>
        <v>0.53984063745019928</v>
      </c>
      <c r="O81" s="4">
        <f t="shared" si="11"/>
        <v>0.58899999999999997</v>
      </c>
    </row>
    <row r="82" spans="1:15">
      <c r="A82" s="30" t="s">
        <v>128</v>
      </c>
      <c r="B82" s="30" t="s">
        <v>316</v>
      </c>
      <c r="C82" s="30" t="s">
        <v>356</v>
      </c>
      <c r="D82" s="30">
        <v>2</v>
      </c>
      <c r="E82" s="30">
        <v>2500</v>
      </c>
      <c r="F82" s="29">
        <f t="shared" si="6"/>
        <v>0.97297297297297303</v>
      </c>
      <c r="G82" s="31">
        <f t="shared" si="7"/>
        <v>29189.18918918919</v>
      </c>
      <c r="H82" s="30">
        <v>392</v>
      </c>
      <c r="I82" s="30">
        <v>0.29320000000000002</v>
      </c>
      <c r="J82" s="30">
        <v>173</v>
      </c>
      <c r="K82" s="33">
        <v>581</v>
      </c>
      <c r="L82">
        <f t="shared" si="8"/>
        <v>408</v>
      </c>
      <c r="M82">
        <f t="shared" si="9"/>
        <v>219</v>
      </c>
      <c r="N82">
        <f t="shared" si="10"/>
        <v>0.52941176470588236</v>
      </c>
      <c r="O82" s="4">
        <f t="shared" si="11"/>
        <v>0.29320000000000002</v>
      </c>
    </row>
    <row r="83" spans="1:15">
      <c r="A83" s="30" t="s">
        <v>129</v>
      </c>
      <c r="B83" s="30" t="s">
        <v>315</v>
      </c>
      <c r="C83" s="30" t="s">
        <v>356</v>
      </c>
      <c r="D83" s="30">
        <v>2</v>
      </c>
      <c r="E83" s="30">
        <v>1400</v>
      </c>
      <c r="F83" s="29">
        <f t="shared" si="6"/>
        <v>0.97297297297297303</v>
      </c>
      <c r="G83" s="31">
        <f t="shared" si="7"/>
        <v>16345.945945945947</v>
      </c>
      <c r="H83" s="30">
        <v>322</v>
      </c>
      <c r="I83" s="30">
        <v>0.2712</v>
      </c>
      <c r="J83" s="30">
        <v>168</v>
      </c>
      <c r="K83" s="33">
        <v>392</v>
      </c>
      <c r="L83">
        <f t="shared" si="8"/>
        <v>224</v>
      </c>
      <c r="M83">
        <f t="shared" si="9"/>
        <v>154</v>
      </c>
      <c r="N83">
        <f t="shared" si="10"/>
        <v>0.65</v>
      </c>
      <c r="O83" s="4">
        <f t="shared" si="11"/>
        <v>0.2712</v>
      </c>
    </row>
    <row r="84" spans="1:15">
      <c r="A84" s="30" t="s">
        <v>130</v>
      </c>
      <c r="B84" s="30" t="s">
        <v>315</v>
      </c>
      <c r="C84" s="30" t="s">
        <v>357</v>
      </c>
      <c r="D84" s="30">
        <v>1</v>
      </c>
      <c r="E84" s="30">
        <v>1300</v>
      </c>
      <c r="F84" s="29">
        <f t="shared" si="6"/>
        <v>0.97297297297297303</v>
      </c>
      <c r="G84" s="31">
        <f t="shared" si="7"/>
        <v>15178.378378378378</v>
      </c>
      <c r="H84" s="30">
        <v>257</v>
      </c>
      <c r="I84" s="30">
        <v>0.55069999999999997</v>
      </c>
      <c r="J84" s="30">
        <v>155</v>
      </c>
      <c r="K84" s="33">
        <v>494</v>
      </c>
      <c r="L84">
        <f t="shared" si="8"/>
        <v>339</v>
      </c>
      <c r="M84">
        <f t="shared" si="9"/>
        <v>102</v>
      </c>
      <c r="N84">
        <f t="shared" si="10"/>
        <v>0.34070796460176994</v>
      </c>
      <c r="O84" s="4">
        <f t="shared" si="11"/>
        <v>0.55069999999999997</v>
      </c>
    </row>
    <row r="85" spans="1:15">
      <c r="A85" s="30" t="s">
        <v>131</v>
      </c>
      <c r="B85" s="30" t="s">
        <v>315</v>
      </c>
      <c r="C85" s="30" t="s">
        <v>357</v>
      </c>
      <c r="D85" s="30">
        <v>2</v>
      </c>
      <c r="E85" s="30">
        <v>1800</v>
      </c>
      <c r="F85" s="29">
        <f t="shared" si="6"/>
        <v>0.97297297297297303</v>
      </c>
      <c r="G85" s="31">
        <f t="shared" si="7"/>
        <v>21016.216216216217</v>
      </c>
      <c r="H85" s="30">
        <v>286</v>
      </c>
      <c r="I85" s="30">
        <v>0.4521</v>
      </c>
      <c r="J85" s="30">
        <v>151</v>
      </c>
      <c r="K85" s="33">
        <v>391</v>
      </c>
      <c r="L85">
        <f t="shared" si="8"/>
        <v>240</v>
      </c>
      <c r="M85">
        <f t="shared" si="9"/>
        <v>135</v>
      </c>
      <c r="N85">
        <f t="shared" si="10"/>
        <v>0.55000000000000004</v>
      </c>
      <c r="O85" s="4">
        <f t="shared" si="11"/>
        <v>0.4521</v>
      </c>
    </row>
    <row r="86" spans="1:15">
      <c r="A86" s="30" t="s">
        <v>132</v>
      </c>
      <c r="B86" s="30" t="s">
        <v>317</v>
      </c>
      <c r="C86" s="30" t="s">
        <v>356</v>
      </c>
      <c r="D86" s="30">
        <v>1</v>
      </c>
      <c r="E86" s="30">
        <v>700</v>
      </c>
      <c r="F86" s="29">
        <f t="shared" si="6"/>
        <v>0.97297297297297303</v>
      </c>
      <c r="G86" s="31">
        <f t="shared" si="7"/>
        <v>8172.9729729729734</v>
      </c>
      <c r="H86" s="30">
        <v>180</v>
      </c>
      <c r="I86" s="30">
        <v>0.51780000000000004</v>
      </c>
      <c r="J86" s="30">
        <v>99</v>
      </c>
      <c r="K86" s="33">
        <v>265</v>
      </c>
      <c r="L86">
        <f t="shared" si="8"/>
        <v>166</v>
      </c>
      <c r="M86">
        <f t="shared" si="9"/>
        <v>81</v>
      </c>
      <c r="N86">
        <f t="shared" si="10"/>
        <v>0.49036144578313257</v>
      </c>
      <c r="O86" s="4">
        <f t="shared" si="11"/>
        <v>0.51780000000000004</v>
      </c>
    </row>
    <row r="87" spans="1:15">
      <c r="A87" s="30" t="s">
        <v>133</v>
      </c>
      <c r="B87" s="30" t="s">
        <v>317</v>
      </c>
      <c r="C87" s="30" t="s">
        <v>356</v>
      </c>
      <c r="D87" s="30">
        <v>2</v>
      </c>
      <c r="E87" s="30">
        <v>900</v>
      </c>
      <c r="F87" s="29">
        <f t="shared" si="6"/>
        <v>0.97297297297297303</v>
      </c>
      <c r="G87" s="31">
        <f t="shared" si="7"/>
        <v>10508.108108108108</v>
      </c>
      <c r="H87" s="30">
        <v>230</v>
      </c>
      <c r="I87" s="30">
        <v>0.52049999999999996</v>
      </c>
      <c r="J87" s="30">
        <v>154</v>
      </c>
      <c r="K87" s="33">
        <v>286</v>
      </c>
      <c r="L87">
        <f t="shared" si="8"/>
        <v>132</v>
      </c>
      <c r="M87">
        <f t="shared" si="9"/>
        <v>76</v>
      </c>
      <c r="N87">
        <f t="shared" si="10"/>
        <v>0.56060606060606066</v>
      </c>
      <c r="O87" s="4">
        <f t="shared" si="11"/>
        <v>0.52049999999999996</v>
      </c>
    </row>
    <row r="88" spans="1:15">
      <c r="A88" s="30" t="s">
        <v>134</v>
      </c>
      <c r="B88" s="30" t="s">
        <v>317</v>
      </c>
      <c r="C88" s="30" t="s">
        <v>357</v>
      </c>
      <c r="D88" s="30">
        <v>1</v>
      </c>
      <c r="E88" s="30">
        <v>1000</v>
      </c>
      <c r="F88" s="29">
        <f t="shared" si="6"/>
        <v>0.97297297297297303</v>
      </c>
      <c r="G88" s="31">
        <f t="shared" si="7"/>
        <v>11675.675675675677</v>
      </c>
      <c r="H88" s="30">
        <v>221</v>
      </c>
      <c r="I88" s="30">
        <v>0.63009999999999999</v>
      </c>
      <c r="J88" s="30">
        <v>190</v>
      </c>
      <c r="K88" s="33">
        <v>462</v>
      </c>
      <c r="L88">
        <f t="shared" si="8"/>
        <v>272</v>
      </c>
      <c r="M88">
        <f t="shared" si="9"/>
        <v>31</v>
      </c>
      <c r="N88">
        <f t="shared" si="10"/>
        <v>0.19117647058823531</v>
      </c>
      <c r="O88" s="4">
        <f t="shared" si="11"/>
        <v>0.63009999999999999</v>
      </c>
    </row>
    <row r="89" spans="1:15">
      <c r="A89" s="30" t="s">
        <v>135</v>
      </c>
      <c r="B89" s="30" t="s">
        <v>317</v>
      </c>
      <c r="C89" s="30" t="s">
        <v>357</v>
      </c>
      <c r="D89" s="30">
        <v>2</v>
      </c>
      <c r="E89" s="30">
        <v>1200</v>
      </c>
      <c r="F89" s="29">
        <f t="shared" si="6"/>
        <v>0.97297297297297303</v>
      </c>
      <c r="G89" s="31">
        <f t="shared" si="7"/>
        <v>14010.810810810812</v>
      </c>
      <c r="H89" s="30">
        <v>316</v>
      </c>
      <c r="I89" s="30">
        <v>0.36990000000000001</v>
      </c>
      <c r="J89" s="30">
        <v>205</v>
      </c>
      <c r="K89" s="33">
        <v>411</v>
      </c>
      <c r="L89">
        <f t="shared" si="8"/>
        <v>206</v>
      </c>
      <c r="M89">
        <f t="shared" si="9"/>
        <v>111</v>
      </c>
      <c r="N89">
        <f t="shared" si="10"/>
        <v>0.53106796116504862</v>
      </c>
      <c r="O89" s="4">
        <f t="shared" si="11"/>
        <v>0.36990000000000001</v>
      </c>
    </row>
    <row r="90" spans="1:15">
      <c r="A90" s="30" t="s">
        <v>136</v>
      </c>
      <c r="B90" s="30" t="s">
        <v>318</v>
      </c>
      <c r="C90" s="30" t="s">
        <v>356</v>
      </c>
      <c r="D90" s="30">
        <v>1</v>
      </c>
      <c r="E90" s="30">
        <v>700</v>
      </c>
      <c r="F90" s="29">
        <f t="shared" si="6"/>
        <v>0.97297297297297303</v>
      </c>
      <c r="G90" s="31">
        <f t="shared" si="7"/>
        <v>8172.9729729729734</v>
      </c>
      <c r="H90" s="30">
        <v>245</v>
      </c>
      <c r="I90" s="30">
        <v>0.56989999999999996</v>
      </c>
      <c r="J90" s="30">
        <v>192</v>
      </c>
      <c r="K90" s="33">
        <v>313</v>
      </c>
      <c r="L90">
        <f t="shared" si="8"/>
        <v>121</v>
      </c>
      <c r="M90">
        <f t="shared" si="9"/>
        <v>53</v>
      </c>
      <c r="N90">
        <f t="shared" si="10"/>
        <v>0.45041322314049592</v>
      </c>
      <c r="O90" s="4">
        <f t="shared" si="11"/>
        <v>0.56989999999999996</v>
      </c>
    </row>
    <row r="91" spans="1:15">
      <c r="A91" s="30" t="s">
        <v>137</v>
      </c>
      <c r="B91" s="30" t="s">
        <v>318</v>
      </c>
      <c r="C91" s="30" t="s">
        <v>356</v>
      </c>
      <c r="D91" s="30">
        <v>2</v>
      </c>
      <c r="E91" s="30">
        <v>1000</v>
      </c>
      <c r="F91" s="29">
        <f t="shared" si="6"/>
        <v>0.97297297297297303</v>
      </c>
      <c r="G91" s="31">
        <f t="shared" si="7"/>
        <v>11675.675675675677</v>
      </c>
      <c r="H91" s="30">
        <v>266</v>
      </c>
      <c r="I91" s="30">
        <v>0.41920000000000002</v>
      </c>
      <c r="J91" s="30">
        <v>192</v>
      </c>
      <c r="K91" s="33">
        <v>357</v>
      </c>
      <c r="L91">
        <f t="shared" si="8"/>
        <v>165</v>
      </c>
      <c r="M91">
        <f t="shared" si="9"/>
        <v>74</v>
      </c>
      <c r="N91">
        <f t="shared" si="10"/>
        <v>0.45878787878787886</v>
      </c>
      <c r="O91" s="4">
        <f t="shared" si="11"/>
        <v>0.41920000000000002</v>
      </c>
    </row>
    <row r="92" spans="1:15">
      <c r="A92" s="30" t="s">
        <v>138</v>
      </c>
      <c r="B92" s="30" t="s">
        <v>318</v>
      </c>
      <c r="C92" s="30" t="s">
        <v>357</v>
      </c>
      <c r="D92" s="30">
        <v>1</v>
      </c>
      <c r="E92" s="30">
        <v>800</v>
      </c>
      <c r="F92" s="29">
        <f t="shared" si="6"/>
        <v>0.97297297297297303</v>
      </c>
      <c r="G92" s="31">
        <f t="shared" si="7"/>
        <v>9340.5405405405418</v>
      </c>
      <c r="H92" s="30">
        <v>325</v>
      </c>
      <c r="I92" s="30">
        <v>0.45479999999999998</v>
      </c>
      <c r="J92" s="30">
        <v>186</v>
      </c>
      <c r="K92" s="33">
        <v>465</v>
      </c>
      <c r="L92">
        <f t="shared" si="8"/>
        <v>279</v>
      </c>
      <c r="M92">
        <f t="shared" si="9"/>
        <v>139</v>
      </c>
      <c r="N92">
        <f t="shared" si="10"/>
        <v>0.49856630824372761</v>
      </c>
      <c r="O92" s="4">
        <f t="shared" si="11"/>
        <v>0.45479999999999998</v>
      </c>
    </row>
    <row r="93" spans="1:15">
      <c r="A93" s="30" t="s">
        <v>139</v>
      </c>
      <c r="B93" s="30" t="s">
        <v>316</v>
      </c>
      <c r="C93" s="30" t="s">
        <v>357</v>
      </c>
      <c r="D93" s="30">
        <v>1</v>
      </c>
      <c r="E93" s="30">
        <v>2500</v>
      </c>
      <c r="F93" s="29">
        <f t="shared" si="6"/>
        <v>0.97297297297297303</v>
      </c>
      <c r="G93" s="31">
        <f t="shared" si="7"/>
        <v>29189.18918918919</v>
      </c>
      <c r="H93" s="30">
        <v>393</v>
      </c>
      <c r="I93" s="30">
        <v>0.62190000000000001</v>
      </c>
      <c r="J93" s="30">
        <v>189</v>
      </c>
      <c r="K93" s="33">
        <v>588</v>
      </c>
      <c r="L93">
        <f t="shared" si="8"/>
        <v>399</v>
      </c>
      <c r="M93">
        <f t="shared" si="9"/>
        <v>204</v>
      </c>
      <c r="N93">
        <f t="shared" si="10"/>
        <v>0.50902255639097749</v>
      </c>
      <c r="O93" s="4">
        <f t="shared" si="11"/>
        <v>0.62190000000000001</v>
      </c>
    </row>
    <row r="94" spans="1:15">
      <c r="A94" s="30" t="s">
        <v>140</v>
      </c>
      <c r="B94" s="30" t="s">
        <v>318</v>
      </c>
      <c r="C94" s="30" t="s">
        <v>357</v>
      </c>
      <c r="D94" s="30">
        <v>2</v>
      </c>
      <c r="E94" s="30">
        <v>900</v>
      </c>
      <c r="F94" s="29">
        <f t="shared" si="6"/>
        <v>0.97297297297297303</v>
      </c>
      <c r="G94" s="31">
        <f t="shared" si="7"/>
        <v>10508.108108108108</v>
      </c>
      <c r="H94" s="30">
        <v>256</v>
      </c>
      <c r="I94" s="30">
        <v>0.70960000000000001</v>
      </c>
      <c r="J94" s="30">
        <v>209</v>
      </c>
      <c r="K94" s="33">
        <v>358</v>
      </c>
      <c r="L94">
        <f t="shared" si="8"/>
        <v>149</v>
      </c>
      <c r="M94">
        <f t="shared" si="9"/>
        <v>47</v>
      </c>
      <c r="N94">
        <f t="shared" si="10"/>
        <v>0.3523489932885906</v>
      </c>
      <c r="O94" s="4">
        <f t="shared" si="11"/>
        <v>0.70960000000000001</v>
      </c>
    </row>
    <row r="95" spans="1:15">
      <c r="A95" s="30" t="s">
        <v>141</v>
      </c>
      <c r="B95" s="30" t="s">
        <v>319</v>
      </c>
      <c r="C95" s="30" t="s">
        <v>356</v>
      </c>
      <c r="D95" s="30">
        <v>1</v>
      </c>
      <c r="E95" s="30">
        <v>700</v>
      </c>
      <c r="F95" s="29">
        <f t="shared" si="6"/>
        <v>0.97297297297297303</v>
      </c>
      <c r="G95" s="31">
        <f t="shared" si="7"/>
        <v>8172.9729729729734</v>
      </c>
      <c r="H95" s="30">
        <v>184</v>
      </c>
      <c r="I95" s="30">
        <v>0.30959999999999999</v>
      </c>
      <c r="J95" s="30">
        <v>42</v>
      </c>
      <c r="K95" s="33">
        <v>252</v>
      </c>
      <c r="L95">
        <f t="shared" si="8"/>
        <v>210</v>
      </c>
      <c r="M95">
        <f t="shared" si="9"/>
        <v>142</v>
      </c>
      <c r="N95">
        <f t="shared" si="10"/>
        <v>0.64095238095238094</v>
      </c>
      <c r="O95" s="4">
        <f t="shared" si="11"/>
        <v>0.30959999999999999</v>
      </c>
    </row>
    <row r="96" spans="1:15">
      <c r="A96" s="30" t="s">
        <v>142</v>
      </c>
      <c r="B96" s="30" t="s">
        <v>319</v>
      </c>
      <c r="C96" s="30" t="s">
        <v>356</v>
      </c>
      <c r="D96" s="30">
        <v>2</v>
      </c>
      <c r="E96" s="30">
        <v>1000</v>
      </c>
      <c r="F96" s="29">
        <f t="shared" si="6"/>
        <v>0.97297297297297303</v>
      </c>
      <c r="G96" s="31">
        <f t="shared" si="7"/>
        <v>11675.675675675677</v>
      </c>
      <c r="H96" s="30">
        <v>427</v>
      </c>
      <c r="I96" s="30">
        <v>0.24110000000000001</v>
      </c>
      <c r="J96" s="30">
        <v>94</v>
      </c>
      <c r="K96" s="33">
        <v>531</v>
      </c>
      <c r="L96">
        <f t="shared" si="8"/>
        <v>437</v>
      </c>
      <c r="M96">
        <f t="shared" si="9"/>
        <v>333</v>
      </c>
      <c r="N96">
        <f t="shared" si="10"/>
        <v>0.70961098398169342</v>
      </c>
      <c r="O96" s="4">
        <f t="shared" si="11"/>
        <v>0.24110000000000001</v>
      </c>
    </row>
    <row r="97" spans="1:15">
      <c r="A97" s="30" t="s">
        <v>143</v>
      </c>
      <c r="B97" s="30" t="s">
        <v>319</v>
      </c>
      <c r="C97" s="30" t="s">
        <v>357</v>
      </c>
      <c r="D97" s="30">
        <v>1</v>
      </c>
      <c r="E97" s="30">
        <v>900</v>
      </c>
      <c r="F97" s="29">
        <f t="shared" si="6"/>
        <v>0.97297297297297303</v>
      </c>
      <c r="G97" s="31">
        <f t="shared" si="7"/>
        <v>10508.108108108108</v>
      </c>
      <c r="H97" s="30">
        <v>418</v>
      </c>
      <c r="I97" s="30">
        <v>4.6600000000000003E-2</v>
      </c>
      <c r="J97" s="30">
        <v>86</v>
      </c>
      <c r="K97" s="33">
        <v>488</v>
      </c>
      <c r="L97">
        <f t="shared" si="8"/>
        <v>402</v>
      </c>
      <c r="M97">
        <f t="shared" si="9"/>
        <v>332</v>
      </c>
      <c r="N97">
        <f t="shared" si="10"/>
        <v>0.76069651741293531</v>
      </c>
      <c r="O97" s="4">
        <f t="shared" si="11"/>
        <v>4.6600000000000003E-2</v>
      </c>
    </row>
    <row r="98" spans="1:15">
      <c r="A98" s="30" t="s">
        <v>144</v>
      </c>
      <c r="B98" s="30" t="s">
        <v>319</v>
      </c>
      <c r="C98" s="30" t="s">
        <v>357</v>
      </c>
      <c r="D98" s="30">
        <v>2</v>
      </c>
      <c r="E98" s="30">
        <v>1200</v>
      </c>
      <c r="F98" s="29">
        <f t="shared" si="6"/>
        <v>0.97297297297297303</v>
      </c>
      <c r="G98" s="31">
        <f t="shared" si="7"/>
        <v>14010.810810810812</v>
      </c>
      <c r="H98" s="30">
        <v>219</v>
      </c>
      <c r="I98" s="30">
        <v>0.63560000000000005</v>
      </c>
      <c r="J98" s="30">
        <v>83</v>
      </c>
      <c r="K98" s="33">
        <v>556</v>
      </c>
      <c r="L98">
        <f t="shared" si="8"/>
        <v>473</v>
      </c>
      <c r="M98">
        <f t="shared" si="9"/>
        <v>136</v>
      </c>
      <c r="N98">
        <f t="shared" si="10"/>
        <v>0.33002114164904867</v>
      </c>
      <c r="O98" s="4">
        <f t="shared" si="11"/>
        <v>0.63560000000000005</v>
      </c>
    </row>
    <row r="99" spans="1:15">
      <c r="A99" s="30" t="s">
        <v>145</v>
      </c>
      <c r="B99" s="30" t="s">
        <v>320</v>
      </c>
      <c r="C99" s="30" t="s">
        <v>356</v>
      </c>
      <c r="D99" s="30">
        <v>1</v>
      </c>
      <c r="E99" s="30">
        <v>1100</v>
      </c>
      <c r="F99" s="29">
        <f t="shared" si="6"/>
        <v>0.97297297297297303</v>
      </c>
      <c r="G99" s="31">
        <f t="shared" si="7"/>
        <v>12843.243243243243</v>
      </c>
      <c r="H99" s="30">
        <v>220</v>
      </c>
      <c r="I99" s="30">
        <v>0.43009999999999998</v>
      </c>
      <c r="J99" s="30">
        <v>84</v>
      </c>
      <c r="K99" s="33">
        <v>301</v>
      </c>
      <c r="L99">
        <f t="shared" si="8"/>
        <v>217</v>
      </c>
      <c r="M99">
        <f t="shared" si="9"/>
        <v>136</v>
      </c>
      <c r="N99">
        <f t="shared" si="10"/>
        <v>0.60138248847926268</v>
      </c>
      <c r="O99" s="4">
        <f t="shared" si="11"/>
        <v>0.43009999999999998</v>
      </c>
    </row>
    <row r="100" spans="1:15">
      <c r="A100" s="30" t="s">
        <v>146</v>
      </c>
      <c r="B100" s="30" t="s">
        <v>320</v>
      </c>
      <c r="C100" s="30" t="s">
        <v>356</v>
      </c>
      <c r="D100" s="30">
        <v>2</v>
      </c>
      <c r="E100" s="30">
        <v>1400</v>
      </c>
      <c r="F100" s="29">
        <f t="shared" si="6"/>
        <v>0.97297297297297303</v>
      </c>
      <c r="G100" s="31">
        <f t="shared" si="7"/>
        <v>16345.945945945947</v>
      </c>
      <c r="H100" s="30">
        <v>481</v>
      </c>
      <c r="I100" s="30">
        <v>0.38080000000000003</v>
      </c>
      <c r="J100" s="30">
        <v>134</v>
      </c>
      <c r="K100" s="33">
        <v>568</v>
      </c>
      <c r="L100">
        <f t="shared" si="8"/>
        <v>434</v>
      </c>
      <c r="M100">
        <f t="shared" si="9"/>
        <v>347</v>
      </c>
      <c r="N100">
        <f t="shared" si="10"/>
        <v>0.73963133640553003</v>
      </c>
      <c r="O100" s="4">
        <f t="shared" si="11"/>
        <v>0.38080000000000003</v>
      </c>
    </row>
    <row r="101" spans="1:15">
      <c r="A101" s="30" t="s">
        <v>147</v>
      </c>
      <c r="B101" s="30" t="s">
        <v>320</v>
      </c>
      <c r="C101" s="30" t="s">
        <v>357</v>
      </c>
      <c r="D101" s="30">
        <v>1</v>
      </c>
      <c r="E101" s="30">
        <v>1300</v>
      </c>
      <c r="F101" s="29">
        <f t="shared" si="6"/>
        <v>0.97297297297297303</v>
      </c>
      <c r="G101" s="31">
        <f t="shared" si="7"/>
        <v>15178.378378378378</v>
      </c>
      <c r="H101" s="30">
        <v>280</v>
      </c>
      <c r="I101" s="30">
        <v>0.45750000000000002</v>
      </c>
      <c r="J101" s="30">
        <v>109</v>
      </c>
      <c r="K101" s="33">
        <v>615</v>
      </c>
      <c r="L101">
        <f t="shared" si="8"/>
        <v>506</v>
      </c>
      <c r="M101">
        <f t="shared" si="9"/>
        <v>171</v>
      </c>
      <c r="N101">
        <f t="shared" si="10"/>
        <v>0.37035573122529653</v>
      </c>
      <c r="O101" s="4">
        <f t="shared" si="11"/>
        <v>0.45750000000000002</v>
      </c>
    </row>
    <row r="102" spans="1:15">
      <c r="A102" s="30" t="s">
        <v>148</v>
      </c>
      <c r="B102" s="30" t="s">
        <v>320</v>
      </c>
      <c r="C102" s="30" t="s">
        <v>357</v>
      </c>
      <c r="D102" s="30">
        <v>2</v>
      </c>
      <c r="E102" s="30">
        <v>1900</v>
      </c>
      <c r="F102" s="29">
        <f t="shared" si="6"/>
        <v>0.97297297297297303</v>
      </c>
      <c r="G102" s="31">
        <f t="shared" si="7"/>
        <v>22183.783783783783</v>
      </c>
      <c r="H102" s="30">
        <v>568</v>
      </c>
      <c r="I102" s="30">
        <v>0.189</v>
      </c>
      <c r="J102" s="30">
        <v>227</v>
      </c>
      <c r="K102" s="33">
        <v>861</v>
      </c>
      <c r="L102">
        <f t="shared" si="8"/>
        <v>634</v>
      </c>
      <c r="M102">
        <f t="shared" si="9"/>
        <v>341</v>
      </c>
      <c r="N102">
        <f t="shared" si="10"/>
        <v>0.53028391167192435</v>
      </c>
      <c r="O102" s="4">
        <f t="shared" si="11"/>
        <v>0.189</v>
      </c>
    </row>
    <row r="103" spans="1:15">
      <c r="A103" s="30" t="s">
        <v>149</v>
      </c>
      <c r="B103" s="30" t="s">
        <v>321</v>
      </c>
      <c r="C103" s="30" t="s">
        <v>356</v>
      </c>
      <c r="D103" s="30">
        <v>1</v>
      </c>
      <c r="E103" s="30">
        <v>900</v>
      </c>
      <c r="F103" s="29">
        <f t="shared" si="6"/>
        <v>0.97297297297297303</v>
      </c>
      <c r="G103" s="31">
        <f t="shared" si="7"/>
        <v>10508.108108108108</v>
      </c>
      <c r="H103" s="30">
        <v>318</v>
      </c>
      <c r="I103" s="30">
        <v>0.29039999999999999</v>
      </c>
      <c r="J103" s="30">
        <v>176</v>
      </c>
      <c r="K103" s="33">
        <v>440</v>
      </c>
      <c r="L103">
        <f t="shared" si="8"/>
        <v>264</v>
      </c>
      <c r="M103">
        <f t="shared" si="9"/>
        <v>142</v>
      </c>
      <c r="N103">
        <f t="shared" si="10"/>
        <v>0.53030303030303039</v>
      </c>
      <c r="O103" s="4">
        <f t="shared" si="11"/>
        <v>0.29039999999999999</v>
      </c>
    </row>
    <row r="104" spans="1:15">
      <c r="A104" s="30" t="s">
        <v>150</v>
      </c>
      <c r="B104" s="30" t="s">
        <v>316</v>
      </c>
      <c r="C104" s="30" t="s">
        <v>357</v>
      </c>
      <c r="D104" s="30">
        <v>2</v>
      </c>
      <c r="E104" s="30">
        <v>2800</v>
      </c>
      <c r="F104" s="29">
        <f t="shared" si="6"/>
        <v>0.97297297297297303</v>
      </c>
      <c r="G104" s="31">
        <f t="shared" si="7"/>
        <v>32691.891891891893</v>
      </c>
      <c r="H104" s="30">
        <v>556</v>
      </c>
      <c r="I104" s="30">
        <v>0.29859999999999998</v>
      </c>
      <c r="J104" s="30">
        <v>191</v>
      </c>
      <c r="K104" s="33">
        <v>826</v>
      </c>
      <c r="L104">
        <f t="shared" si="8"/>
        <v>635</v>
      </c>
      <c r="M104">
        <f t="shared" si="9"/>
        <v>365</v>
      </c>
      <c r="N104">
        <f t="shared" si="10"/>
        <v>0.5598425196850394</v>
      </c>
      <c r="O104" s="4">
        <f t="shared" si="11"/>
        <v>0.29859999999999998</v>
      </c>
    </row>
    <row r="105" spans="1:15">
      <c r="A105" s="30" t="s">
        <v>151</v>
      </c>
      <c r="B105" s="30" t="s">
        <v>321</v>
      </c>
      <c r="C105" s="30" t="s">
        <v>356</v>
      </c>
      <c r="D105" s="30">
        <v>2</v>
      </c>
      <c r="E105" s="30">
        <v>1100</v>
      </c>
      <c r="F105" s="29">
        <f t="shared" si="6"/>
        <v>0.97297297297297303</v>
      </c>
      <c r="G105" s="31">
        <f t="shared" si="7"/>
        <v>12843.243243243243</v>
      </c>
      <c r="H105" s="30">
        <v>538</v>
      </c>
      <c r="I105" s="30">
        <v>0.58079999999999998</v>
      </c>
      <c r="J105" s="30">
        <v>225</v>
      </c>
      <c r="K105" s="33">
        <v>1033</v>
      </c>
      <c r="L105">
        <f t="shared" si="8"/>
        <v>808</v>
      </c>
      <c r="M105">
        <f t="shared" si="9"/>
        <v>313</v>
      </c>
      <c r="N105">
        <f t="shared" si="10"/>
        <v>0.40990099009900993</v>
      </c>
      <c r="O105" s="4">
        <f t="shared" si="11"/>
        <v>0.58079999999999998</v>
      </c>
    </row>
    <row r="106" spans="1:15">
      <c r="A106" s="30" t="s">
        <v>152</v>
      </c>
      <c r="B106" s="30" t="s">
        <v>321</v>
      </c>
      <c r="C106" s="30" t="s">
        <v>357</v>
      </c>
      <c r="D106" s="30">
        <v>1</v>
      </c>
      <c r="E106" s="30">
        <v>1300</v>
      </c>
      <c r="F106" s="29">
        <f t="shared" si="6"/>
        <v>0.97297297297297303</v>
      </c>
      <c r="G106" s="31">
        <f t="shared" si="7"/>
        <v>15178.378378378378</v>
      </c>
      <c r="H106" s="30">
        <v>318</v>
      </c>
      <c r="I106" s="30">
        <v>0.39179999999999998</v>
      </c>
      <c r="J106" s="30">
        <v>157</v>
      </c>
      <c r="K106" s="33">
        <v>471</v>
      </c>
      <c r="L106">
        <f t="shared" si="8"/>
        <v>314</v>
      </c>
      <c r="M106">
        <f t="shared" si="9"/>
        <v>161</v>
      </c>
      <c r="N106">
        <f t="shared" si="10"/>
        <v>0.51019108280254777</v>
      </c>
      <c r="O106" s="4">
        <f t="shared" si="11"/>
        <v>0.39179999999999998</v>
      </c>
    </row>
    <row r="107" spans="1:15">
      <c r="A107" s="30" t="s">
        <v>153</v>
      </c>
      <c r="B107" s="30" t="s">
        <v>321</v>
      </c>
      <c r="C107" s="30" t="s">
        <v>357</v>
      </c>
      <c r="D107" s="30">
        <v>2</v>
      </c>
      <c r="E107" s="30">
        <v>1600</v>
      </c>
      <c r="F107" s="29">
        <f t="shared" si="6"/>
        <v>0.97297297297297303</v>
      </c>
      <c r="G107" s="31">
        <f t="shared" si="7"/>
        <v>18681.081081081084</v>
      </c>
      <c r="H107" s="30">
        <v>680</v>
      </c>
      <c r="I107" s="30">
        <v>0.38629999999999998</v>
      </c>
      <c r="J107" s="30">
        <v>253</v>
      </c>
      <c r="K107" s="33">
        <v>886</v>
      </c>
      <c r="L107">
        <f t="shared" si="8"/>
        <v>633</v>
      </c>
      <c r="M107">
        <f t="shared" si="9"/>
        <v>427</v>
      </c>
      <c r="N107">
        <f t="shared" si="10"/>
        <v>0.63965244865718796</v>
      </c>
      <c r="O107" s="4">
        <f t="shared" si="11"/>
        <v>0.38629999999999998</v>
      </c>
    </row>
    <row r="108" spans="1:15">
      <c r="A108" s="30" t="s">
        <v>154</v>
      </c>
      <c r="B108" s="30" t="s">
        <v>322</v>
      </c>
      <c r="C108" s="30" t="s">
        <v>356</v>
      </c>
      <c r="D108" s="30">
        <v>1</v>
      </c>
      <c r="E108" s="30">
        <v>1400</v>
      </c>
      <c r="F108" s="29">
        <f t="shared" si="6"/>
        <v>0.97297297297297303</v>
      </c>
      <c r="G108" s="31">
        <f t="shared" si="7"/>
        <v>16345.945945945947</v>
      </c>
      <c r="H108" s="30">
        <v>202</v>
      </c>
      <c r="I108" s="30">
        <v>0.48770000000000002</v>
      </c>
      <c r="J108" s="30">
        <v>76</v>
      </c>
      <c r="K108" s="33">
        <v>342</v>
      </c>
      <c r="L108">
        <f t="shared" si="8"/>
        <v>266</v>
      </c>
      <c r="M108">
        <f t="shared" si="9"/>
        <v>126</v>
      </c>
      <c r="N108">
        <f t="shared" si="10"/>
        <v>0.47894736842105268</v>
      </c>
      <c r="O108" s="4">
        <f t="shared" si="11"/>
        <v>0.48770000000000002</v>
      </c>
    </row>
    <row r="109" spans="1:15">
      <c r="A109" s="30" t="s">
        <v>155</v>
      </c>
      <c r="B109" s="30" t="s">
        <v>322</v>
      </c>
      <c r="C109" s="30" t="s">
        <v>356</v>
      </c>
      <c r="D109" s="30">
        <v>2</v>
      </c>
      <c r="E109" s="30">
        <v>2000</v>
      </c>
      <c r="F109" s="29">
        <f t="shared" si="6"/>
        <v>0.97297297297297303</v>
      </c>
      <c r="G109" s="31">
        <f t="shared" si="7"/>
        <v>23351.351351351354</v>
      </c>
      <c r="H109" s="30">
        <v>579</v>
      </c>
      <c r="I109" s="30">
        <v>0.41099999999999998</v>
      </c>
      <c r="J109" s="30">
        <v>107</v>
      </c>
      <c r="K109" s="33">
        <v>781</v>
      </c>
      <c r="L109">
        <f t="shared" si="8"/>
        <v>674</v>
      </c>
      <c r="M109">
        <f t="shared" si="9"/>
        <v>472</v>
      </c>
      <c r="N109">
        <f t="shared" si="10"/>
        <v>0.66023738872403559</v>
      </c>
      <c r="O109" s="4">
        <f t="shared" si="11"/>
        <v>0.41099999999999998</v>
      </c>
    </row>
    <row r="110" spans="1:15">
      <c r="A110" s="30" t="s">
        <v>156</v>
      </c>
      <c r="B110" s="30" t="s">
        <v>322</v>
      </c>
      <c r="C110" s="30" t="s">
        <v>357</v>
      </c>
      <c r="D110" s="30">
        <v>1</v>
      </c>
      <c r="E110" s="30">
        <v>1700</v>
      </c>
      <c r="F110" s="29">
        <f t="shared" si="6"/>
        <v>0.97297297297297303</v>
      </c>
      <c r="G110" s="31">
        <f t="shared" si="7"/>
        <v>19848.64864864865</v>
      </c>
      <c r="H110" s="30">
        <v>524</v>
      </c>
      <c r="I110" s="30">
        <v>0.50409999999999999</v>
      </c>
      <c r="J110" s="30">
        <v>162</v>
      </c>
      <c r="K110" s="33">
        <v>614</v>
      </c>
      <c r="L110">
        <f t="shared" si="8"/>
        <v>452</v>
      </c>
      <c r="M110">
        <f t="shared" si="9"/>
        <v>362</v>
      </c>
      <c r="N110">
        <f t="shared" si="10"/>
        <v>0.74070796460176991</v>
      </c>
      <c r="O110" s="4">
        <f t="shared" si="11"/>
        <v>0.50409999999999999</v>
      </c>
    </row>
    <row r="111" spans="1:15">
      <c r="A111" s="30" t="s">
        <v>157</v>
      </c>
      <c r="B111" s="30" t="s">
        <v>322</v>
      </c>
      <c r="C111" s="30" t="s">
        <v>357</v>
      </c>
      <c r="D111" s="30">
        <v>2</v>
      </c>
      <c r="E111" s="30">
        <v>2500</v>
      </c>
      <c r="F111" s="29">
        <f t="shared" si="6"/>
        <v>0.97297297297297303</v>
      </c>
      <c r="G111" s="31">
        <f t="shared" si="7"/>
        <v>29189.18918918919</v>
      </c>
      <c r="H111" s="30">
        <v>560</v>
      </c>
      <c r="I111" s="30">
        <v>0.2767</v>
      </c>
      <c r="J111" s="30">
        <v>158</v>
      </c>
      <c r="K111" s="33">
        <v>906</v>
      </c>
      <c r="L111">
        <f t="shared" si="8"/>
        <v>748</v>
      </c>
      <c r="M111">
        <f t="shared" si="9"/>
        <v>402</v>
      </c>
      <c r="N111">
        <f t="shared" si="10"/>
        <v>0.5299465240641712</v>
      </c>
      <c r="O111" s="4">
        <f t="shared" si="11"/>
        <v>0.2767</v>
      </c>
    </row>
    <row r="112" spans="1:15">
      <c r="A112" s="30" t="s">
        <v>158</v>
      </c>
      <c r="B112" s="30" t="s">
        <v>323</v>
      </c>
      <c r="C112" s="30" t="s">
        <v>356</v>
      </c>
      <c r="D112" s="30">
        <v>1</v>
      </c>
      <c r="E112" s="30">
        <v>1800</v>
      </c>
      <c r="F112" s="29">
        <f t="shared" si="6"/>
        <v>0.97297297297297303</v>
      </c>
      <c r="G112" s="31">
        <f t="shared" si="7"/>
        <v>21016.216216216217</v>
      </c>
      <c r="H112" s="30">
        <v>362</v>
      </c>
      <c r="I112" s="30">
        <v>0.32879999999999998</v>
      </c>
      <c r="J112" s="30">
        <v>199</v>
      </c>
      <c r="K112" s="33">
        <v>432</v>
      </c>
      <c r="L112">
        <f t="shared" si="8"/>
        <v>233</v>
      </c>
      <c r="M112">
        <f t="shared" si="9"/>
        <v>163</v>
      </c>
      <c r="N112">
        <f t="shared" si="10"/>
        <v>0.65965665236051507</v>
      </c>
      <c r="O112" s="4">
        <f t="shared" si="11"/>
        <v>0.32879999999999998</v>
      </c>
    </row>
    <row r="113" spans="1:15">
      <c r="A113" s="30" t="s">
        <v>159</v>
      </c>
      <c r="B113" s="30" t="s">
        <v>323</v>
      </c>
      <c r="C113" s="30" t="s">
        <v>356</v>
      </c>
      <c r="D113" s="30">
        <v>2</v>
      </c>
      <c r="E113" s="30">
        <v>2600</v>
      </c>
      <c r="F113" s="29">
        <f t="shared" si="6"/>
        <v>0.97297297297297303</v>
      </c>
      <c r="G113" s="31">
        <f t="shared" si="7"/>
        <v>30356.756756756757</v>
      </c>
      <c r="H113" s="30">
        <v>417</v>
      </c>
      <c r="I113" s="30">
        <v>0.53149999999999997</v>
      </c>
      <c r="J113" s="30">
        <v>366</v>
      </c>
      <c r="K113" s="33">
        <v>594</v>
      </c>
      <c r="L113">
        <f t="shared" si="8"/>
        <v>228</v>
      </c>
      <c r="M113">
        <f t="shared" si="9"/>
        <v>51</v>
      </c>
      <c r="N113">
        <f t="shared" si="10"/>
        <v>0.27894736842105267</v>
      </c>
      <c r="O113" s="4">
        <f t="shared" si="11"/>
        <v>0.53149999999999997</v>
      </c>
    </row>
    <row r="114" spans="1:15">
      <c r="A114" s="30" t="s">
        <v>160</v>
      </c>
      <c r="B114" s="30" t="s">
        <v>323</v>
      </c>
      <c r="C114" s="30" t="s">
        <v>357</v>
      </c>
      <c r="D114" s="30">
        <v>1</v>
      </c>
      <c r="E114" s="30">
        <v>2500</v>
      </c>
      <c r="F114" s="29">
        <f t="shared" si="6"/>
        <v>0.97297297297297303</v>
      </c>
      <c r="G114" s="31">
        <f t="shared" si="7"/>
        <v>29189.18918918919</v>
      </c>
      <c r="H114" s="30">
        <v>474</v>
      </c>
      <c r="I114" s="30">
        <v>0.4274</v>
      </c>
      <c r="J114" s="30">
        <v>333</v>
      </c>
      <c r="K114" s="33">
        <v>665</v>
      </c>
      <c r="L114">
        <f t="shared" si="8"/>
        <v>332</v>
      </c>
      <c r="M114">
        <f t="shared" si="9"/>
        <v>141</v>
      </c>
      <c r="N114">
        <f t="shared" si="10"/>
        <v>0.43975903614457834</v>
      </c>
      <c r="O114" s="4">
        <f t="shared" si="11"/>
        <v>0.4274</v>
      </c>
    </row>
    <row r="115" spans="1:15">
      <c r="A115" s="30" t="s">
        <v>161</v>
      </c>
      <c r="B115" s="30" t="s">
        <v>294</v>
      </c>
      <c r="C115" s="30" t="s">
        <v>357</v>
      </c>
      <c r="D115" s="30">
        <v>1</v>
      </c>
      <c r="E115" s="30">
        <v>1500</v>
      </c>
      <c r="F115" s="29">
        <f t="shared" si="6"/>
        <v>0.97297297297297303</v>
      </c>
      <c r="G115" s="31">
        <f t="shared" si="7"/>
        <v>17513.513513513513</v>
      </c>
      <c r="H115" s="30">
        <v>146</v>
      </c>
      <c r="I115" s="30">
        <v>0.24110000000000001</v>
      </c>
      <c r="J115" s="30">
        <v>81</v>
      </c>
      <c r="K115" s="33">
        <v>205</v>
      </c>
      <c r="L115">
        <f t="shared" si="8"/>
        <v>124</v>
      </c>
      <c r="M115">
        <f t="shared" si="9"/>
        <v>65</v>
      </c>
      <c r="N115">
        <f t="shared" si="10"/>
        <v>0.51935483870967747</v>
      </c>
      <c r="O115" s="4">
        <f t="shared" si="11"/>
        <v>0.24110000000000001</v>
      </c>
    </row>
    <row r="116" spans="1:15">
      <c r="A116" s="30" t="s">
        <v>162</v>
      </c>
      <c r="B116" s="30" t="s">
        <v>316</v>
      </c>
      <c r="C116" s="30" t="s">
        <v>356</v>
      </c>
      <c r="D116" s="30">
        <v>1</v>
      </c>
      <c r="E116" s="30">
        <v>1700</v>
      </c>
      <c r="F116" s="29">
        <f t="shared" si="6"/>
        <v>0.97297297297297303</v>
      </c>
      <c r="G116" s="31">
        <f t="shared" si="7"/>
        <v>19848.64864864865</v>
      </c>
      <c r="H116" s="30">
        <v>312</v>
      </c>
      <c r="I116" s="30">
        <v>0.41099999999999998</v>
      </c>
      <c r="J116" s="30">
        <v>106</v>
      </c>
      <c r="K116" s="33">
        <v>465</v>
      </c>
      <c r="L116">
        <f t="shared" si="8"/>
        <v>359</v>
      </c>
      <c r="M116">
        <f t="shared" si="9"/>
        <v>206</v>
      </c>
      <c r="N116">
        <f t="shared" si="10"/>
        <v>0.55905292479108637</v>
      </c>
      <c r="O116" s="4">
        <f t="shared" si="11"/>
        <v>0.41099999999999998</v>
      </c>
    </row>
    <row r="117" spans="1:15">
      <c r="A117" s="30" t="s">
        <v>163</v>
      </c>
      <c r="B117" s="30" t="s">
        <v>323</v>
      </c>
      <c r="C117" s="30" t="s">
        <v>357</v>
      </c>
      <c r="D117" s="30">
        <v>2</v>
      </c>
      <c r="E117" s="30">
        <v>3600</v>
      </c>
      <c r="F117" s="29">
        <f t="shared" si="6"/>
        <v>0.97297297297297303</v>
      </c>
      <c r="G117" s="31">
        <f t="shared" si="7"/>
        <v>42032.432432432433</v>
      </c>
      <c r="H117" s="30">
        <v>491</v>
      </c>
      <c r="I117" s="30">
        <v>0.39729999999999999</v>
      </c>
      <c r="J117" s="30">
        <v>336</v>
      </c>
      <c r="K117" s="33">
        <v>624</v>
      </c>
      <c r="L117">
        <f t="shared" si="8"/>
        <v>288</v>
      </c>
      <c r="M117">
        <f t="shared" si="9"/>
        <v>155</v>
      </c>
      <c r="N117">
        <f t="shared" si="10"/>
        <v>0.53055555555555556</v>
      </c>
      <c r="O117" s="4">
        <f t="shared" si="11"/>
        <v>0.39729999999999999</v>
      </c>
    </row>
    <row r="118" spans="1:15">
      <c r="A118" s="30" t="s">
        <v>164</v>
      </c>
      <c r="B118" s="30" t="s">
        <v>324</v>
      </c>
      <c r="C118" s="30" t="s">
        <v>356</v>
      </c>
      <c r="D118" s="30">
        <v>1</v>
      </c>
      <c r="E118" s="30">
        <v>1200</v>
      </c>
      <c r="F118" s="29">
        <f t="shared" si="6"/>
        <v>0.97297297297297303</v>
      </c>
      <c r="G118" s="31">
        <f t="shared" si="7"/>
        <v>14010.810810810812</v>
      </c>
      <c r="H118" s="30">
        <v>204</v>
      </c>
      <c r="I118" s="30">
        <v>0.79730000000000001</v>
      </c>
      <c r="J118" s="30">
        <v>173</v>
      </c>
      <c r="K118" s="33">
        <v>395</v>
      </c>
      <c r="L118">
        <f t="shared" si="8"/>
        <v>222</v>
      </c>
      <c r="M118">
        <f t="shared" si="9"/>
        <v>31</v>
      </c>
      <c r="N118">
        <f t="shared" si="10"/>
        <v>0.21171171171171171</v>
      </c>
      <c r="O118" s="4">
        <f t="shared" si="11"/>
        <v>0.79730000000000001</v>
      </c>
    </row>
    <row r="119" spans="1:15">
      <c r="A119" s="30" t="s">
        <v>165</v>
      </c>
      <c r="B119" s="30" t="s">
        <v>324</v>
      </c>
      <c r="C119" s="30" t="s">
        <v>356</v>
      </c>
      <c r="D119" s="30">
        <v>2</v>
      </c>
      <c r="E119" s="30">
        <v>1600</v>
      </c>
      <c r="F119" s="29">
        <f t="shared" si="6"/>
        <v>0.97297297297297303</v>
      </c>
      <c r="G119" s="31">
        <f t="shared" si="7"/>
        <v>18681.081081081084</v>
      </c>
      <c r="H119" s="30">
        <v>245</v>
      </c>
      <c r="I119" s="30">
        <v>0.68769999999999998</v>
      </c>
      <c r="J119" s="30">
        <v>228</v>
      </c>
      <c r="K119" s="33">
        <v>456</v>
      </c>
      <c r="L119">
        <f t="shared" si="8"/>
        <v>228</v>
      </c>
      <c r="M119">
        <f t="shared" si="9"/>
        <v>17</v>
      </c>
      <c r="N119">
        <f t="shared" si="10"/>
        <v>0.15964912280701754</v>
      </c>
      <c r="O119" s="4">
        <f t="shared" si="11"/>
        <v>0.68769999999999998</v>
      </c>
    </row>
    <row r="120" spans="1:15">
      <c r="A120" s="30" t="s">
        <v>166</v>
      </c>
      <c r="B120" s="30" t="s">
        <v>324</v>
      </c>
      <c r="C120" s="30" t="s">
        <v>357</v>
      </c>
      <c r="D120" s="30">
        <v>1</v>
      </c>
      <c r="E120" s="30">
        <v>1000</v>
      </c>
      <c r="F120" s="29">
        <f t="shared" si="6"/>
        <v>0.97297297297297303</v>
      </c>
      <c r="G120" s="31">
        <f t="shared" si="7"/>
        <v>11675.675675675677</v>
      </c>
      <c r="H120" s="30">
        <v>197</v>
      </c>
      <c r="I120" s="30">
        <v>0.58899999999999997</v>
      </c>
      <c r="J120" s="30">
        <v>155</v>
      </c>
      <c r="K120" s="33">
        <v>252</v>
      </c>
      <c r="L120">
        <f t="shared" si="8"/>
        <v>97</v>
      </c>
      <c r="M120">
        <f t="shared" si="9"/>
        <v>42</v>
      </c>
      <c r="N120">
        <f t="shared" si="10"/>
        <v>0.44639175257731956</v>
      </c>
      <c r="O120" s="4">
        <f t="shared" si="11"/>
        <v>0.58899999999999997</v>
      </c>
    </row>
    <row r="121" spans="1:15">
      <c r="A121" s="30" t="s">
        <v>167</v>
      </c>
      <c r="B121" s="30" t="s">
        <v>324</v>
      </c>
      <c r="C121" s="30" t="s">
        <v>357</v>
      </c>
      <c r="D121" s="30">
        <v>2</v>
      </c>
      <c r="E121" s="30">
        <v>1500</v>
      </c>
      <c r="F121" s="29">
        <f t="shared" si="6"/>
        <v>0.97297297297297303</v>
      </c>
      <c r="G121" s="31">
        <f t="shared" si="7"/>
        <v>17513.513513513513</v>
      </c>
      <c r="H121" s="30">
        <v>195</v>
      </c>
      <c r="I121" s="30">
        <v>0.61919999999999997</v>
      </c>
      <c r="J121" s="30">
        <v>158</v>
      </c>
      <c r="K121" s="33">
        <v>236</v>
      </c>
      <c r="L121">
        <f t="shared" si="8"/>
        <v>78</v>
      </c>
      <c r="M121">
        <f t="shared" si="9"/>
        <v>37</v>
      </c>
      <c r="N121">
        <f t="shared" si="10"/>
        <v>0.47948717948717956</v>
      </c>
      <c r="O121" s="4">
        <f t="shared" si="11"/>
        <v>0.61919999999999997</v>
      </c>
    </row>
    <row r="122" spans="1:15">
      <c r="A122" s="30" t="s">
        <v>168</v>
      </c>
      <c r="B122" s="30" t="s">
        <v>325</v>
      </c>
      <c r="C122" s="30" t="s">
        <v>356</v>
      </c>
      <c r="D122" s="30">
        <v>1</v>
      </c>
      <c r="E122" s="30">
        <v>750</v>
      </c>
      <c r="F122" s="29">
        <f t="shared" si="6"/>
        <v>0.97297297297297303</v>
      </c>
      <c r="G122" s="31">
        <f t="shared" si="7"/>
        <v>8756.7567567567567</v>
      </c>
      <c r="H122" s="30">
        <v>124</v>
      </c>
      <c r="I122" s="30">
        <v>0.45479999999999998</v>
      </c>
      <c r="J122" s="30">
        <v>89</v>
      </c>
      <c r="K122" s="33">
        <v>155</v>
      </c>
      <c r="L122">
        <f t="shared" si="8"/>
        <v>66</v>
      </c>
      <c r="M122">
        <f t="shared" si="9"/>
        <v>35</v>
      </c>
      <c r="N122">
        <f t="shared" si="10"/>
        <v>0.52424242424242429</v>
      </c>
      <c r="O122" s="4">
        <f t="shared" si="11"/>
        <v>0.45479999999999998</v>
      </c>
    </row>
    <row r="123" spans="1:15">
      <c r="A123" s="30" t="s">
        <v>169</v>
      </c>
      <c r="B123" s="30" t="s">
        <v>325</v>
      </c>
      <c r="C123" s="30" t="s">
        <v>356</v>
      </c>
      <c r="D123" s="30">
        <v>2</v>
      </c>
      <c r="E123" s="30">
        <v>1040</v>
      </c>
      <c r="F123" s="29">
        <f t="shared" si="6"/>
        <v>0.97297297297297303</v>
      </c>
      <c r="G123" s="31">
        <f t="shared" si="7"/>
        <v>12142.702702702703</v>
      </c>
      <c r="H123" s="30">
        <v>156</v>
      </c>
      <c r="I123" s="30">
        <v>0.48770000000000002</v>
      </c>
      <c r="J123" s="30">
        <v>115</v>
      </c>
      <c r="K123" s="33">
        <v>179</v>
      </c>
      <c r="L123">
        <f t="shared" si="8"/>
        <v>64</v>
      </c>
      <c r="M123">
        <f t="shared" si="9"/>
        <v>41</v>
      </c>
      <c r="N123">
        <f t="shared" si="10"/>
        <v>0.61250000000000004</v>
      </c>
      <c r="O123" s="4">
        <f t="shared" si="11"/>
        <v>0.48770000000000002</v>
      </c>
    </row>
    <row r="124" spans="1:15">
      <c r="A124" s="30" t="s">
        <v>170</v>
      </c>
      <c r="B124" s="30" t="s">
        <v>325</v>
      </c>
      <c r="C124" s="30" t="s">
        <v>357</v>
      </c>
      <c r="D124" s="30">
        <v>1</v>
      </c>
      <c r="E124" s="30">
        <v>900</v>
      </c>
      <c r="F124" s="29">
        <f t="shared" si="6"/>
        <v>0.97297297297297303</v>
      </c>
      <c r="G124" s="31">
        <f t="shared" si="7"/>
        <v>10508.108108108108</v>
      </c>
      <c r="H124" s="30">
        <v>256</v>
      </c>
      <c r="I124" s="30">
        <v>0.47949999999999998</v>
      </c>
      <c r="J124" s="30">
        <v>152</v>
      </c>
      <c r="K124" s="33">
        <v>300</v>
      </c>
      <c r="L124">
        <f t="shared" si="8"/>
        <v>148</v>
      </c>
      <c r="M124">
        <f t="shared" si="9"/>
        <v>104</v>
      </c>
      <c r="N124">
        <f t="shared" si="10"/>
        <v>0.66216216216216217</v>
      </c>
      <c r="O124" s="4">
        <f t="shared" si="11"/>
        <v>0.47949999999999998</v>
      </c>
    </row>
    <row r="125" spans="1:15">
      <c r="A125" s="30" t="s">
        <v>171</v>
      </c>
      <c r="B125" s="30" t="s">
        <v>325</v>
      </c>
      <c r="C125" s="30" t="s">
        <v>357</v>
      </c>
      <c r="D125" s="30">
        <v>2</v>
      </c>
      <c r="E125" s="30">
        <v>1400</v>
      </c>
      <c r="F125" s="29">
        <f t="shared" si="6"/>
        <v>0.97297297297297303</v>
      </c>
      <c r="G125" s="31">
        <f t="shared" si="7"/>
        <v>16345.945945945947</v>
      </c>
      <c r="H125" s="30">
        <v>284</v>
      </c>
      <c r="I125" s="30">
        <v>0.49320000000000003</v>
      </c>
      <c r="J125" s="30">
        <v>175</v>
      </c>
      <c r="K125" s="33">
        <v>368</v>
      </c>
      <c r="L125">
        <f t="shared" si="8"/>
        <v>193</v>
      </c>
      <c r="M125">
        <f t="shared" si="9"/>
        <v>109</v>
      </c>
      <c r="N125">
        <f t="shared" si="10"/>
        <v>0.55181347150259075</v>
      </c>
      <c r="O125" s="4">
        <f t="shared" si="11"/>
        <v>0.49320000000000003</v>
      </c>
    </row>
    <row r="126" spans="1:15">
      <c r="A126" s="30" t="s">
        <v>172</v>
      </c>
      <c r="B126" s="30" t="s">
        <v>326</v>
      </c>
      <c r="C126" s="30" t="s">
        <v>356</v>
      </c>
      <c r="D126" s="30">
        <v>1</v>
      </c>
      <c r="E126" s="30">
        <v>825</v>
      </c>
      <c r="F126" s="29">
        <f t="shared" si="6"/>
        <v>0.97297297297297303</v>
      </c>
      <c r="G126" s="31">
        <f t="shared" si="7"/>
        <v>9632.4324324324334</v>
      </c>
      <c r="H126" s="30">
        <v>128</v>
      </c>
      <c r="I126" s="30">
        <v>0.36159999999999998</v>
      </c>
      <c r="J126" s="30">
        <v>77</v>
      </c>
      <c r="K126" s="33">
        <v>161</v>
      </c>
      <c r="L126">
        <f t="shared" si="8"/>
        <v>84</v>
      </c>
      <c r="M126">
        <f t="shared" si="9"/>
        <v>51</v>
      </c>
      <c r="N126">
        <f t="shared" si="10"/>
        <v>0.58571428571428574</v>
      </c>
      <c r="O126" s="4">
        <f t="shared" si="11"/>
        <v>0.36159999999999998</v>
      </c>
    </row>
    <row r="127" spans="1:15">
      <c r="A127" s="30" t="s">
        <v>173</v>
      </c>
      <c r="B127" s="30" t="s">
        <v>327</v>
      </c>
      <c r="C127" s="30" t="s">
        <v>356</v>
      </c>
      <c r="D127" s="30">
        <v>2</v>
      </c>
      <c r="E127" s="30">
        <v>2700</v>
      </c>
      <c r="F127" s="29">
        <f t="shared" si="6"/>
        <v>0.97297297297297303</v>
      </c>
      <c r="G127" s="31">
        <f t="shared" si="7"/>
        <v>31524.324324324327</v>
      </c>
      <c r="H127" s="30">
        <v>337</v>
      </c>
      <c r="I127" s="30">
        <v>0.4219</v>
      </c>
      <c r="J127" s="30">
        <v>157</v>
      </c>
      <c r="K127" s="33">
        <v>526</v>
      </c>
      <c r="L127">
        <f t="shared" si="8"/>
        <v>369</v>
      </c>
      <c r="M127">
        <f t="shared" si="9"/>
        <v>180</v>
      </c>
      <c r="N127">
        <f t="shared" si="10"/>
        <v>0.49024390243902438</v>
      </c>
      <c r="O127" s="4">
        <f t="shared" si="11"/>
        <v>0.4219</v>
      </c>
    </row>
    <row r="128" spans="1:15">
      <c r="A128" s="30" t="s">
        <v>174</v>
      </c>
      <c r="B128" s="30" t="s">
        <v>326</v>
      </c>
      <c r="C128" s="30" t="s">
        <v>356</v>
      </c>
      <c r="D128" s="30">
        <v>2</v>
      </c>
      <c r="E128" s="30">
        <v>1300</v>
      </c>
      <c r="F128" s="29">
        <f t="shared" si="6"/>
        <v>0.97297297297297303</v>
      </c>
      <c r="G128" s="31">
        <f t="shared" si="7"/>
        <v>15178.378378378378</v>
      </c>
      <c r="H128" s="30">
        <v>139</v>
      </c>
      <c r="I128" s="30">
        <v>0.74250000000000005</v>
      </c>
      <c r="J128" s="30">
        <v>125</v>
      </c>
      <c r="K128" s="33">
        <v>170</v>
      </c>
      <c r="L128">
        <f t="shared" si="8"/>
        <v>45</v>
      </c>
      <c r="M128">
        <f t="shared" si="9"/>
        <v>14</v>
      </c>
      <c r="N128">
        <f t="shared" si="10"/>
        <v>0.34888888888888892</v>
      </c>
      <c r="O128" s="4">
        <f t="shared" si="11"/>
        <v>0.74250000000000005</v>
      </c>
    </row>
    <row r="129" spans="1:15">
      <c r="A129" s="30" t="s">
        <v>175</v>
      </c>
      <c r="B129" s="30" t="s">
        <v>326</v>
      </c>
      <c r="C129" s="30" t="s">
        <v>357</v>
      </c>
      <c r="D129" s="30">
        <v>1</v>
      </c>
      <c r="E129" s="30">
        <v>1000</v>
      </c>
      <c r="F129" s="29">
        <f t="shared" si="6"/>
        <v>0.97297297297297303</v>
      </c>
      <c r="G129" s="31">
        <f t="shared" si="7"/>
        <v>11675.675675675677</v>
      </c>
      <c r="H129" s="30">
        <v>240</v>
      </c>
      <c r="I129" s="30">
        <v>0.36990000000000001</v>
      </c>
      <c r="J129" s="30">
        <v>140</v>
      </c>
      <c r="K129" s="33">
        <v>288</v>
      </c>
      <c r="L129">
        <f t="shared" si="8"/>
        <v>148</v>
      </c>
      <c r="M129">
        <f t="shared" si="9"/>
        <v>100</v>
      </c>
      <c r="N129">
        <f t="shared" si="10"/>
        <v>0.64054054054054055</v>
      </c>
      <c r="O129" s="4">
        <f t="shared" si="11"/>
        <v>0.36990000000000001</v>
      </c>
    </row>
    <row r="130" spans="1:15">
      <c r="A130" s="30" t="s">
        <v>176</v>
      </c>
      <c r="B130" s="30" t="s">
        <v>326</v>
      </c>
      <c r="C130" s="30" t="s">
        <v>357</v>
      </c>
      <c r="D130" s="30">
        <v>2</v>
      </c>
      <c r="E130" s="30">
        <v>1480</v>
      </c>
      <c r="F130" s="29">
        <f t="shared" si="6"/>
        <v>0.97297297297297303</v>
      </c>
      <c r="G130" s="31">
        <f t="shared" si="7"/>
        <v>17280</v>
      </c>
      <c r="H130" s="30">
        <v>249</v>
      </c>
      <c r="I130" s="30">
        <v>0.44109999999999999</v>
      </c>
      <c r="J130" s="30">
        <v>175</v>
      </c>
      <c r="K130" s="33">
        <v>310</v>
      </c>
      <c r="L130">
        <f t="shared" si="8"/>
        <v>135</v>
      </c>
      <c r="M130">
        <f t="shared" si="9"/>
        <v>74</v>
      </c>
      <c r="N130">
        <f t="shared" si="10"/>
        <v>0.53851851851851851</v>
      </c>
      <c r="O130" s="4">
        <f t="shared" si="11"/>
        <v>0.44109999999999999</v>
      </c>
    </row>
    <row r="131" spans="1:15">
      <c r="A131" s="30" t="s">
        <v>177</v>
      </c>
      <c r="B131" s="30" t="s">
        <v>328</v>
      </c>
      <c r="C131" s="30" t="s">
        <v>356</v>
      </c>
      <c r="D131" s="30">
        <v>1</v>
      </c>
      <c r="E131" s="30">
        <v>650</v>
      </c>
      <c r="F131" s="29">
        <f t="shared" si="6"/>
        <v>0.97297297297297303</v>
      </c>
      <c r="G131" s="31">
        <f t="shared" si="7"/>
        <v>7589.1891891891892</v>
      </c>
      <c r="H131" s="30">
        <v>107</v>
      </c>
      <c r="I131" s="30">
        <v>0.47949999999999998</v>
      </c>
      <c r="J131" s="30">
        <v>80</v>
      </c>
      <c r="K131" s="33">
        <v>156</v>
      </c>
      <c r="L131">
        <f t="shared" si="8"/>
        <v>76</v>
      </c>
      <c r="M131">
        <f t="shared" si="9"/>
        <v>27</v>
      </c>
      <c r="N131">
        <f t="shared" si="10"/>
        <v>0.38421052631578945</v>
      </c>
      <c r="O131" s="4">
        <f t="shared" si="11"/>
        <v>0.47949999999999998</v>
      </c>
    </row>
    <row r="132" spans="1:15">
      <c r="A132" s="30" t="s">
        <v>178</v>
      </c>
      <c r="B132" s="30" t="s">
        <v>328</v>
      </c>
      <c r="C132" s="30" t="s">
        <v>356</v>
      </c>
      <c r="D132" s="30">
        <v>2</v>
      </c>
      <c r="E132" s="30">
        <v>920</v>
      </c>
      <c r="F132" s="29">
        <f t="shared" ref="F132:F195" si="12">36/37</f>
        <v>0.97297297297297303</v>
      </c>
      <c r="G132" s="31">
        <f t="shared" si="7"/>
        <v>10741.621621621622</v>
      </c>
      <c r="H132" s="30">
        <v>147</v>
      </c>
      <c r="I132" s="30">
        <v>0.41370000000000001</v>
      </c>
      <c r="J132" s="30">
        <v>108</v>
      </c>
      <c r="K132" s="33">
        <v>205</v>
      </c>
      <c r="L132">
        <f t="shared" si="8"/>
        <v>97</v>
      </c>
      <c r="M132">
        <f t="shared" si="9"/>
        <v>39</v>
      </c>
      <c r="N132">
        <f t="shared" si="10"/>
        <v>0.42164948453608253</v>
      </c>
      <c r="O132" s="4">
        <f t="shared" si="11"/>
        <v>0.41370000000000001</v>
      </c>
    </row>
    <row r="133" spans="1:15">
      <c r="A133" s="30" t="s">
        <v>179</v>
      </c>
      <c r="B133" s="30" t="s">
        <v>328</v>
      </c>
      <c r="C133" s="30" t="s">
        <v>357</v>
      </c>
      <c r="D133" s="30">
        <v>1</v>
      </c>
      <c r="E133" s="30">
        <v>880</v>
      </c>
      <c r="F133" s="29">
        <f t="shared" si="12"/>
        <v>0.97297297297297303</v>
      </c>
      <c r="G133" s="31">
        <f t="shared" ref="G133:G196" si="13">E133*12*F133</f>
        <v>10274.594594594595</v>
      </c>
      <c r="H133" s="30">
        <v>246</v>
      </c>
      <c r="I133" s="30">
        <v>0.44379999999999997</v>
      </c>
      <c r="J133" s="30">
        <v>145</v>
      </c>
      <c r="K133" s="33">
        <v>333</v>
      </c>
      <c r="L133">
        <f t="shared" ref="L133:L196" si="14">K133-J133</f>
        <v>188</v>
      </c>
      <c r="M133">
        <f t="shared" ref="M133:M196" si="15">H133-J133</f>
        <v>101</v>
      </c>
      <c r="N133">
        <f t="shared" ref="N133:N196" si="16">0.1+0.8*M133/L133</f>
        <v>0.52978723404255323</v>
      </c>
      <c r="O133" s="4">
        <f t="shared" ref="O133:O196" si="17">I133</f>
        <v>0.44379999999999997</v>
      </c>
    </row>
    <row r="134" spans="1:15">
      <c r="A134" s="30" t="s">
        <v>180</v>
      </c>
      <c r="B134" s="30" t="s">
        <v>328</v>
      </c>
      <c r="C134" s="30" t="s">
        <v>357</v>
      </c>
      <c r="D134" s="30">
        <v>2</v>
      </c>
      <c r="E134" s="30">
        <v>1200</v>
      </c>
      <c r="F134" s="29">
        <f t="shared" si="12"/>
        <v>0.97297297297297303</v>
      </c>
      <c r="G134" s="31">
        <f t="shared" si="13"/>
        <v>14010.810810810812</v>
      </c>
      <c r="H134" s="30">
        <v>169</v>
      </c>
      <c r="I134" s="30">
        <v>0.61919999999999997</v>
      </c>
      <c r="J134" s="30">
        <v>160</v>
      </c>
      <c r="K134" s="33">
        <v>310</v>
      </c>
      <c r="L134">
        <f t="shared" si="14"/>
        <v>150</v>
      </c>
      <c r="M134">
        <f t="shared" si="15"/>
        <v>9</v>
      </c>
      <c r="N134">
        <f t="shared" si="16"/>
        <v>0.14800000000000002</v>
      </c>
      <c r="O134" s="4">
        <f t="shared" si="17"/>
        <v>0.61919999999999997</v>
      </c>
    </row>
    <row r="135" spans="1:15">
      <c r="A135" s="30" t="s">
        <v>181</v>
      </c>
      <c r="B135" s="30" t="s">
        <v>329</v>
      </c>
      <c r="C135" s="30" t="s">
        <v>356</v>
      </c>
      <c r="D135" s="30">
        <v>1</v>
      </c>
      <c r="E135" s="30">
        <v>1000</v>
      </c>
      <c r="F135" s="29">
        <f t="shared" si="12"/>
        <v>0.97297297297297303</v>
      </c>
      <c r="G135" s="31">
        <f t="shared" si="13"/>
        <v>11675.675675675677</v>
      </c>
      <c r="H135" s="30">
        <v>174</v>
      </c>
      <c r="I135" s="30">
        <v>0.54790000000000005</v>
      </c>
      <c r="J135" s="30">
        <v>95</v>
      </c>
      <c r="K135" s="33">
        <v>280</v>
      </c>
      <c r="L135">
        <f t="shared" si="14"/>
        <v>185</v>
      </c>
      <c r="M135">
        <f t="shared" si="15"/>
        <v>79</v>
      </c>
      <c r="N135">
        <f t="shared" si="16"/>
        <v>0.44162162162162166</v>
      </c>
      <c r="O135" s="4">
        <f t="shared" si="17"/>
        <v>0.54790000000000005</v>
      </c>
    </row>
    <row r="136" spans="1:15">
      <c r="A136" s="30" t="s">
        <v>182</v>
      </c>
      <c r="B136" s="30" t="s">
        <v>329</v>
      </c>
      <c r="C136" s="30" t="s">
        <v>356</v>
      </c>
      <c r="D136" s="30">
        <v>2</v>
      </c>
      <c r="E136" s="30">
        <v>1200</v>
      </c>
      <c r="F136" s="29">
        <f t="shared" si="12"/>
        <v>0.97297297297297303</v>
      </c>
      <c r="G136" s="31">
        <f t="shared" si="13"/>
        <v>14010.810810810812</v>
      </c>
      <c r="H136" s="30">
        <v>203</v>
      </c>
      <c r="I136" s="30">
        <v>0.2712</v>
      </c>
      <c r="J136" s="30">
        <v>125</v>
      </c>
      <c r="K136" s="33">
        <v>277</v>
      </c>
      <c r="L136">
        <f t="shared" si="14"/>
        <v>152</v>
      </c>
      <c r="M136">
        <f t="shared" si="15"/>
        <v>78</v>
      </c>
      <c r="N136">
        <f t="shared" si="16"/>
        <v>0.51052631578947372</v>
      </c>
      <c r="O136" s="4">
        <f t="shared" si="17"/>
        <v>0.2712</v>
      </c>
    </row>
    <row r="137" spans="1:15">
      <c r="A137" s="30" t="s">
        <v>183</v>
      </c>
      <c r="B137" s="30" t="s">
        <v>329</v>
      </c>
      <c r="C137" s="30" t="s">
        <v>357</v>
      </c>
      <c r="D137" s="30">
        <v>1</v>
      </c>
      <c r="E137" s="30">
        <v>1400</v>
      </c>
      <c r="F137" s="29">
        <f t="shared" si="12"/>
        <v>0.97297297297297303</v>
      </c>
      <c r="G137" s="31">
        <f t="shared" si="13"/>
        <v>16345.945945945947</v>
      </c>
      <c r="H137" s="30">
        <v>240</v>
      </c>
      <c r="I137" s="30">
        <v>0.76160000000000005</v>
      </c>
      <c r="J137" s="30">
        <v>209</v>
      </c>
      <c r="K137" s="33">
        <v>384</v>
      </c>
      <c r="L137">
        <f t="shared" si="14"/>
        <v>175</v>
      </c>
      <c r="M137">
        <f t="shared" si="15"/>
        <v>31</v>
      </c>
      <c r="N137">
        <f t="shared" si="16"/>
        <v>0.24171428571428571</v>
      </c>
      <c r="O137" s="4">
        <f t="shared" si="17"/>
        <v>0.76160000000000005</v>
      </c>
    </row>
    <row r="138" spans="1:15">
      <c r="A138" s="30" t="s">
        <v>184</v>
      </c>
      <c r="B138" s="30" t="s">
        <v>327</v>
      </c>
      <c r="C138" s="30" t="s">
        <v>357</v>
      </c>
      <c r="D138" s="30">
        <v>1</v>
      </c>
      <c r="E138" s="30">
        <v>2700</v>
      </c>
      <c r="F138" s="29">
        <f t="shared" si="12"/>
        <v>0.97297297297297303</v>
      </c>
      <c r="G138" s="31">
        <f t="shared" si="13"/>
        <v>31524.324324324327</v>
      </c>
      <c r="H138" s="30">
        <v>389</v>
      </c>
      <c r="I138" s="30">
        <v>0.51229999999999998</v>
      </c>
      <c r="J138" s="30">
        <v>202</v>
      </c>
      <c r="K138" s="33">
        <v>629</v>
      </c>
      <c r="L138">
        <f t="shared" si="14"/>
        <v>427</v>
      </c>
      <c r="M138">
        <f t="shared" si="15"/>
        <v>187</v>
      </c>
      <c r="N138">
        <f t="shared" si="16"/>
        <v>0.45035128805620606</v>
      </c>
      <c r="O138" s="4">
        <f t="shared" si="17"/>
        <v>0.51229999999999998</v>
      </c>
    </row>
    <row r="139" spans="1:15">
      <c r="A139" s="30" t="s">
        <v>185</v>
      </c>
      <c r="B139" s="30" t="s">
        <v>329</v>
      </c>
      <c r="C139" s="30" t="s">
        <v>357</v>
      </c>
      <c r="D139" s="30">
        <v>2</v>
      </c>
      <c r="E139" s="30">
        <v>1600</v>
      </c>
      <c r="F139" s="29">
        <f t="shared" si="12"/>
        <v>0.97297297297297303</v>
      </c>
      <c r="G139" s="31">
        <f t="shared" si="13"/>
        <v>18681.081081081084</v>
      </c>
      <c r="H139" s="30">
        <v>312</v>
      </c>
      <c r="I139" s="30">
        <v>0.60819999999999996</v>
      </c>
      <c r="J139" s="30">
        <v>220</v>
      </c>
      <c r="K139" s="33">
        <v>418</v>
      </c>
      <c r="L139">
        <f t="shared" si="14"/>
        <v>198</v>
      </c>
      <c r="M139">
        <f t="shared" si="15"/>
        <v>92</v>
      </c>
      <c r="N139">
        <f t="shared" si="16"/>
        <v>0.47171717171717176</v>
      </c>
      <c r="O139" s="4">
        <f t="shared" si="17"/>
        <v>0.60819999999999996</v>
      </c>
    </row>
    <row r="140" spans="1:15">
      <c r="A140" s="30" t="s">
        <v>186</v>
      </c>
      <c r="B140" s="30" t="s">
        <v>330</v>
      </c>
      <c r="C140" s="30" t="s">
        <v>356</v>
      </c>
      <c r="D140" s="30">
        <v>1</v>
      </c>
      <c r="E140" s="30">
        <v>1105</v>
      </c>
      <c r="F140" s="29">
        <f t="shared" si="12"/>
        <v>0.97297297297297303</v>
      </c>
      <c r="G140" s="31">
        <f t="shared" si="13"/>
        <v>12901.621621621622</v>
      </c>
      <c r="H140" s="30">
        <v>111</v>
      </c>
      <c r="I140" s="30">
        <v>0.61099999999999999</v>
      </c>
      <c r="J140" s="30">
        <v>82</v>
      </c>
      <c r="K140" s="33">
        <v>235</v>
      </c>
      <c r="L140">
        <f t="shared" si="14"/>
        <v>153</v>
      </c>
      <c r="M140">
        <f t="shared" si="15"/>
        <v>29</v>
      </c>
      <c r="N140">
        <f t="shared" si="16"/>
        <v>0.25163398692810457</v>
      </c>
      <c r="O140" s="4">
        <f t="shared" si="17"/>
        <v>0.61099999999999999</v>
      </c>
    </row>
    <row r="141" spans="1:15">
      <c r="A141" s="30" t="s">
        <v>187</v>
      </c>
      <c r="B141" s="30" t="s">
        <v>330</v>
      </c>
      <c r="C141" s="30" t="s">
        <v>356</v>
      </c>
      <c r="D141" s="30">
        <v>2</v>
      </c>
      <c r="E141" s="30">
        <v>1665</v>
      </c>
      <c r="F141" s="29">
        <f t="shared" si="12"/>
        <v>0.97297297297297303</v>
      </c>
      <c r="G141" s="31">
        <f t="shared" si="13"/>
        <v>19440</v>
      </c>
      <c r="H141" s="30">
        <v>169</v>
      </c>
      <c r="I141" s="30">
        <v>0.30680000000000002</v>
      </c>
      <c r="J141" s="30">
        <v>130</v>
      </c>
      <c r="K141" s="33">
        <v>200</v>
      </c>
      <c r="L141">
        <f t="shared" si="14"/>
        <v>70</v>
      </c>
      <c r="M141">
        <f t="shared" si="15"/>
        <v>39</v>
      </c>
      <c r="N141">
        <f t="shared" si="16"/>
        <v>0.54571428571428571</v>
      </c>
      <c r="O141" s="4">
        <f t="shared" si="17"/>
        <v>0.30680000000000002</v>
      </c>
    </row>
    <row r="142" spans="1:15">
      <c r="A142" s="30" t="s">
        <v>188</v>
      </c>
      <c r="B142" s="30" t="s">
        <v>330</v>
      </c>
      <c r="C142" s="30" t="s">
        <v>357</v>
      </c>
      <c r="D142" s="30">
        <v>1</v>
      </c>
      <c r="E142" s="30">
        <v>1175</v>
      </c>
      <c r="F142" s="29">
        <f t="shared" si="12"/>
        <v>0.97297297297297303</v>
      </c>
      <c r="G142" s="31">
        <f t="shared" si="13"/>
        <v>13718.91891891892</v>
      </c>
      <c r="H142" s="30">
        <v>201</v>
      </c>
      <c r="I142" s="30">
        <v>0.52329999999999999</v>
      </c>
      <c r="J142" s="30">
        <v>106</v>
      </c>
      <c r="K142" s="33">
        <v>267</v>
      </c>
      <c r="L142">
        <f t="shared" si="14"/>
        <v>161</v>
      </c>
      <c r="M142">
        <f t="shared" si="15"/>
        <v>95</v>
      </c>
      <c r="N142">
        <f t="shared" si="16"/>
        <v>0.57204968944099377</v>
      </c>
      <c r="O142" s="4">
        <f t="shared" si="17"/>
        <v>0.52329999999999999</v>
      </c>
    </row>
    <row r="143" spans="1:15">
      <c r="A143" s="30" t="s">
        <v>189</v>
      </c>
      <c r="B143" s="30" t="s">
        <v>330</v>
      </c>
      <c r="C143" s="30" t="s">
        <v>357</v>
      </c>
      <c r="D143" s="30">
        <v>2</v>
      </c>
      <c r="E143" s="30">
        <v>1725</v>
      </c>
      <c r="F143" s="29">
        <f t="shared" si="12"/>
        <v>0.97297297297297303</v>
      </c>
      <c r="G143" s="31">
        <f t="shared" si="13"/>
        <v>20140.54054054054</v>
      </c>
      <c r="H143" s="30">
        <v>242</v>
      </c>
      <c r="I143" s="30">
        <v>0.48220000000000002</v>
      </c>
      <c r="J143" s="30">
        <v>195</v>
      </c>
      <c r="K143" s="33">
        <v>305</v>
      </c>
      <c r="L143">
        <f t="shared" si="14"/>
        <v>110</v>
      </c>
      <c r="M143">
        <f t="shared" si="15"/>
        <v>47</v>
      </c>
      <c r="N143">
        <f t="shared" si="16"/>
        <v>0.44181818181818189</v>
      </c>
      <c r="O143" s="4">
        <f t="shared" si="17"/>
        <v>0.48220000000000002</v>
      </c>
    </row>
    <row r="144" spans="1:15">
      <c r="A144" s="30" t="s">
        <v>190</v>
      </c>
      <c r="B144" s="30" t="s">
        <v>331</v>
      </c>
      <c r="C144" s="30" t="s">
        <v>356</v>
      </c>
      <c r="D144" s="30">
        <v>1</v>
      </c>
      <c r="E144" s="30">
        <v>709</v>
      </c>
      <c r="F144" s="29">
        <f t="shared" si="12"/>
        <v>0.97297297297297303</v>
      </c>
      <c r="G144" s="31">
        <f t="shared" si="13"/>
        <v>8278.0540540540551</v>
      </c>
      <c r="H144" s="30">
        <v>158</v>
      </c>
      <c r="I144" s="30">
        <v>0.22189999999999999</v>
      </c>
      <c r="J144" s="30">
        <v>86</v>
      </c>
      <c r="K144" s="33">
        <v>192</v>
      </c>
      <c r="L144">
        <f t="shared" si="14"/>
        <v>106</v>
      </c>
      <c r="M144">
        <f t="shared" si="15"/>
        <v>72</v>
      </c>
      <c r="N144">
        <f t="shared" si="16"/>
        <v>0.64339622641509431</v>
      </c>
      <c r="O144" s="4">
        <f t="shared" si="17"/>
        <v>0.22189999999999999</v>
      </c>
    </row>
    <row r="145" spans="1:15">
      <c r="A145" s="30" t="s">
        <v>191</v>
      </c>
      <c r="B145" s="30" t="s">
        <v>331</v>
      </c>
      <c r="C145" s="30" t="s">
        <v>356</v>
      </c>
      <c r="D145" s="30">
        <v>2</v>
      </c>
      <c r="E145" s="30">
        <v>869</v>
      </c>
      <c r="F145" s="29">
        <f t="shared" si="12"/>
        <v>0.97297297297297303</v>
      </c>
      <c r="G145" s="31">
        <f t="shared" si="13"/>
        <v>10146.162162162163</v>
      </c>
      <c r="H145" s="30">
        <v>246</v>
      </c>
      <c r="I145" s="30">
        <v>0.38900000000000001</v>
      </c>
      <c r="J145" s="30">
        <v>135</v>
      </c>
      <c r="K145" s="33">
        <v>305</v>
      </c>
      <c r="L145">
        <f t="shared" si="14"/>
        <v>170</v>
      </c>
      <c r="M145">
        <f t="shared" si="15"/>
        <v>111</v>
      </c>
      <c r="N145">
        <f t="shared" si="16"/>
        <v>0.62235294117647066</v>
      </c>
      <c r="O145" s="4">
        <f t="shared" si="17"/>
        <v>0.38900000000000001</v>
      </c>
    </row>
    <row r="146" spans="1:15">
      <c r="A146" s="30" t="s">
        <v>192</v>
      </c>
      <c r="B146" s="30" t="s">
        <v>331</v>
      </c>
      <c r="C146" s="30" t="s">
        <v>357</v>
      </c>
      <c r="D146" s="30">
        <v>1</v>
      </c>
      <c r="E146" s="30">
        <v>925</v>
      </c>
      <c r="F146" s="29">
        <f t="shared" si="12"/>
        <v>0.97297297297297303</v>
      </c>
      <c r="G146" s="31">
        <f t="shared" si="13"/>
        <v>10800</v>
      </c>
      <c r="H146" s="30">
        <v>207</v>
      </c>
      <c r="I146" s="30">
        <v>0.41639999999999999</v>
      </c>
      <c r="J146" s="30">
        <v>125</v>
      </c>
      <c r="K146" s="33">
        <v>288</v>
      </c>
      <c r="L146">
        <f t="shared" si="14"/>
        <v>163</v>
      </c>
      <c r="M146">
        <f t="shared" si="15"/>
        <v>82</v>
      </c>
      <c r="N146">
        <f t="shared" si="16"/>
        <v>0.50245398773006145</v>
      </c>
      <c r="O146" s="4">
        <f t="shared" si="17"/>
        <v>0.41639999999999999</v>
      </c>
    </row>
    <row r="147" spans="1:15">
      <c r="A147" s="30" t="s">
        <v>193</v>
      </c>
      <c r="B147" s="30" t="s">
        <v>331</v>
      </c>
      <c r="C147" s="30" t="s">
        <v>357</v>
      </c>
      <c r="D147" s="30">
        <v>2</v>
      </c>
      <c r="E147" s="30">
        <v>1350</v>
      </c>
      <c r="F147" s="29">
        <f t="shared" si="12"/>
        <v>0.97297297297297303</v>
      </c>
      <c r="G147" s="31">
        <f t="shared" si="13"/>
        <v>15762.162162162163</v>
      </c>
      <c r="H147" s="30">
        <v>224</v>
      </c>
      <c r="I147" s="30">
        <v>0.4849</v>
      </c>
      <c r="J147" s="30">
        <v>119</v>
      </c>
      <c r="K147" s="33">
        <v>360</v>
      </c>
      <c r="L147">
        <f t="shared" si="14"/>
        <v>241</v>
      </c>
      <c r="M147">
        <f t="shared" si="15"/>
        <v>105</v>
      </c>
      <c r="N147">
        <f t="shared" si="16"/>
        <v>0.44854771784232361</v>
      </c>
      <c r="O147" s="4">
        <f t="shared" si="17"/>
        <v>0.4849</v>
      </c>
    </row>
    <row r="148" spans="1:15">
      <c r="A148" s="30" t="s">
        <v>194</v>
      </c>
      <c r="B148" s="30" t="s">
        <v>332</v>
      </c>
      <c r="C148" s="30" t="s">
        <v>356</v>
      </c>
      <c r="D148" s="30">
        <v>1</v>
      </c>
      <c r="E148" s="30">
        <v>900</v>
      </c>
      <c r="F148" s="29">
        <f t="shared" si="12"/>
        <v>0.97297297297297303</v>
      </c>
      <c r="G148" s="31">
        <f t="shared" si="13"/>
        <v>10508.108108108108</v>
      </c>
      <c r="H148" s="30">
        <v>139</v>
      </c>
      <c r="I148" s="30">
        <v>0.55069999999999997</v>
      </c>
      <c r="J148" s="30">
        <v>89</v>
      </c>
      <c r="K148" s="33">
        <v>177</v>
      </c>
      <c r="L148">
        <f t="shared" si="14"/>
        <v>88</v>
      </c>
      <c r="M148">
        <f t="shared" si="15"/>
        <v>50</v>
      </c>
      <c r="N148">
        <f t="shared" si="16"/>
        <v>0.55454545454545456</v>
      </c>
      <c r="O148" s="4">
        <f t="shared" si="17"/>
        <v>0.55069999999999997</v>
      </c>
    </row>
    <row r="149" spans="1:15">
      <c r="A149" s="30" t="s">
        <v>195</v>
      </c>
      <c r="B149" s="30" t="s">
        <v>327</v>
      </c>
      <c r="C149" s="30" t="s">
        <v>357</v>
      </c>
      <c r="D149" s="30">
        <v>2</v>
      </c>
      <c r="E149" s="30">
        <v>3200</v>
      </c>
      <c r="F149" s="29">
        <f t="shared" si="12"/>
        <v>0.97297297297297303</v>
      </c>
      <c r="G149" s="31">
        <f t="shared" si="13"/>
        <v>37362.162162162167</v>
      </c>
      <c r="H149" s="30">
        <v>325</v>
      </c>
      <c r="I149" s="30">
        <v>0.81640000000000001</v>
      </c>
      <c r="J149" s="30">
        <v>195</v>
      </c>
      <c r="K149" s="33">
        <v>844</v>
      </c>
      <c r="L149">
        <f t="shared" si="14"/>
        <v>649</v>
      </c>
      <c r="M149">
        <f t="shared" si="15"/>
        <v>130</v>
      </c>
      <c r="N149">
        <f t="shared" si="16"/>
        <v>0.26024653312788903</v>
      </c>
      <c r="O149" s="4">
        <f t="shared" si="17"/>
        <v>0.81640000000000001</v>
      </c>
    </row>
    <row r="150" spans="1:15">
      <c r="A150" s="30" t="s">
        <v>196</v>
      </c>
      <c r="B150" s="30" t="s">
        <v>332</v>
      </c>
      <c r="C150" s="30" t="s">
        <v>356</v>
      </c>
      <c r="D150" s="30">
        <v>2</v>
      </c>
      <c r="E150" s="30">
        <v>1325</v>
      </c>
      <c r="F150" s="29">
        <f t="shared" si="12"/>
        <v>0.97297297297297303</v>
      </c>
      <c r="G150" s="31">
        <f t="shared" si="13"/>
        <v>15470.270270270272</v>
      </c>
      <c r="H150" s="30">
        <v>283</v>
      </c>
      <c r="I150" s="30">
        <v>0.29320000000000002</v>
      </c>
      <c r="J150" s="30">
        <v>161</v>
      </c>
      <c r="K150" s="33">
        <v>319</v>
      </c>
      <c r="L150">
        <f t="shared" si="14"/>
        <v>158</v>
      </c>
      <c r="M150">
        <f t="shared" si="15"/>
        <v>122</v>
      </c>
      <c r="N150">
        <f t="shared" si="16"/>
        <v>0.71772151898734182</v>
      </c>
      <c r="O150" s="4">
        <f t="shared" si="17"/>
        <v>0.29320000000000002</v>
      </c>
    </row>
    <row r="151" spans="1:15">
      <c r="A151" s="30" t="s">
        <v>197</v>
      </c>
      <c r="B151" s="30" t="s">
        <v>332</v>
      </c>
      <c r="C151" s="30" t="s">
        <v>357</v>
      </c>
      <c r="D151" s="30">
        <v>1</v>
      </c>
      <c r="E151" s="30">
        <v>975</v>
      </c>
      <c r="F151" s="29">
        <f t="shared" si="12"/>
        <v>0.97297297297297303</v>
      </c>
      <c r="G151" s="31">
        <f t="shared" si="13"/>
        <v>11383.783783783785</v>
      </c>
      <c r="H151" s="30">
        <v>192</v>
      </c>
      <c r="I151" s="30">
        <v>0.50139999999999996</v>
      </c>
      <c r="J151" s="30">
        <v>145</v>
      </c>
      <c r="K151" s="33">
        <v>300</v>
      </c>
      <c r="L151">
        <f t="shared" si="14"/>
        <v>155</v>
      </c>
      <c r="M151">
        <f t="shared" si="15"/>
        <v>47</v>
      </c>
      <c r="N151">
        <f t="shared" si="16"/>
        <v>0.34258064516129033</v>
      </c>
      <c r="O151" s="4">
        <f t="shared" si="17"/>
        <v>0.50139999999999996</v>
      </c>
    </row>
    <row r="152" spans="1:15">
      <c r="A152" s="30" t="s">
        <v>198</v>
      </c>
      <c r="B152" s="30" t="s">
        <v>332</v>
      </c>
      <c r="C152" s="30" t="s">
        <v>357</v>
      </c>
      <c r="D152" s="30">
        <v>2</v>
      </c>
      <c r="E152" s="30">
        <v>1550</v>
      </c>
      <c r="F152" s="29">
        <f t="shared" si="12"/>
        <v>0.97297297297297303</v>
      </c>
      <c r="G152" s="31">
        <f t="shared" si="13"/>
        <v>18097.297297297297</v>
      </c>
      <c r="H152" s="30">
        <v>307</v>
      </c>
      <c r="I152" s="30">
        <v>0.3014</v>
      </c>
      <c r="J152" s="30">
        <v>185</v>
      </c>
      <c r="K152" s="33">
        <v>376</v>
      </c>
      <c r="L152">
        <f t="shared" si="14"/>
        <v>191</v>
      </c>
      <c r="M152">
        <f t="shared" si="15"/>
        <v>122</v>
      </c>
      <c r="N152">
        <f t="shared" si="16"/>
        <v>0.61099476439790579</v>
      </c>
      <c r="O152" s="4">
        <f t="shared" si="17"/>
        <v>0.3014</v>
      </c>
    </row>
    <row r="153" spans="1:15">
      <c r="A153" s="30" t="s">
        <v>199</v>
      </c>
      <c r="B153" s="30" t="s">
        <v>333</v>
      </c>
      <c r="C153" s="30" t="s">
        <v>356</v>
      </c>
      <c r="D153" s="30">
        <v>1</v>
      </c>
      <c r="E153" s="30">
        <v>1165</v>
      </c>
      <c r="F153" s="29">
        <f t="shared" si="12"/>
        <v>0.97297297297297303</v>
      </c>
      <c r="G153" s="31">
        <f t="shared" si="13"/>
        <v>13602.162162162163</v>
      </c>
      <c r="H153" s="30">
        <v>180</v>
      </c>
      <c r="I153" s="30">
        <v>0.34250000000000003</v>
      </c>
      <c r="J153" s="30">
        <v>135</v>
      </c>
      <c r="K153" s="33">
        <v>220</v>
      </c>
      <c r="L153">
        <f t="shared" si="14"/>
        <v>85</v>
      </c>
      <c r="M153">
        <f t="shared" si="15"/>
        <v>45</v>
      </c>
      <c r="N153">
        <f t="shared" si="16"/>
        <v>0.52352941176470591</v>
      </c>
      <c r="O153" s="4">
        <f t="shared" si="17"/>
        <v>0.34250000000000003</v>
      </c>
    </row>
    <row r="154" spans="1:15">
      <c r="A154" s="30" t="s">
        <v>200</v>
      </c>
      <c r="B154" s="30" t="s">
        <v>333</v>
      </c>
      <c r="C154" s="30" t="s">
        <v>356</v>
      </c>
      <c r="D154" s="30">
        <v>2</v>
      </c>
      <c r="E154" s="30">
        <v>1625</v>
      </c>
      <c r="F154" s="29">
        <f t="shared" si="12"/>
        <v>0.97297297297297303</v>
      </c>
      <c r="G154" s="31">
        <f t="shared" si="13"/>
        <v>18972.972972972973</v>
      </c>
      <c r="H154" s="30">
        <v>260</v>
      </c>
      <c r="I154" s="30">
        <v>0.6</v>
      </c>
      <c r="J154" s="30">
        <v>220</v>
      </c>
      <c r="K154" s="33">
        <v>312</v>
      </c>
      <c r="L154">
        <f t="shared" si="14"/>
        <v>92</v>
      </c>
      <c r="M154">
        <f t="shared" si="15"/>
        <v>40</v>
      </c>
      <c r="N154">
        <f t="shared" si="16"/>
        <v>0.44782608695652171</v>
      </c>
      <c r="O154" s="4">
        <f t="shared" si="17"/>
        <v>0.6</v>
      </c>
    </row>
    <row r="155" spans="1:15">
      <c r="A155" s="30" t="s">
        <v>201</v>
      </c>
      <c r="B155" s="30" t="s">
        <v>333</v>
      </c>
      <c r="C155" s="30" t="s">
        <v>357</v>
      </c>
      <c r="D155" s="30">
        <v>1</v>
      </c>
      <c r="E155" s="30">
        <v>1400</v>
      </c>
      <c r="F155" s="29">
        <f t="shared" si="12"/>
        <v>0.97297297297297303</v>
      </c>
      <c r="G155" s="31">
        <f t="shared" si="13"/>
        <v>16345.945945945947</v>
      </c>
      <c r="H155" s="30">
        <v>232</v>
      </c>
      <c r="I155" s="30">
        <v>0.49859999999999999</v>
      </c>
      <c r="J155" s="30">
        <v>135</v>
      </c>
      <c r="K155" s="33">
        <v>287</v>
      </c>
      <c r="L155">
        <f t="shared" si="14"/>
        <v>152</v>
      </c>
      <c r="M155">
        <f t="shared" si="15"/>
        <v>97</v>
      </c>
      <c r="N155">
        <f t="shared" si="16"/>
        <v>0.61052631578947369</v>
      </c>
      <c r="O155" s="4">
        <f t="shared" si="17"/>
        <v>0.49859999999999999</v>
      </c>
    </row>
    <row r="156" spans="1:15">
      <c r="A156" s="30" t="s">
        <v>202</v>
      </c>
      <c r="B156" s="30" t="s">
        <v>333</v>
      </c>
      <c r="C156" s="30" t="s">
        <v>357</v>
      </c>
      <c r="D156" s="30">
        <v>2</v>
      </c>
      <c r="E156" s="30">
        <v>1995</v>
      </c>
      <c r="F156" s="29">
        <f t="shared" si="12"/>
        <v>0.97297297297297303</v>
      </c>
      <c r="G156" s="31">
        <f t="shared" si="13"/>
        <v>23292.972972972973</v>
      </c>
      <c r="H156" s="30">
        <v>292</v>
      </c>
      <c r="I156" s="30">
        <v>0.63839999999999997</v>
      </c>
      <c r="J156" s="30">
        <v>224</v>
      </c>
      <c r="K156" s="33">
        <v>331</v>
      </c>
      <c r="L156">
        <f t="shared" si="14"/>
        <v>107</v>
      </c>
      <c r="M156">
        <f t="shared" si="15"/>
        <v>68</v>
      </c>
      <c r="N156">
        <f t="shared" si="16"/>
        <v>0.60841121495327111</v>
      </c>
      <c r="O156" s="4">
        <f t="shared" si="17"/>
        <v>0.63839999999999997</v>
      </c>
    </row>
    <row r="157" spans="1:15">
      <c r="A157" s="30" t="s">
        <v>203</v>
      </c>
      <c r="B157" s="30" t="s">
        <v>334</v>
      </c>
      <c r="C157" s="30" t="s">
        <v>356</v>
      </c>
      <c r="D157" s="30">
        <v>1</v>
      </c>
      <c r="E157" s="30">
        <v>760</v>
      </c>
      <c r="F157" s="29">
        <f t="shared" si="12"/>
        <v>0.97297297297297303</v>
      </c>
      <c r="G157" s="31">
        <f t="shared" si="13"/>
        <v>8873.5135135135133</v>
      </c>
      <c r="H157" s="30">
        <v>169</v>
      </c>
      <c r="I157" s="30">
        <v>0.29039999999999999</v>
      </c>
      <c r="J157" s="30">
        <v>100</v>
      </c>
      <c r="K157" s="33">
        <v>195</v>
      </c>
      <c r="L157">
        <f t="shared" si="14"/>
        <v>95</v>
      </c>
      <c r="M157">
        <f t="shared" si="15"/>
        <v>69</v>
      </c>
      <c r="N157">
        <f t="shared" si="16"/>
        <v>0.68105263157894735</v>
      </c>
      <c r="O157" s="4">
        <f t="shared" si="17"/>
        <v>0.29039999999999999</v>
      </c>
    </row>
    <row r="158" spans="1:15">
      <c r="A158" s="30" t="s">
        <v>204</v>
      </c>
      <c r="B158" s="30" t="s">
        <v>334</v>
      </c>
      <c r="C158" s="30" t="s">
        <v>356</v>
      </c>
      <c r="D158" s="30">
        <v>2</v>
      </c>
      <c r="E158" s="30">
        <v>965</v>
      </c>
      <c r="F158" s="29">
        <f t="shared" si="12"/>
        <v>0.97297297297297303</v>
      </c>
      <c r="G158" s="31">
        <f t="shared" si="13"/>
        <v>11267.027027027028</v>
      </c>
      <c r="H158" s="30">
        <v>189</v>
      </c>
      <c r="I158" s="30">
        <v>0.53969999999999996</v>
      </c>
      <c r="J158" s="30">
        <v>135</v>
      </c>
      <c r="K158" s="33">
        <v>284</v>
      </c>
      <c r="L158">
        <f t="shared" si="14"/>
        <v>149</v>
      </c>
      <c r="M158">
        <f t="shared" si="15"/>
        <v>54</v>
      </c>
      <c r="N158">
        <f t="shared" si="16"/>
        <v>0.38993288590604025</v>
      </c>
      <c r="O158" s="4">
        <f t="shared" si="17"/>
        <v>0.53969999999999996</v>
      </c>
    </row>
    <row r="159" spans="1:15">
      <c r="A159" s="30" t="s">
        <v>205</v>
      </c>
      <c r="B159" s="30" t="s">
        <v>334</v>
      </c>
      <c r="C159" s="30" t="s">
        <v>357</v>
      </c>
      <c r="D159" s="30">
        <v>1</v>
      </c>
      <c r="E159" s="30">
        <v>1185</v>
      </c>
      <c r="F159" s="29">
        <f t="shared" si="12"/>
        <v>0.97297297297297303</v>
      </c>
      <c r="G159" s="31">
        <f t="shared" si="13"/>
        <v>13835.675675675677</v>
      </c>
      <c r="H159" s="30">
        <v>289</v>
      </c>
      <c r="I159" s="30">
        <v>0.27950000000000003</v>
      </c>
      <c r="J159" s="30">
        <v>157</v>
      </c>
      <c r="K159" s="33">
        <v>320</v>
      </c>
      <c r="L159">
        <f t="shared" si="14"/>
        <v>163</v>
      </c>
      <c r="M159">
        <f t="shared" si="15"/>
        <v>132</v>
      </c>
      <c r="N159">
        <f t="shared" si="16"/>
        <v>0.74785276073619633</v>
      </c>
      <c r="O159" s="4">
        <f t="shared" si="17"/>
        <v>0.27950000000000003</v>
      </c>
    </row>
    <row r="160" spans="1:15">
      <c r="A160" s="30" t="s">
        <v>206</v>
      </c>
      <c r="B160" s="30" t="s">
        <v>327</v>
      </c>
      <c r="C160" s="30" t="s">
        <v>356</v>
      </c>
      <c r="D160" s="30">
        <v>1</v>
      </c>
      <c r="E160" s="30">
        <v>1700</v>
      </c>
      <c r="F160" s="29">
        <f t="shared" si="12"/>
        <v>0.97297297297297303</v>
      </c>
      <c r="G160" s="31">
        <f t="shared" si="13"/>
        <v>19848.64864864865</v>
      </c>
      <c r="H160" s="30">
        <v>239</v>
      </c>
      <c r="I160" s="30">
        <v>0.67669999999999997</v>
      </c>
      <c r="J160" s="30">
        <v>98</v>
      </c>
      <c r="K160" s="33">
        <v>430</v>
      </c>
      <c r="L160">
        <f t="shared" si="14"/>
        <v>332</v>
      </c>
      <c r="M160">
        <f t="shared" si="15"/>
        <v>141</v>
      </c>
      <c r="N160">
        <f t="shared" si="16"/>
        <v>0.43975903614457834</v>
      </c>
      <c r="O160" s="4">
        <f t="shared" si="17"/>
        <v>0.67669999999999997</v>
      </c>
    </row>
    <row r="161" spans="1:15">
      <c r="A161" s="30" t="s">
        <v>207</v>
      </c>
      <c r="B161" s="30" t="s">
        <v>334</v>
      </c>
      <c r="C161" s="30" t="s">
        <v>357</v>
      </c>
      <c r="D161" s="30">
        <v>2</v>
      </c>
      <c r="E161" s="30">
        <v>1340</v>
      </c>
      <c r="F161" s="29">
        <f t="shared" si="12"/>
        <v>0.97297297297297303</v>
      </c>
      <c r="G161" s="31">
        <f t="shared" si="13"/>
        <v>15645.405405405407</v>
      </c>
      <c r="H161" s="30">
        <v>278</v>
      </c>
      <c r="I161" s="30">
        <v>0.38900000000000001</v>
      </c>
      <c r="J161" s="30">
        <v>135</v>
      </c>
      <c r="K161" s="33">
        <v>347</v>
      </c>
      <c r="L161">
        <f t="shared" si="14"/>
        <v>212</v>
      </c>
      <c r="M161">
        <f t="shared" si="15"/>
        <v>143</v>
      </c>
      <c r="N161">
        <f t="shared" si="16"/>
        <v>0.63962264150943393</v>
      </c>
      <c r="O161" s="4">
        <f t="shared" si="17"/>
        <v>0.38900000000000001</v>
      </c>
    </row>
    <row r="162" spans="1:15">
      <c r="A162" s="30" t="s">
        <v>208</v>
      </c>
      <c r="B162" s="30" t="s">
        <v>335</v>
      </c>
      <c r="C162" s="30" t="s">
        <v>356</v>
      </c>
      <c r="D162" s="30">
        <v>1</v>
      </c>
      <c r="E162" s="30">
        <v>1150</v>
      </c>
      <c r="F162" s="29">
        <f t="shared" si="12"/>
        <v>0.97297297297297303</v>
      </c>
      <c r="G162" s="31">
        <f t="shared" si="13"/>
        <v>13427.027027027028</v>
      </c>
      <c r="H162" s="30">
        <v>183</v>
      </c>
      <c r="I162" s="30">
        <v>0.57530000000000003</v>
      </c>
      <c r="J162" s="30">
        <v>80</v>
      </c>
      <c r="K162" s="33">
        <v>267</v>
      </c>
      <c r="L162">
        <f t="shared" si="14"/>
        <v>187</v>
      </c>
      <c r="M162">
        <f t="shared" si="15"/>
        <v>103</v>
      </c>
      <c r="N162">
        <f t="shared" si="16"/>
        <v>0.54064171122994653</v>
      </c>
      <c r="O162" s="4">
        <f t="shared" si="17"/>
        <v>0.57530000000000003</v>
      </c>
    </row>
    <row r="163" spans="1:15">
      <c r="A163" s="30" t="s">
        <v>209</v>
      </c>
      <c r="B163" s="30" t="s">
        <v>335</v>
      </c>
      <c r="C163" s="30" t="s">
        <v>356</v>
      </c>
      <c r="D163" s="30">
        <v>2</v>
      </c>
      <c r="E163" s="30">
        <v>2000</v>
      </c>
      <c r="F163" s="29">
        <f t="shared" si="12"/>
        <v>0.97297297297297303</v>
      </c>
      <c r="G163" s="31">
        <f t="shared" si="13"/>
        <v>23351.351351351354</v>
      </c>
      <c r="H163" s="30">
        <v>237</v>
      </c>
      <c r="I163" s="30">
        <v>0.31230000000000002</v>
      </c>
      <c r="J163" s="30">
        <v>160</v>
      </c>
      <c r="K163" s="33">
        <v>323</v>
      </c>
      <c r="L163">
        <f t="shared" si="14"/>
        <v>163</v>
      </c>
      <c r="M163">
        <f t="shared" si="15"/>
        <v>77</v>
      </c>
      <c r="N163">
        <f t="shared" si="16"/>
        <v>0.47791411042944787</v>
      </c>
      <c r="O163" s="4">
        <f t="shared" si="17"/>
        <v>0.31230000000000002</v>
      </c>
    </row>
    <row r="164" spans="1:15">
      <c r="A164" s="30" t="s">
        <v>210</v>
      </c>
      <c r="B164" s="30" t="s">
        <v>335</v>
      </c>
      <c r="C164" s="30" t="s">
        <v>357</v>
      </c>
      <c r="D164" s="30">
        <v>1</v>
      </c>
      <c r="E164" s="30">
        <v>1600</v>
      </c>
      <c r="F164" s="29">
        <f t="shared" si="12"/>
        <v>0.97297297297297303</v>
      </c>
      <c r="G164" s="31">
        <f t="shared" si="13"/>
        <v>18681.081081081084</v>
      </c>
      <c r="H164" s="30">
        <v>297</v>
      </c>
      <c r="I164" s="30">
        <v>0.4521</v>
      </c>
      <c r="J164" s="30">
        <v>225</v>
      </c>
      <c r="K164" s="33">
        <v>406</v>
      </c>
      <c r="L164">
        <f t="shared" si="14"/>
        <v>181</v>
      </c>
      <c r="M164">
        <f t="shared" si="15"/>
        <v>72</v>
      </c>
      <c r="N164">
        <f t="shared" si="16"/>
        <v>0.41823204419889504</v>
      </c>
      <c r="O164" s="4">
        <f t="shared" si="17"/>
        <v>0.4521</v>
      </c>
    </row>
    <row r="165" spans="1:15">
      <c r="A165" s="30" t="s">
        <v>211</v>
      </c>
      <c r="B165" s="30" t="s">
        <v>335</v>
      </c>
      <c r="C165" s="30" t="s">
        <v>357</v>
      </c>
      <c r="D165" s="30">
        <v>2</v>
      </c>
      <c r="E165" s="30">
        <v>2150</v>
      </c>
      <c r="F165" s="29">
        <f t="shared" si="12"/>
        <v>0.97297297297297303</v>
      </c>
      <c r="G165" s="31">
        <f t="shared" si="13"/>
        <v>25102.702702702703</v>
      </c>
      <c r="H165" s="30">
        <v>360</v>
      </c>
      <c r="I165" s="30">
        <v>0.53149999999999997</v>
      </c>
      <c r="J165" s="30">
        <v>170</v>
      </c>
      <c r="K165" s="33">
        <v>447</v>
      </c>
      <c r="L165">
        <f t="shared" si="14"/>
        <v>277</v>
      </c>
      <c r="M165">
        <f t="shared" si="15"/>
        <v>190</v>
      </c>
      <c r="N165">
        <f t="shared" si="16"/>
        <v>0.64873646209386282</v>
      </c>
      <c r="O165" s="4">
        <f t="shared" si="17"/>
        <v>0.53149999999999997</v>
      </c>
    </row>
    <row r="166" spans="1:15">
      <c r="A166" s="30" t="s">
        <v>212</v>
      </c>
      <c r="B166" s="30" t="s">
        <v>336</v>
      </c>
      <c r="C166" s="30" t="s">
        <v>356</v>
      </c>
      <c r="D166" s="30">
        <v>1</v>
      </c>
      <c r="E166" s="30">
        <v>1600</v>
      </c>
      <c r="F166" s="29">
        <f t="shared" si="12"/>
        <v>0.97297297297297303</v>
      </c>
      <c r="G166" s="31">
        <f t="shared" si="13"/>
        <v>18681.081081081084</v>
      </c>
      <c r="H166" s="30">
        <v>209</v>
      </c>
      <c r="I166" s="30">
        <v>0.53969999999999996</v>
      </c>
      <c r="J166" s="30">
        <v>94</v>
      </c>
      <c r="K166" s="33">
        <v>411</v>
      </c>
      <c r="L166">
        <f t="shared" si="14"/>
        <v>317</v>
      </c>
      <c r="M166">
        <f t="shared" si="15"/>
        <v>115</v>
      </c>
      <c r="N166">
        <f t="shared" si="16"/>
        <v>0.39022082018927451</v>
      </c>
      <c r="O166" s="4">
        <f t="shared" si="17"/>
        <v>0.53969999999999996</v>
      </c>
    </row>
    <row r="167" spans="1:15">
      <c r="A167" s="30" t="s">
        <v>213</v>
      </c>
      <c r="B167" s="30" t="s">
        <v>336</v>
      </c>
      <c r="C167" s="30" t="s">
        <v>356</v>
      </c>
      <c r="D167" s="30">
        <v>2</v>
      </c>
      <c r="E167" s="30">
        <v>2100</v>
      </c>
      <c r="F167" s="29">
        <f t="shared" si="12"/>
        <v>0.97297297297297303</v>
      </c>
      <c r="G167" s="31">
        <f t="shared" si="13"/>
        <v>24518.91891891892</v>
      </c>
      <c r="H167" s="30">
        <v>265</v>
      </c>
      <c r="I167" s="30">
        <v>0.4027</v>
      </c>
      <c r="J167" s="30">
        <v>130</v>
      </c>
      <c r="K167" s="33">
        <v>438</v>
      </c>
      <c r="L167">
        <f t="shared" si="14"/>
        <v>308</v>
      </c>
      <c r="M167">
        <f t="shared" si="15"/>
        <v>135</v>
      </c>
      <c r="N167">
        <f t="shared" si="16"/>
        <v>0.45064935064935063</v>
      </c>
      <c r="O167" s="4">
        <f t="shared" si="17"/>
        <v>0.4027</v>
      </c>
    </row>
    <row r="168" spans="1:15">
      <c r="A168" s="30" t="s">
        <v>214</v>
      </c>
      <c r="B168" s="30" t="s">
        <v>336</v>
      </c>
      <c r="C168" s="30" t="s">
        <v>357</v>
      </c>
      <c r="D168" s="30">
        <v>1</v>
      </c>
      <c r="E168" s="30">
        <v>1200</v>
      </c>
      <c r="F168" s="29">
        <f t="shared" si="12"/>
        <v>0.97297297297297303</v>
      </c>
      <c r="G168" s="31">
        <f t="shared" si="13"/>
        <v>14010.810810810812</v>
      </c>
      <c r="H168" s="30">
        <v>435</v>
      </c>
      <c r="I168" s="30">
        <v>0.4</v>
      </c>
      <c r="J168" s="30">
        <v>162</v>
      </c>
      <c r="K168" s="33">
        <v>504</v>
      </c>
      <c r="L168">
        <f t="shared" si="14"/>
        <v>342</v>
      </c>
      <c r="M168">
        <f t="shared" si="15"/>
        <v>273</v>
      </c>
      <c r="N168">
        <f t="shared" si="16"/>
        <v>0.73859649122807014</v>
      </c>
      <c r="O168" s="4">
        <f t="shared" si="17"/>
        <v>0.4</v>
      </c>
    </row>
    <row r="169" spans="1:15">
      <c r="A169" s="30" t="s">
        <v>215</v>
      </c>
      <c r="B169" s="30" t="s">
        <v>336</v>
      </c>
      <c r="C169" s="30" t="s">
        <v>357</v>
      </c>
      <c r="D169" s="30">
        <v>2</v>
      </c>
      <c r="E169" s="30">
        <v>2100</v>
      </c>
      <c r="F169" s="29">
        <f t="shared" si="12"/>
        <v>0.97297297297297303</v>
      </c>
      <c r="G169" s="31">
        <f t="shared" si="13"/>
        <v>24518.91891891892</v>
      </c>
      <c r="H169" s="30">
        <v>487</v>
      </c>
      <c r="I169" s="30">
        <v>0.43009999999999998</v>
      </c>
      <c r="J169" s="30">
        <v>175</v>
      </c>
      <c r="K169" s="33">
        <v>755</v>
      </c>
      <c r="L169">
        <f t="shared" si="14"/>
        <v>580</v>
      </c>
      <c r="M169">
        <f t="shared" si="15"/>
        <v>312</v>
      </c>
      <c r="N169">
        <f t="shared" si="16"/>
        <v>0.53034482758620693</v>
      </c>
      <c r="O169" s="4">
        <f t="shared" si="17"/>
        <v>0.43009999999999998</v>
      </c>
    </row>
    <row r="170" spans="1:15">
      <c r="A170" s="30" t="s">
        <v>216</v>
      </c>
      <c r="B170" s="30" t="s">
        <v>337</v>
      </c>
      <c r="C170" s="30" t="s">
        <v>356</v>
      </c>
      <c r="D170" s="30">
        <v>2</v>
      </c>
      <c r="E170" s="30">
        <v>2500</v>
      </c>
      <c r="F170" s="29">
        <f t="shared" si="12"/>
        <v>0.97297297297297303</v>
      </c>
      <c r="G170" s="31">
        <f t="shared" si="13"/>
        <v>29189.18918918919</v>
      </c>
      <c r="H170" s="30">
        <v>231</v>
      </c>
      <c r="I170" s="30">
        <v>0.4027</v>
      </c>
      <c r="J170" s="30">
        <v>129</v>
      </c>
      <c r="K170" s="33">
        <v>431</v>
      </c>
      <c r="L170">
        <f t="shared" si="14"/>
        <v>302</v>
      </c>
      <c r="M170">
        <f t="shared" si="15"/>
        <v>102</v>
      </c>
      <c r="N170">
        <f t="shared" si="16"/>
        <v>0.37019867549668872</v>
      </c>
      <c r="O170" s="4">
        <f t="shared" si="17"/>
        <v>0.4027</v>
      </c>
    </row>
    <row r="171" spans="1:15">
      <c r="A171" s="30" t="s">
        <v>217</v>
      </c>
      <c r="B171" s="30" t="s">
        <v>294</v>
      </c>
      <c r="C171" s="30" t="s">
        <v>357</v>
      </c>
      <c r="D171" s="30">
        <v>2</v>
      </c>
      <c r="E171" s="30">
        <v>2000</v>
      </c>
      <c r="F171" s="29">
        <f t="shared" si="12"/>
        <v>0.97297297297297303</v>
      </c>
      <c r="G171" s="31">
        <f t="shared" si="13"/>
        <v>23351.351351351354</v>
      </c>
      <c r="H171" s="30">
        <v>199</v>
      </c>
      <c r="I171" s="30">
        <v>0.31230000000000002</v>
      </c>
      <c r="J171" s="30">
        <v>97</v>
      </c>
      <c r="K171" s="33">
        <v>240</v>
      </c>
      <c r="L171">
        <f t="shared" si="14"/>
        <v>143</v>
      </c>
      <c r="M171">
        <f t="shared" si="15"/>
        <v>102</v>
      </c>
      <c r="N171">
        <f t="shared" si="16"/>
        <v>0.67062937062937067</v>
      </c>
      <c r="O171" s="4">
        <f t="shared" si="17"/>
        <v>0.31230000000000002</v>
      </c>
    </row>
    <row r="172" spans="1:15">
      <c r="A172" s="30" t="s">
        <v>218</v>
      </c>
      <c r="B172" s="30" t="s">
        <v>337</v>
      </c>
      <c r="C172" s="30" t="s">
        <v>357</v>
      </c>
      <c r="D172" s="30">
        <v>1</v>
      </c>
      <c r="E172" s="30">
        <v>2500</v>
      </c>
      <c r="F172" s="29">
        <f t="shared" si="12"/>
        <v>0.97297297297297303</v>
      </c>
      <c r="G172" s="31">
        <f t="shared" si="13"/>
        <v>29189.18918918919</v>
      </c>
      <c r="H172" s="30">
        <v>490</v>
      </c>
      <c r="I172" s="30">
        <v>0.2301</v>
      </c>
      <c r="J172" s="30">
        <v>186</v>
      </c>
      <c r="K172" s="33">
        <v>578</v>
      </c>
      <c r="L172">
        <f t="shared" si="14"/>
        <v>392</v>
      </c>
      <c r="M172">
        <f t="shared" si="15"/>
        <v>304</v>
      </c>
      <c r="N172">
        <f t="shared" si="16"/>
        <v>0.7204081632653061</v>
      </c>
      <c r="O172" s="4">
        <f t="shared" si="17"/>
        <v>0.2301</v>
      </c>
    </row>
    <row r="173" spans="1:15">
      <c r="A173" s="30" t="s">
        <v>219</v>
      </c>
      <c r="B173" s="30" t="s">
        <v>337</v>
      </c>
      <c r="C173" s="30" t="s">
        <v>357</v>
      </c>
      <c r="D173" s="30">
        <v>2</v>
      </c>
      <c r="E173" s="30">
        <v>2750</v>
      </c>
      <c r="F173" s="29">
        <f t="shared" si="12"/>
        <v>0.97297297297297303</v>
      </c>
      <c r="G173" s="31">
        <f t="shared" si="13"/>
        <v>32108.10810810811</v>
      </c>
      <c r="H173" s="30">
        <v>538</v>
      </c>
      <c r="I173" s="30">
        <v>0.6</v>
      </c>
      <c r="J173" s="30">
        <v>188</v>
      </c>
      <c r="K173" s="33">
        <v>810</v>
      </c>
      <c r="L173">
        <f t="shared" si="14"/>
        <v>622</v>
      </c>
      <c r="M173">
        <f t="shared" si="15"/>
        <v>350</v>
      </c>
      <c r="N173">
        <f t="shared" si="16"/>
        <v>0.5501607717041801</v>
      </c>
      <c r="O173" s="4">
        <f t="shared" si="17"/>
        <v>0.6</v>
      </c>
    </row>
    <row r="174" spans="1:15">
      <c r="A174" s="30" t="s">
        <v>220</v>
      </c>
      <c r="B174" s="30" t="s">
        <v>337</v>
      </c>
      <c r="C174" s="30" t="s">
        <v>356</v>
      </c>
      <c r="D174" s="30">
        <v>1</v>
      </c>
      <c r="E174" s="30">
        <v>1800</v>
      </c>
      <c r="F174" s="29">
        <f t="shared" si="12"/>
        <v>0.97297297297297303</v>
      </c>
      <c r="G174" s="31">
        <f t="shared" si="13"/>
        <v>21016.216216216217</v>
      </c>
      <c r="H174" s="30">
        <v>288</v>
      </c>
      <c r="I174" s="30">
        <v>0.2329</v>
      </c>
      <c r="J174" s="30">
        <v>89</v>
      </c>
      <c r="K174" s="33">
        <v>390</v>
      </c>
      <c r="L174">
        <f t="shared" si="14"/>
        <v>301</v>
      </c>
      <c r="M174">
        <f t="shared" si="15"/>
        <v>199</v>
      </c>
      <c r="N174">
        <f t="shared" si="16"/>
        <v>0.62890365448504992</v>
      </c>
      <c r="O174" s="4">
        <f t="shared" si="17"/>
        <v>0.2329</v>
      </c>
    </row>
    <row r="175" spans="1:15">
      <c r="A175" s="30" t="s">
        <v>221</v>
      </c>
      <c r="B175" s="30" t="s">
        <v>338</v>
      </c>
      <c r="C175" s="30" t="s">
        <v>356</v>
      </c>
      <c r="D175" s="30">
        <v>2</v>
      </c>
      <c r="E175" s="30">
        <v>3000</v>
      </c>
      <c r="F175" s="29">
        <f t="shared" si="12"/>
        <v>0.97297297297297303</v>
      </c>
      <c r="G175" s="31">
        <f t="shared" si="13"/>
        <v>35027.027027027027</v>
      </c>
      <c r="H175" s="30">
        <v>415</v>
      </c>
      <c r="I175" s="30">
        <v>0.40820000000000001</v>
      </c>
      <c r="J175" s="30">
        <v>193</v>
      </c>
      <c r="K175" s="33">
        <v>648</v>
      </c>
      <c r="L175">
        <f t="shared" si="14"/>
        <v>455</v>
      </c>
      <c r="M175">
        <f t="shared" si="15"/>
        <v>222</v>
      </c>
      <c r="N175">
        <f t="shared" si="16"/>
        <v>0.49032967032967034</v>
      </c>
      <c r="O175" s="4">
        <f t="shared" si="17"/>
        <v>0.40820000000000001</v>
      </c>
    </row>
    <row r="176" spans="1:15">
      <c r="A176" s="30" t="s">
        <v>222</v>
      </c>
      <c r="B176" s="30" t="s">
        <v>338</v>
      </c>
      <c r="C176" s="30" t="s">
        <v>357</v>
      </c>
      <c r="D176" s="30">
        <v>1</v>
      </c>
      <c r="E176" s="30">
        <v>2000</v>
      </c>
      <c r="F176" s="29">
        <f t="shared" si="12"/>
        <v>0.97297297297297303</v>
      </c>
      <c r="G176" s="31">
        <f t="shared" si="13"/>
        <v>23351.351351351354</v>
      </c>
      <c r="H176" s="30">
        <v>387</v>
      </c>
      <c r="I176" s="30">
        <v>0.32600000000000001</v>
      </c>
      <c r="J176" s="30">
        <v>193</v>
      </c>
      <c r="K176" s="33">
        <v>600</v>
      </c>
      <c r="L176">
        <f t="shared" si="14"/>
        <v>407</v>
      </c>
      <c r="M176">
        <f t="shared" si="15"/>
        <v>194</v>
      </c>
      <c r="N176">
        <f t="shared" si="16"/>
        <v>0.48132678132678142</v>
      </c>
      <c r="O176" s="4">
        <f t="shared" si="17"/>
        <v>0.32600000000000001</v>
      </c>
    </row>
    <row r="177" spans="1:15">
      <c r="A177" s="30" t="s">
        <v>223</v>
      </c>
      <c r="B177" s="30" t="s">
        <v>338</v>
      </c>
      <c r="C177" s="30" t="s">
        <v>357</v>
      </c>
      <c r="D177" s="30">
        <v>2</v>
      </c>
      <c r="E177" s="30">
        <v>2950</v>
      </c>
      <c r="F177" s="29">
        <f t="shared" si="12"/>
        <v>0.97297297297297303</v>
      </c>
      <c r="G177" s="31">
        <f t="shared" si="13"/>
        <v>34443.243243243247</v>
      </c>
      <c r="H177" s="30">
        <v>575</v>
      </c>
      <c r="I177" s="30">
        <v>0.38900000000000001</v>
      </c>
      <c r="J177" s="30">
        <v>192</v>
      </c>
      <c r="K177" s="33">
        <v>829</v>
      </c>
      <c r="L177">
        <f t="shared" si="14"/>
        <v>637</v>
      </c>
      <c r="M177">
        <f t="shared" si="15"/>
        <v>383</v>
      </c>
      <c r="N177">
        <f t="shared" si="16"/>
        <v>0.58100470957613826</v>
      </c>
      <c r="O177" s="4">
        <f t="shared" si="17"/>
        <v>0.38900000000000001</v>
      </c>
    </row>
    <row r="178" spans="1:15">
      <c r="A178" s="30" t="s">
        <v>224</v>
      </c>
      <c r="B178" s="30" t="s">
        <v>338</v>
      </c>
      <c r="C178" s="30" t="s">
        <v>356</v>
      </c>
      <c r="D178" s="30">
        <v>1</v>
      </c>
      <c r="E178" s="30">
        <v>1700</v>
      </c>
      <c r="F178" s="29">
        <f t="shared" si="12"/>
        <v>0.97297297297297303</v>
      </c>
      <c r="G178" s="31">
        <f t="shared" si="13"/>
        <v>19848.64864864865</v>
      </c>
      <c r="H178" s="30">
        <v>228</v>
      </c>
      <c r="I178" s="30">
        <v>0.52049999999999996</v>
      </c>
      <c r="J178" s="30">
        <v>98</v>
      </c>
      <c r="K178" s="33">
        <v>432</v>
      </c>
      <c r="L178">
        <f t="shared" si="14"/>
        <v>334</v>
      </c>
      <c r="M178">
        <f t="shared" si="15"/>
        <v>130</v>
      </c>
      <c r="N178">
        <f t="shared" si="16"/>
        <v>0.41137724550898203</v>
      </c>
      <c r="O178" s="4">
        <f t="shared" si="17"/>
        <v>0.52049999999999996</v>
      </c>
    </row>
    <row r="179" spans="1:15">
      <c r="A179" s="30" t="s">
        <v>225</v>
      </c>
      <c r="B179" s="30" t="s">
        <v>339</v>
      </c>
      <c r="C179" s="30" t="s">
        <v>356</v>
      </c>
      <c r="D179" s="30">
        <v>1</v>
      </c>
      <c r="E179" s="30">
        <v>3000</v>
      </c>
      <c r="F179" s="29">
        <f t="shared" si="12"/>
        <v>0.97297297297297303</v>
      </c>
      <c r="G179" s="31">
        <f t="shared" si="13"/>
        <v>35027.027027027027</v>
      </c>
      <c r="H179" s="30">
        <v>337</v>
      </c>
      <c r="I179" s="30">
        <v>0.46300000000000002</v>
      </c>
      <c r="J179" s="30">
        <v>87</v>
      </c>
      <c r="K179" s="33">
        <v>512</v>
      </c>
      <c r="L179">
        <f t="shared" si="14"/>
        <v>425</v>
      </c>
      <c r="M179">
        <f t="shared" si="15"/>
        <v>250</v>
      </c>
      <c r="N179">
        <f t="shared" si="16"/>
        <v>0.57058823529411762</v>
      </c>
      <c r="O179" s="4">
        <f t="shared" si="17"/>
        <v>0.46300000000000002</v>
      </c>
    </row>
    <row r="180" spans="1:15">
      <c r="A180" s="30" t="s">
        <v>226</v>
      </c>
      <c r="B180" s="30" t="s">
        <v>339</v>
      </c>
      <c r="C180" s="30" t="s">
        <v>356</v>
      </c>
      <c r="D180" s="30">
        <v>2</v>
      </c>
      <c r="E180" s="30">
        <v>3200</v>
      </c>
      <c r="F180" s="29">
        <f t="shared" si="12"/>
        <v>0.97297297297297303</v>
      </c>
      <c r="G180" s="31">
        <f t="shared" si="13"/>
        <v>37362.162162162167</v>
      </c>
      <c r="H180" s="30">
        <v>154</v>
      </c>
      <c r="I180" s="30">
        <v>0.67949999999999999</v>
      </c>
      <c r="J180" s="30">
        <v>154</v>
      </c>
      <c r="K180" s="33">
        <v>480</v>
      </c>
      <c r="L180">
        <f t="shared" si="14"/>
        <v>326</v>
      </c>
      <c r="M180">
        <f t="shared" si="15"/>
        <v>0</v>
      </c>
      <c r="N180">
        <f t="shared" si="16"/>
        <v>0.1</v>
      </c>
      <c r="O180" s="4">
        <f t="shared" si="17"/>
        <v>0.67949999999999999</v>
      </c>
    </row>
    <row r="181" spans="1:15">
      <c r="A181" s="30" t="s">
        <v>227</v>
      </c>
      <c r="B181" s="30" t="s">
        <v>340</v>
      </c>
      <c r="C181" s="30" t="s">
        <v>356</v>
      </c>
      <c r="D181" s="30">
        <v>2</v>
      </c>
      <c r="E181" s="30">
        <v>4500</v>
      </c>
      <c r="F181" s="29">
        <f t="shared" si="12"/>
        <v>0.97297297297297303</v>
      </c>
      <c r="G181" s="31">
        <f t="shared" si="13"/>
        <v>52540.54054054054</v>
      </c>
      <c r="H181" s="30">
        <v>432</v>
      </c>
      <c r="I181" s="30">
        <v>0.68220000000000003</v>
      </c>
      <c r="J181" s="30">
        <v>273</v>
      </c>
      <c r="K181" s="33">
        <v>853</v>
      </c>
      <c r="L181">
        <f t="shared" si="14"/>
        <v>580</v>
      </c>
      <c r="M181">
        <f t="shared" si="15"/>
        <v>159</v>
      </c>
      <c r="N181">
        <f t="shared" si="16"/>
        <v>0.31931034482758625</v>
      </c>
      <c r="O181" s="4">
        <f t="shared" si="17"/>
        <v>0.68220000000000003</v>
      </c>
    </row>
    <row r="182" spans="1:15">
      <c r="A182" s="30" t="s">
        <v>228</v>
      </c>
      <c r="B182" s="30" t="s">
        <v>294</v>
      </c>
      <c r="C182" s="30" t="s">
        <v>356</v>
      </c>
      <c r="D182" s="30">
        <v>1</v>
      </c>
      <c r="E182" s="30">
        <v>800</v>
      </c>
      <c r="F182" s="29">
        <f t="shared" si="12"/>
        <v>0.97297297297297303</v>
      </c>
      <c r="G182" s="31">
        <f t="shared" si="13"/>
        <v>9340.5405405405418</v>
      </c>
      <c r="H182" s="30">
        <v>104</v>
      </c>
      <c r="I182" s="30">
        <v>0.56989999999999996</v>
      </c>
      <c r="J182" s="30">
        <v>53</v>
      </c>
      <c r="K182" s="33">
        <v>188</v>
      </c>
      <c r="L182">
        <f t="shared" si="14"/>
        <v>135</v>
      </c>
      <c r="M182">
        <f t="shared" si="15"/>
        <v>51</v>
      </c>
      <c r="N182">
        <f t="shared" si="16"/>
        <v>0.40222222222222226</v>
      </c>
      <c r="O182" s="4">
        <f t="shared" si="17"/>
        <v>0.56989999999999996</v>
      </c>
    </row>
    <row r="183" spans="1:15">
      <c r="A183" s="30" t="s">
        <v>229</v>
      </c>
      <c r="B183" s="30" t="s">
        <v>340</v>
      </c>
      <c r="C183" s="30" t="s">
        <v>357</v>
      </c>
      <c r="D183" s="30">
        <v>1</v>
      </c>
      <c r="E183" s="30">
        <v>4500</v>
      </c>
      <c r="F183" s="29">
        <f t="shared" si="12"/>
        <v>0.97297297297297303</v>
      </c>
      <c r="G183" s="31">
        <f t="shared" si="13"/>
        <v>52540.54054054054</v>
      </c>
      <c r="H183" s="30">
        <v>200</v>
      </c>
      <c r="I183" s="30">
        <v>0.86850000000000005</v>
      </c>
      <c r="J183" s="30">
        <v>103</v>
      </c>
      <c r="K183" s="33">
        <v>807</v>
      </c>
      <c r="L183">
        <f t="shared" si="14"/>
        <v>704</v>
      </c>
      <c r="M183">
        <f t="shared" si="15"/>
        <v>97</v>
      </c>
      <c r="N183">
        <f t="shared" si="16"/>
        <v>0.21022727272727276</v>
      </c>
      <c r="O183" s="4">
        <f t="shared" si="17"/>
        <v>0.86850000000000005</v>
      </c>
    </row>
    <row r="184" spans="1:15">
      <c r="A184" s="30" t="s">
        <v>230</v>
      </c>
      <c r="B184" s="30" t="s">
        <v>340</v>
      </c>
      <c r="C184" s="30" t="s">
        <v>357</v>
      </c>
      <c r="D184" s="30">
        <v>2</v>
      </c>
      <c r="E184" s="30">
        <v>5500</v>
      </c>
      <c r="F184" s="29">
        <f t="shared" si="12"/>
        <v>0.97297297297297303</v>
      </c>
      <c r="G184" s="31">
        <f t="shared" si="13"/>
        <v>64216.21621621622</v>
      </c>
      <c r="H184" s="30">
        <v>428</v>
      </c>
      <c r="I184" s="30">
        <v>0.52329999999999999</v>
      </c>
      <c r="J184" s="30">
        <v>200</v>
      </c>
      <c r="K184" s="33">
        <v>770</v>
      </c>
      <c r="L184">
        <f t="shared" si="14"/>
        <v>570</v>
      </c>
      <c r="M184">
        <f t="shared" si="15"/>
        <v>228</v>
      </c>
      <c r="N184">
        <f t="shared" si="16"/>
        <v>0.42000000000000004</v>
      </c>
      <c r="O184" s="4">
        <f t="shared" si="17"/>
        <v>0.52329999999999999</v>
      </c>
    </row>
    <row r="185" spans="1:15">
      <c r="A185" s="30" t="s">
        <v>231</v>
      </c>
      <c r="B185" s="30" t="s">
        <v>340</v>
      </c>
      <c r="C185" s="30" t="s">
        <v>356</v>
      </c>
      <c r="D185" s="30">
        <v>1</v>
      </c>
      <c r="E185" s="30">
        <v>3500</v>
      </c>
      <c r="F185" s="29">
        <f t="shared" si="12"/>
        <v>0.97297297297297303</v>
      </c>
      <c r="G185" s="31">
        <f t="shared" si="13"/>
        <v>40864.864864864867</v>
      </c>
      <c r="H185" s="30">
        <v>576</v>
      </c>
      <c r="I185" s="30">
        <v>0.46029999999999999</v>
      </c>
      <c r="J185" s="30">
        <v>151</v>
      </c>
      <c r="K185" s="33">
        <v>890</v>
      </c>
      <c r="L185">
        <f t="shared" si="14"/>
        <v>739</v>
      </c>
      <c r="M185">
        <f t="shared" si="15"/>
        <v>425</v>
      </c>
      <c r="N185">
        <f t="shared" si="16"/>
        <v>0.56008119079837615</v>
      </c>
      <c r="O185" s="4">
        <f t="shared" si="17"/>
        <v>0.46029999999999999</v>
      </c>
    </row>
    <row r="186" spans="1:15">
      <c r="A186" s="30" t="s">
        <v>232</v>
      </c>
      <c r="B186" s="30" t="s">
        <v>341</v>
      </c>
      <c r="C186" s="30" t="s">
        <v>356</v>
      </c>
      <c r="D186" s="30">
        <v>2</v>
      </c>
      <c r="E186" s="30">
        <v>4000</v>
      </c>
      <c r="F186" s="29">
        <f t="shared" si="12"/>
        <v>0.97297297297297303</v>
      </c>
      <c r="G186" s="31">
        <f t="shared" si="13"/>
        <v>46702.702702702707</v>
      </c>
      <c r="H186" s="30">
        <v>560</v>
      </c>
      <c r="I186" s="30">
        <v>0.35339999999999999</v>
      </c>
      <c r="J186" s="30">
        <v>218</v>
      </c>
      <c r="K186" s="33">
        <v>681</v>
      </c>
      <c r="L186">
        <f t="shared" si="14"/>
        <v>463</v>
      </c>
      <c r="M186">
        <f t="shared" si="15"/>
        <v>342</v>
      </c>
      <c r="N186">
        <f t="shared" si="16"/>
        <v>0.69092872570194386</v>
      </c>
      <c r="O186" s="4">
        <f t="shared" si="17"/>
        <v>0.35339999999999999</v>
      </c>
    </row>
    <row r="187" spans="1:15">
      <c r="A187" s="30" t="s">
        <v>233</v>
      </c>
      <c r="B187" s="30" t="s">
        <v>341</v>
      </c>
      <c r="C187" s="30" t="s">
        <v>356</v>
      </c>
      <c r="D187" s="30">
        <v>1</v>
      </c>
      <c r="E187" s="30">
        <v>3000</v>
      </c>
      <c r="F187" s="29">
        <f t="shared" si="12"/>
        <v>0.97297297297297303</v>
      </c>
      <c r="G187" s="31">
        <f t="shared" si="13"/>
        <v>35027.027027027027</v>
      </c>
      <c r="H187" s="30">
        <v>288</v>
      </c>
      <c r="I187" s="30">
        <v>0.49859999999999999</v>
      </c>
      <c r="J187" s="30">
        <v>109</v>
      </c>
      <c r="K187" s="33">
        <v>640</v>
      </c>
      <c r="L187">
        <f t="shared" si="14"/>
        <v>531</v>
      </c>
      <c r="M187">
        <f t="shared" si="15"/>
        <v>179</v>
      </c>
      <c r="N187">
        <f t="shared" si="16"/>
        <v>0.36967984934086628</v>
      </c>
      <c r="O187" s="4">
        <f t="shared" si="17"/>
        <v>0.49859999999999999</v>
      </c>
    </row>
    <row r="188" spans="1:15">
      <c r="A188" s="30" t="s">
        <v>234</v>
      </c>
      <c r="B188" s="30" t="s">
        <v>342</v>
      </c>
      <c r="C188" s="30" t="s">
        <v>356</v>
      </c>
      <c r="D188" s="30">
        <v>2</v>
      </c>
      <c r="E188" s="30">
        <v>5600</v>
      </c>
      <c r="F188" s="29">
        <f t="shared" si="12"/>
        <v>0.97297297297297303</v>
      </c>
      <c r="G188" s="31">
        <f t="shared" si="13"/>
        <v>65383.783783783787</v>
      </c>
      <c r="H188" s="30">
        <v>373</v>
      </c>
      <c r="I188" s="30">
        <v>0.5151</v>
      </c>
      <c r="J188" s="30">
        <v>196</v>
      </c>
      <c r="K188" s="33">
        <v>612</v>
      </c>
      <c r="L188">
        <f t="shared" si="14"/>
        <v>416</v>
      </c>
      <c r="M188">
        <f t="shared" si="15"/>
        <v>177</v>
      </c>
      <c r="N188">
        <f t="shared" si="16"/>
        <v>0.44038461538461537</v>
      </c>
      <c r="O188" s="4">
        <f t="shared" si="17"/>
        <v>0.5151</v>
      </c>
    </row>
    <row r="189" spans="1:15">
      <c r="A189" s="30" t="s">
        <v>235</v>
      </c>
      <c r="B189" s="30" t="s">
        <v>342</v>
      </c>
      <c r="C189" s="30" t="s">
        <v>357</v>
      </c>
      <c r="D189" s="30">
        <v>1</v>
      </c>
      <c r="E189" s="30">
        <v>3200</v>
      </c>
      <c r="F189" s="29">
        <f t="shared" si="12"/>
        <v>0.97297297297297303</v>
      </c>
      <c r="G189" s="31">
        <f t="shared" si="13"/>
        <v>37362.162162162167</v>
      </c>
      <c r="H189" s="30">
        <v>420</v>
      </c>
      <c r="I189" s="30">
        <v>0.87119999999999997</v>
      </c>
      <c r="J189" s="30">
        <v>165</v>
      </c>
      <c r="K189" s="33">
        <v>1296</v>
      </c>
      <c r="L189">
        <f t="shared" si="14"/>
        <v>1131</v>
      </c>
      <c r="M189">
        <f t="shared" si="15"/>
        <v>255</v>
      </c>
      <c r="N189">
        <f t="shared" si="16"/>
        <v>0.28037135278514591</v>
      </c>
      <c r="O189" s="4">
        <f t="shared" si="17"/>
        <v>0.87119999999999997</v>
      </c>
    </row>
    <row r="190" spans="1:15">
      <c r="A190" s="30" t="s">
        <v>236</v>
      </c>
      <c r="B190" s="30" t="s">
        <v>342</v>
      </c>
      <c r="C190" s="30" t="s">
        <v>357</v>
      </c>
      <c r="D190" s="30">
        <v>2</v>
      </c>
      <c r="E190" s="30">
        <v>3500</v>
      </c>
      <c r="F190" s="29">
        <f t="shared" si="12"/>
        <v>0.97297297297297303</v>
      </c>
      <c r="G190" s="31">
        <f t="shared" si="13"/>
        <v>40864.864864864867</v>
      </c>
      <c r="H190" s="30">
        <v>593</v>
      </c>
      <c r="I190" s="30">
        <v>0.50680000000000003</v>
      </c>
      <c r="J190" s="30">
        <v>268</v>
      </c>
      <c r="K190" s="33">
        <v>1032</v>
      </c>
      <c r="L190">
        <f t="shared" si="14"/>
        <v>764</v>
      </c>
      <c r="M190">
        <f t="shared" si="15"/>
        <v>325</v>
      </c>
      <c r="N190">
        <f t="shared" si="16"/>
        <v>0.44031413612565451</v>
      </c>
      <c r="O190" s="4">
        <f t="shared" si="17"/>
        <v>0.50680000000000003</v>
      </c>
    </row>
    <row r="191" spans="1:15">
      <c r="A191" s="30" t="s">
        <v>237</v>
      </c>
      <c r="B191" s="30" t="s">
        <v>342</v>
      </c>
      <c r="C191" s="30" t="s">
        <v>356</v>
      </c>
      <c r="D191" s="30">
        <v>1</v>
      </c>
      <c r="E191" s="30">
        <v>3400</v>
      </c>
      <c r="F191" s="29">
        <f t="shared" si="12"/>
        <v>0.97297297297297303</v>
      </c>
      <c r="G191" s="31">
        <f t="shared" si="13"/>
        <v>39697.2972972973</v>
      </c>
      <c r="H191" s="30">
        <v>436</v>
      </c>
      <c r="I191" s="30">
        <v>0.28220000000000001</v>
      </c>
      <c r="J191" s="30">
        <v>106</v>
      </c>
      <c r="K191" s="33">
        <v>624</v>
      </c>
      <c r="L191">
        <f t="shared" si="14"/>
        <v>518</v>
      </c>
      <c r="M191">
        <f t="shared" si="15"/>
        <v>330</v>
      </c>
      <c r="N191">
        <f t="shared" si="16"/>
        <v>0.60965250965250961</v>
      </c>
      <c r="O191" s="4">
        <f t="shared" si="17"/>
        <v>0.28220000000000001</v>
      </c>
    </row>
    <row r="192" spans="1:15">
      <c r="A192" s="30" t="s">
        <v>238</v>
      </c>
      <c r="B192" s="30" t="s">
        <v>343</v>
      </c>
      <c r="C192" s="30" t="s">
        <v>356</v>
      </c>
      <c r="D192" s="30">
        <v>2</v>
      </c>
      <c r="E192" s="30">
        <v>4200</v>
      </c>
      <c r="F192" s="29">
        <f t="shared" si="12"/>
        <v>0.97297297297297303</v>
      </c>
      <c r="G192" s="31">
        <f t="shared" si="13"/>
        <v>49037.83783783784</v>
      </c>
      <c r="H192" s="30">
        <v>426</v>
      </c>
      <c r="I192" s="30">
        <v>0.54249999999999998</v>
      </c>
      <c r="J192" s="30">
        <v>210</v>
      </c>
      <c r="K192" s="33">
        <v>654</v>
      </c>
      <c r="L192">
        <f t="shared" si="14"/>
        <v>444</v>
      </c>
      <c r="M192">
        <f t="shared" si="15"/>
        <v>216</v>
      </c>
      <c r="N192">
        <f t="shared" si="16"/>
        <v>0.48918918918918919</v>
      </c>
      <c r="O192" s="4">
        <f t="shared" si="17"/>
        <v>0.54249999999999998</v>
      </c>
    </row>
    <row r="193" spans="1:15">
      <c r="A193" s="30" t="s">
        <v>239</v>
      </c>
      <c r="B193" s="30" t="s">
        <v>344</v>
      </c>
      <c r="C193" s="30" t="s">
        <v>356</v>
      </c>
      <c r="D193" s="30">
        <v>2</v>
      </c>
      <c r="E193" s="30">
        <v>1100</v>
      </c>
      <c r="F193" s="29">
        <f t="shared" si="12"/>
        <v>0.97297297297297303</v>
      </c>
      <c r="G193" s="31">
        <f t="shared" si="13"/>
        <v>12843.243243243243</v>
      </c>
      <c r="H193" s="30">
        <v>142</v>
      </c>
      <c r="I193" s="30">
        <v>8.2199999999999995E-2</v>
      </c>
      <c r="J193" s="30">
        <v>111</v>
      </c>
      <c r="K193" s="33">
        <v>148</v>
      </c>
      <c r="L193">
        <f t="shared" si="14"/>
        <v>37</v>
      </c>
      <c r="M193">
        <f t="shared" si="15"/>
        <v>31</v>
      </c>
      <c r="N193">
        <f t="shared" si="16"/>
        <v>0.77027027027027029</v>
      </c>
      <c r="O193" s="4">
        <f t="shared" si="17"/>
        <v>8.2199999999999995E-2</v>
      </c>
    </row>
    <row r="194" spans="1:15">
      <c r="A194" s="30" t="s">
        <v>240</v>
      </c>
      <c r="B194" s="30" t="s">
        <v>343</v>
      </c>
      <c r="C194" s="30" t="s">
        <v>357</v>
      </c>
      <c r="D194" s="30">
        <v>1</v>
      </c>
      <c r="E194" s="30">
        <v>3000</v>
      </c>
      <c r="F194" s="29">
        <f t="shared" si="12"/>
        <v>0.97297297297297303</v>
      </c>
      <c r="G194" s="31">
        <f t="shared" si="13"/>
        <v>35027.027027027027</v>
      </c>
      <c r="H194" s="30">
        <v>621</v>
      </c>
      <c r="I194" s="30">
        <v>0.34789999999999999</v>
      </c>
      <c r="J194" s="30">
        <v>133</v>
      </c>
      <c r="K194" s="33">
        <v>1040</v>
      </c>
      <c r="L194">
        <f t="shared" si="14"/>
        <v>907</v>
      </c>
      <c r="M194">
        <f t="shared" si="15"/>
        <v>488</v>
      </c>
      <c r="N194">
        <f t="shared" si="16"/>
        <v>0.53042998897464166</v>
      </c>
      <c r="O194" s="4">
        <f t="shared" si="17"/>
        <v>0.34789999999999999</v>
      </c>
    </row>
    <row r="195" spans="1:15">
      <c r="A195" s="30" t="s">
        <v>241</v>
      </c>
      <c r="B195" s="30" t="s">
        <v>343</v>
      </c>
      <c r="C195" s="30" t="s">
        <v>357</v>
      </c>
      <c r="D195" s="30">
        <v>2</v>
      </c>
      <c r="E195" s="30">
        <v>3900</v>
      </c>
      <c r="F195" s="29">
        <f t="shared" si="12"/>
        <v>0.97297297297297303</v>
      </c>
      <c r="G195" s="31">
        <f t="shared" si="13"/>
        <v>45535.13513513514</v>
      </c>
      <c r="H195" s="30">
        <v>535</v>
      </c>
      <c r="I195" s="30">
        <v>0.47670000000000001</v>
      </c>
      <c r="J195" s="30">
        <v>231</v>
      </c>
      <c r="K195" s="33">
        <v>888</v>
      </c>
      <c r="L195">
        <f t="shared" si="14"/>
        <v>657</v>
      </c>
      <c r="M195">
        <f t="shared" si="15"/>
        <v>304</v>
      </c>
      <c r="N195">
        <f t="shared" si="16"/>
        <v>0.4701674277016743</v>
      </c>
      <c r="O195" s="4">
        <f t="shared" si="17"/>
        <v>0.47670000000000001</v>
      </c>
    </row>
    <row r="196" spans="1:15">
      <c r="A196" s="30" t="s">
        <v>242</v>
      </c>
      <c r="B196" s="30" t="s">
        <v>343</v>
      </c>
      <c r="C196" s="30" t="s">
        <v>356</v>
      </c>
      <c r="D196" s="30">
        <v>1</v>
      </c>
      <c r="E196" s="30">
        <v>3600</v>
      </c>
      <c r="F196" s="29">
        <f t="shared" ref="F196:F247" si="18">36/37</f>
        <v>0.97297297297297303</v>
      </c>
      <c r="G196" s="31">
        <f t="shared" si="13"/>
        <v>42032.432432432433</v>
      </c>
      <c r="H196" s="30">
        <v>196</v>
      </c>
      <c r="I196" s="30">
        <v>0.77810000000000001</v>
      </c>
      <c r="J196" s="30">
        <v>137</v>
      </c>
      <c r="K196" s="33">
        <v>808</v>
      </c>
      <c r="L196">
        <f t="shared" si="14"/>
        <v>671</v>
      </c>
      <c r="M196">
        <f t="shared" si="15"/>
        <v>59</v>
      </c>
      <c r="N196">
        <f t="shared" si="16"/>
        <v>0.17034277198211625</v>
      </c>
      <c r="O196" s="4">
        <f t="shared" si="17"/>
        <v>0.77810000000000001</v>
      </c>
    </row>
    <row r="197" spans="1:15">
      <c r="A197" s="30" t="s">
        <v>243</v>
      </c>
      <c r="B197" s="30" t="s">
        <v>345</v>
      </c>
      <c r="C197" s="30" t="s">
        <v>356</v>
      </c>
      <c r="D197" s="30">
        <v>2</v>
      </c>
      <c r="E197" s="30">
        <v>3500</v>
      </c>
      <c r="F197" s="29">
        <f t="shared" si="18"/>
        <v>0.97297297297297303</v>
      </c>
      <c r="G197" s="31">
        <f t="shared" ref="G197:G247" si="19">E197*12*F197</f>
        <v>40864.864864864867</v>
      </c>
      <c r="H197" s="30">
        <v>294</v>
      </c>
      <c r="I197" s="30">
        <v>0.39729999999999999</v>
      </c>
      <c r="J197" s="30">
        <v>155</v>
      </c>
      <c r="K197" s="33">
        <v>483</v>
      </c>
      <c r="L197">
        <f t="shared" ref="L197:L247" si="20">K197-J197</f>
        <v>328</v>
      </c>
      <c r="M197">
        <f t="shared" ref="M197:M247" si="21">H197-J197</f>
        <v>139</v>
      </c>
      <c r="N197">
        <f t="shared" ref="N197:N247" si="22">0.1+0.8*M197/L197</f>
        <v>0.4390243902439025</v>
      </c>
      <c r="O197" s="4">
        <f t="shared" ref="O197:O247" si="23">I197</f>
        <v>0.39729999999999999</v>
      </c>
    </row>
    <row r="198" spans="1:15">
      <c r="A198" s="30" t="s">
        <v>244</v>
      </c>
      <c r="B198" s="30" t="s">
        <v>345</v>
      </c>
      <c r="C198" s="30" t="s">
        <v>357</v>
      </c>
      <c r="D198" s="30">
        <v>1</v>
      </c>
      <c r="E198" s="30">
        <v>2500</v>
      </c>
      <c r="F198" s="29">
        <f t="shared" si="18"/>
        <v>0.97297297297297303</v>
      </c>
      <c r="G198" s="31">
        <f t="shared" si="19"/>
        <v>29189.18918918919</v>
      </c>
      <c r="H198" s="30">
        <v>471</v>
      </c>
      <c r="I198" s="30">
        <v>0.6</v>
      </c>
      <c r="J198" s="30">
        <v>111</v>
      </c>
      <c r="K198" s="33">
        <v>868</v>
      </c>
      <c r="L198">
        <f t="shared" si="20"/>
        <v>757</v>
      </c>
      <c r="M198">
        <f t="shared" si="21"/>
        <v>360</v>
      </c>
      <c r="N198">
        <f t="shared" si="22"/>
        <v>0.480449141347424</v>
      </c>
      <c r="O198" s="4">
        <f t="shared" si="23"/>
        <v>0.6</v>
      </c>
    </row>
    <row r="199" spans="1:15">
      <c r="A199" s="30" t="s">
        <v>245</v>
      </c>
      <c r="B199" s="30" t="s">
        <v>345</v>
      </c>
      <c r="C199" s="30" t="s">
        <v>357</v>
      </c>
      <c r="D199" s="30">
        <v>2</v>
      </c>
      <c r="E199" s="30">
        <v>3000</v>
      </c>
      <c r="F199" s="29">
        <f t="shared" si="18"/>
        <v>0.97297297297297303</v>
      </c>
      <c r="G199" s="31">
        <f t="shared" si="19"/>
        <v>35027.027027027027</v>
      </c>
      <c r="H199" s="30">
        <v>620</v>
      </c>
      <c r="I199" s="30">
        <v>0.29320000000000002</v>
      </c>
      <c r="J199" s="30">
        <v>195</v>
      </c>
      <c r="K199" s="33">
        <v>752</v>
      </c>
      <c r="L199">
        <f t="shared" si="20"/>
        <v>557</v>
      </c>
      <c r="M199">
        <f t="shared" si="21"/>
        <v>425</v>
      </c>
      <c r="N199">
        <f t="shared" si="22"/>
        <v>0.71041292639138243</v>
      </c>
      <c r="O199" s="4">
        <f t="shared" si="23"/>
        <v>0.29320000000000002</v>
      </c>
    </row>
    <row r="200" spans="1:15">
      <c r="A200" s="30" t="s">
        <v>246</v>
      </c>
      <c r="B200" s="30" t="s">
        <v>345</v>
      </c>
      <c r="C200" s="30" t="s">
        <v>356</v>
      </c>
      <c r="D200" s="30">
        <v>1</v>
      </c>
      <c r="E200" s="30">
        <v>3000</v>
      </c>
      <c r="F200" s="29">
        <f t="shared" si="18"/>
        <v>0.97297297297297303</v>
      </c>
      <c r="G200" s="31">
        <f t="shared" si="19"/>
        <v>35027.027027027027</v>
      </c>
      <c r="H200" s="30">
        <v>235</v>
      </c>
      <c r="I200" s="30">
        <v>0.6411</v>
      </c>
      <c r="J200" s="30">
        <v>80</v>
      </c>
      <c r="K200" s="33">
        <v>469</v>
      </c>
      <c r="L200">
        <f t="shared" si="20"/>
        <v>389</v>
      </c>
      <c r="M200">
        <f t="shared" si="21"/>
        <v>155</v>
      </c>
      <c r="N200">
        <f t="shared" si="22"/>
        <v>0.41876606683804629</v>
      </c>
      <c r="O200" s="4">
        <f t="shared" si="23"/>
        <v>0.6411</v>
      </c>
    </row>
    <row r="201" spans="1:15">
      <c r="A201" s="30" t="s">
        <v>247</v>
      </c>
      <c r="B201" s="30" t="s">
        <v>346</v>
      </c>
      <c r="C201" s="30" t="s">
        <v>356</v>
      </c>
      <c r="D201" s="30">
        <v>2</v>
      </c>
      <c r="E201" s="30">
        <v>3900</v>
      </c>
      <c r="F201" s="29">
        <f t="shared" si="18"/>
        <v>0.97297297297297303</v>
      </c>
      <c r="G201" s="31">
        <f t="shared" si="19"/>
        <v>45535.13513513514</v>
      </c>
      <c r="H201" s="30">
        <v>284</v>
      </c>
      <c r="I201" s="30">
        <v>0.50409999999999999</v>
      </c>
      <c r="J201" s="30">
        <v>116</v>
      </c>
      <c r="K201" s="33">
        <v>361</v>
      </c>
      <c r="L201">
        <f t="shared" si="20"/>
        <v>245</v>
      </c>
      <c r="M201">
        <f t="shared" si="21"/>
        <v>168</v>
      </c>
      <c r="N201">
        <f t="shared" si="22"/>
        <v>0.64857142857142858</v>
      </c>
      <c r="O201" s="4">
        <f t="shared" si="23"/>
        <v>0.50409999999999999</v>
      </c>
    </row>
    <row r="202" spans="1:15">
      <c r="A202" s="30" t="s">
        <v>248</v>
      </c>
      <c r="B202" s="30" t="s">
        <v>346</v>
      </c>
      <c r="C202" s="30" t="s">
        <v>357</v>
      </c>
      <c r="D202" s="30">
        <v>1</v>
      </c>
      <c r="E202" s="30">
        <v>2800</v>
      </c>
      <c r="F202" s="29">
        <f t="shared" si="18"/>
        <v>0.97297297297297303</v>
      </c>
      <c r="G202" s="31">
        <f t="shared" si="19"/>
        <v>32691.891891891893</v>
      </c>
      <c r="H202" s="30">
        <v>355</v>
      </c>
      <c r="I202" s="30">
        <v>0.4027</v>
      </c>
      <c r="J202" s="30">
        <v>102</v>
      </c>
      <c r="K202" s="33">
        <v>799</v>
      </c>
      <c r="L202">
        <f t="shared" si="20"/>
        <v>697</v>
      </c>
      <c r="M202">
        <f t="shared" si="21"/>
        <v>253</v>
      </c>
      <c r="N202">
        <f t="shared" si="22"/>
        <v>0.39038737446197991</v>
      </c>
      <c r="O202" s="4">
        <f t="shared" si="23"/>
        <v>0.4027</v>
      </c>
    </row>
    <row r="203" spans="1:15">
      <c r="A203" s="30" t="s">
        <v>249</v>
      </c>
      <c r="B203" s="30" t="s">
        <v>346</v>
      </c>
      <c r="C203" s="30" t="s">
        <v>357</v>
      </c>
      <c r="D203" s="30">
        <v>2</v>
      </c>
      <c r="E203" s="30">
        <v>3500</v>
      </c>
      <c r="F203" s="29">
        <f t="shared" si="18"/>
        <v>0.97297297297297303</v>
      </c>
      <c r="G203" s="31">
        <f t="shared" si="19"/>
        <v>40864.864864864867</v>
      </c>
      <c r="H203" s="30">
        <v>436</v>
      </c>
      <c r="I203" s="30">
        <v>0.50680000000000003</v>
      </c>
      <c r="J203" s="30">
        <v>188</v>
      </c>
      <c r="K203" s="33">
        <v>724</v>
      </c>
      <c r="L203">
        <f t="shared" si="20"/>
        <v>536</v>
      </c>
      <c r="M203">
        <f t="shared" si="21"/>
        <v>248</v>
      </c>
      <c r="N203">
        <f t="shared" si="22"/>
        <v>0.47014925373134331</v>
      </c>
      <c r="O203" s="4">
        <f t="shared" si="23"/>
        <v>0.50680000000000003</v>
      </c>
    </row>
    <row r="204" spans="1:15">
      <c r="A204" s="30" t="s">
        <v>250</v>
      </c>
      <c r="B204" s="30" t="s">
        <v>344</v>
      </c>
      <c r="C204" s="30" t="s">
        <v>357</v>
      </c>
      <c r="D204" s="30">
        <v>1</v>
      </c>
      <c r="E204" s="30">
        <v>900</v>
      </c>
      <c r="F204" s="29">
        <f t="shared" si="18"/>
        <v>0.97297297297297303</v>
      </c>
      <c r="G204" s="31">
        <f t="shared" si="19"/>
        <v>10508.108108108108</v>
      </c>
      <c r="H204" s="30">
        <v>141</v>
      </c>
      <c r="I204" s="30">
        <v>0.54790000000000005</v>
      </c>
      <c r="J204" s="30">
        <v>116</v>
      </c>
      <c r="K204" s="33">
        <v>296</v>
      </c>
      <c r="L204">
        <f t="shared" si="20"/>
        <v>180</v>
      </c>
      <c r="M204">
        <f t="shared" si="21"/>
        <v>25</v>
      </c>
      <c r="N204">
        <f t="shared" si="22"/>
        <v>0.21111111111111111</v>
      </c>
      <c r="O204" s="4">
        <f t="shared" si="23"/>
        <v>0.54790000000000005</v>
      </c>
    </row>
    <row r="205" spans="1:15">
      <c r="A205" s="30" t="s">
        <v>251</v>
      </c>
      <c r="B205" s="30" t="s">
        <v>346</v>
      </c>
      <c r="C205" s="30" t="s">
        <v>356</v>
      </c>
      <c r="D205" s="30">
        <v>1</v>
      </c>
      <c r="E205" s="30">
        <v>2600</v>
      </c>
      <c r="F205" s="29">
        <f t="shared" si="18"/>
        <v>0.97297297297297303</v>
      </c>
      <c r="G205" s="31">
        <f t="shared" si="19"/>
        <v>30356.756756756757</v>
      </c>
      <c r="H205" s="30">
        <v>250</v>
      </c>
      <c r="I205" s="30">
        <v>0.36990000000000001</v>
      </c>
      <c r="J205" s="30">
        <v>69</v>
      </c>
      <c r="K205" s="33">
        <v>406</v>
      </c>
      <c r="L205">
        <f t="shared" si="20"/>
        <v>337</v>
      </c>
      <c r="M205">
        <f t="shared" si="21"/>
        <v>181</v>
      </c>
      <c r="N205">
        <f t="shared" si="22"/>
        <v>0.52967359050445106</v>
      </c>
      <c r="O205" s="4">
        <f t="shared" si="23"/>
        <v>0.36990000000000001</v>
      </c>
    </row>
    <row r="206" spans="1:15">
      <c r="A206" s="30" t="s">
        <v>252</v>
      </c>
      <c r="B206" s="30" t="s">
        <v>347</v>
      </c>
      <c r="C206" s="30" t="s">
        <v>356</v>
      </c>
      <c r="D206" s="30">
        <v>2</v>
      </c>
      <c r="E206" s="30">
        <v>2695</v>
      </c>
      <c r="F206" s="29">
        <f t="shared" si="18"/>
        <v>0.97297297297297303</v>
      </c>
      <c r="G206" s="31">
        <f t="shared" si="19"/>
        <v>31465.945945945947</v>
      </c>
      <c r="H206" s="30">
        <v>443</v>
      </c>
      <c r="I206" s="30">
        <v>0.2356</v>
      </c>
      <c r="J206" s="30">
        <v>265</v>
      </c>
      <c r="K206" s="33">
        <v>534</v>
      </c>
      <c r="L206">
        <f t="shared" si="20"/>
        <v>269</v>
      </c>
      <c r="M206">
        <f t="shared" si="21"/>
        <v>178</v>
      </c>
      <c r="N206">
        <f t="shared" si="22"/>
        <v>0.6293680297397769</v>
      </c>
      <c r="O206" s="4">
        <f t="shared" si="23"/>
        <v>0.2356</v>
      </c>
    </row>
    <row r="207" spans="1:15">
      <c r="A207" s="30" t="s">
        <v>253</v>
      </c>
      <c r="B207" s="30" t="s">
        <v>347</v>
      </c>
      <c r="C207" s="30" t="s">
        <v>357</v>
      </c>
      <c r="D207" s="30">
        <v>1</v>
      </c>
      <c r="E207" s="30">
        <v>3000</v>
      </c>
      <c r="F207" s="29">
        <f t="shared" si="18"/>
        <v>0.97297297297297303</v>
      </c>
      <c r="G207" s="31">
        <f t="shared" si="19"/>
        <v>35027.027027027027</v>
      </c>
      <c r="H207" s="30">
        <v>343</v>
      </c>
      <c r="I207" s="30">
        <v>0.58079999999999998</v>
      </c>
      <c r="J207" s="30">
        <v>158</v>
      </c>
      <c r="K207" s="33">
        <v>706</v>
      </c>
      <c r="L207">
        <f t="shared" si="20"/>
        <v>548</v>
      </c>
      <c r="M207">
        <f t="shared" si="21"/>
        <v>185</v>
      </c>
      <c r="N207">
        <f t="shared" si="22"/>
        <v>0.37007299270072991</v>
      </c>
      <c r="O207" s="4">
        <f t="shared" si="23"/>
        <v>0.58079999999999998</v>
      </c>
    </row>
    <row r="208" spans="1:15">
      <c r="A208" s="30" t="s">
        <v>254</v>
      </c>
      <c r="B208" s="30" t="s">
        <v>347</v>
      </c>
      <c r="C208" s="30" t="s">
        <v>357</v>
      </c>
      <c r="D208" s="30">
        <v>2</v>
      </c>
      <c r="E208" s="30">
        <v>4000</v>
      </c>
      <c r="F208" s="29">
        <f t="shared" si="18"/>
        <v>0.97297297297297303</v>
      </c>
      <c r="G208" s="31">
        <f t="shared" si="19"/>
        <v>46702.702702702707</v>
      </c>
      <c r="H208" s="30">
        <v>739</v>
      </c>
      <c r="I208" s="30">
        <v>1.9199999999999998E-2</v>
      </c>
      <c r="J208" s="30">
        <v>306</v>
      </c>
      <c r="K208" s="33">
        <v>781</v>
      </c>
      <c r="L208">
        <f t="shared" si="20"/>
        <v>475</v>
      </c>
      <c r="M208">
        <f t="shared" si="21"/>
        <v>433</v>
      </c>
      <c r="N208">
        <f t="shared" si="22"/>
        <v>0.82926315789473692</v>
      </c>
      <c r="O208" s="4">
        <f t="shared" si="23"/>
        <v>1.9199999999999998E-2</v>
      </c>
    </row>
    <row r="209" spans="1:15">
      <c r="A209" s="30" t="s">
        <v>255</v>
      </c>
      <c r="B209" s="30" t="s">
        <v>347</v>
      </c>
      <c r="C209" s="30" t="s">
        <v>356</v>
      </c>
      <c r="D209" s="30">
        <v>1</v>
      </c>
      <c r="E209" s="30">
        <v>2295</v>
      </c>
      <c r="F209" s="29">
        <f t="shared" si="18"/>
        <v>0.97297297297297303</v>
      </c>
      <c r="G209" s="31">
        <f t="shared" si="19"/>
        <v>26795.675675675677</v>
      </c>
      <c r="H209" s="30">
        <v>270</v>
      </c>
      <c r="I209" s="30">
        <v>0.46850000000000003</v>
      </c>
      <c r="J209" s="30">
        <v>100</v>
      </c>
      <c r="K209" s="33">
        <v>469</v>
      </c>
      <c r="L209">
        <f t="shared" si="20"/>
        <v>369</v>
      </c>
      <c r="M209">
        <f t="shared" si="21"/>
        <v>170</v>
      </c>
      <c r="N209">
        <f t="shared" si="22"/>
        <v>0.46856368563685635</v>
      </c>
      <c r="O209" s="4">
        <f t="shared" si="23"/>
        <v>0.46850000000000003</v>
      </c>
    </row>
    <row r="210" spans="1:15">
      <c r="A210" s="30" t="s">
        <v>256</v>
      </c>
      <c r="B210" s="30" t="s">
        <v>348</v>
      </c>
      <c r="C210" s="30" t="s">
        <v>356</v>
      </c>
      <c r="D210" s="30">
        <v>2</v>
      </c>
      <c r="E210" s="30">
        <v>3000</v>
      </c>
      <c r="F210" s="29">
        <f t="shared" si="18"/>
        <v>0.97297297297297303</v>
      </c>
      <c r="G210" s="31">
        <f t="shared" si="19"/>
        <v>35027.027027027027</v>
      </c>
      <c r="H210" s="30">
        <v>424</v>
      </c>
      <c r="I210" s="30">
        <v>0.34250000000000003</v>
      </c>
      <c r="J210" s="30">
        <v>270</v>
      </c>
      <c r="K210" s="33">
        <v>543</v>
      </c>
      <c r="L210">
        <f t="shared" si="20"/>
        <v>273</v>
      </c>
      <c r="M210">
        <f t="shared" si="21"/>
        <v>154</v>
      </c>
      <c r="N210">
        <f t="shared" si="22"/>
        <v>0.55128205128205132</v>
      </c>
      <c r="O210" s="4">
        <f t="shared" si="23"/>
        <v>0.34250000000000003</v>
      </c>
    </row>
    <row r="211" spans="1:15">
      <c r="A211" s="30" t="s">
        <v>257</v>
      </c>
      <c r="B211" s="30" t="s">
        <v>348</v>
      </c>
      <c r="C211" s="30" t="s">
        <v>357</v>
      </c>
      <c r="D211" s="30">
        <v>1</v>
      </c>
      <c r="E211" s="30">
        <v>3300</v>
      </c>
      <c r="F211" s="29">
        <f t="shared" si="18"/>
        <v>0.97297297297297303</v>
      </c>
      <c r="G211" s="31">
        <f t="shared" si="19"/>
        <v>38529.729729729734</v>
      </c>
      <c r="H211" s="30">
        <v>980</v>
      </c>
      <c r="I211" s="30">
        <v>0.2712</v>
      </c>
      <c r="J211" s="30">
        <v>283</v>
      </c>
      <c r="K211" s="33">
        <v>1261</v>
      </c>
      <c r="L211">
        <f t="shared" si="20"/>
        <v>978</v>
      </c>
      <c r="M211">
        <f t="shared" si="21"/>
        <v>697</v>
      </c>
      <c r="N211">
        <f t="shared" si="22"/>
        <v>0.67014314928425356</v>
      </c>
      <c r="O211" s="4">
        <f t="shared" si="23"/>
        <v>0.2712</v>
      </c>
    </row>
    <row r="212" spans="1:15">
      <c r="A212" s="30" t="s">
        <v>258</v>
      </c>
      <c r="B212" s="30" t="s">
        <v>348</v>
      </c>
      <c r="C212" s="30" t="s">
        <v>357</v>
      </c>
      <c r="D212" s="30">
        <v>2</v>
      </c>
      <c r="E212" s="30">
        <v>4500</v>
      </c>
      <c r="F212" s="29">
        <f t="shared" si="18"/>
        <v>0.97297297297297303</v>
      </c>
      <c r="G212" s="31">
        <f t="shared" si="19"/>
        <v>52540.54054054054</v>
      </c>
      <c r="H212" s="30">
        <v>994</v>
      </c>
      <c r="I212" s="30">
        <v>0.43009999999999998</v>
      </c>
      <c r="J212" s="30">
        <v>530</v>
      </c>
      <c r="K212" s="33">
        <v>1354</v>
      </c>
      <c r="L212">
        <f t="shared" si="20"/>
        <v>824</v>
      </c>
      <c r="M212">
        <f t="shared" si="21"/>
        <v>464</v>
      </c>
      <c r="N212">
        <f t="shared" si="22"/>
        <v>0.55048543689320395</v>
      </c>
      <c r="O212" s="4">
        <f t="shared" si="23"/>
        <v>0.43009999999999998</v>
      </c>
    </row>
    <row r="213" spans="1:15">
      <c r="A213" s="30" t="s">
        <v>259</v>
      </c>
      <c r="B213" s="30" t="s">
        <v>348</v>
      </c>
      <c r="C213" s="30" t="s">
        <v>356</v>
      </c>
      <c r="D213" s="30">
        <v>1</v>
      </c>
      <c r="E213" s="30">
        <v>2700</v>
      </c>
      <c r="F213" s="29">
        <f t="shared" si="18"/>
        <v>0.97297297297297303</v>
      </c>
      <c r="G213" s="31">
        <f t="shared" si="19"/>
        <v>31524.324324324327</v>
      </c>
      <c r="H213" s="30">
        <v>284</v>
      </c>
      <c r="I213" s="30">
        <v>0.60550000000000004</v>
      </c>
      <c r="J213" s="30">
        <v>103</v>
      </c>
      <c r="K213" s="33">
        <v>483</v>
      </c>
      <c r="L213">
        <f t="shared" si="20"/>
        <v>380</v>
      </c>
      <c r="M213">
        <f t="shared" si="21"/>
        <v>181</v>
      </c>
      <c r="N213">
        <f t="shared" si="22"/>
        <v>0.4810526315789474</v>
      </c>
      <c r="O213" s="4">
        <f t="shared" si="23"/>
        <v>0.60550000000000004</v>
      </c>
    </row>
    <row r="214" spans="1:15">
      <c r="A214" s="30" t="s">
        <v>260</v>
      </c>
      <c r="B214" s="30" t="s">
        <v>349</v>
      </c>
      <c r="C214" s="30" t="s">
        <v>356</v>
      </c>
      <c r="D214" s="30">
        <v>1</v>
      </c>
      <c r="E214" s="30">
        <v>2700</v>
      </c>
      <c r="F214" s="29">
        <f t="shared" si="18"/>
        <v>0.97297297297297303</v>
      </c>
      <c r="G214" s="31">
        <f t="shared" si="19"/>
        <v>31524.324324324327</v>
      </c>
      <c r="H214" s="30">
        <v>236</v>
      </c>
      <c r="I214" s="30">
        <v>0.56710000000000005</v>
      </c>
      <c r="J214" s="30">
        <v>110</v>
      </c>
      <c r="K214" s="33">
        <v>515</v>
      </c>
      <c r="L214">
        <f t="shared" si="20"/>
        <v>405</v>
      </c>
      <c r="M214">
        <f t="shared" si="21"/>
        <v>126</v>
      </c>
      <c r="N214">
        <f t="shared" si="22"/>
        <v>0.34888888888888892</v>
      </c>
      <c r="O214" s="4">
        <f t="shared" si="23"/>
        <v>0.56710000000000005</v>
      </c>
    </row>
    <row r="215" spans="1:15">
      <c r="A215" s="30" t="s">
        <v>261</v>
      </c>
      <c r="B215" s="30" t="s">
        <v>344</v>
      </c>
      <c r="C215" s="30" t="s">
        <v>357</v>
      </c>
      <c r="D215" s="30">
        <v>2</v>
      </c>
      <c r="E215" s="30">
        <v>1100</v>
      </c>
      <c r="F215" s="29">
        <f t="shared" si="18"/>
        <v>0.97297297297297303</v>
      </c>
      <c r="G215" s="31">
        <f t="shared" si="19"/>
        <v>12843.243243243243</v>
      </c>
      <c r="H215" s="30">
        <v>188</v>
      </c>
      <c r="I215" s="30">
        <v>0.61919999999999997</v>
      </c>
      <c r="J215" s="30">
        <v>136</v>
      </c>
      <c r="K215" s="33">
        <v>335</v>
      </c>
      <c r="L215">
        <f t="shared" si="20"/>
        <v>199</v>
      </c>
      <c r="M215">
        <f t="shared" si="21"/>
        <v>52</v>
      </c>
      <c r="N215">
        <f t="shared" si="22"/>
        <v>0.30904522613065327</v>
      </c>
      <c r="O215" s="4">
        <f t="shared" si="23"/>
        <v>0.61919999999999997</v>
      </c>
    </row>
    <row r="216" spans="1:15">
      <c r="A216" s="30" t="s">
        <v>262</v>
      </c>
      <c r="B216" s="30" t="s">
        <v>349</v>
      </c>
      <c r="C216" s="30" t="s">
        <v>356</v>
      </c>
      <c r="D216" s="30">
        <v>2</v>
      </c>
      <c r="E216" s="30">
        <v>3000</v>
      </c>
      <c r="F216" s="29">
        <f t="shared" si="18"/>
        <v>0.97297297297297303</v>
      </c>
      <c r="G216" s="31">
        <f t="shared" si="19"/>
        <v>35027.027027027027</v>
      </c>
      <c r="H216" s="30">
        <v>329</v>
      </c>
      <c r="I216" s="30">
        <v>0.70409999999999995</v>
      </c>
      <c r="J216" s="30">
        <v>270</v>
      </c>
      <c r="K216" s="33">
        <v>544</v>
      </c>
      <c r="L216">
        <f t="shared" si="20"/>
        <v>274</v>
      </c>
      <c r="M216">
        <f t="shared" si="21"/>
        <v>59</v>
      </c>
      <c r="N216">
        <f t="shared" si="22"/>
        <v>0.27226277372262775</v>
      </c>
      <c r="O216" s="4">
        <f t="shared" si="23"/>
        <v>0.70409999999999995</v>
      </c>
    </row>
    <row r="217" spans="1:15">
      <c r="A217" s="30" t="s">
        <v>263</v>
      </c>
      <c r="B217" s="30" t="s">
        <v>349</v>
      </c>
      <c r="C217" s="30" t="s">
        <v>357</v>
      </c>
      <c r="D217" s="30">
        <v>1</v>
      </c>
      <c r="E217" s="30">
        <v>4500</v>
      </c>
      <c r="F217" s="29">
        <f t="shared" si="18"/>
        <v>0.97297297297297303</v>
      </c>
      <c r="G217" s="31">
        <f t="shared" si="19"/>
        <v>52540.54054054054</v>
      </c>
      <c r="H217" s="30">
        <v>549</v>
      </c>
      <c r="I217" s="30">
        <v>0.44379999999999997</v>
      </c>
      <c r="J217" s="30">
        <v>231</v>
      </c>
      <c r="K217" s="33">
        <v>1027</v>
      </c>
      <c r="L217">
        <f t="shared" si="20"/>
        <v>796</v>
      </c>
      <c r="M217">
        <f t="shared" si="21"/>
        <v>318</v>
      </c>
      <c r="N217">
        <f t="shared" si="22"/>
        <v>0.41959798994974873</v>
      </c>
      <c r="O217" s="4">
        <f t="shared" si="23"/>
        <v>0.44379999999999997</v>
      </c>
    </row>
    <row r="218" spans="1:15">
      <c r="A218" s="30" t="s">
        <v>264</v>
      </c>
      <c r="B218" s="30" t="s">
        <v>349</v>
      </c>
      <c r="C218" s="30" t="s">
        <v>357</v>
      </c>
      <c r="D218" s="30">
        <v>2</v>
      </c>
      <c r="E218" s="30">
        <v>4900</v>
      </c>
      <c r="F218" s="29">
        <f t="shared" si="18"/>
        <v>0.97297297297297303</v>
      </c>
      <c r="G218" s="31">
        <f t="shared" si="19"/>
        <v>57210.810810810814</v>
      </c>
      <c r="H218" s="30">
        <v>652</v>
      </c>
      <c r="I218" s="30">
        <v>0.4466</v>
      </c>
      <c r="J218" s="30">
        <v>379</v>
      </c>
      <c r="K218" s="33">
        <v>969</v>
      </c>
      <c r="L218">
        <f t="shared" si="20"/>
        <v>590</v>
      </c>
      <c r="M218">
        <f t="shared" si="21"/>
        <v>273</v>
      </c>
      <c r="N218">
        <f t="shared" si="22"/>
        <v>0.47016949152542376</v>
      </c>
      <c r="O218" s="4">
        <f t="shared" si="23"/>
        <v>0.4466</v>
      </c>
    </row>
    <row r="219" spans="1:15">
      <c r="A219" s="30" t="s">
        <v>265</v>
      </c>
      <c r="B219" s="30" t="s">
        <v>350</v>
      </c>
      <c r="C219" s="30" t="s">
        <v>356</v>
      </c>
      <c r="D219" s="30">
        <v>2</v>
      </c>
      <c r="E219" s="30">
        <v>3300</v>
      </c>
      <c r="F219" s="29">
        <f t="shared" si="18"/>
        <v>0.97297297297297303</v>
      </c>
      <c r="G219" s="31">
        <f t="shared" si="19"/>
        <v>38529.729729729734</v>
      </c>
      <c r="H219" s="30">
        <v>378</v>
      </c>
      <c r="I219" s="30">
        <v>0.4219</v>
      </c>
      <c r="J219" s="30">
        <v>264</v>
      </c>
      <c r="K219" s="33">
        <v>532</v>
      </c>
      <c r="L219">
        <f t="shared" si="20"/>
        <v>268</v>
      </c>
      <c r="M219">
        <f t="shared" si="21"/>
        <v>114</v>
      </c>
      <c r="N219">
        <f t="shared" si="22"/>
        <v>0.44029850746268662</v>
      </c>
      <c r="O219" s="4">
        <f t="shared" si="23"/>
        <v>0.4219</v>
      </c>
    </row>
    <row r="220" spans="1:15">
      <c r="A220" s="30" t="s">
        <v>266</v>
      </c>
      <c r="B220" s="30" t="s">
        <v>350</v>
      </c>
      <c r="C220" s="30" t="s">
        <v>357</v>
      </c>
      <c r="D220" s="30">
        <v>1</v>
      </c>
      <c r="E220" s="30">
        <v>4500</v>
      </c>
      <c r="F220" s="29">
        <f t="shared" si="18"/>
        <v>0.97297297297297303</v>
      </c>
      <c r="G220" s="31">
        <f t="shared" si="19"/>
        <v>52540.54054054054</v>
      </c>
      <c r="H220" s="30">
        <v>255</v>
      </c>
      <c r="I220" s="30">
        <v>0.59179999999999999</v>
      </c>
      <c r="J220" s="30">
        <v>151</v>
      </c>
      <c r="K220" s="33">
        <v>673</v>
      </c>
      <c r="L220">
        <f t="shared" si="20"/>
        <v>522</v>
      </c>
      <c r="M220">
        <f t="shared" si="21"/>
        <v>104</v>
      </c>
      <c r="N220">
        <f t="shared" si="22"/>
        <v>0.25938697318007664</v>
      </c>
      <c r="O220" s="4">
        <f t="shared" si="23"/>
        <v>0.59179999999999999</v>
      </c>
    </row>
    <row r="221" spans="1:15">
      <c r="A221" s="30" t="s">
        <v>267</v>
      </c>
      <c r="B221" s="30" t="s">
        <v>350</v>
      </c>
      <c r="C221" s="30" t="s">
        <v>357</v>
      </c>
      <c r="D221" s="30">
        <v>2</v>
      </c>
      <c r="E221" s="30">
        <v>4200</v>
      </c>
      <c r="F221" s="29">
        <f t="shared" si="18"/>
        <v>0.97297297297297303</v>
      </c>
      <c r="G221" s="31">
        <f t="shared" si="19"/>
        <v>49037.83783783784</v>
      </c>
      <c r="H221" s="30">
        <v>441</v>
      </c>
      <c r="I221" s="30">
        <v>0.5726</v>
      </c>
      <c r="J221" s="30">
        <v>278</v>
      </c>
      <c r="K221" s="33">
        <v>711</v>
      </c>
      <c r="L221">
        <f t="shared" si="20"/>
        <v>433</v>
      </c>
      <c r="M221">
        <f t="shared" si="21"/>
        <v>163</v>
      </c>
      <c r="N221">
        <f t="shared" si="22"/>
        <v>0.40115473441108551</v>
      </c>
      <c r="O221" s="4">
        <f t="shared" si="23"/>
        <v>0.5726</v>
      </c>
    </row>
    <row r="222" spans="1:15">
      <c r="A222" s="30" t="s">
        <v>268</v>
      </c>
      <c r="B222" s="30" t="s">
        <v>350</v>
      </c>
      <c r="C222" s="30" t="s">
        <v>356</v>
      </c>
      <c r="D222" s="30">
        <v>1</v>
      </c>
      <c r="E222" s="30">
        <v>2500</v>
      </c>
      <c r="F222" s="29">
        <f t="shared" si="18"/>
        <v>0.97297297297297303</v>
      </c>
      <c r="G222" s="31">
        <f t="shared" si="19"/>
        <v>29189.18918918919</v>
      </c>
      <c r="H222" s="30">
        <v>356</v>
      </c>
      <c r="I222" s="30">
        <v>0.42470000000000002</v>
      </c>
      <c r="J222" s="30">
        <v>98</v>
      </c>
      <c r="K222" s="33">
        <v>460</v>
      </c>
      <c r="L222">
        <f t="shared" si="20"/>
        <v>362</v>
      </c>
      <c r="M222">
        <f t="shared" si="21"/>
        <v>258</v>
      </c>
      <c r="N222">
        <f t="shared" si="22"/>
        <v>0.67016574585635358</v>
      </c>
      <c r="O222" s="4">
        <f t="shared" si="23"/>
        <v>0.42470000000000002</v>
      </c>
    </row>
    <row r="223" spans="1:15">
      <c r="A223" s="30" t="s">
        <v>269</v>
      </c>
      <c r="B223" s="30" t="s">
        <v>351</v>
      </c>
      <c r="C223" s="30" t="s">
        <v>356</v>
      </c>
      <c r="D223" s="30">
        <v>1</v>
      </c>
      <c r="E223" s="30">
        <v>2500</v>
      </c>
      <c r="F223" s="29">
        <f t="shared" si="18"/>
        <v>0.97297297297297303</v>
      </c>
      <c r="G223" s="31">
        <f t="shared" si="19"/>
        <v>29189.18918918919</v>
      </c>
      <c r="H223" s="30">
        <v>437</v>
      </c>
      <c r="I223" s="30">
        <v>7.9500000000000001E-2</v>
      </c>
      <c r="J223" s="30">
        <v>108</v>
      </c>
      <c r="K223" s="33">
        <v>507</v>
      </c>
      <c r="L223">
        <f t="shared" si="20"/>
        <v>399</v>
      </c>
      <c r="M223">
        <f t="shared" si="21"/>
        <v>329</v>
      </c>
      <c r="N223">
        <f t="shared" si="22"/>
        <v>0.75964912280701746</v>
      </c>
      <c r="O223" s="4">
        <f t="shared" si="23"/>
        <v>7.9500000000000001E-2</v>
      </c>
    </row>
    <row r="224" spans="1:15">
      <c r="A224" s="30" t="s">
        <v>270</v>
      </c>
      <c r="B224" s="30" t="s">
        <v>351</v>
      </c>
      <c r="C224" s="30" t="s">
        <v>356</v>
      </c>
      <c r="D224" s="30">
        <v>2</v>
      </c>
      <c r="E224" s="30">
        <v>3300</v>
      </c>
      <c r="F224" s="29">
        <f t="shared" si="18"/>
        <v>0.97297297297297303</v>
      </c>
      <c r="G224" s="31">
        <f t="shared" si="19"/>
        <v>38529.729729729734</v>
      </c>
      <c r="H224" s="30">
        <v>461</v>
      </c>
      <c r="I224" s="30">
        <v>0.31780000000000003</v>
      </c>
      <c r="J224" s="30">
        <v>270</v>
      </c>
      <c r="K224" s="33">
        <v>543</v>
      </c>
      <c r="L224">
        <f t="shared" si="20"/>
        <v>273</v>
      </c>
      <c r="M224">
        <f t="shared" si="21"/>
        <v>191</v>
      </c>
      <c r="N224">
        <f t="shared" si="22"/>
        <v>0.65970695970695969</v>
      </c>
      <c r="O224" s="4">
        <f t="shared" si="23"/>
        <v>0.31780000000000003</v>
      </c>
    </row>
    <row r="225" spans="1:15">
      <c r="A225" s="30" t="s">
        <v>271</v>
      </c>
      <c r="B225" s="30" t="s">
        <v>351</v>
      </c>
      <c r="C225" s="30" t="s">
        <v>357</v>
      </c>
      <c r="D225" s="30">
        <v>1</v>
      </c>
      <c r="E225" s="30">
        <v>4500</v>
      </c>
      <c r="F225" s="29">
        <f t="shared" si="18"/>
        <v>0.97297297297297303</v>
      </c>
      <c r="G225" s="31">
        <f t="shared" si="19"/>
        <v>52540.54054054054</v>
      </c>
      <c r="H225" s="30">
        <v>669</v>
      </c>
      <c r="I225" s="30">
        <v>0.31230000000000002</v>
      </c>
      <c r="J225" s="30">
        <v>186</v>
      </c>
      <c r="K225" s="33">
        <v>829</v>
      </c>
      <c r="L225">
        <f t="shared" si="20"/>
        <v>643</v>
      </c>
      <c r="M225">
        <f t="shared" si="21"/>
        <v>483</v>
      </c>
      <c r="N225">
        <f t="shared" si="22"/>
        <v>0.7009331259720063</v>
      </c>
      <c r="O225" s="4">
        <f t="shared" si="23"/>
        <v>0.31230000000000002</v>
      </c>
    </row>
    <row r="226" spans="1:15">
      <c r="A226" s="30" t="s">
        <v>272</v>
      </c>
      <c r="B226" s="30" t="s">
        <v>344</v>
      </c>
      <c r="C226" s="30" t="s">
        <v>356</v>
      </c>
      <c r="D226" s="30">
        <v>1</v>
      </c>
      <c r="E226" s="30">
        <v>500</v>
      </c>
      <c r="F226" s="29">
        <f t="shared" si="18"/>
        <v>0.97297297297297303</v>
      </c>
      <c r="G226" s="31">
        <f t="shared" si="19"/>
        <v>5837.8378378378384</v>
      </c>
      <c r="H226" s="30">
        <v>121</v>
      </c>
      <c r="I226" s="30">
        <v>0.39729999999999999</v>
      </c>
      <c r="J226" s="30">
        <v>50</v>
      </c>
      <c r="K226" s="33">
        <v>174</v>
      </c>
      <c r="L226">
        <f t="shared" si="20"/>
        <v>124</v>
      </c>
      <c r="M226">
        <f t="shared" si="21"/>
        <v>71</v>
      </c>
      <c r="N226">
        <f t="shared" si="22"/>
        <v>0.5580645161290323</v>
      </c>
      <c r="O226" s="4">
        <f t="shared" si="23"/>
        <v>0.39729999999999999</v>
      </c>
    </row>
    <row r="227" spans="1:15">
      <c r="A227" s="30" t="s">
        <v>273</v>
      </c>
      <c r="B227" s="30" t="s">
        <v>351</v>
      </c>
      <c r="C227" s="30" t="s">
        <v>357</v>
      </c>
      <c r="D227" s="30">
        <v>2</v>
      </c>
      <c r="E227" s="30">
        <v>4200</v>
      </c>
      <c r="F227" s="29">
        <f t="shared" si="18"/>
        <v>0.97297297297297303</v>
      </c>
      <c r="G227" s="31">
        <f t="shared" si="19"/>
        <v>49037.83783783784</v>
      </c>
      <c r="H227" s="30">
        <v>437</v>
      </c>
      <c r="I227" s="30">
        <v>0.61099999999999999</v>
      </c>
      <c r="J227" s="30">
        <v>319</v>
      </c>
      <c r="K227" s="33">
        <v>815</v>
      </c>
      <c r="L227">
        <f t="shared" si="20"/>
        <v>496</v>
      </c>
      <c r="M227">
        <f t="shared" si="21"/>
        <v>118</v>
      </c>
      <c r="N227">
        <f t="shared" si="22"/>
        <v>0.29032258064516131</v>
      </c>
      <c r="O227" s="4">
        <f t="shared" si="23"/>
        <v>0.61099999999999999</v>
      </c>
    </row>
    <row r="228" spans="1:15">
      <c r="A228" s="30" t="s">
        <v>274</v>
      </c>
      <c r="B228" s="30" t="s">
        <v>352</v>
      </c>
      <c r="C228" s="30" t="s">
        <v>356</v>
      </c>
      <c r="D228" s="30">
        <v>2</v>
      </c>
      <c r="E228" s="30">
        <v>3600</v>
      </c>
      <c r="F228" s="29">
        <f t="shared" si="18"/>
        <v>0.97297297297297303</v>
      </c>
      <c r="G228" s="31">
        <f t="shared" si="19"/>
        <v>42032.432432432433</v>
      </c>
      <c r="H228" s="30">
        <v>663</v>
      </c>
      <c r="I228" s="30">
        <v>0.2329</v>
      </c>
      <c r="J228" s="30">
        <v>332</v>
      </c>
      <c r="K228" s="33">
        <v>805</v>
      </c>
      <c r="L228">
        <f t="shared" si="20"/>
        <v>473</v>
      </c>
      <c r="M228">
        <f t="shared" si="21"/>
        <v>331</v>
      </c>
      <c r="N228">
        <f t="shared" si="22"/>
        <v>0.65983086680761105</v>
      </c>
      <c r="O228" s="4">
        <f t="shared" si="23"/>
        <v>0.2329</v>
      </c>
    </row>
    <row r="229" spans="1:15">
      <c r="A229" s="30" t="s">
        <v>275</v>
      </c>
      <c r="B229" s="30" t="s">
        <v>352</v>
      </c>
      <c r="C229" s="30" t="s">
        <v>357</v>
      </c>
      <c r="D229" s="30">
        <v>1</v>
      </c>
      <c r="E229" s="30">
        <v>4000</v>
      </c>
      <c r="F229" s="29">
        <f t="shared" si="18"/>
        <v>0.97297297297297303</v>
      </c>
      <c r="G229" s="31">
        <f t="shared" si="19"/>
        <v>46702.702702702707</v>
      </c>
      <c r="H229" s="30">
        <v>337</v>
      </c>
      <c r="I229" s="30">
        <v>0.50680000000000003</v>
      </c>
      <c r="J229" s="30">
        <v>179</v>
      </c>
      <c r="K229" s="33">
        <v>629</v>
      </c>
      <c r="L229">
        <f t="shared" si="20"/>
        <v>450</v>
      </c>
      <c r="M229">
        <f t="shared" si="21"/>
        <v>158</v>
      </c>
      <c r="N229">
        <f t="shared" si="22"/>
        <v>0.38088888888888894</v>
      </c>
      <c r="O229" s="4">
        <f t="shared" si="23"/>
        <v>0.50680000000000003</v>
      </c>
    </row>
    <row r="230" spans="1:15">
      <c r="A230" s="30" t="s">
        <v>276</v>
      </c>
      <c r="B230" s="30" t="s">
        <v>352</v>
      </c>
      <c r="C230" s="30" t="s">
        <v>357</v>
      </c>
      <c r="D230" s="30">
        <v>2</v>
      </c>
      <c r="E230" s="30">
        <v>5500</v>
      </c>
      <c r="F230" s="29">
        <f t="shared" si="18"/>
        <v>0.97297297297297303</v>
      </c>
      <c r="G230" s="31">
        <f t="shared" si="19"/>
        <v>64216.21621621622</v>
      </c>
      <c r="H230" s="30">
        <v>447</v>
      </c>
      <c r="I230" s="30">
        <v>0.61639999999999995</v>
      </c>
      <c r="J230" s="30">
        <v>227</v>
      </c>
      <c r="K230" s="33">
        <v>813</v>
      </c>
      <c r="L230">
        <f t="shared" si="20"/>
        <v>586</v>
      </c>
      <c r="M230">
        <f t="shared" si="21"/>
        <v>220</v>
      </c>
      <c r="N230">
        <f t="shared" si="22"/>
        <v>0.40034129692832765</v>
      </c>
      <c r="O230" s="4">
        <f t="shared" si="23"/>
        <v>0.61639999999999995</v>
      </c>
    </row>
    <row r="231" spans="1:15">
      <c r="A231" s="30" t="s">
        <v>277</v>
      </c>
      <c r="B231" s="30" t="s">
        <v>352</v>
      </c>
      <c r="C231" s="30" t="s">
        <v>356</v>
      </c>
      <c r="D231" s="30">
        <v>1</v>
      </c>
      <c r="E231" s="30">
        <v>3000</v>
      </c>
      <c r="F231" s="29">
        <f t="shared" si="18"/>
        <v>0.97297297297297303</v>
      </c>
      <c r="G231" s="31">
        <f t="shared" si="19"/>
        <v>35027.027027027027</v>
      </c>
      <c r="H231" s="30">
        <v>610</v>
      </c>
      <c r="I231" s="30">
        <v>0.1014</v>
      </c>
      <c r="J231" s="30">
        <v>115</v>
      </c>
      <c r="K231" s="33">
        <v>650</v>
      </c>
      <c r="L231">
        <f t="shared" si="20"/>
        <v>535</v>
      </c>
      <c r="M231">
        <f t="shared" si="21"/>
        <v>495</v>
      </c>
      <c r="N231">
        <f t="shared" si="22"/>
        <v>0.84018691588785044</v>
      </c>
      <c r="O231" s="4">
        <f t="shared" si="23"/>
        <v>0.1014</v>
      </c>
    </row>
    <row r="232" spans="1:15">
      <c r="A232" s="30" t="s">
        <v>278</v>
      </c>
      <c r="B232" s="30" t="s">
        <v>353</v>
      </c>
      <c r="C232" s="30" t="s">
        <v>356</v>
      </c>
      <c r="D232" s="30">
        <v>2</v>
      </c>
      <c r="E232" s="30">
        <v>4000</v>
      </c>
      <c r="F232" s="29">
        <f t="shared" si="18"/>
        <v>0.97297297297297303</v>
      </c>
      <c r="G232" s="31">
        <f t="shared" si="19"/>
        <v>46702.702702702707</v>
      </c>
      <c r="H232" s="30">
        <v>302</v>
      </c>
      <c r="I232" s="30">
        <v>0.31509999999999999</v>
      </c>
      <c r="J232" s="30">
        <v>220</v>
      </c>
      <c r="K232" s="33">
        <v>534</v>
      </c>
      <c r="L232">
        <f t="shared" si="20"/>
        <v>314</v>
      </c>
      <c r="M232">
        <f t="shared" si="21"/>
        <v>82</v>
      </c>
      <c r="N232">
        <f t="shared" si="22"/>
        <v>0.30891719745222934</v>
      </c>
      <c r="O232" s="4">
        <f t="shared" si="23"/>
        <v>0.31509999999999999</v>
      </c>
    </row>
    <row r="233" spans="1:15">
      <c r="A233" s="30" t="s">
        <v>279</v>
      </c>
      <c r="B233" s="30" t="s">
        <v>353</v>
      </c>
      <c r="C233" s="30" t="s">
        <v>357</v>
      </c>
      <c r="D233" s="30">
        <v>1</v>
      </c>
      <c r="E233" s="30">
        <v>4000</v>
      </c>
      <c r="F233" s="29">
        <f t="shared" si="18"/>
        <v>0.97297297297297303</v>
      </c>
      <c r="G233" s="31">
        <f t="shared" si="19"/>
        <v>46702.702702702707</v>
      </c>
      <c r="H233" s="30">
        <v>213</v>
      </c>
      <c r="I233" s="30">
        <v>0.65210000000000001</v>
      </c>
      <c r="J233" s="30">
        <v>128</v>
      </c>
      <c r="K233" s="33">
        <v>450</v>
      </c>
      <c r="L233">
        <f t="shared" si="20"/>
        <v>322</v>
      </c>
      <c r="M233">
        <f t="shared" si="21"/>
        <v>85</v>
      </c>
      <c r="N233">
        <f t="shared" si="22"/>
        <v>0.31118012422360253</v>
      </c>
      <c r="O233" s="4">
        <f t="shared" si="23"/>
        <v>0.65210000000000001</v>
      </c>
    </row>
    <row r="234" spans="1:15">
      <c r="A234" s="30" t="s">
        <v>280</v>
      </c>
      <c r="B234" s="30" t="s">
        <v>353</v>
      </c>
      <c r="C234" s="30" t="s">
        <v>357</v>
      </c>
      <c r="D234" s="30">
        <v>2</v>
      </c>
      <c r="E234" s="30">
        <v>5000</v>
      </c>
      <c r="F234" s="29">
        <f t="shared" si="18"/>
        <v>0.97297297297297303</v>
      </c>
      <c r="G234" s="31">
        <f t="shared" si="19"/>
        <v>58378.37837837838</v>
      </c>
      <c r="H234" s="30">
        <v>364</v>
      </c>
      <c r="I234" s="30">
        <v>0.51229999999999998</v>
      </c>
      <c r="J234" s="30">
        <v>152</v>
      </c>
      <c r="K234" s="33">
        <v>546</v>
      </c>
      <c r="L234">
        <f t="shared" si="20"/>
        <v>394</v>
      </c>
      <c r="M234">
        <f t="shared" si="21"/>
        <v>212</v>
      </c>
      <c r="N234">
        <f t="shared" si="22"/>
        <v>0.53045685279187826</v>
      </c>
      <c r="O234" s="4">
        <f t="shared" si="23"/>
        <v>0.51229999999999998</v>
      </c>
    </row>
    <row r="235" spans="1:15">
      <c r="A235" s="30" t="s">
        <v>281</v>
      </c>
      <c r="B235" s="30" t="s">
        <v>353</v>
      </c>
      <c r="C235" s="30" t="s">
        <v>356</v>
      </c>
      <c r="D235" s="30">
        <v>1</v>
      </c>
      <c r="E235" s="30">
        <v>3200</v>
      </c>
      <c r="F235" s="29">
        <f t="shared" si="18"/>
        <v>0.97297297297297303</v>
      </c>
      <c r="G235" s="31">
        <f t="shared" si="19"/>
        <v>37362.162162162167</v>
      </c>
      <c r="H235" s="30">
        <v>251</v>
      </c>
      <c r="I235" s="30">
        <v>0.62739999999999996</v>
      </c>
      <c r="J235" s="30">
        <v>94</v>
      </c>
      <c r="K235" s="33">
        <v>528</v>
      </c>
      <c r="L235">
        <f t="shared" si="20"/>
        <v>434</v>
      </c>
      <c r="M235">
        <f t="shared" si="21"/>
        <v>157</v>
      </c>
      <c r="N235">
        <f t="shared" si="22"/>
        <v>0.38940092165898621</v>
      </c>
      <c r="O235" s="4">
        <f t="shared" si="23"/>
        <v>0.62739999999999996</v>
      </c>
    </row>
    <row r="236" spans="1:15">
      <c r="A236" s="30" t="s">
        <v>282</v>
      </c>
      <c r="B236" s="30" t="s">
        <v>354</v>
      </c>
      <c r="C236" s="30" t="s">
        <v>356</v>
      </c>
      <c r="D236" s="30">
        <v>2</v>
      </c>
      <c r="E236" s="30">
        <v>3500</v>
      </c>
      <c r="F236" s="29">
        <f t="shared" si="18"/>
        <v>0.97297297297297303</v>
      </c>
      <c r="G236" s="31">
        <f t="shared" si="19"/>
        <v>40864.864864864867</v>
      </c>
      <c r="H236" s="30">
        <v>343</v>
      </c>
      <c r="I236" s="30">
        <v>0.39729999999999999</v>
      </c>
      <c r="J236" s="30">
        <v>194</v>
      </c>
      <c r="K236" s="33">
        <v>471</v>
      </c>
      <c r="L236">
        <f t="shared" si="20"/>
        <v>277</v>
      </c>
      <c r="M236">
        <f t="shared" si="21"/>
        <v>149</v>
      </c>
      <c r="N236">
        <f t="shared" si="22"/>
        <v>0.53032490974729241</v>
      </c>
      <c r="O236" s="4">
        <f t="shared" si="23"/>
        <v>0.39729999999999999</v>
      </c>
    </row>
    <row r="237" spans="1:15">
      <c r="A237" s="30" t="s">
        <v>283</v>
      </c>
      <c r="B237" s="30" t="s">
        <v>295</v>
      </c>
      <c r="C237" s="30" t="s">
        <v>356</v>
      </c>
      <c r="D237" s="30">
        <v>1</v>
      </c>
      <c r="E237" s="30">
        <v>965</v>
      </c>
      <c r="F237" s="29">
        <f t="shared" si="18"/>
        <v>0.97297297297297303</v>
      </c>
      <c r="G237" s="31">
        <f t="shared" si="19"/>
        <v>11267.027027027028</v>
      </c>
      <c r="H237" s="30">
        <v>125</v>
      </c>
      <c r="I237" s="30">
        <v>0.37530000000000002</v>
      </c>
      <c r="J237" s="30">
        <v>50</v>
      </c>
      <c r="K237" s="33">
        <v>174</v>
      </c>
      <c r="L237">
        <f t="shared" si="20"/>
        <v>124</v>
      </c>
      <c r="M237">
        <f t="shared" si="21"/>
        <v>75</v>
      </c>
      <c r="N237">
        <f t="shared" si="22"/>
        <v>0.58387096774193548</v>
      </c>
      <c r="O237" s="4">
        <f t="shared" si="23"/>
        <v>0.37530000000000002</v>
      </c>
    </row>
    <row r="238" spans="1:15">
      <c r="A238" s="30" t="s">
        <v>284</v>
      </c>
      <c r="B238" s="30" t="s">
        <v>354</v>
      </c>
      <c r="C238" s="30" t="s">
        <v>357</v>
      </c>
      <c r="D238" s="30">
        <v>1</v>
      </c>
      <c r="E238" s="30">
        <v>3200</v>
      </c>
      <c r="F238" s="29">
        <f t="shared" si="18"/>
        <v>0.97297297297297303</v>
      </c>
      <c r="G238" s="31">
        <f t="shared" si="19"/>
        <v>37362.162162162167</v>
      </c>
      <c r="H238" s="30">
        <v>251</v>
      </c>
      <c r="I238" s="30">
        <v>0.3342</v>
      </c>
      <c r="J238" s="30">
        <v>138</v>
      </c>
      <c r="K238" s="33">
        <v>485</v>
      </c>
      <c r="L238">
        <f t="shared" si="20"/>
        <v>347</v>
      </c>
      <c r="M238">
        <f t="shared" si="21"/>
        <v>113</v>
      </c>
      <c r="N238">
        <f t="shared" si="22"/>
        <v>0.36051873198847262</v>
      </c>
      <c r="O238" s="4">
        <f t="shared" si="23"/>
        <v>0.3342</v>
      </c>
    </row>
    <row r="239" spans="1:15">
      <c r="A239" s="30" t="s">
        <v>285</v>
      </c>
      <c r="B239" s="30" t="s">
        <v>354</v>
      </c>
      <c r="C239" s="30" t="s">
        <v>357</v>
      </c>
      <c r="D239" s="30">
        <v>2</v>
      </c>
      <c r="E239" s="30">
        <v>3500</v>
      </c>
      <c r="F239" s="29">
        <f t="shared" si="18"/>
        <v>0.97297297297297303</v>
      </c>
      <c r="G239" s="31">
        <f t="shared" si="19"/>
        <v>40864.864864864867</v>
      </c>
      <c r="H239" s="30">
        <v>404</v>
      </c>
      <c r="I239" s="30">
        <v>0.36159999999999998</v>
      </c>
      <c r="J239" s="30">
        <v>152</v>
      </c>
      <c r="K239" s="33">
        <v>547</v>
      </c>
      <c r="L239">
        <f t="shared" si="20"/>
        <v>395</v>
      </c>
      <c r="M239">
        <f t="shared" si="21"/>
        <v>252</v>
      </c>
      <c r="N239">
        <f t="shared" si="22"/>
        <v>0.61037974683544305</v>
      </c>
      <c r="O239" s="4">
        <f t="shared" si="23"/>
        <v>0.36159999999999998</v>
      </c>
    </row>
    <row r="240" spans="1:15">
      <c r="A240" s="30" t="s">
        <v>286</v>
      </c>
      <c r="B240" s="30" t="s">
        <v>354</v>
      </c>
      <c r="C240" s="30" t="s">
        <v>356</v>
      </c>
      <c r="D240" s="30">
        <v>1</v>
      </c>
      <c r="E240" s="30">
        <v>3000</v>
      </c>
      <c r="F240" s="29">
        <f t="shared" si="18"/>
        <v>0.97297297297297303</v>
      </c>
      <c r="G240" s="31">
        <f t="shared" si="19"/>
        <v>35027.027027027027</v>
      </c>
      <c r="H240" s="30">
        <v>161</v>
      </c>
      <c r="I240" s="30">
        <v>0.26579999999999998</v>
      </c>
      <c r="J240" s="30">
        <v>77</v>
      </c>
      <c r="K240" s="33">
        <v>432</v>
      </c>
      <c r="L240">
        <f t="shared" si="20"/>
        <v>355</v>
      </c>
      <c r="M240">
        <f t="shared" si="21"/>
        <v>84</v>
      </c>
      <c r="N240">
        <f t="shared" si="22"/>
        <v>0.28929577464788736</v>
      </c>
      <c r="O240" s="4">
        <f t="shared" si="23"/>
        <v>0.26579999999999998</v>
      </c>
    </row>
    <row r="241" spans="1:15">
      <c r="A241" s="30" t="s">
        <v>287</v>
      </c>
      <c r="B241" s="30" t="s">
        <v>355</v>
      </c>
      <c r="C241" s="30" t="s">
        <v>356</v>
      </c>
      <c r="D241" s="30">
        <v>1</v>
      </c>
      <c r="E241" s="30">
        <v>2600</v>
      </c>
      <c r="F241" s="29">
        <f t="shared" si="18"/>
        <v>0.97297297297297303</v>
      </c>
      <c r="G241" s="31">
        <f t="shared" si="19"/>
        <v>30356.756756756757</v>
      </c>
      <c r="H241" s="30">
        <v>408</v>
      </c>
      <c r="I241" s="30">
        <v>0.38629999999999998</v>
      </c>
      <c r="J241" s="30">
        <v>100</v>
      </c>
      <c r="K241" s="33">
        <v>565</v>
      </c>
      <c r="L241">
        <f t="shared" si="20"/>
        <v>465</v>
      </c>
      <c r="M241">
        <f t="shared" si="21"/>
        <v>308</v>
      </c>
      <c r="N241">
        <f t="shared" si="22"/>
        <v>0.62989247311827956</v>
      </c>
      <c r="O241" s="4">
        <f t="shared" si="23"/>
        <v>0.38629999999999998</v>
      </c>
    </row>
    <row r="242" spans="1:15">
      <c r="A242" s="30" t="s">
        <v>288</v>
      </c>
      <c r="B242" s="30" t="s">
        <v>355</v>
      </c>
      <c r="C242" s="30" t="s">
        <v>356</v>
      </c>
      <c r="D242" s="30">
        <v>2</v>
      </c>
      <c r="E242" s="30">
        <v>4000</v>
      </c>
      <c r="F242" s="29">
        <f t="shared" si="18"/>
        <v>0.97297297297297303</v>
      </c>
      <c r="G242" s="31">
        <f t="shared" si="19"/>
        <v>46702.702702702707</v>
      </c>
      <c r="H242" s="30">
        <v>284</v>
      </c>
      <c r="I242" s="30">
        <v>0.31509999999999999</v>
      </c>
      <c r="J242" s="30">
        <v>204</v>
      </c>
      <c r="K242" s="33">
        <v>494</v>
      </c>
      <c r="L242">
        <f t="shared" si="20"/>
        <v>290</v>
      </c>
      <c r="M242">
        <f t="shared" si="21"/>
        <v>80</v>
      </c>
      <c r="N242">
        <f t="shared" si="22"/>
        <v>0.32068965517241377</v>
      </c>
      <c r="O242" s="4">
        <f t="shared" si="23"/>
        <v>0.31509999999999999</v>
      </c>
    </row>
    <row r="243" spans="1:15">
      <c r="A243" s="30" t="s">
        <v>289</v>
      </c>
      <c r="B243" s="30" t="s">
        <v>355</v>
      </c>
      <c r="C243" s="30" t="s">
        <v>357</v>
      </c>
      <c r="D243" s="30">
        <v>1</v>
      </c>
      <c r="E243" s="30">
        <v>4000</v>
      </c>
      <c r="F243" s="29">
        <f t="shared" si="18"/>
        <v>0.97297297297297303</v>
      </c>
      <c r="G243" s="31">
        <f t="shared" si="19"/>
        <v>46702.702702702707</v>
      </c>
      <c r="H243" s="30">
        <v>443</v>
      </c>
      <c r="I243" s="30">
        <v>0.55620000000000003</v>
      </c>
      <c r="J243" s="30">
        <v>257</v>
      </c>
      <c r="K243" s="33">
        <v>903</v>
      </c>
      <c r="L243">
        <f t="shared" si="20"/>
        <v>646</v>
      </c>
      <c r="M243">
        <f t="shared" si="21"/>
        <v>186</v>
      </c>
      <c r="N243">
        <f t="shared" si="22"/>
        <v>0.33034055727554179</v>
      </c>
      <c r="O243" s="4">
        <f t="shared" si="23"/>
        <v>0.55620000000000003</v>
      </c>
    </row>
    <row r="244" spans="1:15">
      <c r="A244" s="30" t="s">
        <v>290</v>
      </c>
      <c r="B244" s="30" t="s">
        <v>355</v>
      </c>
      <c r="C244" s="30" t="s">
        <v>357</v>
      </c>
      <c r="D244" s="30">
        <v>2</v>
      </c>
      <c r="E244" s="30">
        <v>5100</v>
      </c>
      <c r="F244" s="29">
        <f t="shared" si="18"/>
        <v>0.97297297297297303</v>
      </c>
      <c r="G244" s="31">
        <f t="shared" si="19"/>
        <v>59545.945945945947</v>
      </c>
      <c r="H244" s="30">
        <v>718</v>
      </c>
      <c r="I244" s="30">
        <v>0.44929999999999998</v>
      </c>
      <c r="J244" s="30">
        <v>256</v>
      </c>
      <c r="K244" s="33">
        <v>916</v>
      </c>
      <c r="L244">
        <f t="shared" si="20"/>
        <v>660</v>
      </c>
      <c r="M244">
        <f t="shared" si="21"/>
        <v>462</v>
      </c>
      <c r="N244">
        <f t="shared" si="22"/>
        <v>0.66</v>
      </c>
      <c r="O244" s="4">
        <f t="shared" si="23"/>
        <v>0.44929999999999998</v>
      </c>
    </row>
    <row r="245" spans="1:15">
      <c r="A245" s="30" t="s">
        <v>291</v>
      </c>
      <c r="B245" s="30" t="s">
        <v>296</v>
      </c>
      <c r="C245" s="30" t="s">
        <v>356</v>
      </c>
      <c r="D245" s="30">
        <v>2</v>
      </c>
      <c r="E245" s="30">
        <v>5600</v>
      </c>
      <c r="F245" s="29">
        <f t="shared" si="18"/>
        <v>0.97297297297297303</v>
      </c>
      <c r="G245" s="31">
        <f t="shared" si="19"/>
        <v>65383.783783783787</v>
      </c>
      <c r="H245" s="30">
        <v>478</v>
      </c>
      <c r="I245" s="30">
        <v>0.31780000000000003</v>
      </c>
      <c r="J245" s="30">
        <v>265</v>
      </c>
      <c r="K245" s="33">
        <v>644</v>
      </c>
      <c r="L245">
        <f t="shared" si="20"/>
        <v>379</v>
      </c>
      <c r="M245">
        <f t="shared" si="21"/>
        <v>213</v>
      </c>
      <c r="N245">
        <f t="shared" si="22"/>
        <v>0.54960422163588396</v>
      </c>
      <c r="O245" s="4">
        <f t="shared" si="23"/>
        <v>0.31780000000000003</v>
      </c>
    </row>
    <row r="246" spans="1:15">
      <c r="A246" s="30" t="s">
        <v>292</v>
      </c>
      <c r="B246" s="30" t="s">
        <v>296</v>
      </c>
      <c r="C246" s="30" t="s">
        <v>357</v>
      </c>
      <c r="D246" s="30">
        <v>1</v>
      </c>
      <c r="E246" s="30">
        <v>5000</v>
      </c>
      <c r="F246" s="29">
        <f t="shared" si="18"/>
        <v>0.97297297297297303</v>
      </c>
      <c r="G246" s="31">
        <f t="shared" si="19"/>
        <v>58378.37837837838</v>
      </c>
      <c r="H246" s="30">
        <v>533</v>
      </c>
      <c r="I246" s="30">
        <v>0.51229999999999998</v>
      </c>
      <c r="J246" s="30">
        <v>236</v>
      </c>
      <c r="K246" s="33">
        <v>829</v>
      </c>
      <c r="L246">
        <f t="shared" si="20"/>
        <v>593</v>
      </c>
      <c r="M246">
        <f t="shared" si="21"/>
        <v>297</v>
      </c>
      <c r="N246">
        <f t="shared" si="22"/>
        <v>0.50067453625632385</v>
      </c>
      <c r="O246" s="4">
        <f t="shared" si="23"/>
        <v>0.51229999999999998</v>
      </c>
    </row>
    <row r="247" spans="1:15">
      <c r="A247" s="30" t="s">
        <v>293</v>
      </c>
      <c r="B247" s="30" t="s">
        <v>296</v>
      </c>
      <c r="C247" s="30" t="s">
        <v>357</v>
      </c>
      <c r="D247" s="30">
        <v>2</v>
      </c>
      <c r="E247" s="30">
        <v>6000</v>
      </c>
      <c r="F247" s="29">
        <f t="shared" si="18"/>
        <v>0.97297297297297303</v>
      </c>
      <c r="G247" s="31">
        <f t="shared" si="19"/>
        <v>70054.054054054053</v>
      </c>
      <c r="H247" s="30">
        <v>566</v>
      </c>
      <c r="I247" s="30">
        <v>0.36990000000000001</v>
      </c>
      <c r="J247" s="30">
        <v>244</v>
      </c>
      <c r="K247" s="33">
        <v>872</v>
      </c>
      <c r="L247">
        <f t="shared" si="20"/>
        <v>628</v>
      </c>
      <c r="M247">
        <f t="shared" si="21"/>
        <v>322</v>
      </c>
      <c r="N247">
        <f t="shared" si="22"/>
        <v>0.51019108280254777</v>
      </c>
      <c r="O247" s="4">
        <f t="shared" si="23"/>
        <v>0.36990000000000001</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247"/>
  <sheetViews>
    <sheetView workbookViewId="0">
      <pane xSplit="1" ySplit="3" topLeftCell="R4" activePane="bottomRight" state="frozen"/>
      <selection pane="topRight" activeCell="B1" sqref="B1"/>
      <selection pane="bottomLeft" activeCell="A4" sqref="A4"/>
      <selection pane="bottomRight" activeCell="R4" sqref="R4"/>
    </sheetView>
  </sheetViews>
  <sheetFormatPr baseColWidth="10" defaultRowHeight="16"/>
  <cols>
    <col min="1" max="1" width="22.1640625" customWidth="1"/>
    <col min="3" max="3" width="38.5" customWidth="1"/>
    <col min="4" max="4" width="26.1640625" customWidth="1"/>
    <col min="5" max="5" width="33.83203125" customWidth="1"/>
    <col min="6" max="6" width="18.1640625" customWidth="1"/>
    <col min="7" max="7" width="39.1640625" style="3" customWidth="1"/>
    <col min="8" max="8" width="21.5" customWidth="1"/>
    <col min="9" max="9" width="25.6640625" customWidth="1"/>
    <col min="10" max="10" width="28" customWidth="1"/>
    <col min="11" max="11" width="27.83203125" style="4" customWidth="1"/>
    <col min="12" max="12" width="18.5" customWidth="1"/>
    <col min="13" max="13" width="27.6640625" customWidth="1"/>
    <col min="14" max="14" width="62.33203125" customWidth="1"/>
    <col min="15" max="15" width="35.33203125" style="4" customWidth="1"/>
    <col min="16" max="16" width="52.6640625" customWidth="1"/>
    <col min="17" max="17" width="74.33203125" customWidth="1"/>
    <col min="18" max="18" width="77.33203125" customWidth="1"/>
    <col min="19" max="19" width="64.33203125" customWidth="1"/>
    <col min="20" max="20" width="56.1640625" style="4" customWidth="1"/>
    <col min="21" max="21" width="25.1640625" customWidth="1"/>
  </cols>
  <sheetData>
    <row r="1" spans="1:20">
      <c r="B1" t="s">
        <v>0</v>
      </c>
      <c r="C1" s="1" t="s">
        <v>1</v>
      </c>
      <c r="D1" s="2" t="s">
        <v>20</v>
      </c>
      <c r="E1" s="10" t="s">
        <v>21</v>
      </c>
      <c r="K1" s="22" t="s">
        <v>34</v>
      </c>
      <c r="N1" t="s">
        <v>23</v>
      </c>
      <c r="O1" s="4" t="s">
        <v>24</v>
      </c>
      <c r="P1" s="23" t="s">
        <v>35</v>
      </c>
      <c r="Q1" s="24" t="s">
        <v>26</v>
      </c>
      <c r="R1" s="24" t="s">
        <v>36</v>
      </c>
      <c r="S1" s="23" t="s">
        <v>37</v>
      </c>
      <c r="T1" s="25">
        <v>0.3</v>
      </c>
    </row>
    <row r="2" spans="1:20">
      <c r="E2" t="s">
        <v>4</v>
      </c>
      <c r="F2">
        <v>0.97299999999999998</v>
      </c>
      <c r="G2" s="9" t="s">
        <v>28</v>
      </c>
      <c r="H2" t="s">
        <v>5</v>
      </c>
      <c r="K2" s="22">
        <f>0.9-0.1</f>
        <v>0.8</v>
      </c>
      <c r="N2" s="21" t="s">
        <v>38</v>
      </c>
      <c r="O2" s="4" t="s">
        <v>30</v>
      </c>
      <c r="Q2" s="26">
        <v>-0.79169999999999996</v>
      </c>
      <c r="R2" s="1">
        <v>0.85070000000000001</v>
      </c>
      <c r="S2" s="27" t="s">
        <v>39</v>
      </c>
      <c r="T2" s="28" t="s">
        <v>40</v>
      </c>
    </row>
    <row r="3" spans="1:20" s="8" customFormat="1">
      <c r="A3" s="5" t="s">
        <v>8</v>
      </c>
      <c r="B3" s="5" t="s">
        <v>9</v>
      </c>
      <c r="C3" s="5" t="s">
        <v>10</v>
      </c>
      <c r="D3" s="5" t="s">
        <v>11</v>
      </c>
      <c r="E3" s="5" t="s">
        <v>12</v>
      </c>
      <c r="F3" s="5" t="s">
        <v>13</v>
      </c>
      <c r="G3" s="6" t="s">
        <v>14</v>
      </c>
      <c r="H3" s="5" t="s">
        <v>41</v>
      </c>
      <c r="I3" s="5" t="s">
        <v>18</v>
      </c>
      <c r="J3" s="5" t="s">
        <v>42</v>
      </c>
      <c r="K3" s="7" t="s">
        <v>43</v>
      </c>
      <c r="L3" s="32" t="s">
        <v>31</v>
      </c>
      <c r="M3" s="10" t="s">
        <v>44</v>
      </c>
      <c r="N3" s="2" t="s">
        <v>33</v>
      </c>
      <c r="O3" s="1" t="s">
        <v>18</v>
      </c>
      <c r="P3" s="17" t="s">
        <v>45</v>
      </c>
      <c r="Q3" s="17" t="s">
        <v>46</v>
      </c>
      <c r="R3" s="17" t="s">
        <v>47</v>
      </c>
      <c r="S3" s="17" t="s">
        <v>48</v>
      </c>
      <c r="T3" s="16" t="s">
        <v>49</v>
      </c>
    </row>
    <row r="4" spans="1:20">
      <c r="A4" s="30" t="s">
        <v>50</v>
      </c>
      <c r="B4" s="30" t="s">
        <v>294</v>
      </c>
      <c r="C4" s="30" t="s">
        <v>356</v>
      </c>
      <c r="D4" s="30">
        <v>2</v>
      </c>
      <c r="E4" s="30">
        <v>1060</v>
      </c>
      <c r="F4" s="29">
        <f t="shared" ref="F4:F67" si="0">36/37</f>
        <v>0.97297297297297303</v>
      </c>
      <c r="G4" s="31">
        <f>E4*12*F4</f>
        <v>12376.216216216217</v>
      </c>
      <c r="H4" s="30">
        <v>148</v>
      </c>
      <c r="I4" s="30">
        <v>0.16159999999999999</v>
      </c>
      <c r="J4" s="30">
        <v>114</v>
      </c>
      <c r="K4" s="33">
        <v>153</v>
      </c>
      <c r="L4">
        <f>K4-J4</f>
        <v>39</v>
      </c>
      <c r="M4">
        <f>H4-J4</f>
        <v>34</v>
      </c>
      <c r="N4">
        <f>0.1+0.8*M4/L4</f>
        <v>0.79743589743589749</v>
      </c>
      <c r="O4" s="4">
        <f>I4</f>
        <v>0.16159999999999999</v>
      </c>
      <c r="P4">
        <v>114</v>
      </c>
      <c r="Q4">
        <f>0.1+0.8*(P4-J4)/(K4-J4)</f>
        <v>0.1</v>
      </c>
      <c r="R4">
        <f>R$2+Q$2*Q4</f>
        <v>0.77153000000000005</v>
      </c>
      <c r="S4">
        <f>365*R4*P4</f>
        <v>32103.363300000001</v>
      </c>
      <c r="T4" s="4">
        <f>S4*(1-T$1)</f>
        <v>22472.354309999999</v>
      </c>
    </row>
    <row r="5" spans="1:20">
      <c r="A5" s="30" t="s">
        <v>51</v>
      </c>
      <c r="B5" s="30" t="s">
        <v>295</v>
      </c>
      <c r="C5" s="30" t="s">
        <v>356</v>
      </c>
      <c r="D5" s="30">
        <v>2</v>
      </c>
      <c r="E5" s="30">
        <v>1200</v>
      </c>
      <c r="F5" s="29">
        <f t="shared" si="0"/>
        <v>0.97297297297297303</v>
      </c>
      <c r="G5" s="31">
        <f t="shared" ref="G5:G68" si="1">E5*12*F5</f>
        <v>14010.810810810812</v>
      </c>
      <c r="H5" s="30">
        <v>133</v>
      </c>
      <c r="I5" s="30">
        <v>0.34789999999999999</v>
      </c>
      <c r="J5" s="30">
        <v>111</v>
      </c>
      <c r="K5" s="33">
        <v>149</v>
      </c>
      <c r="L5">
        <f t="shared" ref="L5:L68" si="2">K5-J5</f>
        <v>38</v>
      </c>
      <c r="M5">
        <f t="shared" ref="M5:M68" si="3">H5-J5</f>
        <v>22</v>
      </c>
      <c r="N5">
        <f t="shared" ref="N5:N68" si="4">0.1+0.8*M5/L5</f>
        <v>0.56315789473684219</v>
      </c>
      <c r="O5" s="4">
        <f t="shared" ref="O5:O68" si="5">I5</f>
        <v>0.34789999999999999</v>
      </c>
      <c r="P5">
        <v>100</v>
      </c>
      <c r="Q5">
        <f t="shared" ref="Q5:Q68" si="6">0.1+0.8*(P5-J5)/(K5-J5)</f>
        <v>-0.13157894736842107</v>
      </c>
      <c r="R5">
        <f t="shared" ref="R5:R68" si="7">R$2+Q$2*Q5</f>
        <v>0.95487105263157901</v>
      </c>
      <c r="S5">
        <f t="shared" ref="S5:S68" si="8">365*R5*P5</f>
        <v>34852.793421052629</v>
      </c>
      <c r="T5" s="4">
        <f t="shared" ref="T5:T68" si="9">S5*(1-T$1)</f>
        <v>24396.95539473684</v>
      </c>
    </row>
    <row r="6" spans="1:20">
      <c r="A6" s="30" t="s">
        <v>52</v>
      </c>
      <c r="B6" s="30" t="s">
        <v>296</v>
      </c>
      <c r="C6" s="30" t="s">
        <v>356</v>
      </c>
      <c r="D6" s="30">
        <v>1</v>
      </c>
      <c r="E6" s="30">
        <v>3300</v>
      </c>
      <c r="F6" s="29">
        <f t="shared" si="0"/>
        <v>0.97297297297297303</v>
      </c>
      <c r="G6" s="31">
        <f t="shared" si="1"/>
        <v>38529.729729729734</v>
      </c>
      <c r="H6" s="30">
        <v>372</v>
      </c>
      <c r="I6" s="30">
        <v>0.39729999999999999</v>
      </c>
      <c r="J6" s="30">
        <v>108</v>
      </c>
      <c r="K6" s="33">
        <v>610</v>
      </c>
      <c r="L6">
        <f t="shared" si="2"/>
        <v>502</v>
      </c>
      <c r="M6">
        <f t="shared" si="3"/>
        <v>264</v>
      </c>
      <c r="N6">
        <f t="shared" si="4"/>
        <v>0.52071713147410359</v>
      </c>
      <c r="O6" s="4">
        <f t="shared" si="5"/>
        <v>0.39729999999999999</v>
      </c>
      <c r="P6">
        <v>100</v>
      </c>
      <c r="Q6">
        <f t="shared" si="6"/>
        <v>8.7250996015936264E-2</v>
      </c>
      <c r="R6">
        <f t="shared" si="7"/>
        <v>0.78162338645418328</v>
      </c>
      <c r="S6">
        <f t="shared" si="8"/>
        <v>28529.253605577691</v>
      </c>
      <c r="T6" s="4">
        <f t="shared" si="9"/>
        <v>19970.477523904381</v>
      </c>
    </row>
    <row r="7" spans="1:20">
      <c r="A7" s="30" t="s">
        <v>53</v>
      </c>
      <c r="B7" s="30" t="s">
        <v>297</v>
      </c>
      <c r="C7" s="30" t="s">
        <v>356</v>
      </c>
      <c r="D7" s="30">
        <v>1</v>
      </c>
      <c r="E7" s="30">
        <v>1400</v>
      </c>
      <c r="F7" s="29">
        <f t="shared" si="0"/>
        <v>0.97297297297297303</v>
      </c>
      <c r="G7" s="31">
        <f t="shared" si="1"/>
        <v>16345.945945945947</v>
      </c>
      <c r="H7" s="30">
        <v>302</v>
      </c>
      <c r="I7" s="30">
        <v>0.3644</v>
      </c>
      <c r="J7" s="30">
        <v>178</v>
      </c>
      <c r="K7" s="33">
        <v>533</v>
      </c>
      <c r="L7">
        <f t="shared" si="2"/>
        <v>355</v>
      </c>
      <c r="M7">
        <f t="shared" si="3"/>
        <v>124</v>
      </c>
      <c r="N7">
        <f t="shared" si="4"/>
        <v>0.37943661971830989</v>
      </c>
      <c r="O7" s="4">
        <f t="shared" si="5"/>
        <v>0.3644</v>
      </c>
      <c r="P7">
        <v>100</v>
      </c>
      <c r="Q7">
        <f t="shared" si="6"/>
        <v>-7.5774647887323965E-2</v>
      </c>
      <c r="R7">
        <f t="shared" si="7"/>
        <v>0.9106907887323944</v>
      </c>
      <c r="S7">
        <f t="shared" si="8"/>
        <v>33240.213788732392</v>
      </c>
      <c r="T7" s="4">
        <f t="shared" si="9"/>
        <v>23268.149652112672</v>
      </c>
    </row>
    <row r="8" spans="1:20">
      <c r="A8" s="30" t="s">
        <v>54</v>
      </c>
      <c r="B8" s="30" t="s">
        <v>297</v>
      </c>
      <c r="C8" s="30" t="s">
        <v>356</v>
      </c>
      <c r="D8" s="30">
        <v>2</v>
      </c>
      <c r="E8" s="30">
        <v>2000</v>
      </c>
      <c r="F8" s="29">
        <f t="shared" si="0"/>
        <v>0.97297297297297303</v>
      </c>
      <c r="G8" s="31">
        <f t="shared" si="1"/>
        <v>23351.351351351354</v>
      </c>
      <c r="H8" s="30">
        <v>429</v>
      </c>
      <c r="I8" s="30">
        <v>0.41099999999999998</v>
      </c>
      <c r="J8" s="30">
        <v>221</v>
      </c>
      <c r="K8" s="33">
        <v>617</v>
      </c>
      <c r="L8">
        <f t="shared" si="2"/>
        <v>396</v>
      </c>
      <c r="M8">
        <f t="shared" si="3"/>
        <v>208</v>
      </c>
      <c r="N8">
        <f t="shared" si="4"/>
        <v>0.52020202020202022</v>
      </c>
      <c r="O8" s="4">
        <f t="shared" si="5"/>
        <v>0.41099999999999998</v>
      </c>
      <c r="P8">
        <v>100</v>
      </c>
      <c r="Q8">
        <f t="shared" si="6"/>
        <v>-0.14444444444444446</v>
      </c>
      <c r="R8">
        <f t="shared" si="7"/>
        <v>0.96505666666666667</v>
      </c>
      <c r="S8">
        <f t="shared" si="8"/>
        <v>35224.568333333329</v>
      </c>
      <c r="T8" s="4">
        <f t="shared" si="9"/>
        <v>24657.197833333328</v>
      </c>
    </row>
    <row r="9" spans="1:20">
      <c r="A9" s="30" t="s">
        <v>55</v>
      </c>
      <c r="B9" s="30" t="s">
        <v>297</v>
      </c>
      <c r="C9" s="30" t="s">
        <v>357</v>
      </c>
      <c r="D9" s="30">
        <v>1</v>
      </c>
      <c r="E9" s="30">
        <v>1600</v>
      </c>
      <c r="F9" s="29">
        <f t="shared" si="0"/>
        <v>0.97297297297297303</v>
      </c>
      <c r="G9" s="31">
        <f t="shared" si="1"/>
        <v>18681.081081081084</v>
      </c>
      <c r="H9" s="30">
        <v>380</v>
      </c>
      <c r="I9" s="30">
        <v>0.41099999999999998</v>
      </c>
      <c r="J9" s="30">
        <v>202</v>
      </c>
      <c r="K9" s="33">
        <v>646</v>
      </c>
      <c r="L9">
        <f t="shared" si="2"/>
        <v>444</v>
      </c>
      <c r="M9">
        <f t="shared" si="3"/>
        <v>178</v>
      </c>
      <c r="N9">
        <f t="shared" si="4"/>
        <v>0.42072072072072075</v>
      </c>
      <c r="O9" s="4">
        <f t="shared" si="5"/>
        <v>0.41099999999999998</v>
      </c>
      <c r="P9">
        <v>100</v>
      </c>
      <c r="Q9">
        <f t="shared" si="6"/>
        <v>-8.3783783783783788E-2</v>
      </c>
      <c r="R9">
        <f t="shared" si="7"/>
        <v>0.91703162162162166</v>
      </c>
      <c r="S9">
        <f t="shared" si="8"/>
        <v>33471.65418918919</v>
      </c>
      <c r="T9" s="4">
        <f t="shared" si="9"/>
        <v>23430.15793243243</v>
      </c>
    </row>
    <row r="10" spans="1:20">
      <c r="A10" s="30" t="s">
        <v>56</v>
      </c>
      <c r="B10" s="30" t="s">
        <v>297</v>
      </c>
      <c r="C10" s="30" t="s">
        <v>357</v>
      </c>
      <c r="D10" s="30">
        <v>2</v>
      </c>
      <c r="E10" s="30">
        <v>2800</v>
      </c>
      <c r="F10" s="29">
        <f t="shared" si="0"/>
        <v>0.97297297297297303</v>
      </c>
      <c r="G10" s="31">
        <f t="shared" si="1"/>
        <v>32691.891891891893</v>
      </c>
      <c r="H10" s="30">
        <v>374</v>
      </c>
      <c r="I10" s="30">
        <v>0.52600000000000002</v>
      </c>
      <c r="J10" s="30">
        <v>197</v>
      </c>
      <c r="K10" s="33">
        <v>639</v>
      </c>
      <c r="L10">
        <f t="shared" si="2"/>
        <v>442</v>
      </c>
      <c r="M10">
        <f t="shared" si="3"/>
        <v>177</v>
      </c>
      <c r="N10">
        <f t="shared" si="4"/>
        <v>0.42036199095022619</v>
      </c>
      <c r="O10" s="4">
        <f t="shared" si="5"/>
        <v>0.52600000000000002</v>
      </c>
      <c r="P10">
        <v>100</v>
      </c>
      <c r="Q10">
        <f t="shared" si="6"/>
        <v>-7.5565610859728516E-2</v>
      </c>
      <c r="R10">
        <f t="shared" si="7"/>
        <v>0.91052529411764704</v>
      </c>
      <c r="S10">
        <f t="shared" si="8"/>
        <v>33234.173235294118</v>
      </c>
      <c r="T10" s="4">
        <f t="shared" si="9"/>
        <v>23263.921264705881</v>
      </c>
    </row>
    <row r="11" spans="1:20">
      <c r="A11" s="30" t="s">
        <v>57</v>
      </c>
      <c r="B11" s="30" t="s">
        <v>298</v>
      </c>
      <c r="C11" s="30" t="s">
        <v>356</v>
      </c>
      <c r="D11" s="30">
        <v>1</v>
      </c>
      <c r="E11" s="30">
        <v>1100</v>
      </c>
      <c r="F11" s="29">
        <f t="shared" si="0"/>
        <v>0.97297297297297303</v>
      </c>
      <c r="G11" s="31">
        <f t="shared" si="1"/>
        <v>12843.243243243243</v>
      </c>
      <c r="H11" s="30">
        <v>386</v>
      </c>
      <c r="I11" s="30">
        <v>0.43290000000000001</v>
      </c>
      <c r="J11" s="30">
        <v>114</v>
      </c>
      <c r="K11" s="33">
        <v>477</v>
      </c>
      <c r="L11">
        <f t="shared" si="2"/>
        <v>363</v>
      </c>
      <c r="M11">
        <f t="shared" si="3"/>
        <v>272</v>
      </c>
      <c r="N11">
        <f t="shared" si="4"/>
        <v>0.69944903581267226</v>
      </c>
      <c r="O11" s="4">
        <f t="shared" si="5"/>
        <v>0.43290000000000001</v>
      </c>
      <c r="P11">
        <v>100</v>
      </c>
      <c r="Q11">
        <f t="shared" si="6"/>
        <v>6.9146005509641881E-2</v>
      </c>
      <c r="R11">
        <f t="shared" si="7"/>
        <v>0.79595710743801651</v>
      </c>
      <c r="S11">
        <f t="shared" si="8"/>
        <v>29052.4344214876</v>
      </c>
      <c r="T11" s="4">
        <f t="shared" si="9"/>
        <v>20336.704095041317</v>
      </c>
    </row>
    <row r="12" spans="1:20">
      <c r="A12" s="30" t="s">
        <v>58</v>
      </c>
      <c r="B12" s="30" t="s">
        <v>298</v>
      </c>
      <c r="C12" s="30" t="s">
        <v>356</v>
      </c>
      <c r="D12" s="30">
        <v>2</v>
      </c>
      <c r="E12" s="30">
        <v>1900</v>
      </c>
      <c r="F12" s="29">
        <f t="shared" si="0"/>
        <v>0.97297297297297303</v>
      </c>
      <c r="G12" s="31">
        <f t="shared" si="1"/>
        <v>22183.783783783783</v>
      </c>
      <c r="H12" s="30">
        <v>212</v>
      </c>
      <c r="I12" s="30">
        <v>0.69589999999999996</v>
      </c>
      <c r="J12" s="30">
        <v>80</v>
      </c>
      <c r="K12" s="33">
        <v>583</v>
      </c>
      <c r="L12">
        <f t="shared" si="2"/>
        <v>503</v>
      </c>
      <c r="M12">
        <f t="shared" si="3"/>
        <v>132</v>
      </c>
      <c r="N12">
        <f t="shared" si="4"/>
        <v>0.30994035785288276</v>
      </c>
      <c r="O12" s="4">
        <f t="shared" si="5"/>
        <v>0.69589999999999996</v>
      </c>
      <c r="P12">
        <v>100</v>
      </c>
      <c r="Q12">
        <f t="shared" si="6"/>
        <v>0.13180914512922465</v>
      </c>
      <c r="R12">
        <f t="shared" si="7"/>
        <v>0.74634669980119284</v>
      </c>
      <c r="S12">
        <f t="shared" si="8"/>
        <v>27241.654542743538</v>
      </c>
      <c r="T12" s="4">
        <f t="shared" si="9"/>
        <v>19069.158179920476</v>
      </c>
    </row>
    <row r="13" spans="1:20">
      <c r="A13" s="30" t="s">
        <v>59</v>
      </c>
      <c r="B13" s="30" t="s">
        <v>298</v>
      </c>
      <c r="C13" s="30" t="s">
        <v>357</v>
      </c>
      <c r="D13" s="30">
        <v>1</v>
      </c>
      <c r="E13" s="30">
        <v>1800</v>
      </c>
      <c r="F13" s="29">
        <f t="shared" si="0"/>
        <v>0.97297297297297303</v>
      </c>
      <c r="G13" s="31">
        <f t="shared" si="1"/>
        <v>21016.216216216217</v>
      </c>
      <c r="H13" s="30">
        <v>969</v>
      </c>
      <c r="I13" s="30">
        <v>0.1096</v>
      </c>
      <c r="J13" s="30">
        <v>239</v>
      </c>
      <c r="K13" s="33">
        <v>1431</v>
      </c>
      <c r="L13">
        <f t="shared" si="2"/>
        <v>1192</v>
      </c>
      <c r="M13">
        <f t="shared" si="3"/>
        <v>730</v>
      </c>
      <c r="N13">
        <f t="shared" si="4"/>
        <v>0.58993288590604032</v>
      </c>
      <c r="O13" s="4">
        <f t="shared" si="5"/>
        <v>0.1096</v>
      </c>
      <c r="P13">
        <v>100</v>
      </c>
      <c r="Q13">
        <f t="shared" si="6"/>
        <v>6.7114093959731586E-3</v>
      </c>
      <c r="R13">
        <f t="shared" si="7"/>
        <v>0.84538657718120802</v>
      </c>
      <c r="S13">
        <f t="shared" si="8"/>
        <v>30856.610067114092</v>
      </c>
      <c r="T13" s="4">
        <f t="shared" si="9"/>
        <v>21599.627046979862</v>
      </c>
    </row>
    <row r="14" spans="1:20">
      <c r="A14" s="30" t="s">
        <v>60</v>
      </c>
      <c r="B14" s="30" t="s">
        <v>298</v>
      </c>
      <c r="C14" s="30" t="s">
        <v>357</v>
      </c>
      <c r="D14" s="30">
        <v>2</v>
      </c>
      <c r="E14" s="30">
        <v>3200</v>
      </c>
      <c r="F14" s="29">
        <f t="shared" si="0"/>
        <v>0.97297297297297303</v>
      </c>
      <c r="G14" s="31">
        <f t="shared" si="1"/>
        <v>37362.162162162167</v>
      </c>
      <c r="H14" s="30">
        <v>885</v>
      </c>
      <c r="I14" s="30">
        <v>0.22470000000000001</v>
      </c>
      <c r="J14" s="30">
        <v>236</v>
      </c>
      <c r="K14" s="33">
        <v>1533</v>
      </c>
      <c r="L14">
        <f t="shared" si="2"/>
        <v>1297</v>
      </c>
      <c r="M14">
        <f t="shared" si="3"/>
        <v>649</v>
      </c>
      <c r="N14">
        <f t="shared" si="4"/>
        <v>0.50030840400925214</v>
      </c>
      <c r="O14" s="4">
        <f t="shared" si="5"/>
        <v>0.22470000000000001</v>
      </c>
      <c r="P14">
        <v>100</v>
      </c>
      <c r="Q14">
        <f t="shared" si="6"/>
        <v>1.6114109483423275E-2</v>
      </c>
      <c r="R14">
        <f t="shared" si="7"/>
        <v>0.83794245952197377</v>
      </c>
      <c r="S14">
        <f t="shared" si="8"/>
        <v>30584.899772552042</v>
      </c>
      <c r="T14" s="4">
        <f t="shared" si="9"/>
        <v>21409.42984078643</v>
      </c>
    </row>
    <row r="15" spans="1:20">
      <c r="A15" s="30" t="s">
        <v>61</v>
      </c>
      <c r="B15" s="30" t="s">
        <v>299</v>
      </c>
      <c r="C15" s="30" t="s">
        <v>356</v>
      </c>
      <c r="D15" s="30">
        <v>1</v>
      </c>
      <c r="E15" s="30">
        <v>1000</v>
      </c>
      <c r="F15" s="29">
        <f t="shared" si="0"/>
        <v>0.97297297297297303</v>
      </c>
      <c r="G15" s="31">
        <f t="shared" si="1"/>
        <v>11675.675675675677</v>
      </c>
      <c r="H15" s="30">
        <v>287</v>
      </c>
      <c r="I15" s="30">
        <v>0.21920000000000001</v>
      </c>
      <c r="J15" s="30">
        <v>138</v>
      </c>
      <c r="K15" s="33">
        <v>550</v>
      </c>
      <c r="L15">
        <f t="shared" si="2"/>
        <v>412</v>
      </c>
      <c r="M15">
        <f t="shared" si="3"/>
        <v>149</v>
      </c>
      <c r="N15">
        <f t="shared" si="4"/>
        <v>0.38932038834951455</v>
      </c>
      <c r="O15" s="4">
        <f t="shared" si="5"/>
        <v>0.21920000000000001</v>
      </c>
      <c r="P15">
        <v>100</v>
      </c>
      <c r="Q15">
        <f t="shared" si="6"/>
        <v>2.6213592233009703E-2</v>
      </c>
      <c r="R15">
        <f t="shared" si="7"/>
        <v>0.82994669902912621</v>
      </c>
      <c r="S15">
        <f t="shared" si="8"/>
        <v>30293.054514563108</v>
      </c>
      <c r="T15" s="4">
        <f t="shared" si="9"/>
        <v>21205.138160194176</v>
      </c>
    </row>
    <row r="16" spans="1:20">
      <c r="A16" s="30" t="s">
        <v>62</v>
      </c>
      <c r="B16" s="30" t="s">
        <v>295</v>
      </c>
      <c r="C16" s="30" t="s">
        <v>357</v>
      </c>
      <c r="D16" s="30">
        <v>1</v>
      </c>
      <c r="E16" s="30">
        <v>1000</v>
      </c>
      <c r="F16" s="29">
        <f t="shared" si="0"/>
        <v>0.97297297297297303</v>
      </c>
      <c r="G16" s="31">
        <f t="shared" si="1"/>
        <v>11675.675675675677</v>
      </c>
      <c r="H16" s="30">
        <v>206</v>
      </c>
      <c r="I16" s="30">
        <v>0.39179999999999998</v>
      </c>
      <c r="J16" s="30">
        <v>116</v>
      </c>
      <c r="K16" s="33">
        <v>296</v>
      </c>
      <c r="L16">
        <f t="shared" si="2"/>
        <v>180</v>
      </c>
      <c r="M16">
        <f t="shared" si="3"/>
        <v>90</v>
      </c>
      <c r="N16">
        <f t="shared" si="4"/>
        <v>0.5</v>
      </c>
      <c r="O16" s="4">
        <f t="shared" si="5"/>
        <v>0.39179999999999998</v>
      </c>
      <c r="P16">
        <v>100</v>
      </c>
      <c r="Q16">
        <f t="shared" si="6"/>
        <v>2.8888888888888895E-2</v>
      </c>
      <c r="R16">
        <f t="shared" si="7"/>
        <v>0.82782866666666666</v>
      </c>
      <c r="S16">
        <f t="shared" si="8"/>
        <v>30215.746333333333</v>
      </c>
      <c r="T16" s="4">
        <f t="shared" si="9"/>
        <v>21151.022433333332</v>
      </c>
    </row>
    <row r="17" spans="1:20">
      <c r="A17" s="30" t="s">
        <v>63</v>
      </c>
      <c r="B17" s="30" t="s">
        <v>299</v>
      </c>
      <c r="C17" s="30" t="s">
        <v>356</v>
      </c>
      <c r="D17" s="30">
        <v>2</v>
      </c>
      <c r="E17" s="30">
        <v>1300</v>
      </c>
      <c r="F17" s="29">
        <f t="shared" si="0"/>
        <v>0.97297297297297303</v>
      </c>
      <c r="G17" s="31">
        <f t="shared" si="1"/>
        <v>15178.378378378378</v>
      </c>
      <c r="H17" s="30">
        <v>462</v>
      </c>
      <c r="I17" s="30">
        <v>0.53700000000000003</v>
      </c>
      <c r="J17" s="30">
        <v>175</v>
      </c>
      <c r="K17" s="33">
        <v>917</v>
      </c>
      <c r="L17">
        <f t="shared" si="2"/>
        <v>742</v>
      </c>
      <c r="M17">
        <f t="shared" si="3"/>
        <v>287</v>
      </c>
      <c r="N17">
        <f t="shared" si="4"/>
        <v>0.40943396226415096</v>
      </c>
      <c r="O17" s="4">
        <f t="shared" si="5"/>
        <v>0.53700000000000003</v>
      </c>
      <c r="P17">
        <v>100</v>
      </c>
      <c r="Q17">
        <f t="shared" si="6"/>
        <v>1.913746630727764E-2</v>
      </c>
      <c r="R17">
        <f t="shared" si="7"/>
        <v>0.83554886792452832</v>
      </c>
      <c r="S17">
        <f t="shared" si="8"/>
        <v>30497.533679245284</v>
      </c>
      <c r="T17" s="4">
        <f t="shared" si="9"/>
        <v>21348.273575471696</v>
      </c>
    </row>
    <row r="18" spans="1:20">
      <c r="A18" s="30" t="s">
        <v>64</v>
      </c>
      <c r="B18" s="30" t="s">
        <v>299</v>
      </c>
      <c r="C18" s="30" t="s">
        <v>357</v>
      </c>
      <c r="D18" s="30">
        <v>1</v>
      </c>
      <c r="E18" s="30">
        <v>1200</v>
      </c>
      <c r="F18" s="29">
        <f t="shared" si="0"/>
        <v>0.97297297297297303</v>
      </c>
      <c r="G18" s="31">
        <f t="shared" si="1"/>
        <v>14010.810810810812</v>
      </c>
      <c r="H18" s="30">
        <v>389</v>
      </c>
      <c r="I18" s="30">
        <v>0.51229999999999998</v>
      </c>
      <c r="J18" s="30">
        <v>130</v>
      </c>
      <c r="K18" s="33">
        <v>821</v>
      </c>
      <c r="L18">
        <f t="shared" si="2"/>
        <v>691</v>
      </c>
      <c r="M18">
        <f t="shared" si="3"/>
        <v>259</v>
      </c>
      <c r="N18">
        <f t="shared" si="4"/>
        <v>0.39985528219971056</v>
      </c>
      <c r="O18" s="4">
        <f t="shared" si="5"/>
        <v>0.51229999999999998</v>
      </c>
      <c r="P18">
        <v>100</v>
      </c>
      <c r="Q18">
        <f t="shared" si="6"/>
        <v>6.5267727930535452E-2</v>
      </c>
      <c r="R18">
        <f t="shared" si="7"/>
        <v>0.79902753979739505</v>
      </c>
      <c r="S18">
        <f t="shared" si="8"/>
        <v>29164.50520260492</v>
      </c>
      <c r="T18" s="4">
        <f t="shared" si="9"/>
        <v>20415.153641823443</v>
      </c>
    </row>
    <row r="19" spans="1:20">
      <c r="A19" s="30" t="s">
        <v>65</v>
      </c>
      <c r="B19" s="30" t="s">
        <v>299</v>
      </c>
      <c r="C19" s="30" t="s">
        <v>357</v>
      </c>
      <c r="D19" s="30">
        <v>2</v>
      </c>
      <c r="E19" s="30">
        <v>1600</v>
      </c>
      <c r="F19" s="29">
        <f t="shared" si="0"/>
        <v>0.97297297297297303</v>
      </c>
      <c r="G19" s="31">
        <f t="shared" si="1"/>
        <v>18681.081081081084</v>
      </c>
      <c r="H19" s="30">
        <v>678</v>
      </c>
      <c r="I19" s="30">
        <v>0.36159999999999998</v>
      </c>
      <c r="J19" s="30">
        <v>241</v>
      </c>
      <c r="K19" s="33">
        <v>866</v>
      </c>
      <c r="L19">
        <f t="shared" si="2"/>
        <v>625</v>
      </c>
      <c r="M19">
        <f t="shared" si="3"/>
        <v>437</v>
      </c>
      <c r="N19">
        <f t="shared" si="4"/>
        <v>0.65936000000000006</v>
      </c>
      <c r="O19" s="4">
        <f t="shared" si="5"/>
        <v>0.36159999999999998</v>
      </c>
      <c r="P19">
        <v>100</v>
      </c>
      <c r="Q19">
        <f t="shared" si="6"/>
        <v>-8.0480000000000024E-2</v>
      </c>
      <c r="R19">
        <f t="shared" si="7"/>
        <v>0.914416016</v>
      </c>
      <c r="S19">
        <f t="shared" si="8"/>
        <v>33376.184583999995</v>
      </c>
      <c r="T19" s="4">
        <f t="shared" si="9"/>
        <v>23363.329208799994</v>
      </c>
    </row>
    <row r="20" spans="1:20">
      <c r="A20" s="30" t="s">
        <v>66</v>
      </c>
      <c r="B20" s="30" t="s">
        <v>300</v>
      </c>
      <c r="C20" s="30" t="s">
        <v>356</v>
      </c>
      <c r="D20" s="30">
        <v>1</v>
      </c>
      <c r="E20" s="30">
        <v>800</v>
      </c>
      <c r="F20" s="29">
        <f t="shared" si="0"/>
        <v>0.97297297297297303</v>
      </c>
      <c r="G20" s="31">
        <f t="shared" si="1"/>
        <v>9340.5405405405418</v>
      </c>
      <c r="H20" s="30">
        <v>163</v>
      </c>
      <c r="I20" s="30">
        <v>0.84379999999999999</v>
      </c>
      <c r="J20" s="30">
        <v>134</v>
      </c>
      <c r="K20" s="33">
        <v>288</v>
      </c>
      <c r="L20">
        <f t="shared" si="2"/>
        <v>154</v>
      </c>
      <c r="M20">
        <f t="shared" si="3"/>
        <v>29</v>
      </c>
      <c r="N20">
        <f t="shared" si="4"/>
        <v>0.25064935064935068</v>
      </c>
      <c r="O20" s="4">
        <f t="shared" si="5"/>
        <v>0.84379999999999999</v>
      </c>
      <c r="P20">
        <v>100</v>
      </c>
      <c r="Q20">
        <f t="shared" si="6"/>
        <v>-7.6623376623376649E-2</v>
      </c>
      <c r="R20">
        <f t="shared" si="7"/>
        <v>0.91136272727272727</v>
      </c>
      <c r="S20">
        <f t="shared" si="8"/>
        <v>33264.739545454548</v>
      </c>
      <c r="T20" s="4">
        <f t="shared" si="9"/>
        <v>23285.317681818182</v>
      </c>
    </row>
    <row r="21" spans="1:20">
      <c r="A21" s="30" t="s">
        <v>67</v>
      </c>
      <c r="B21" s="30" t="s">
        <v>300</v>
      </c>
      <c r="C21" s="30" t="s">
        <v>356</v>
      </c>
      <c r="D21" s="30">
        <v>2</v>
      </c>
      <c r="E21" s="30">
        <v>1200</v>
      </c>
      <c r="F21" s="29">
        <f t="shared" si="0"/>
        <v>0.97297297297297303</v>
      </c>
      <c r="G21" s="31">
        <f t="shared" si="1"/>
        <v>14010.810810810812</v>
      </c>
      <c r="H21" s="30">
        <v>374</v>
      </c>
      <c r="I21" s="30">
        <v>0.91510000000000002</v>
      </c>
      <c r="J21" s="30">
        <v>234</v>
      </c>
      <c r="K21" s="33">
        <v>794</v>
      </c>
      <c r="L21">
        <f t="shared" si="2"/>
        <v>560</v>
      </c>
      <c r="M21">
        <f t="shared" si="3"/>
        <v>140</v>
      </c>
      <c r="N21">
        <f t="shared" si="4"/>
        <v>0.30000000000000004</v>
      </c>
      <c r="O21" s="4">
        <f t="shared" si="5"/>
        <v>0.91510000000000002</v>
      </c>
      <c r="P21">
        <v>100</v>
      </c>
      <c r="Q21">
        <f t="shared" si="6"/>
        <v>-9.1428571428571415E-2</v>
      </c>
      <c r="R21">
        <f t="shared" si="7"/>
        <v>0.92308400000000002</v>
      </c>
      <c r="S21">
        <f t="shared" si="8"/>
        <v>33692.565999999999</v>
      </c>
      <c r="T21" s="4">
        <f t="shared" si="9"/>
        <v>23584.796199999997</v>
      </c>
    </row>
    <row r="22" spans="1:20">
      <c r="A22" s="30" t="s">
        <v>68</v>
      </c>
      <c r="B22" s="30" t="s">
        <v>300</v>
      </c>
      <c r="C22" s="30" t="s">
        <v>357</v>
      </c>
      <c r="D22" s="30">
        <v>1</v>
      </c>
      <c r="E22" s="30">
        <v>900</v>
      </c>
      <c r="F22" s="29">
        <f t="shared" si="0"/>
        <v>0.97297297297297303</v>
      </c>
      <c r="G22" s="31">
        <f t="shared" si="1"/>
        <v>10508.108108108108</v>
      </c>
      <c r="H22" s="30">
        <v>444</v>
      </c>
      <c r="I22" s="30">
        <v>0.43009999999999998</v>
      </c>
      <c r="J22" s="30">
        <v>252</v>
      </c>
      <c r="K22" s="33">
        <v>547</v>
      </c>
      <c r="L22">
        <f t="shared" si="2"/>
        <v>295</v>
      </c>
      <c r="M22">
        <f t="shared" si="3"/>
        <v>192</v>
      </c>
      <c r="N22">
        <f t="shared" si="4"/>
        <v>0.62067796610169501</v>
      </c>
      <c r="O22" s="4">
        <f t="shared" si="5"/>
        <v>0.43009999999999998</v>
      </c>
      <c r="P22">
        <v>100</v>
      </c>
      <c r="Q22">
        <f t="shared" si="6"/>
        <v>-0.31220338983050855</v>
      </c>
      <c r="R22">
        <f t="shared" si="7"/>
        <v>1.0978714237288136</v>
      </c>
      <c r="S22">
        <f t="shared" si="8"/>
        <v>40072.306966101693</v>
      </c>
      <c r="T22" s="4">
        <f t="shared" si="9"/>
        <v>28050.614876271182</v>
      </c>
    </row>
    <row r="23" spans="1:20">
      <c r="A23" s="30" t="s">
        <v>69</v>
      </c>
      <c r="B23" s="30" t="s">
        <v>300</v>
      </c>
      <c r="C23" s="30" t="s">
        <v>357</v>
      </c>
      <c r="D23" s="30">
        <v>2</v>
      </c>
      <c r="E23" s="30">
        <v>1100</v>
      </c>
      <c r="F23" s="29">
        <f t="shared" si="0"/>
        <v>0.97297297297297303</v>
      </c>
      <c r="G23" s="31">
        <f t="shared" si="1"/>
        <v>12843.243243243243</v>
      </c>
      <c r="H23" s="30">
        <v>426</v>
      </c>
      <c r="I23" s="30">
        <v>0.48220000000000002</v>
      </c>
      <c r="J23" s="30">
        <v>246</v>
      </c>
      <c r="K23" s="33">
        <v>616</v>
      </c>
      <c r="L23">
        <f t="shared" si="2"/>
        <v>370</v>
      </c>
      <c r="M23">
        <f t="shared" si="3"/>
        <v>180</v>
      </c>
      <c r="N23">
        <f t="shared" si="4"/>
        <v>0.48918918918918919</v>
      </c>
      <c r="O23" s="4">
        <f t="shared" si="5"/>
        <v>0.48220000000000002</v>
      </c>
      <c r="P23">
        <v>100</v>
      </c>
      <c r="Q23">
        <f t="shared" si="6"/>
        <v>-0.21567567567567572</v>
      </c>
      <c r="R23">
        <f t="shared" si="7"/>
        <v>1.0214504324324325</v>
      </c>
      <c r="S23">
        <f t="shared" si="8"/>
        <v>37282.940783783786</v>
      </c>
      <c r="T23" s="4">
        <f t="shared" si="9"/>
        <v>26098.058548648649</v>
      </c>
    </row>
    <row r="24" spans="1:20">
      <c r="A24" s="30" t="s">
        <v>70</v>
      </c>
      <c r="B24" s="30" t="s">
        <v>301</v>
      </c>
      <c r="C24" s="30" t="s">
        <v>356</v>
      </c>
      <c r="D24" s="30">
        <v>1</v>
      </c>
      <c r="E24" s="30">
        <v>1000</v>
      </c>
      <c r="F24" s="29">
        <f t="shared" si="0"/>
        <v>0.97297297297297303</v>
      </c>
      <c r="G24" s="31">
        <f t="shared" si="1"/>
        <v>11675.675675675677</v>
      </c>
      <c r="H24" s="30">
        <v>332</v>
      </c>
      <c r="I24" s="30">
        <v>0.4904</v>
      </c>
      <c r="J24" s="30">
        <v>171</v>
      </c>
      <c r="K24" s="33">
        <v>457</v>
      </c>
      <c r="L24">
        <f t="shared" si="2"/>
        <v>286</v>
      </c>
      <c r="M24">
        <f t="shared" si="3"/>
        <v>161</v>
      </c>
      <c r="N24">
        <f t="shared" si="4"/>
        <v>0.55034965034965044</v>
      </c>
      <c r="O24" s="4">
        <f t="shared" si="5"/>
        <v>0.4904</v>
      </c>
      <c r="P24">
        <v>100</v>
      </c>
      <c r="Q24">
        <f t="shared" si="6"/>
        <v>-9.8601398601398604E-2</v>
      </c>
      <c r="R24">
        <f t="shared" si="7"/>
        <v>0.92876272727272724</v>
      </c>
      <c r="S24">
        <f t="shared" si="8"/>
        <v>33899.839545454546</v>
      </c>
      <c r="T24" s="4">
        <f t="shared" si="9"/>
        <v>23729.887681818182</v>
      </c>
    </row>
    <row r="25" spans="1:20">
      <c r="A25" s="30" t="s">
        <v>71</v>
      </c>
      <c r="B25" s="30" t="s">
        <v>301</v>
      </c>
      <c r="C25" s="30" t="s">
        <v>356</v>
      </c>
      <c r="D25" s="30">
        <v>2</v>
      </c>
      <c r="E25" s="30">
        <v>1400</v>
      </c>
      <c r="F25" s="29">
        <f t="shared" si="0"/>
        <v>0.97297297297297303</v>
      </c>
      <c r="G25" s="31">
        <f t="shared" si="1"/>
        <v>16345.945945945947</v>
      </c>
      <c r="H25" s="30">
        <v>430</v>
      </c>
      <c r="I25" s="30">
        <v>0.52329999999999999</v>
      </c>
      <c r="J25" s="30">
        <v>262</v>
      </c>
      <c r="K25" s="33">
        <v>567</v>
      </c>
      <c r="L25">
        <f t="shared" si="2"/>
        <v>305</v>
      </c>
      <c r="M25">
        <f t="shared" si="3"/>
        <v>168</v>
      </c>
      <c r="N25">
        <f t="shared" si="4"/>
        <v>0.54065573770491804</v>
      </c>
      <c r="O25" s="4">
        <f t="shared" si="5"/>
        <v>0.52329999999999999</v>
      </c>
      <c r="P25">
        <v>100</v>
      </c>
      <c r="Q25">
        <f t="shared" si="6"/>
        <v>-0.32491803278688525</v>
      </c>
      <c r="R25">
        <f t="shared" si="7"/>
        <v>1.1079376065573769</v>
      </c>
      <c r="S25">
        <f t="shared" si="8"/>
        <v>40439.722639344254</v>
      </c>
      <c r="T25" s="4">
        <f t="shared" si="9"/>
        <v>28307.805847540978</v>
      </c>
    </row>
    <row r="26" spans="1:20">
      <c r="A26" s="30" t="s">
        <v>72</v>
      </c>
      <c r="B26" s="30" t="s">
        <v>301</v>
      </c>
      <c r="C26" s="30" t="s">
        <v>357</v>
      </c>
      <c r="D26" s="30">
        <v>1</v>
      </c>
      <c r="E26" s="30">
        <v>1500</v>
      </c>
      <c r="F26" s="29">
        <f t="shared" si="0"/>
        <v>0.97297297297297303</v>
      </c>
      <c r="G26" s="31">
        <f t="shared" si="1"/>
        <v>17513.513513513513</v>
      </c>
      <c r="H26" s="30">
        <v>662</v>
      </c>
      <c r="I26" s="30">
        <v>0.44929999999999998</v>
      </c>
      <c r="J26" s="30">
        <v>229</v>
      </c>
      <c r="K26" s="33">
        <v>859</v>
      </c>
      <c r="L26">
        <f t="shared" si="2"/>
        <v>630</v>
      </c>
      <c r="M26">
        <f t="shared" si="3"/>
        <v>433</v>
      </c>
      <c r="N26">
        <f t="shared" si="4"/>
        <v>0.64984126984126989</v>
      </c>
      <c r="O26" s="4">
        <f t="shared" si="5"/>
        <v>0.44929999999999998</v>
      </c>
      <c r="P26">
        <v>100</v>
      </c>
      <c r="Q26">
        <f t="shared" si="6"/>
        <v>-6.3809523809523816E-2</v>
      </c>
      <c r="R26">
        <f t="shared" si="7"/>
        <v>0.90121799999999996</v>
      </c>
      <c r="S26">
        <f t="shared" si="8"/>
        <v>32894.457000000002</v>
      </c>
      <c r="T26" s="4">
        <f t="shared" si="9"/>
        <v>23026.119900000002</v>
      </c>
    </row>
    <row r="27" spans="1:20">
      <c r="A27" s="30" t="s">
        <v>73</v>
      </c>
      <c r="B27" s="30" t="s">
        <v>295</v>
      </c>
      <c r="C27" s="30" t="s">
        <v>357</v>
      </c>
      <c r="D27" s="30">
        <v>2</v>
      </c>
      <c r="E27" s="30">
        <v>1300</v>
      </c>
      <c r="F27" s="29">
        <f t="shared" si="0"/>
        <v>0.97297297297297303</v>
      </c>
      <c r="G27" s="31">
        <f t="shared" si="1"/>
        <v>15178.378378378378</v>
      </c>
      <c r="H27" s="30">
        <v>186</v>
      </c>
      <c r="I27" s="30">
        <v>0.6603</v>
      </c>
      <c r="J27" s="30">
        <v>136</v>
      </c>
      <c r="K27" s="33">
        <v>336</v>
      </c>
      <c r="L27">
        <f t="shared" si="2"/>
        <v>200</v>
      </c>
      <c r="M27">
        <f t="shared" si="3"/>
        <v>50</v>
      </c>
      <c r="N27">
        <f t="shared" si="4"/>
        <v>0.30000000000000004</v>
      </c>
      <c r="O27" s="4">
        <f t="shared" si="5"/>
        <v>0.6603</v>
      </c>
      <c r="P27">
        <v>189.81539560112356</v>
      </c>
      <c r="Q27">
        <f t="shared" si="6"/>
        <v>0.3152615824044942</v>
      </c>
      <c r="R27">
        <f t="shared" si="7"/>
        <v>0.60110740521036199</v>
      </c>
      <c r="S27">
        <f t="shared" si="8"/>
        <v>41646.295570350958</v>
      </c>
      <c r="T27" s="4">
        <f t="shared" si="9"/>
        <v>29152.406899245667</v>
      </c>
    </row>
    <row r="28" spans="1:20">
      <c r="A28" s="30" t="s">
        <v>74</v>
      </c>
      <c r="B28" s="30" t="s">
        <v>301</v>
      </c>
      <c r="C28" s="30" t="s">
        <v>357</v>
      </c>
      <c r="D28" s="30">
        <v>2</v>
      </c>
      <c r="E28" s="30">
        <v>1600</v>
      </c>
      <c r="F28" s="29">
        <f t="shared" si="0"/>
        <v>0.97297297297297303</v>
      </c>
      <c r="G28" s="31">
        <f t="shared" si="1"/>
        <v>18681.081081081084</v>
      </c>
      <c r="H28" s="30">
        <v>696</v>
      </c>
      <c r="I28" s="30">
        <v>0.48770000000000002</v>
      </c>
      <c r="J28" s="30">
        <v>449</v>
      </c>
      <c r="K28" s="33">
        <v>899</v>
      </c>
      <c r="L28">
        <f t="shared" si="2"/>
        <v>450</v>
      </c>
      <c r="M28">
        <f t="shared" si="3"/>
        <v>247</v>
      </c>
      <c r="N28">
        <f t="shared" si="4"/>
        <v>0.53911111111111121</v>
      </c>
      <c r="O28" s="4">
        <f t="shared" si="5"/>
        <v>0.48770000000000002</v>
      </c>
      <c r="P28">
        <v>100</v>
      </c>
      <c r="Q28">
        <f t="shared" si="6"/>
        <v>-0.52044444444444449</v>
      </c>
      <c r="R28">
        <f t="shared" si="7"/>
        <v>1.2627358666666666</v>
      </c>
      <c r="S28">
        <f t="shared" si="8"/>
        <v>46089.859133333332</v>
      </c>
      <c r="T28" s="4">
        <f t="shared" si="9"/>
        <v>32262.90139333333</v>
      </c>
    </row>
    <row r="29" spans="1:20">
      <c r="A29" s="30" t="s">
        <v>75</v>
      </c>
      <c r="B29" s="30" t="s">
        <v>302</v>
      </c>
      <c r="C29" s="30" t="s">
        <v>356</v>
      </c>
      <c r="D29" s="30">
        <v>1</v>
      </c>
      <c r="E29" s="30">
        <v>600</v>
      </c>
      <c r="F29" s="29">
        <f t="shared" si="0"/>
        <v>0.97297297297297303</v>
      </c>
      <c r="G29" s="31">
        <f t="shared" si="1"/>
        <v>7005.4054054054059</v>
      </c>
      <c r="H29" s="30">
        <v>182</v>
      </c>
      <c r="I29" s="30">
        <v>0.43840000000000001</v>
      </c>
      <c r="J29" s="30">
        <v>132</v>
      </c>
      <c r="K29" s="33">
        <v>226</v>
      </c>
      <c r="L29">
        <f t="shared" si="2"/>
        <v>94</v>
      </c>
      <c r="M29">
        <f t="shared" si="3"/>
        <v>50</v>
      </c>
      <c r="N29">
        <f t="shared" si="4"/>
        <v>0.52553191489361706</v>
      </c>
      <c r="O29" s="4">
        <f t="shared" si="5"/>
        <v>0.43840000000000001</v>
      </c>
      <c r="P29">
        <v>100</v>
      </c>
      <c r="Q29">
        <f t="shared" si="6"/>
        <v>-0.17234042553191489</v>
      </c>
      <c r="R29">
        <f t="shared" si="7"/>
        <v>0.98714191489361702</v>
      </c>
      <c r="S29">
        <f t="shared" si="8"/>
        <v>36030.679893617016</v>
      </c>
      <c r="T29" s="4">
        <f t="shared" si="9"/>
        <v>25221.475925531911</v>
      </c>
    </row>
    <row r="30" spans="1:20">
      <c r="A30" s="30" t="s">
        <v>76</v>
      </c>
      <c r="B30" s="30" t="s">
        <v>302</v>
      </c>
      <c r="C30" s="30" t="s">
        <v>356</v>
      </c>
      <c r="D30" s="30">
        <v>2</v>
      </c>
      <c r="E30" s="30">
        <v>800</v>
      </c>
      <c r="F30" s="29">
        <f t="shared" si="0"/>
        <v>0.97297297297297303</v>
      </c>
      <c r="G30" s="31">
        <f t="shared" si="1"/>
        <v>9340.5405405405418</v>
      </c>
      <c r="H30" s="30">
        <v>241</v>
      </c>
      <c r="I30" s="30">
        <v>0.53149999999999997</v>
      </c>
      <c r="J30" s="30">
        <v>157</v>
      </c>
      <c r="K30" s="33">
        <v>340</v>
      </c>
      <c r="L30">
        <f t="shared" si="2"/>
        <v>183</v>
      </c>
      <c r="M30">
        <f t="shared" si="3"/>
        <v>84</v>
      </c>
      <c r="N30">
        <f t="shared" si="4"/>
        <v>0.46721311475409844</v>
      </c>
      <c r="O30" s="4">
        <f t="shared" si="5"/>
        <v>0.53149999999999997</v>
      </c>
      <c r="P30">
        <v>100</v>
      </c>
      <c r="Q30">
        <f t="shared" si="6"/>
        <v>-0.14918032786885246</v>
      </c>
      <c r="R30">
        <f t="shared" si="7"/>
        <v>0.96880606557377047</v>
      </c>
      <c r="S30">
        <f t="shared" si="8"/>
        <v>35361.421393442623</v>
      </c>
      <c r="T30" s="4">
        <f t="shared" si="9"/>
        <v>24752.994975409834</v>
      </c>
    </row>
    <row r="31" spans="1:20">
      <c r="A31" s="30" t="s">
        <v>77</v>
      </c>
      <c r="B31" s="30" t="s">
        <v>302</v>
      </c>
      <c r="C31" s="30" t="s">
        <v>357</v>
      </c>
      <c r="D31" s="30">
        <v>1</v>
      </c>
      <c r="E31" s="30">
        <v>700</v>
      </c>
      <c r="F31" s="29">
        <f t="shared" si="0"/>
        <v>0.97297297297297303</v>
      </c>
      <c r="G31" s="31">
        <f t="shared" si="1"/>
        <v>8172.9729729729734</v>
      </c>
      <c r="H31" s="30">
        <v>363</v>
      </c>
      <c r="I31" s="30">
        <v>0.13969999999999999</v>
      </c>
      <c r="J31" s="30">
        <v>215</v>
      </c>
      <c r="K31" s="33">
        <v>377</v>
      </c>
      <c r="L31">
        <f t="shared" si="2"/>
        <v>162</v>
      </c>
      <c r="M31">
        <f t="shared" si="3"/>
        <v>148</v>
      </c>
      <c r="N31">
        <f t="shared" si="4"/>
        <v>0.83086419753086416</v>
      </c>
      <c r="O31" s="4">
        <f t="shared" si="5"/>
        <v>0.13969999999999999</v>
      </c>
      <c r="P31">
        <v>100</v>
      </c>
      <c r="Q31">
        <f t="shared" si="6"/>
        <v>-0.46790123456790123</v>
      </c>
      <c r="R31">
        <f t="shared" si="7"/>
        <v>1.2211374074074075</v>
      </c>
      <c r="S31">
        <f t="shared" si="8"/>
        <v>44571.515370370369</v>
      </c>
      <c r="T31" s="4">
        <f t="shared" si="9"/>
        <v>31200.060759259257</v>
      </c>
    </row>
    <row r="32" spans="1:20">
      <c r="A32" s="30" t="s">
        <v>78</v>
      </c>
      <c r="B32" s="30" t="s">
        <v>302</v>
      </c>
      <c r="C32" s="30" t="s">
        <v>357</v>
      </c>
      <c r="D32" s="30">
        <v>2</v>
      </c>
      <c r="E32" s="30">
        <v>1000</v>
      </c>
      <c r="F32" s="29">
        <f t="shared" si="0"/>
        <v>0.97297297297297303</v>
      </c>
      <c r="G32" s="31">
        <f t="shared" si="1"/>
        <v>11675.675675675677</v>
      </c>
      <c r="H32" s="30">
        <v>301</v>
      </c>
      <c r="I32" s="30">
        <v>0.46850000000000003</v>
      </c>
      <c r="J32" s="30">
        <v>202</v>
      </c>
      <c r="K32" s="33">
        <v>374</v>
      </c>
      <c r="L32">
        <f t="shared" si="2"/>
        <v>172</v>
      </c>
      <c r="M32">
        <f t="shared" si="3"/>
        <v>99</v>
      </c>
      <c r="N32">
        <f t="shared" si="4"/>
        <v>0.56046511627906981</v>
      </c>
      <c r="O32" s="4">
        <f t="shared" si="5"/>
        <v>0.46850000000000003</v>
      </c>
      <c r="P32">
        <v>100</v>
      </c>
      <c r="Q32">
        <f t="shared" si="6"/>
        <v>-0.37441860465116283</v>
      </c>
      <c r="R32">
        <f t="shared" si="7"/>
        <v>1.1471272093023255</v>
      </c>
      <c r="S32">
        <f t="shared" si="8"/>
        <v>41870.143139534877</v>
      </c>
      <c r="T32" s="4">
        <f t="shared" si="9"/>
        <v>29309.100197674412</v>
      </c>
    </row>
    <row r="33" spans="1:20">
      <c r="A33" s="30" t="s">
        <v>79</v>
      </c>
      <c r="B33" s="30" t="s">
        <v>303</v>
      </c>
      <c r="C33" s="30" t="s">
        <v>356</v>
      </c>
      <c r="D33" s="30">
        <v>1</v>
      </c>
      <c r="E33" s="30">
        <v>700</v>
      </c>
      <c r="F33" s="29">
        <f t="shared" si="0"/>
        <v>0.97297297297297303</v>
      </c>
      <c r="G33" s="31">
        <f t="shared" si="1"/>
        <v>8172.9729729729734</v>
      </c>
      <c r="H33" s="30">
        <v>212</v>
      </c>
      <c r="I33" s="30">
        <v>0.50139999999999996</v>
      </c>
      <c r="J33" s="30">
        <v>94</v>
      </c>
      <c r="K33" s="33">
        <v>356</v>
      </c>
      <c r="L33">
        <f t="shared" si="2"/>
        <v>262</v>
      </c>
      <c r="M33">
        <f t="shared" si="3"/>
        <v>118</v>
      </c>
      <c r="N33">
        <f t="shared" si="4"/>
        <v>0.46030534351145036</v>
      </c>
      <c r="O33" s="4">
        <f t="shared" si="5"/>
        <v>0.50139999999999996</v>
      </c>
      <c r="P33">
        <v>100</v>
      </c>
      <c r="Q33">
        <f t="shared" si="6"/>
        <v>0.1183206106870229</v>
      </c>
      <c r="R33">
        <f t="shared" si="7"/>
        <v>0.75702557251908398</v>
      </c>
      <c r="S33">
        <f t="shared" si="8"/>
        <v>27631.433396946566</v>
      </c>
      <c r="T33" s="4">
        <f t="shared" si="9"/>
        <v>19342.003377862595</v>
      </c>
    </row>
    <row r="34" spans="1:20">
      <c r="A34" s="30" t="s">
        <v>80</v>
      </c>
      <c r="B34" s="30" t="s">
        <v>303</v>
      </c>
      <c r="C34" s="30" t="s">
        <v>356</v>
      </c>
      <c r="D34" s="30">
        <v>2</v>
      </c>
      <c r="E34" s="30">
        <v>900</v>
      </c>
      <c r="F34" s="29">
        <f t="shared" si="0"/>
        <v>0.97297297297297303</v>
      </c>
      <c r="G34" s="31">
        <f t="shared" si="1"/>
        <v>10508.108108108108</v>
      </c>
      <c r="H34" s="30">
        <v>340</v>
      </c>
      <c r="I34" s="30">
        <v>0.30680000000000002</v>
      </c>
      <c r="J34" s="30">
        <v>69</v>
      </c>
      <c r="K34" s="33">
        <v>485</v>
      </c>
      <c r="L34">
        <f t="shared" si="2"/>
        <v>416</v>
      </c>
      <c r="M34">
        <f t="shared" si="3"/>
        <v>271</v>
      </c>
      <c r="N34">
        <f t="shared" si="4"/>
        <v>0.62115384615384617</v>
      </c>
      <c r="O34" s="4">
        <f t="shared" si="5"/>
        <v>0.30680000000000002</v>
      </c>
      <c r="P34">
        <v>100</v>
      </c>
      <c r="Q34">
        <f t="shared" si="6"/>
        <v>0.15961538461538463</v>
      </c>
      <c r="R34">
        <f t="shared" si="7"/>
        <v>0.72433250000000005</v>
      </c>
      <c r="S34">
        <f t="shared" si="8"/>
        <v>26438.136250000003</v>
      </c>
      <c r="T34" s="4">
        <f t="shared" si="9"/>
        <v>18506.695374999999</v>
      </c>
    </row>
    <row r="35" spans="1:20">
      <c r="A35" s="30" t="s">
        <v>81</v>
      </c>
      <c r="B35" s="30" t="s">
        <v>303</v>
      </c>
      <c r="C35" s="30" t="s">
        <v>357</v>
      </c>
      <c r="D35" s="30">
        <v>1</v>
      </c>
      <c r="E35" s="30">
        <v>1000</v>
      </c>
      <c r="F35" s="29">
        <f t="shared" si="0"/>
        <v>0.97297297297297303</v>
      </c>
      <c r="G35" s="31">
        <f t="shared" si="1"/>
        <v>11675.675675675677</v>
      </c>
      <c r="H35" s="30">
        <v>266</v>
      </c>
      <c r="I35" s="30">
        <v>0.52049999999999996</v>
      </c>
      <c r="J35" s="30">
        <v>84</v>
      </c>
      <c r="K35" s="33">
        <v>376</v>
      </c>
      <c r="L35">
        <f t="shared" si="2"/>
        <v>292</v>
      </c>
      <c r="M35">
        <f t="shared" si="3"/>
        <v>182</v>
      </c>
      <c r="N35">
        <f t="shared" si="4"/>
        <v>0.59863013698630141</v>
      </c>
      <c r="O35" s="4">
        <f t="shared" si="5"/>
        <v>0.52049999999999996</v>
      </c>
      <c r="P35">
        <v>100</v>
      </c>
      <c r="Q35">
        <f t="shared" si="6"/>
        <v>0.14383561643835618</v>
      </c>
      <c r="R35">
        <f t="shared" si="7"/>
        <v>0.73682534246575337</v>
      </c>
      <c r="S35">
        <f t="shared" si="8"/>
        <v>26894.124999999996</v>
      </c>
      <c r="T35" s="4">
        <f t="shared" si="9"/>
        <v>18825.887499999997</v>
      </c>
    </row>
    <row r="36" spans="1:20">
      <c r="A36" s="30" t="s">
        <v>82</v>
      </c>
      <c r="B36" s="30" t="s">
        <v>303</v>
      </c>
      <c r="C36" s="30" t="s">
        <v>357</v>
      </c>
      <c r="D36" s="30">
        <v>2</v>
      </c>
      <c r="E36" s="30">
        <v>1200</v>
      </c>
      <c r="F36" s="29">
        <f t="shared" si="0"/>
        <v>0.97297297297297303</v>
      </c>
      <c r="G36" s="31">
        <f t="shared" si="1"/>
        <v>14010.810810810812</v>
      </c>
      <c r="H36" s="30">
        <v>442</v>
      </c>
      <c r="I36" s="30">
        <v>0.1288</v>
      </c>
      <c r="J36" s="30">
        <v>109</v>
      </c>
      <c r="K36" s="33">
        <v>490</v>
      </c>
      <c r="L36">
        <f t="shared" si="2"/>
        <v>381</v>
      </c>
      <c r="M36">
        <f t="shared" si="3"/>
        <v>333</v>
      </c>
      <c r="N36">
        <f t="shared" si="4"/>
        <v>0.79921259842519687</v>
      </c>
      <c r="O36" s="4">
        <f t="shared" si="5"/>
        <v>0.1288</v>
      </c>
      <c r="P36">
        <v>100</v>
      </c>
      <c r="Q36">
        <f t="shared" si="6"/>
        <v>8.1102362204724415E-2</v>
      </c>
      <c r="R36">
        <f t="shared" si="7"/>
        <v>0.78649125984251966</v>
      </c>
      <c r="S36">
        <f t="shared" si="8"/>
        <v>28706.930984251965</v>
      </c>
      <c r="T36" s="4">
        <f t="shared" si="9"/>
        <v>20094.851688976374</v>
      </c>
    </row>
    <row r="37" spans="1:20">
      <c r="A37" s="30" t="s">
        <v>83</v>
      </c>
      <c r="B37" s="30" t="s">
        <v>304</v>
      </c>
      <c r="C37" s="30" t="s">
        <v>356</v>
      </c>
      <c r="D37" s="30">
        <v>1</v>
      </c>
      <c r="E37" s="30">
        <v>1200</v>
      </c>
      <c r="F37" s="29">
        <f t="shared" si="0"/>
        <v>0.97297297297297303</v>
      </c>
      <c r="G37" s="31">
        <f t="shared" si="1"/>
        <v>14010.810810810812</v>
      </c>
      <c r="H37" s="30">
        <v>354</v>
      </c>
      <c r="I37" s="30">
        <v>0.24110000000000001</v>
      </c>
      <c r="J37" s="30">
        <v>145</v>
      </c>
      <c r="K37" s="33">
        <v>434</v>
      </c>
      <c r="L37">
        <f t="shared" si="2"/>
        <v>289</v>
      </c>
      <c r="M37">
        <f t="shared" si="3"/>
        <v>209</v>
      </c>
      <c r="N37">
        <f t="shared" si="4"/>
        <v>0.67854671280276824</v>
      </c>
      <c r="O37" s="4">
        <f t="shared" si="5"/>
        <v>0.24110000000000001</v>
      </c>
      <c r="P37">
        <v>100</v>
      </c>
      <c r="Q37">
        <f t="shared" si="6"/>
        <v>-2.4567474048442894E-2</v>
      </c>
      <c r="R37">
        <f t="shared" si="7"/>
        <v>0.87015006920415228</v>
      </c>
      <c r="S37">
        <f t="shared" si="8"/>
        <v>31760.477525951559</v>
      </c>
      <c r="T37" s="4">
        <f t="shared" si="9"/>
        <v>22232.334268166091</v>
      </c>
    </row>
    <row r="38" spans="1:20">
      <c r="A38" s="30" t="s">
        <v>84</v>
      </c>
      <c r="B38" s="30" t="s">
        <v>305</v>
      </c>
      <c r="C38" s="30" t="s">
        <v>356</v>
      </c>
      <c r="D38" s="30">
        <v>2</v>
      </c>
      <c r="E38" s="30">
        <v>920</v>
      </c>
      <c r="F38" s="29">
        <f t="shared" si="0"/>
        <v>0.97297297297297303</v>
      </c>
      <c r="G38" s="31">
        <f t="shared" si="1"/>
        <v>10741.621621621622</v>
      </c>
      <c r="H38" s="30">
        <v>123</v>
      </c>
      <c r="I38" s="30">
        <v>0.4521</v>
      </c>
      <c r="J38" s="30">
        <v>111</v>
      </c>
      <c r="K38" s="33">
        <v>147</v>
      </c>
      <c r="L38">
        <f t="shared" si="2"/>
        <v>36</v>
      </c>
      <c r="M38">
        <f t="shared" si="3"/>
        <v>12</v>
      </c>
      <c r="N38">
        <f t="shared" si="4"/>
        <v>0.3666666666666667</v>
      </c>
      <c r="O38" s="4">
        <f t="shared" si="5"/>
        <v>0.4521</v>
      </c>
      <c r="P38">
        <v>100</v>
      </c>
      <c r="Q38">
        <f t="shared" si="6"/>
        <v>-0.14444444444444446</v>
      </c>
      <c r="R38">
        <f t="shared" si="7"/>
        <v>0.96505666666666667</v>
      </c>
      <c r="S38">
        <f t="shared" si="8"/>
        <v>35224.568333333329</v>
      </c>
      <c r="T38" s="4">
        <f t="shared" si="9"/>
        <v>24657.197833333328</v>
      </c>
    </row>
    <row r="39" spans="1:20">
      <c r="A39" s="30" t="s">
        <v>85</v>
      </c>
      <c r="B39" s="30" t="s">
        <v>304</v>
      </c>
      <c r="C39" s="30" t="s">
        <v>356</v>
      </c>
      <c r="D39" s="30">
        <v>2</v>
      </c>
      <c r="E39" s="30">
        <v>1300</v>
      </c>
      <c r="F39" s="29">
        <f t="shared" si="0"/>
        <v>0.97297297297297303</v>
      </c>
      <c r="G39" s="31">
        <f t="shared" si="1"/>
        <v>15178.378378378378</v>
      </c>
      <c r="H39" s="30">
        <v>377</v>
      </c>
      <c r="I39" s="30">
        <v>0.47949999999999998</v>
      </c>
      <c r="J39" s="30">
        <v>228</v>
      </c>
      <c r="K39" s="33">
        <v>457</v>
      </c>
      <c r="L39">
        <f t="shared" si="2"/>
        <v>229</v>
      </c>
      <c r="M39">
        <f t="shared" si="3"/>
        <v>149</v>
      </c>
      <c r="N39">
        <f t="shared" si="4"/>
        <v>0.62052401746724895</v>
      </c>
      <c r="O39" s="4">
        <f t="shared" si="5"/>
        <v>0.47949999999999998</v>
      </c>
      <c r="P39">
        <v>100</v>
      </c>
      <c r="Q39">
        <f t="shared" si="6"/>
        <v>-0.34716157205240172</v>
      </c>
      <c r="R39">
        <f t="shared" si="7"/>
        <v>1.1255478165938864</v>
      </c>
      <c r="S39">
        <f t="shared" si="8"/>
        <v>41082.495305676857</v>
      </c>
      <c r="T39" s="4">
        <f t="shared" si="9"/>
        <v>28757.746713973796</v>
      </c>
    </row>
    <row r="40" spans="1:20">
      <c r="A40" s="30" t="s">
        <v>86</v>
      </c>
      <c r="B40" s="30" t="s">
        <v>304</v>
      </c>
      <c r="C40" s="30" t="s">
        <v>357</v>
      </c>
      <c r="D40" s="30">
        <v>1</v>
      </c>
      <c r="E40" s="30">
        <v>1100</v>
      </c>
      <c r="F40" s="29">
        <f t="shared" si="0"/>
        <v>0.97297297297297303</v>
      </c>
      <c r="G40" s="31">
        <f t="shared" si="1"/>
        <v>12843.243243243243</v>
      </c>
      <c r="H40" s="30">
        <v>318</v>
      </c>
      <c r="I40" s="30">
        <v>0.2712</v>
      </c>
      <c r="J40" s="30">
        <v>90</v>
      </c>
      <c r="K40" s="33">
        <v>375</v>
      </c>
      <c r="L40">
        <f t="shared" si="2"/>
        <v>285</v>
      </c>
      <c r="M40">
        <f t="shared" si="3"/>
        <v>228</v>
      </c>
      <c r="N40">
        <f t="shared" si="4"/>
        <v>0.74</v>
      </c>
      <c r="O40" s="4">
        <f t="shared" si="5"/>
        <v>0.2712</v>
      </c>
      <c r="P40">
        <v>100</v>
      </c>
      <c r="Q40">
        <f t="shared" si="6"/>
        <v>0.1280701754385965</v>
      </c>
      <c r="R40">
        <f t="shared" si="7"/>
        <v>0.74930684210526322</v>
      </c>
      <c r="S40">
        <f t="shared" si="8"/>
        <v>27349.699736842111</v>
      </c>
      <c r="T40" s="4">
        <f t="shared" si="9"/>
        <v>19144.789815789478</v>
      </c>
    </row>
    <row r="41" spans="1:20">
      <c r="A41" s="30" t="s">
        <v>87</v>
      </c>
      <c r="B41" s="30" t="s">
        <v>304</v>
      </c>
      <c r="C41" s="30" t="s">
        <v>357</v>
      </c>
      <c r="D41" s="30">
        <v>2</v>
      </c>
      <c r="E41" s="30">
        <v>1200</v>
      </c>
      <c r="F41" s="29">
        <f t="shared" si="0"/>
        <v>0.97297297297297303</v>
      </c>
      <c r="G41" s="31">
        <f t="shared" si="1"/>
        <v>14010.810810810812</v>
      </c>
      <c r="H41" s="30">
        <v>198</v>
      </c>
      <c r="I41" s="30">
        <v>0.43009999999999998</v>
      </c>
      <c r="J41" s="30">
        <v>128</v>
      </c>
      <c r="K41" s="33">
        <v>238</v>
      </c>
      <c r="L41">
        <f t="shared" si="2"/>
        <v>110</v>
      </c>
      <c r="M41">
        <f t="shared" si="3"/>
        <v>70</v>
      </c>
      <c r="N41">
        <f t="shared" si="4"/>
        <v>0.60909090909090902</v>
      </c>
      <c r="O41" s="4">
        <f t="shared" si="5"/>
        <v>0.43009999999999998</v>
      </c>
      <c r="P41">
        <v>100</v>
      </c>
      <c r="Q41">
        <f t="shared" si="6"/>
        <v>-0.10363636363636364</v>
      </c>
      <c r="R41">
        <f t="shared" si="7"/>
        <v>0.93274890909090913</v>
      </c>
      <c r="S41">
        <f t="shared" si="8"/>
        <v>34045.335181818184</v>
      </c>
      <c r="T41" s="4">
        <f t="shared" si="9"/>
        <v>23831.734627272726</v>
      </c>
    </row>
    <row r="42" spans="1:20">
      <c r="A42" s="30" t="s">
        <v>88</v>
      </c>
      <c r="B42" s="30" t="s">
        <v>306</v>
      </c>
      <c r="C42" s="30" t="s">
        <v>356</v>
      </c>
      <c r="D42" s="30">
        <v>1</v>
      </c>
      <c r="E42" s="30">
        <v>1300</v>
      </c>
      <c r="F42" s="29">
        <f t="shared" si="0"/>
        <v>0.97297297297297303</v>
      </c>
      <c r="G42" s="31">
        <f t="shared" si="1"/>
        <v>15178.378378378378</v>
      </c>
      <c r="H42" s="30">
        <v>149</v>
      </c>
      <c r="I42" s="30">
        <v>0.56710000000000005</v>
      </c>
      <c r="J42" s="30">
        <v>126</v>
      </c>
      <c r="K42" s="33">
        <v>188</v>
      </c>
      <c r="L42">
        <f t="shared" si="2"/>
        <v>62</v>
      </c>
      <c r="M42">
        <f t="shared" si="3"/>
        <v>23</v>
      </c>
      <c r="N42">
        <f t="shared" si="4"/>
        <v>0.39677419354838717</v>
      </c>
      <c r="O42" s="4">
        <f t="shared" si="5"/>
        <v>0.56710000000000005</v>
      </c>
      <c r="P42">
        <v>100</v>
      </c>
      <c r="Q42">
        <f t="shared" si="6"/>
        <v>-0.23548387096774195</v>
      </c>
      <c r="R42">
        <f t="shared" si="7"/>
        <v>1.0371325806451612</v>
      </c>
      <c r="S42">
        <f t="shared" si="8"/>
        <v>37855.339193548381</v>
      </c>
      <c r="T42" s="4">
        <f t="shared" si="9"/>
        <v>26498.737435483865</v>
      </c>
    </row>
    <row r="43" spans="1:20">
      <c r="A43" s="30" t="s">
        <v>89</v>
      </c>
      <c r="B43" s="30" t="s">
        <v>306</v>
      </c>
      <c r="C43" s="30" t="s">
        <v>356</v>
      </c>
      <c r="D43" s="30">
        <v>2</v>
      </c>
      <c r="E43" s="30">
        <v>1700</v>
      </c>
      <c r="F43" s="29">
        <f t="shared" si="0"/>
        <v>0.97297297297297303</v>
      </c>
      <c r="G43" s="31">
        <f t="shared" si="1"/>
        <v>19848.64864864865</v>
      </c>
      <c r="H43" s="30">
        <v>210</v>
      </c>
      <c r="I43" s="30">
        <v>0.32050000000000001</v>
      </c>
      <c r="J43" s="30">
        <v>152</v>
      </c>
      <c r="K43" s="33">
        <v>247</v>
      </c>
      <c r="L43">
        <f t="shared" si="2"/>
        <v>95</v>
      </c>
      <c r="M43">
        <f t="shared" si="3"/>
        <v>58</v>
      </c>
      <c r="N43">
        <f t="shared" si="4"/>
        <v>0.58842105263157907</v>
      </c>
      <c r="O43" s="4">
        <f t="shared" si="5"/>
        <v>0.32050000000000001</v>
      </c>
      <c r="P43">
        <v>100</v>
      </c>
      <c r="Q43">
        <f t="shared" si="6"/>
        <v>-0.33789473684210525</v>
      </c>
      <c r="R43">
        <f t="shared" si="7"/>
        <v>1.1182112631578947</v>
      </c>
      <c r="S43">
        <f t="shared" si="8"/>
        <v>40814.711105263152</v>
      </c>
      <c r="T43" s="4">
        <f t="shared" si="9"/>
        <v>28570.297773684204</v>
      </c>
    </row>
    <row r="44" spans="1:20">
      <c r="A44" s="30" t="s">
        <v>90</v>
      </c>
      <c r="B44" s="30" t="s">
        <v>306</v>
      </c>
      <c r="C44" s="30" t="s">
        <v>357</v>
      </c>
      <c r="D44" s="30">
        <v>1</v>
      </c>
      <c r="E44" s="30">
        <v>1200</v>
      </c>
      <c r="F44" s="29">
        <f t="shared" si="0"/>
        <v>0.97297297297297303</v>
      </c>
      <c r="G44" s="31">
        <f t="shared" si="1"/>
        <v>14010.810810810812</v>
      </c>
      <c r="H44" s="30">
        <v>187</v>
      </c>
      <c r="I44" s="30">
        <v>0.44929999999999998</v>
      </c>
      <c r="J44" s="30">
        <v>141</v>
      </c>
      <c r="K44" s="33">
        <v>263</v>
      </c>
      <c r="L44">
        <f t="shared" si="2"/>
        <v>122</v>
      </c>
      <c r="M44">
        <f t="shared" si="3"/>
        <v>46</v>
      </c>
      <c r="N44">
        <f t="shared" si="4"/>
        <v>0.40163934426229508</v>
      </c>
      <c r="O44" s="4">
        <f t="shared" si="5"/>
        <v>0.44929999999999998</v>
      </c>
      <c r="P44">
        <v>100</v>
      </c>
      <c r="Q44">
        <f t="shared" si="6"/>
        <v>-0.16885245901639348</v>
      </c>
      <c r="R44">
        <f t="shared" si="7"/>
        <v>0.98438049180327869</v>
      </c>
      <c r="S44">
        <f t="shared" si="8"/>
        <v>35929.88795081967</v>
      </c>
      <c r="T44" s="4">
        <f t="shared" si="9"/>
        <v>25150.921565573768</v>
      </c>
    </row>
    <row r="45" spans="1:20">
      <c r="A45" s="30" t="s">
        <v>91</v>
      </c>
      <c r="B45" s="30" t="s">
        <v>306</v>
      </c>
      <c r="C45" s="30" t="s">
        <v>357</v>
      </c>
      <c r="D45" s="30">
        <v>2</v>
      </c>
      <c r="E45" s="30">
        <v>1900</v>
      </c>
      <c r="F45" s="29">
        <f t="shared" si="0"/>
        <v>0.97297297297297303</v>
      </c>
      <c r="G45" s="31">
        <f t="shared" si="1"/>
        <v>22183.783783783783</v>
      </c>
      <c r="H45" s="30">
        <v>225</v>
      </c>
      <c r="I45" s="30">
        <v>0.50960000000000005</v>
      </c>
      <c r="J45" s="30">
        <v>157</v>
      </c>
      <c r="K45" s="33">
        <v>314</v>
      </c>
      <c r="L45">
        <f t="shared" si="2"/>
        <v>157</v>
      </c>
      <c r="M45">
        <f t="shared" si="3"/>
        <v>68</v>
      </c>
      <c r="N45">
        <f t="shared" si="4"/>
        <v>0.44649681528662422</v>
      </c>
      <c r="O45" s="4">
        <f t="shared" si="5"/>
        <v>0.50960000000000005</v>
      </c>
      <c r="P45">
        <v>100</v>
      </c>
      <c r="Q45">
        <f t="shared" si="6"/>
        <v>-0.19044585987261145</v>
      </c>
      <c r="R45">
        <f t="shared" si="7"/>
        <v>1.0014759872611465</v>
      </c>
      <c r="S45">
        <f t="shared" si="8"/>
        <v>36553.873535031846</v>
      </c>
      <c r="T45" s="4">
        <f t="shared" si="9"/>
        <v>25587.71147452229</v>
      </c>
    </row>
    <row r="46" spans="1:20">
      <c r="A46" s="30" t="s">
        <v>92</v>
      </c>
      <c r="B46" s="30" t="s">
        <v>307</v>
      </c>
      <c r="C46" s="30" t="s">
        <v>356</v>
      </c>
      <c r="D46" s="30">
        <v>1</v>
      </c>
      <c r="E46" s="30">
        <v>1000</v>
      </c>
      <c r="F46" s="29">
        <f t="shared" si="0"/>
        <v>0.97297297297297303</v>
      </c>
      <c r="G46" s="31">
        <f t="shared" si="1"/>
        <v>11675.675675675677</v>
      </c>
      <c r="H46" s="30">
        <v>123</v>
      </c>
      <c r="I46" s="30">
        <v>0.72050000000000003</v>
      </c>
      <c r="J46" s="30">
        <v>93</v>
      </c>
      <c r="K46" s="33">
        <v>159</v>
      </c>
      <c r="L46">
        <f t="shared" si="2"/>
        <v>66</v>
      </c>
      <c r="M46">
        <f t="shared" si="3"/>
        <v>30</v>
      </c>
      <c r="N46">
        <f t="shared" si="4"/>
        <v>0.46363636363636362</v>
      </c>
      <c r="O46" s="4">
        <f t="shared" si="5"/>
        <v>0.72050000000000003</v>
      </c>
      <c r="P46">
        <v>100</v>
      </c>
      <c r="Q46">
        <f t="shared" si="6"/>
        <v>0.18484848484848487</v>
      </c>
      <c r="R46">
        <f t="shared" si="7"/>
        <v>0.70435545454545456</v>
      </c>
      <c r="S46">
        <f t="shared" si="8"/>
        <v>25708.974090909091</v>
      </c>
      <c r="T46" s="4">
        <f t="shared" si="9"/>
        <v>17996.281863636363</v>
      </c>
    </row>
    <row r="47" spans="1:20">
      <c r="A47" s="30" t="s">
        <v>93</v>
      </c>
      <c r="B47" s="30" t="s">
        <v>307</v>
      </c>
      <c r="C47" s="30" t="s">
        <v>356</v>
      </c>
      <c r="D47" s="30">
        <v>2</v>
      </c>
      <c r="E47" s="30">
        <v>1500</v>
      </c>
      <c r="F47" s="29">
        <f t="shared" si="0"/>
        <v>0.97297297297297303</v>
      </c>
      <c r="G47" s="31">
        <f t="shared" si="1"/>
        <v>17513.513513513513</v>
      </c>
      <c r="H47" s="30">
        <v>263</v>
      </c>
      <c r="I47" s="30">
        <v>0.49590000000000001</v>
      </c>
      <c r="J47" s="30">
        <v>145</v>
      </c>
      <c r="K47" s="33">
        <v>462</v>
      </c>
      <c r="L47">
        <f t="shared" si="2"/>
        <v>317</v>
      </c>
      <c r="M47">
        <f t="shared" si="3"/>
        <v>118</v>
      </c>
      <c r="N47">
        <f t="shared" si="4"/>
        <v>0.39779179810725551</v>
      </c>
      <c r="O47" s="4">
        <f t="shared" si="5"/>
        <v>0.49590000000000001</v>
      </c>
      <c r="P47">
        <v>100</v>
      </c>
      <c r="Q47">
        <f t="shared" si="6"/>
        <v>-1.3564668769716084E-2</v>
      </c>
      <c r="R47">
        <f t="shared" si="7"/>
        <v>0.86143914826498424</v>
      </c>
      <c r="S47">
        <f t="shared" si="8"/>
        <v>31442.528911671921</v>
      </c>
      <c r="T47" s="4">
        <f t="shared" si="9"/>
        <v>22009.770238170342</v>
      </c>
    </row>
    <row r="48" spans="1:20">
      <c r="A48" s="30" t="s">
        <v>94</v>
      </c>
      <c r="B48" s="30" t="s">
        <v>307</v>
      </c>
      <c r="C48" s="30" t="s">
        <v>357</v>
      </c>
      <c r="D48" s="30">
        <v>1</v>
      </c>
      <c r="E48" s="30">
        <v>1300</v>
      </c>
      <c r="F48" s="29">
        <f t="shared" si="0"/>
        <v>0.97297297297297303</v>
      </c>
      <c r="G48" s="31">
        <f t="shared" si="1"/>
        <v>15178.378378378378</v>
      </c>
      <c r="H48" s="30">
        <v>238</v>
      </c>
      <c r="I48" s="30">
        <v>0.44929999999999998</v>
      </c>
      <c r="J48" s="30">
        <v>181</v>
      </c>
      <c r="K48" s="33">
        <v>316</v>
      </c>
      <c r="L48">
        <f t="shared" si="2"/>
        <v>135</v>
      </c>
      <c r="M48">
        <f t="shared" si="3"/>
        <v>57</v>
      </c>
      <c r="N48">
        <f t="shared" si="4"/>
        <v>0.43777777777777782</v>
      </c>
      <c r="O48" s="4">
        <f t="shared" si="5"/>
        <v>0.44929999999999998</v>
      </c>
      <c r="P48">
        <v>100</v>
      </c>
      <c r="Q48">
        <f t="shared" si="6"/>
        <v>-0.38</v>
      </c>
      <c r="R48">
        <f t="shared" si="7"/>
        <v>1.151546</v>
      </c>
      <c r="S48">
        <f t="shared" si="8"/>
        <v>42031.428999999996</v>
      </c>
      <c r="T48" s="4">
        <f t="shared" si="9"/>
        <v>29422.000299999996</v>
      </c>
    </row>
    <row r="49" spans="1:20">
      <c r="A49" s="30" t="s">
        <v>95</v>
      </c>
      <c r="B49" s="30" t="s">
        <v>305</v>
      </c>
      <c r="C49" s="30" t="s">
        <v>357</v>
      </c>
      <c r="D49" s="30">
        <v>1</v>
      </c>
      <c r="E49" s="30">
        <v>850</v>
      </c>
      <c r="F49" s="29">
        <f t="shared" si="0"/>
        <v>0.97297297297297303</v>
      </c>
      <c r="G49" s="31">
        <f t="shared" si="1"/>
        <v>9924.3243243243251</v>
      </c>
      <c r="H49" s="30">
        <v>146</v>
      </c>
      <c r="I49" s="30">
        <v>0.53149999999999997</v>
      </c>
      <c r="J49" s="30">
        <v>96</v>
      </c>
      <c r="K49" s="33">
        <v>245</v>
      </c>
      <c r="L49">
        <f t="shared" si="2"/>
        <v>149</v>
      </c>
      <c r="M49">
        <f t="shared" si="3"/>
        <v>50</v>
      </c>
      <c r="N49">
        <f t="shared" si="4"/>
        <v>0.36845637583892621</v>
      </c>
      <c r="O49" s="4">
        <f t="shared" si="5"/>
        <v>0.53149999999999997</v>
      </c>
      <c r="P49">
        <v>100</v>
      </c>
      <c r="Q49">
        <f t="shared" si="6"/>
        <v>0.1214765100671141</v>
      </c>
      <c r="R49">
        <f t="shared" si="7"/>
        <v>0.75452704697986572</v>
      </c>
      <c r="S49">
        <f t="shared" si="8"/>
        <v>27540.237214765097</v>
      </c>
      <c r="T49" s="4">
        <f t="shared" si="9"/>
        <v>19278.166050335567</v>
      </c>
    </row>
    <row r="50" spans="1:20">
      <c r="A50" s="30" t="s">
        <v>96</v>
      </c>
      <c r="B50" s="30" t="s">
        <v>307</v>
      </c>
      <c r="C50" s="30" t="s">
        <v>357</v>
      </c>
      <c r="D50" s="30">
        <v>2</v>
      </c>
      <c r="E50" s="30">
        <v>1800</v>
      </c>
      <c r="F50" s="29">
        <f t="shared" si="0"/>
        <v>0.97297297297297303</v>
      </c>
      <c r="G50" s="31">
        <f t="shared" si="1"/>
        <v>21016.216216216217</v>
      </c>
      <c r="H50" s="30">
        <v>349</v>
      </c>
      <c r="I50" s="30">
        <v>0.1507</v>
      </c>
      <c r="J50" s="30">
        <v>145</v>
      </c>
      <c r="K50" s="33">
        <v>412</v>
      </c>
      <c r="L50">
        <f t="shared" si="2"/>
        <v>267</v>
      </c>
      <c r="M50">
        <f t="shared" si="3"/>
        <v>204</v>
      </c>
      <c r="N50">
        <f t="shared" si="4"/>
        <v>0.71123595505617987</v>
      </c>
      <c r="O50" s="4">
        <f t="shared" si="5"/>
        <v>0.1507</v>
      </c>
      <c r="P50">
        <v>100</v>
      </c>
      <c r="Q50">
        <f t="shared" si="6"/>
        <v>-3.4831460674157294E-2</v>
      </c>
      <c r="R50">
        <f t="shared" si="7"/>
        <v>0.87827606741573039</v>
      </c>
      <c r="S50">
        <f t="shared" si="8"/>
        <v>32057.076460674158</v>
      </c>
      <c r="T50" s="4">
        <f t="shared" si="9"/>
        <v>22439.953522471907</v>
      </c>
    </row>
    <row r="51" spans="1:20">
      <c r="A51" s="30" t="s">
        <v>97</v>
      </c>
      <c r="B51" s="30" t="s">
        <v>308</v>
      </c>
      <c r="C51" s="30" t="s">
        <v>356</v>
      </c>
      <c r="D51" s="30">
        <v>1</v>
      </c>
      <c r="E51" s="30">
        <v>1100</v>
      </c>
      <c r="F51" s="29">
        <f t="shared" si="0"/>
        <v>0.97297297297297303</v>
      </c>
      <c r="G51" s="31">
        <f t="shared" si="1"/>
        <v>12843.243243243243</v>
      </c>
      <c r="H51" s="30">
        <v>147</v>
      </c>
      <c r="I51" s="30">
        <v>0.6</v>
      </c>
      <c r="J51" s="30">
        <v>99</v>
      </c>
      <c r="K51" s="33">
        <v>215</v>
      </c>
      <c r="L51">
        <f t="shared" si="2"/>
        <v>116</v>
      </c>
      <c r="M51">
        <f t="shared" si="3"/>
        <v>48</v>
      </c>
      <c r="N51">
        <f t="shared" si="4"/>
        <v>0.43103448275862077</v>
      </c>
      <c r="O51" s="4">
        <f t="shared" si="5"/>
        <v>0.6</v>
      </c>
      <c r="P51">
        <v>100</v>
      </c>
      <c r="Q51">
        <f t="shared" si="6"/>
        <v>0.10689655172413794</v>
      </c>
      <c r="R51">
        <f t="shared" si="7"/>
        <v>0.76607000000000003</v>
      </c>
      <c r="S51">
        <f t="shared" si="8"/>
        <v>27961.555</v>
      </c>
      <c r="T51" s="4">
        <f t="shared" si="9"/>
        <v>19573.088499999998</v>
      </c>
    </row>
    <row r="52" spans="1:20">
      <c r="A52" s="30" t="s">
        <v>98</v>
      </c>
      <c r="B52" s="30" t="s">
        <v>308</v>
      </c>
      <c r="C52" s="30" t="s">
        <v>356</v>
      </c>
      <c r="D52" s="30">
        <v>2</v>
      </c>
      <c r="E52" s="30">
        <v>1400</v>
      </c>
      <c r="F52" s="29">
        <f t="shared" si="0"/>
        <v>0.97297297297297303</v>
      </c>
      <c r="G52" s="31">
        <f t="shared" si="1"/>
        <v>16345.945945945947</v>
      </c>
      <c r="H52" s="30">
        <v>151</v>
      </c>
      <c r="I52" s="30">
        <v>0.52600000000000002</v>
      </c>
      <c r="J52" s="30">
        <v>120</v>
      </c>
      <c r="K52" s="33">
        <v>188</v>
      </c>
      <c r="L52">
        <f t="shared" si="2"/>
        <v>68</v>
      </c>
      <c r="M52">
        <f t="shared" si="3"/>
        <v>31</v>
      </c>
      <c r="N52">
        <f t="shared" si="4"/>
        <v>0.46470588235294119</v>
      </c>
      <c r="O52" s="4">
        <f t="shared" si="5"/>
        <v>0.52600000000000002</v>
      </c>
      <c r="P52">
        <v>100</v>
      </c>
      <c r="Q52">
        <f t="shared" si="6"/>
        <v>-0.13529411764705881</v>
      </c>
      <c r="R52">
        <f t="shared" si="7"/>
        <v>0.9578123529411765</v>
      </c>
      <c r="S52">
        <f t="shared" si="8"/>
        <v>34960.150882352937</v>
      </c>
      <c r="T52" s="4">
        <f t="shared" si="9"/>
        <v>24472.105617647056</v>
      </c>
    </row>
    <row r="53" spans="1:20">
      <c r="A53" s="30" t="s">
        <v>99</v>
      </c>
      <c r="B53" s="30" t="s">
        <v>308</v>
      </c>
      <c r="C53" s="30" t="s">
        <v>357</v>
      </c>
      <c r="D53" s="30">
        <v>1</v>
      </c>
      <c r="E53" s="30">
        <v>1300</v>
      </c>
      <c r="F53" s="29">
        <f t="shared" si="0"/>
        <v>0.97297297297297303</v>
      </c>
      <c r="G53" s="31">
        <f t="shared" si="1"/>
        <v>15178.378378378378</v>
      </c>
      <c r="H53" s="30">
        <v>429</v>
      </c>
      <c r="I53" s="30">
        <v>0.21099999999999999</v>
      </c>
      <c r="J53" s="30">
        <v>263</v>
      </c>
      <c r="K53" s="33">
        <v>489</v>
      </c>
      <c r="L53">
        <f t="shared" si="2"/>
        <v>226</v>
      </c>
      <c r="M53">
        <f t="shared" si="3"/>
        <v>166</v>
      </c>
      <c r="N53">
        <f t="shared" si="4"/>
        <v>0.68761061946902657</v>
      </c>
      <c r="O53" s="4">
        <f t="shared" si="5"/>
        <v>0.21099999999999999</v>
      </c>
      <c r="P53">
        <v>100</v>
      </c>
      <c r="Q53">
        <f t="shared" si="6"/>
        <v>-0.47699115044247797</v>
      </c>
      <c r="R53">
        <f t="shared" si="7"/>
        <v>1.2283338938053099</v>
      </c>
      <c r="S53">
        <f t="shared" si="8"/>
        <v>44834.187123893811</v>
      </c>
      <c r="T53" s="4">
        <f t="shared" si="9"/>
        <v>31383.930986725667</v>
      </c>
    </row>
    <row r="54" spans="1:20">
      <c r="A54" s="30" t="s">
        <v>100</v>
      </c>
      <c r="B54" s="30" t="s">
        <v>308</v>
      </c>
      <c r="C54" s="30" t="s">
        <v>357</v>
      </c>
      <c r="D54" s="30">
        <v>2</v>
      </c>
      <c r="E54" s="30">
        <v>1900</v>
      </c>
      <c r="F54" s="29">
        <f t="shared" si="0"/>
        <v>0.97297297297297303</v>
      </c>
      <c r="G54" s="31">
        <f t="shared" si="1"/>
        <v>22183.783783783783</v>
      </c>
      <c r="H54" s="30">
        <v>441</v>
      </c>
      <c r="I54" s="30">
        <v>0.33150000000000002</v>
      </c>
      <c r="J54" s="30">
        <v>335</v>
      </c>
      <c r="K54" s="33">
        <v>502</v>
      </c>
      <c r="L54">
        <f t="shared" si="2"/>
        <v>167</v>
      </c>
      <c r="M54">
        <f t="shared" si="3"/>
        <v>106</v>
      </c>
      <c r="N54">
        <f t="shared" si="4"/>
        <v>0.60778443113772462</v>
      </c>
      <c r="O54" s="4">
        <f t="shared" si="5"/>
        <v>0.33150000000000002</v>
      </c>
      <c r="P54">
        <v>100</v>
      </c>
      <c r="Q54">
        <f t="shared" si="6"/>
        <v>-1.0257485029940119</v>
      </c>
      <c r="R54">
        <f t="shared" si="7"/>
        <v>1.6627850898203591</v>
      </c>
      <c r="S54">
        <f t="shared" si="8"/>
        <v>60691.655778443113</v>
      </c>
      <c r="T54" s="4">
        <f t="shared" si="9"/>
        <v>42484.159044910179</v>
      </c>
    </row>
    <row r="55" spans="1:20">
      <c r="A55" s="30" t="s">
        <v>101</v>
      </c>
      <c r="B55" s="30" t="s">
        <v>309</v>
      </c>
      <c r="C55" s="30" t="s">
        <v>356</v>
      </c>
      <c r="D55" s="30">
        <v>1</v>
      </c>
      <c r="E55" s="30">
        <v>900</v>
      </c>
      <c r="F55" s="29">
        <f t="shared" si="0"/>
        <v>0.97297297297297303</v>
      </c>
      <c r="G55" s="31">
        <f t="shared" si="1"/>
        <v>10508.108108108108</v>
      </c>
      <c r="H55" s="30">
        <v>144</v>
      </c>
      <c r="I55" s="30">
        <v>0.32879999999999998</v>
      </c>
      <c r="J55" s="30">
        <v>98</v>
      </c>
      <c r="K55" s="33">
        <v>195</v>
      </c>
      <c r="L55">
        <f t="shared" si="2"/>
        <v>97</v>
      </c>
      <c r="M55">
        <f t="shared" si="3"/>
        <v>46</v>
      </c>
      <c r="N55">
        <f t="shared" si="4"/>
        <v>0.47938144329896915</v>
      </c>
      <c r="O55" s="4">
        <f t="shared" si="5"/>
        <v>0.32879999999999998</v>
      </c>
      <c r="P55">
        <v>100</v>
      </c>
      <c r="Q55">
        <f t="shared" si="6"/>
        <v>0.11649484536082474</v>
      </c>
      <c r="R55">
        <f t="shared" si="7"/>
        <v>0.75847103092783508</v>
      </c>
      <c r="S55">
        <f t="shared" si="8"/>
        <v>27684.192628865982</v>
      </c>
      <c r="T55" s="4">
        <f t="shared" si="9"/>
        <v>19378.934840206184</v>
      </c>
    </row>
    <row r="56" spans="1:20">
      <c r="A56" s="30" t="s">
        <v>102</v>
      </c>
      <c r="B56" s="30" t="s">
        <v>309</v>
      </c>
      <c r="C56" s="30" t="s">
        <v>356</v>
      </c>
      <c r="D56" s="30">
        <v>2</v>
      </c>
      <c r="E56" s="30">
        <v>1400</v>
      </c>
      <c r="F56" s="29">
        <f t="shared" si="0"/>
        <v>0.97297297297297303</v>
      </c>
      <c r="G56" s="31">
        <f t="shared" si="1"/>
        <v>16345.945945945947</v>
      </c>
      <c r="H56" s="30">
        <v>136</v>
      </c>
      <c r="I56" s="30">
        <v>0.61919999999999997</v>
      </c>
      <c r="J56" s="30">
        <v>77</v>
      </c>
      <c r="K56" s="33">
        <v>260</v>
      </c>
      <c r="L56">
        <f t="shared" si="2"/>
        <v>183</v>
      </c>
      <c r="M56">
        <f t="shared" si="3"/>
        <v>59</v>
      </c>
      <c r="N56">
        <f t="shared" si="4"/>
        <v>0.35792349726775963</v>
      </c>
      <c r="O56" s="4">
        <f t="shared" si="5"/>
        <v>0.61919999999999997</v>
      </c>
      <c r="P56">
        <v>100</v>
      </c>
      <c r="Q56">
        <f t="shared" si="6"/>
        <v>0.20054644808743172</v>
      </c>
      <c r="R56">
        <f t="shared" si="7"/>
        <v>0.69192737704918028</v>
      </c>
      <c r="S56">
        <f t="shared" si="8"/>
        <v>25255.34926229508</v>
      </c>
      <c r="T56" s="4">
        <f t="shared" si="9"/>
        <v>17678.744483606555</v>
      </c>
    </row>
    <row r="57" spans="1:20">
      <c r="A57" s="30" t="s">
        <v>103</v>
      </c>
      <c r="B57" s="30" t="s">
        <v>309</v>
      </c>
      <c r="C57" s="30" t="s">
        <v>357</v>
      </c>
      <c r="D57" s="30">
        <v>1</v>
      </c>
      <c r="E57" s="30">
        <v>1400</v>
      </c>
      <c r="F57" s="29">
        <f t="shared" si="0"/>
        <v>0.97297297297297303</v>
      </c>
      <c r="G57" s="31">
        <f t="shared" si="1"/>
        <v>16345.945945945947</v>
      </c>
      <c r="H57" s="30">
        <v>305</v>
      </c>
      <c r="I57" s="30">
        <v>0.2712</v>
      </c>
      <c r="J57" s="30">
        <v>173</v>
      </c>
      <c r="K57" s="33">
        <v>322</v>
      </c>
      <c r="L57">
        <f t="shared" si="2"/>
        <v>149</v>
      </c>
      <c r="M57">
        <f t="shared" si="3"/>
        <v>132</v>
      </c>
      <c r="N57">
        <f t="shared" si="4"/>
        <v>0.8087248322147651</v>
      </c>
      <c r="O57" s="4">
        <f t="shared" si="5"/>
        <v>0.2712</v>
      </c>
      <c r="P57">
        <v>100</v>
      </c>
      <c r="Q57">
        <f t="shared" si="6"/>
        <v>-0.29194630872483229</v>
      </c>
      <c r="R57">
        <f t="shared" si="7"/>
        <v>1.0818338926174498</v>
      </c>
      <c r="S57">
        <f t="shared" si="8"/>
        <v>39486.937080536918</v>
      </c>
      <c r="T57" s="4">
        <f t="shared" si="9"/>
        <v>27640.855956375843</v>
      </c>
    </row>
    <row r="58" spans="1:20">
      <c r="A58" s="30" t="s">
        <v>104</v>
      </c>
      <c r="B58" s="30" t="s">
        <v>309</v>
      </c>
      <c r="C58" s="30" t="s">
        <v>357</v>
      </c>
      <c r="D58" s="30">
        <v>2</v>
      </c>
      <c r="E58" s="30">
        <v>1700</v>
      </c>
      <c r="F58" s="29">
        <f t="shared" si="0"/>
        <v>0.97297297297297303</v>
      </c>
      <c r="G58" s="31">
        <f t="shared" si="1"/>
        <v>19848.64864864865</v>
      </c>
      <c r="H58" s="30">
        <v>425</v>
      </c>
      <c r="I58" s="30">
        <v>0.32879999999999998</v>
      </c>
      <c r="J58" s="30">
        <v>176</v>
      </c>
      <c r="K58" s="33">
        <v>469</v>
      </c>
      <c r="L58">
        <f t="shared" si="2"/>
        <v>293</v>
      </c>
      <c r="M58">
        <f t="shared" si="3"/>
        <v>249</v>
      </c>
      <c r="N58">
        <f t="shared" si="4"/>
        <v>0.779863481228669</v>
      </c>
      <c r="O58" s="4">
        <f t="shared" si="5"/>
        <v>0.32879999999999998</v>
      </c>
      <c r="P58">
        <v>100</v>
      </c>
      <c r="Q58">
        <f t="shared" si="6"/>
        <v>-0.10750853242320821</v>
      </c>
      <c r="R58">
        <f t="shared" si="7"/>
        <v>0.93581450511945397</v>
      </c>
      <c r="S58">
        <f t="shared" si="8"/>
        <v>34157.229436860071</v>
      </c>
      <c r="T58" s="4">
        <f t="shared" si="9"/>
        <v>23910.060605802049</v>
      </c>
    </row>
    <row r="59" spans="1:20">
      <c r="A59" s="30" t="s">
        <v>105</v>
      </c>
      <c r="B59" s="30" t="s">
        <v>310</v>
      </c>
      <c r="C59" s="30" t="s">
        <v>356</v>
      </c>
      <c r="D59" s="30">
        <v>1</v>
      </c>
      <c r="E59" s="30">
        <v>800</v>
      </c>
      <c r="F59" s="29">
        <f t="shared" si="0"/>
        <v>0.97297297297297303</v>
      </c>
      <c r="G59" s="31">
        <f t="shared" si="1"/>
        <v>9340.5405405405418</v>
      </c>
      <c r="H59" s="30">
        <v>176</v>
      </c>
      <c r="I59" s="30">
        <v>0.41370000000000001</v>
      </c>
      <c r="J59" s="30">
        <v>86</v>
      </c>
      <c r="K59" s="33">
        <v>224</v>
      </c>
      <c r="L59">
        <f t="shared" si="2"/>
        <v>138</v>
      </c>
      <c r="M59">
        <f t="shared" si="3"/>
        <v>90</v>
      </c>
      <c r="N59">
        <f t="shared" si="4"/>
        <v>0.62173913043478257</v>
      </c>
      <c r="O59" s="4">
        <f t="shared" si="5"/>
        <v>0.41370000000000001</v>
      </c>
      <c r="P59">
        <v>100</v>
      </c>
      <c r="Q59">
        <f t="shared" si="6"/>
        <v>0.1811594202898551</v>
      </c>
      <c r="R59">
        <f t="shared" si="7"/>
        <v>0.70727608695652178</v>
      </c>
      <c r="S59">
        <f t="shared" si="8"/>
        <v>25815.577173913043</v>
      </c>
      <c r="T59" s="4">
        <f t="shared" si="9"/>
        <v>18070.90402173913</v>
      </c>
    </row>
    <row r="60" spans="1:20">
      <c r="A60" s="30" t="s">
        <v>106</v>
      </c>
      <c r="B60" s="30" t="s">
        <v>305</v>
      </c>
      <c r="C60" s="30" t="s">
        <v>357</v>
      </c>
      <c r="D60" s="30">
        <v>2</v>
      </c>
      <c r="E60" s="30">
        <v>900</v>
      </c>
      <c r="F60" s="29">
        <f t="shared" si="0"/>
        <v>0.97297297297297303</v>
      </c>
      <c r="G60" s="31">
        <f t="shared" si="1"/>
        <v>10508.108108108108</v>
      </c>
      <c r="H60" s="30">
        <v>169</v>
      </c>
      <c r="I60" s="30">
        <v>0.47949999999999998</v>
      </c>
      <c r="J60" s="30">
        <v>111</v>
      </c>
      <c r="K60" s="33">
        <v>276</v>
      </c>
      <c r="L60">
        <f t="shared" si="2"/>
        <v>165</v>
      </c>
      <c r="M60">
        <f t="shared" si="3"/>
        <v>58</v>
      </c>
      <c r="N60">
        <f t="shared" si="4"/>
        <v>0.38121212121212122</v>
      </c>
      <c r="O60" s="4">
        <f t="shared" si="5"/>
        <v>0.47949999999999998</v>
      </c>
      <c r="P60">
        <v>100</v>
      </c>
      <c r="Q60">
        <f t="shared" si="6"/>
        <v>4.6666666666666669E-2</v>
      </c>
      <c r="R60">
        <f t="shared" si="7"/>
        <v>0.81375399999999998</v>
      </c>
      <c r="S60">
        <f t="shared" si="8"/>
        <v>29702.021000000001</v>
      </c>
      <c r="T60" s="4">
        <f t="shared" si="9"/>
        <v>20791.414699999998</v>
      </c>
    </row>
    <row r="61" spans="1:20">
      <c r="A61" s="30" t="s">
        <v>107</v>
      </c>
      <c r="B61" s="30" t="s">
        <v>310</v>
      </c>
      <c r="C61" s="30" t="s">
        <v>356</v>
      </c>
      <c r="D61" s="30">
        <v>2</v>
      </c>
      <c r="E61" s="30">
        <v>1300</v>
      </c>
      <c r="F61" s="29">
        <f t="shared" si="0"/>
        <v>0.97297297297297303</v>
      </c>
      <c r="G61" s="31">
        <f t="shared" si="1"/>
        <v>15178.378378378378</v>
      </c>
      <c r="H61" s="30">
        <v>207</v>
      </c>
      <c r="I61" s="30">
        <v>0.63009999999999999</v>
      </c>
      <c r="J61" s="30">
        <v>127</v>
      </c>
      <c r="K61" s="33">
        <v>276</v>
      </c>
      <c r="L61">
        <f t="shared" si="2"/>
        <v>149</v>
      </c>
      <c r="M61">
        <f t="shared" si="3"/>
        <v>80</v>
      </c>
      <c r="N61">
        <f t="shared" si="4"/>
        <v>0.5295302013422819</v>
      </c>
      <c r="O61" s="4">
        <f t="shared" si="5"/>
        <v>0.63009999999999999</v>
      </c>
      <c r="P61">
        <v>100</v>
      </c>
      <c r="Q61">
        <f t="shared" si="6"/>
        <v>-4.496644295302013E-2</v>
      </c>
      <c r="R61">
        <f t="shared" si="7"/>
        <v>0.88629993288590603</v>
      </c>
      <c r="S61">
        <f t="shared" si="8"/>
        <v>32349.947550335572</v>
      </c>
      <c r="T61" s="4">
        <f t="shared" si="9"/>
        <v>22644.963285234899</v>
      </c>
    </row>
    <row r="62" spans="1:20">
      <c r="A62" s="30" t="s">
        <v>108</v>
      </c>
      <c r="B62" s="30" t="s">
        <v>310</v>
      </c>
      <c r="C62" s="30" t="s">
        <v>357</v>
      </c>
      <c r="D62" s="30">
        <v>1</v>
      </c>
      <c r="E62" s="30">
        <v>1400</v>
      </c>
      <c r="F62" s="29">
        <f t="shared" si="0"/>
        <v>0.97297297297297303</v>
      </c>
      <c r="G62" s="31">
        <f t="shared" si="1"/>
        <v>16345.945945945947</v>
      </c>
      <c r="H62" s="30">
        <v>244</v>
      </c>
      <c r="I62" s="30">
        <v>0.90410000000000001</v>
      </c>
      <c r="J62" s="30">
        <v>222</v>
      </c>
      <c r="K62" s="33">
        <v>381</v>
      </c>
      <c r="L62">
        <f t="shared" si="2"/>
        <v>159</v>
      </c>
      <c r="M62">
        <f t="shared" si="3"/>
        <v>22</v>
      </c>
      <c r="N62">
        <f t="shared" si="4"/>
        <v>0.21069182389937108</v>
      </c>
      <c r="O62" s="4">
        <f t="shared" si="5"/>
        <v>0.90410000000000001</v>
      </c>
      <c r="P62">
        <v>100</v>
      </c>
      <c r="Q62">
        <f t="shared" si="6"/>
        <v>-0.51383647798742149</v>
      </c>
      <c r="R62">
        <f t="shared" si="7"/>
        <v>1.2575043396226415</v>
      </c>
      <c r="S62">
        <f t="shared" si="8"/>
        <v>45898.908396226412</v>
      </c>
      <c r="T62" s="4">
        <f t="shared" si="9"/>
        <v>32129.235877358486</v>
      </c>
    </row>
    <row r="63" spans="1:20">
      <c r="A63" s="30" t="s">
        <v>109</v>
      </c>
      <c r="B63" s="30" t="s">
        <v>310</v>
      </c>
      <c r="C63" s="30" t="s">
        <v>357</v>
      </c>
      <c r="D63" s="30">
        <v>2</v>
      </c>
      <c r="E63" s="30">
        <v>1900</v>
      </c>
      <c r="F63" s="29">
        <f t="shared" si="0"/>
        <v>0.97297297297297303</v>
      </c>
      <c r="G63" s="31">
        <f t="shared" si="1"/>
        <v>22183.783783783783</v>
      </c>
      <c r="H63" s="30">
        <v>536</v>
      </c>
      <c r="I63" s="30">
        <v>0.54249999999999998</v>
      </c>
      <c r="J63" s="30">
        <v>386</v>
      </c>
      <c r="K63" s="33">
        <v>773</v>
      </c>
      <c r="L63">
        <f t="shared" si="2"/>
        <v>387</v>
      </c>
      <c r="M63">
        <f t="shared" si="3"/>
        <v>150</v>
      </c>
      <c r="N63">
        <f t="shared" si="4"/>
        <v>0.41007751937984493</v>
      </c>
      <c r="O63" s="4">
        <f t="shared" si="5"/>
        <v>0.54249999999999998</v>
      </c>
      <c r="P63">
        <v>100</v>
      </c>
      <c r="Q63">
        <f t="shared" si="6"/>
        <v>-0.49121447028423781</v>
      </c>
      <c r="R63">
        <f t="shared" si="7"/>
        <v>1.2395944961240311</v>
      </c>
      <c r="S63">
        <f t="shared" si="8"/>
        <v>45245.199108527137</v>
      </c>
      <c r="T63" s="4">
        <f t="shared" si="9"/>
        <v>31671.639375968993</v>
      </c>
    </row>
    <row r="64" spans="1:20">
      <c r="A64" s="30" t="s">
        <v>110</v>
      </c>
      <c r="B64" s="30" t="s">
        <v>311</v>
      </c>
      <c r="C64" s="30" t="s">
        <v>356</v>
      </c>
      <c r="D64" s="30">
        <v>1</v>
      </c>
      <c r="E64" s="30">
        <v>1700</v>
      </c>
      <c r="F64" s="29">
        <f t="shared" si="0"/>
        <v>0.97297297297297303</v>
      </c>
      <c r="G64" s="31">
        <f t="shared" si="1"/>
        <v>19848.64864864865</v>
      </c>
      <c r="H64" s="30">
        <v>476</v>
      </c>
      <c r="I64" s="30">
        <v>7.9500000000000001E-2</v>
      </c>
      <c r="J64" s="30">
        <v>136</v>
      </c>
      <c r="K64" s="33">
        <v>476</v>
      </c>
      <c r="L64">
        <f t="shared" si="2"/>
        <v>340</v>
      </c>
      <c r="M64">
        <f t="shared" si="3"/>
        <v>340</v>
      </c>
      <c r="N64">
        <f t="shared" si="4"/>
        <v>0.9</v>
      </c>
      <c r="O64" s="4">
        <f t="shared" si="5"/>
        <v>7.9500000000000001E-2</v>
      </c>
      <c r="P64">
        <v>100</v>
      </c>
      <c r="Q64">
        <f t="shared" si="6"/>
        <v>1.5294117647058833E-2</v>
      </c>
      <c r="R64">
        <f t="shared" si="7"/>
        <v>0.8385916470588235</v>
      </c>
      <c r="S64">
        <f t="shared" si="8"/>
        <v>30608.595117647059</v>
      </c>
      <c r="T64" s="4">
        <f t="shared" si="9"/>
        <v>21426.016582352939</v>
      </c>
    </row>
    <row r="65" spans="1:20">
      <c r="A65" s="30" t="s">
        <v>111</v>
      </c>
      <c r="B65" s="30" t="s">
        <v>311</v>
      </c>
      <c r="C65" s="30" t="s">
        <v>356</v>
      </c>
      <c r="D65" s="30">
        <v>2</v>
      </c>
      <c r="E65" s="30">
        <v>2400</v>
      </c>
      <c r="F65" s="29">
        <f t="shared" si="0"/>
        <v>0.97297297297297303</v>
      </c>
      <c r="G65" s="31">
        <f t="shared" si="1"/>
        <v>28021.621621621623</v>
      </c>
      <c r="H65" s="30">
        <v>360</v>
      </c>
      <c r="I65" s="30">
        <v>0.55069999999999997</v>
      </c>
      <c r="J65" s="30">
        <v>173</v>
      </c>
      <c r="K65" s="33">
        <v>690</v>
      </c>
      <c r="L65">
        <f t="shared" si="2"/>
        <v>517</v>
      </c>
      <c r="M65">
        <f t="shared" si="3"/>
        <v>187</v>
      </c>
      <c r="N65">
        <f t="shared" si="4"/>
        <v>0.38936170212765953</v>
      </c>
      <c r="O65" s="4">
        <f t="shared" si="5"/>
        <v>0.55069999999999997</v>
      </c>
      <c r="P65">
        <v>100</v>
      </c>
      <c r="Q65">
        <f t="shared" si="6"/>
        <v>-1.2959381044487434E-2</v>
      </c>
      <c r="R65">
        <f t="shared" si="7"/>
        <v>0.86095994197292069</v>
      </c>
      <c r="S65">
        <f t="shared" si="8"/>
        <v>31425.037882011606</v>
      </c>
      <c r="T65" s="4">
        <f t="shared" si="9"/>
        <v>21997.526517408121</v>
      </c>
    </row>
    <row r="66" spans="1:20">
      <c r="A66" s="30" t="s">
        <v>112</v>
      </c>
      <c r="B66" s="30" t="s">
        <v>311</v>
      </c>
      <c r="C66" s="30" t="s">
        <v>357</v>
      </c>
      <c r="D66" s="30">
        <v>1</v>
      </c>
      <c r="E66" s="30">
        <v>2100</v>
      </c>
      <c r="F66" s="29">
        <f t="shared" si="0"/>
        <v>0.97297297297297303</v>
      </c>
      <c r="G66" s="31">
        <f t="shared" si="1"/>
        <v>24518.91891891892</v>
      </c>
      <c r="H66" s="30">
        <v>1477</v>
      </c>
      <c r="I66" s="30">
        <v>0.69320000000000004</v>
      </c>
      <c r="J66" s="30">
        <v>448</v>
      </c>
      <c r="K66" s="33">
        <v>2128</v>
      </c>
      <c r="L66">
        <f t="shared" si="2"/>
        <v>1680</v>
      </c>
      <c r="M66">
        <f t="shared" si="3"/>
        <v>1029</v>
      </c>
      <c r="N66">
        <f t="shared" si="4"/>
        <v>0.59000000000000008</v>
      </c>
      <c r="O66" s="4">
        <f t="shared" si="5"/>
        <v>0.69320000000000004</v>
      </c>
      <c r="P66">
        <v>100</v>
      </c>
      <c r="Q66">
        <f t="shared" si="6"/>
        <v>-6.5714285714285725E-2</v>
      </c>
      <c r="R66">
        <f t="shared" si="7"/>
        <v>0.90272600000000003</v>
      </c>
      <c r="S66">
        <f t="shared" si="8"/>
        <v>32949.499000000003</v>
      </c>
      <c r="T66" s="4">
        <f t="shared" si="9"/>
        <v>23064.649300000001</v>
      </c>
    </row>
    <row r="67" spans="1:20">
      <c r="A67" s="30" t="s">
        <v>113</v>
      </c>
      <c r="B67" s="30" t="s">
        <v>311</v>
      </c>
      <c r="C67" s="30" t="s">
        <v>357</v>
      </c>
      <c r="D67" s="30">
        <v>2</v>
      </c>
      <c r="E67" s="30">
        <v>3200</v>
      </c>
      <c r="F67" s="29">
        <f t="shared" si="0"/>
        <v>0.97297297297297303</v>
      </c>
      <c r="G67" s="31">
        <f t="shared" si="1"/>
        <v>37362.162162162167</v>
      </c>
      <c r="H67" s="30">
        <v>1265</v>
      </c>
      <c r="I67" s="30">
        <v>0.71509999999999996</v>
      </c>
      <c r="J67" s="30">
        <v>450</v>
      </c>
      <c r="K67" s="33">
        <v>2699</v>
      </c>
      <c r="L67">
        <f t="shared" si="2"/>
        <v>2249</v>
      </c>
      <c r="M67">
        <f t="shared" si="3"/>
        <v>815</v>
      </c>
      <c r="N67">
        <f t="shared" si="4"/>
        <v>0.38990662516674079</v>
      </c>
      <c r="O67" s="4">
        <f t="shared" si="5"/>
        <v>0.71509999999999996</v>
      </c>
      <c r="P67">
        <v>100</v>
      </c>
      <c r="Q67">
        <f t="shared" si="6"/>
        <v>-2.4499777678968424E-2</v>
      </c>
      <c r="R67">
        <f t="shared" si="7"/>
        <v>0.87009647398843937</v>
      </c>
      <c r="S67">
        <f t="shared" si="8"/>
        <v>31758.521300578035</v>
      </c>
      <c r="T67" s="4">
        <f t="shared" si="9"/>
        <v>22230.964910404622</v>
      </c>
    </row>
    <row r="68" spans="1:20">
      <c r="A68" s="30" t="s">
        <v>114</v>
      </c>
      <c r="B68" s="30" t="s">
        <v>312</v>
      </c>
      <c r="C68" s="30" t="s">
        <v>356</v>
      </c>
      <c r="D68" s="30">
        <v>1</v>
      </c>
      <c r="E68" s="30">
        <v>1300</v>
      </c>
      <c r="F68" s="29">
        <f t="shared" ref="F68:F131" si="10">36/37</f>
        <v>0.97297297297297303</v>
      </c>
      <c r="G68" s="31">
        <f t="shared" si="1"/>
        <v>15178.378378378378</v>
      </c>
      <c r="H68" s="30">
        <v>328</v>
      </c>
      <c r="I68" s="30">
        <v>0.52049999999999996</v>
      </c>
      <c r="J68" s="30">
        <v>291</v>
      </c>
      <c r="K68" s="33">
        <v>387</v>
      </c>
      <c r="L68">
        <f t="shared" si="2"/>
        <v>96</v>
      </c>
      <c r="M68">
        <f t="shared" si="3"/>
        <v>37</v>
      </c>
      <c r="N68">
        <f t="shared" si="4"/>
        <v>0.40833333333333333</v>
      </c>
      <c r="O68" s="4">
        <f t="shared" si="5"/>
        <v>0.52049999999999996</v>
      </c>
      <c r="P68">
        <v>100</v>
      </c>
      <c r="Q68">
        <f t="shared" si="6"/>
        <v>-1.4916666666666667</v>
      </c>
      <c r="R68">
        <f t="shared" si="7"/>
        <v>2.0316524999999999</v>
      </c>
      <c r="S68">
        <f t="shared" si="8"/>
        <v>74155.316250000003</v>
      </c>
      <c r="T68" s="4">
        <f t="shared" si="9"/>
        <v>51908.721375000001</v>
      </c>
    </row>
    <row r="69" spans="1:20">
      <c r="A69" s="30" t="s">
        <v>115</v>
      </c>
      <c r="B69" s="30" t="s">
        <v>312</v>
      </c>
      <c r="C69" s="30" t="s">
        <v>356</v>
      </c>
      <c r="D69" s="30">
        <v>2</v>
      </c>
      <c r="E69" s="30">
        <v>1700</v>
      </c>
      <c r="F69" s="29">
        <f t="shared" si="10"/>
        <v>0.97297297297297303</v>
      </c>
      <c r="G69" s="31">
        <f t="shared" ref="G69:G132" si="11">E69*12*F69</f>
        <v>19848.64864864865</v>
      </c>
      <c r="H69" s="30">
        <v>246</v>
      </c>
      <c r="I69" s="30">
        <v>0.15890000000000001</v>
      </c>
      <c r="J69" s="30">
        <v>203</v>
      </c>
      <c r="K69" s="33">
        <v>318</v>
      </c>
      <c r="L69">
        <f t="shared" ref="L69:L132" si="12">K69-J69</f>
        <v>115</v>
      </c>
      <c r="M69">
        <f t="shared" ref="M69:M132" si="13">H69-J69</f>
        <v>43</v>
      </c>
      <c r="N69">
        <f t="shared" ref="N69:N132" si="14">0.1+0.8*M69/L69</f>
        <v>0.39913043478260868</v>
      </c>
      <c r="O69" s="4">
        <f t="shared" ref="O69:O132" si="15">I69</f>
        <v>0.15890000000000001</v>
      </c>
      <c r="P69">
        <v>100</v>
      </c>
      <c r="Q69">
        <f t="shared" ref="Q69:Q132" si="16">0.1+0.8*(P69-J69)/(K69-J69)</f>
        <v>-0.61652173913043484</v>
      </c>
      <c r="R69">
        <f t="shared" ref="R69:R132" si="17">R$2+Q$2*Q69</f>
        <v>1.3388002608695653</v>
      </c>
      <c r="S69">
        <f t="shared" ref="S69:S132" si="18">365*R69*P69</f>
        <v>48866.209521739132</v>
      </c>
      <c r="T69" s="4">
        <f t="shared" ref="T69:T132" si="19">S69*(1-T$1)</f>
        <v>34206.346665217388</v>
      </c>
    </row>
    <row r="70" spans="1:20">
      <c r="A70" s="30" t="s">
        <v>116</v>
      </c>
      <c r="B70" s="30" t="s">
        <v>312</v>
      </c>
      <c r="C70" s="30" t="s">
        <v>357</v>
      </c>
      <c r="D70" s="30">
        <v>1</v>
      </c>
      <c r="E70" s="30">
        <v>1400</v>
      </c>
      <c r="F70" s="29">
        <f t="shared" si="10"/>
        <v>0.97297297297297303</v>
      </c>
      <c r="G70" s="31">
        <f t="shared" si="11"/>
        <v>16345.945945945947</v>
      </c>
      <c r="H70" s="30">
        <v>325</v>
      </c>
      <c r="I70" s="30">
        <v>0.54520000000000002</v>
      </c>
      <c r="J70" s="30">
        <v>287</v>
      </c>
      <c r="K70" s="33">
        <v>395</v>
      </c>
      <c r="L70">
        <f t="shared" si="12"/>
        <v>108</v>
      </c>
      <c r="M70">
        <f t="shared" si="13"/>
        <v>38</v>
      </c>
      <c r="N70">
        <f t="shared" si="14"/>
        <v>0.38148148148148153</v>
      </c>
      <c r="O70" s="4">
        <f t="shared" si="15"/>
        <v>0.54520000000000002</v>
      </c>
      <c r="P70">
        <v>100</v>
      </c>
      <c r="Q70">
        <f t="shared" si="16"/>
        <v>-1.285185185185185</v>
      </c>
      <c r="R70">
        <f t="shared" si="17"/>
        <v>1.8681811111111108</v>
      </c>
      <c r="S70">
        <f t="shared" si="18"/>
        <v>68188.61055555554</v>
      </c>
      <c r="T70" s="4">
        <f t="shared" si="19"/>
        <v>47732.027388888877</v>
      </c>
    </row>
    <row r="71" spans="1:20">
      <c r="A71" s="30" t="s">
        <v>117</v>
      </c>
      <c r="B71" s="30" t="s">
        <v>305</v>
      </c>
      <c r="C71" s="30" t="s">
        <v>356</v>
      </c>
      <c r="D71" s="30">
        <v>1</v>
      </c>
      <c r="E71" s="30">
        <v>750</v>
      </c>
      <c r="F71" s="29">
        <f t="shared" si="10"/>
        <v>0.97297297297297303</v>
      </c>
      <c r="G71" s="31">
        <f t="shared" si="11"/>
        <v>8756.7567567567567</v>
      </c>
      <c r="H71" s="30">
        <v>94</v>
      </c>
      <c r="I71" s="30">
        <v>0.47949999999999998</v>
      </c>
      <c r="J71" s="30">
        <v>51</v>
      </c>
      <c r="K71" s="33">
        <v>179</v>
      </c>
      <c r="L71">
        <f t="shared" si="12"/>
        <v>128</v>
      </c>
      <c r="M71">
        <f t="shared" si="13"/>
        <v>43</v>
      </c>
      <c r="N71">
        <f t="shared" si="14"/>
        <v>0.36875000000000002</v>
      </c>
      <c r="O71" s="4">
        <f t="shared" si="15"/>
        <v>0.47949999999999998</v>
      </c>
      <c r="P71">
        <v>100</v>
      </c>
      <c r="Q71">
        <f t="shared" si="16"/>
        <v>0.40625</v>
      </c>
      <c r="R71">
        <f t="shared" si="17"/>
        <v>0.52907187500000008</v>
      </c>
      <c r="S71">
        <f t="shared" si="18"/>
        <v>19311.123437500002</v>
      </c>
      <c r="T71" s="4">
        <f t="shared" si="19"/>
        <v>13517.786406250001</v>
      </c>
    </row>
    <row r="72" spans="1:20">
      <c r="A72" s="30" t="s">
        <v>118</v>
      </c>
      <c r="B72" s="30" t="s">
        <v>312</v>
      </c>
      <c r="C72" s="30" t="s">
        <v>357</v>
      </c>
      <c r="D72" s="30">
        <v>2</v>
      </c>
      <c r="E72" s="30">
        <v>1900</v>
      </c>
      <c r="F72" s="29">
        <f t="shared" si="10"/>
        <v>0.97297297297297303</v>
      </c>
      <c r="G72" s="31">
        <f t="shared" si="11"/>
        <v>22183.783783783783</v>
      </c>
      <c r="H72" s="30">
        <v>428</v>
      </c>
      <c r="I72" s="30">
        <v>0.58630000000000004</v>
      </c>
      <c r="J72" s="30">
        <v>376</v>
      </c>
      <c r="K72" s="33">
        <v>502</v>
      </c>
      <c r="L72">
        <f t="shared" si="12"/>
        <v>126</v>
      </c>
      <c r="M72">
        <f t="shared" si="13"/>
        <v>52</v>
      </c>
      <c r="N72">
        <f t="shared" si="14"/>
        <v>0.43015873015873018</v>
      </c>
      <c r="O72" s="4">
        <f t="shared" si="15"/>
        <v>0.58630000000000004</v>
      </c>
      <c r="P72">
        <v>100</v>
      </c>
      <c r="Q72">
        <f t="shared" si="16"/>
        <v>-1.6523809523809523</v>
      </c>
      <c r="R72">
        <f t="shared" si="17"/>
        <v>2.15889</v>
      </c>
      <c r="S72">
        <f t="shared" si="18"/>
        <v>78799.485000000001</v>
      </c>
      <c r="T72" s="4">
        <f t="shared" si="19"/>
        <v>55159.639499999997</v>
      </c>
    </row>
    <row r="73" spans="1:20">
      <c r="A73" s="30" t="s">
        <v>119</v>
      </c>
      <c r="B73" s="30" t="s">
        <v>313</v>
      </c>
      <c r="C73" s="30" t="s">
        <v>356</v>
      </c>
      <c r="D73" s="30">
        <v>1</v>
      </c>
      <c r="E73" s="30">
        <v>1600</v>
      </c>
      <c r="F73" s="29">
        <f t="shared" si="10"/>
        <v>0.97297297297297303</v>
      </c>
      <c r="G73" s="31">
        <f t="shared" si="11"/>
        <v>18681.081081081084</v>
      </c>
      <c r="H73" s="30">
        <v>188</v>
      </c>
      <c r="I73" s="30">
        <v>0.67949999999999999</v>
      </c>
      <c r="J73" s="30">
        <v>126</v>
      </c>
      <c r="K73" s="33">
        <v>352</v>
      </c>
      <c r="L73">
        <f t="shared" si="12"/>
        <v>226</v>
      </c>
      <c r="M73">
        <f t="shared" si="13"/>
        <v>62</v>
      </c>
      <c r="N73">
        <f t="shared" si="14"/>
        <v>0.3194690265486726</v>
      </c>
      <c r="O73" s="4">
        <f t="shared" si="15"/>
        <v>0.67949999999999999</v>
      </c>
      <c r="P73">
        <v>100</v>
      </c>
      <c r="Q73">
        <f t="shared" si="16"/>
        <v>7.9646017699115113E-3</v>
      </c>
      <c r="R73">
        <f t="shared" si="17"/>
        <v>0.84439442477876103</v>
      </c>
      <c r="S73">
        <f t="shared" si="18"/>
        <v>30820.396504424774</v>
      </c>
      <c r="T73" s="4">
        <f t="shared" si="19"/>
        <v>21574.277553097341</v>
      </c>
    </row>
    <row r="74" spans="1:20">
      <c r="A74" s="30" t="s">
        <v>120</v>
      </c>
      <c r="B74" s="30" t="s">
        <v>313</v>
      </c>
      <c r="C74" s="30" t="s">
        <v>356</v>
      </c>
      <c r="D74" s="30">
        <v>2</v>
      </c>
      <c r="E74" s="30">
        <v>2200</v>
      </c>
      <c r="F74" s="29">
        <f t="shared" si="10"/>
        <v>0.97297297297297303</v>
      </c>
      <c r="G74" s="31">
        <f t="shared" si="11"/>
        <v>25686.486486486487</v>
      </c>
      <c r="H74" s="30">
        <v>274</v>
      </c>
      <c r="I74" s="30">
        <v>0.57809999999999995</v>
      </c>
      <c r="J74" s="30">
        <v>119</v>
      </c>
      <c r="K74" s="33">
        <v>505</v>
      </c>
      <c r="L74">
        <f t="shared" si="12"/>
        <v>386</v>
      </c>
      <c r="M74">
        <f t="shared" si="13"/>
        <v>155</v>
      </c>
      <c r="N74">
        <f t="shared" si="14"/>
        <v>0.42124352331606219</v>
      </c>
      <c r="O74" s="4">
        <f t="shared" si="15"/>
        <v>0.57809999999999995</v>
      </c>
      <c r="P74">
        <v>100</v>
      </c>
      <c r="Q74">
        <f t="shared" si="16"/>
        <v>6.0621761658031091E-2</v>
      </c>
      <c r="R74">
        <f t="shared" si="17"/>
        <v>0.80270575129533683</v>
      </c>
      <c r="S74">
        <f t="shared" si="18"/>
        <v>29298.759922279794</v>
      </c>
      <c r="T74" s="4">
        <f t="shared" si="19"/>
        <v>20509.131945595855</v>
      </c>
    </row>
    <row r="75" spans="1:20">
      <c r="A75" s="30" t="s">
        <v>121</v>
      </c>
      <c r="B75" s="30" t="s">
        <v>313</v>
      </c>
      <c r="C75" s="30" t="s">
        <v>357</v>
      </c>
      <c r="D75" s="30">
        <v>1</v>
      </c>
      <c r="E75" s="30">
        <v>1500</v>
      </c>
      <c r="F75" s="29">
        <f t="shared" si="10"/>
        <v>0.97297297297297303</v>
      </c>
      <c r="G75" s="31">
        <f t="shared" si="11"/>
        <v>17513.513513513513</v>
      </c>
      <c r="H75" s="30">
        <v>860</v>
      </c>
      <c r="I75" s="30">
        <v>0.41099999999999998</v>
      </c>
      <c r="J75" s="30">
        <v>486</v>
      </c>
      <c r="K75" s="33">
        <v>1215</v>
      </c>
      <c r="L75">
        <f t="shared" si="12"/>
        <v>729</v>
      </c>
      <c r="M75">
        <f t="shared" si="13"/>
        <v>374</v>
      </c>
      <c r="N75">
        <f t="shared" si="14"/>
        <v>0.51042524005486967</v>
      </c>
      <c r="O75" s="4">
        <f t="shared" si="15"/>
        <v>0.41099999999999998</v>
      </c>
      <c r="P75">
        <v>100</v>
      </c>
      <c r="Q75">
        <f t="shared" si="16"/>
        <v>-0.32359396433470511</v>
      </c>
      <c r="R75">
        <f t="shared" si="17"/>
        <v>1.1068893415637859</v>
      </c>
      <c r="S75">
        <f t="shared" si="18"/>
        <v>40401.460967078187</v>
      </c>
      <c r="T75" s="4">
        <f t="shared" si="19"/>
        <v>28281.02267695473</v>
      </c>
    </row>
    <row r="76" spans="1:20">
      <c r="A76" s="30" t="s">
        <v>122</v>
      </c>
      <c r="B76" s="30" t="s">
        <v>313</v>
      </c>
      <c r="C76" s="30" t="s">
        <v>357</v>
      </c>
      <c r="D76" s="30">
        <v>2</v>
      </c>
      <c r="E76" s="30">
        <v>2400</v>
      </c>
      <c r="F76" s="29">
        <f t="shared" si="10"/>
        <v>0.97297297297297303</v>
      </c>
      <c r="G76" s="31">
        <f t="shared" si="11"/>
        <v>28021.621621621623</v>
      </c>
      <c r="H76" s="30">
        <v>729</v>
      </c>
      <c r="I76" s="30">
        <v>0.68220000000000003</v>
      </c>
      <c r="J76" s="30">
        <v>516</v>
      </c>
      <c r="K76" s="33">
        <v>1650</v>
      </c>
      <c r="L76">
        <f t="shared" si="12"/>
        <v>1134</v>
      </c>
      <c r="M76">
        <f t="shared" si="13"/>
        <v>213</v>
      </c>
      <c r="N76">
        <f t="shared" si="14"/>
        <v>0.2502645502645503</v>
      </c>
      <c r="O76" s="4">
        <f t="shared" si="15"/>
        <v>0.68220000000000003</v>
      </c>
      <c r="P76">
        <v>100</v>
      </c>
      <c r="Q76">
        <f t="shared" si="16"/>
        <v>-0.19347442680776014</v>
      </c>
      <c r="R76">
        <f t="shared" si="17"/>
        <v>1.0038737037037038</v>
      </c>
      <c r="S76">
        <f t="shared" si="18"/>
        <v>36641.390185185184</v>
      </c>
      <c r="T76" s="4">
        <f t="shared" si="19"/>
        <v>25648.973129629627</v>
      </c>
    </row>
    <row r="77" spans="1:20">
      <c r="A77" s="30" t="s">
        <v>123</v>
      </c>
      <c r="B77" s="30" t="s">
        <v>314</v>
      </c>
      <c r="C77" s="30" t="s">
        <v>356</v>
      </c>
      <c r="D77" s="30">
        <v>1</v>
      </c>
      <c r="E77" s="30">
        <v>1600</v>
      </c>
      <c r="F77" s="29">
        <f t="shared" si="10"/>
        <v>0.97297297297297303</v>
      </c>
      <c r="G77" s="31">
        <f t="shared" si="11"/>
        <v>18681.081081081084</v>
      </c>
      <c r="H77" s="30">
        <v>174</v>
      </c>
      <c r="I77" s="30">
        <v>0.82469999999999999</v>
      </c>
      <c r="J77" s="30">
        <v>160</v>
      </c>
      <c r="K77" s="33">
        <v>321</v>
      </c>
      <c r="L77">
        <f t="shared" si="12"/>
        <v>161</v>
      </c>
      <c r="M77">
        <f t="shared" si="13"/>
        <v>14</v>
      </c>
      <c r="N77">
        <f t="shared" si="14"/>
        <v>0.16956521739130437</v>
      </c>
      <c r="O77" s="4">
        <f t="shared" si="15"/>
        <v>0.82469999999999999</v>
      </c>
      <c r="P77">
        <v>100</v>
      </c>
      <c r="Q77">
        <f t="shared" si="16"/>
        <v>-0.19813664596273292</v>
      </c>
      <c r="R77">
        <f t="shared" si="17"/>
        <v>1.0075647826086958</v>
      </c>
      <c r="S77">
        <f t="shared" si="18"/>
        <v>36776.114565217395</v>
      </c>
      <c r="T77" s="4">
        <f t="shared" si="19"/>
        <v>25743.280195652176</v>
      </c>
    </row>
    <row r="78" spans="1:20">
      <c r="A78" s="30" t="s">
        <v>124</v>
      </c>
      <c r="B78" s="30" t="s">
        <v>314</v>
      </c>
      <c r="C78" s="30" t="s">
        <v>356</v>
      </c>
      <c r="D78" s="30">
        <v>2</v>
      </c>
      <c r="E78" s="30">
        <v>1900</v>
      </c>
      <c r="F78" s="29">
        <f t="shared" si="10"/>
        <v>0.97297297297297303</v>
      </c>
      <c r="G78" s="31">
        <f t="shared" si="11"/>
        <v>22183.783783783783</v>
      </c>
      <c r="H78" s="30">
        <v>308</v>
      </c>
      <c r="I78" s="30">
        <v>0.21640000000000001</v>
      </c>
      <c r="J78" s="30">
        <v>168</v>
      </c>
      <c r="K78" s="33">
        <v>364</v>
      </c>
      <c r="L78">
        <f t="shared" si="12"/>
        <v>196</v>
      </c>
      <c r="M78">
        <f t="shared" si="13"/>
        <v>140</v>
      </c>
      <c r="N78">
        <f t="shared" si="14"/>
        <v>0.67142857142857137</v>
      </c>
      <c r="O78" s="4">
        <f t="shared" si="15"/>
        <v>0.21640000000000001</v>
      </c>
      <c r="P78">
        <v>100</v>
      </c>
      <c r="Q78">
        <f t="shared" si="16"/>
        <v>-0.17755102040816331</v>
      </c>
      <c r="R78">
        <f t="shared" si="17"/>
        <v>0.9912671428571429</v>
      </c>
      <c r="S78">
        <f t="shared" si="18"/>
        <v>36181.250714285714</v>
      </c>
      <c r="T78" s="4">
        <f t="shared" si="19"/>
        <v>25326.875499999998</v>
      </c>
    </row>
    <row r="79" spans="1:20">
      <c r="A79" s="30" t="s">
        <v>125</v>
      </c>
      <c r="B79" s="30" t="s">
        <v>314</v>
      </c>
      <c r="C79" s="30" t="s">
        <v>357</v>
      </c>
      <c r="D79" s="30">
        <v>1</v>
      </c>
      <c r="E79" s="30">
        <v>1400</v>
      </c>
      <c r="F79" s="29">
        <f t="shared" si="10"/>
        <v>0.97297297297297303</v>
      </c>
      <c r="G79" s="31">
        <f t="shared" si="11"/>
        <v>16345.945945945947</v>
      </c>
      <c r="H79" s="30">
        <v>308</v>
      </c>
      <c r="I79" s="30">
        <v>0.6</v>
      </c>
      <c r="J79" s="30">
        <v>226</v>
      </c>
      <c r="K79" s="33">
        <v>368</v>
      </c>
      <c r="L79">
        <f t="shared" si="12"/>
        <v>142</v>
      </c>
      <c r="M79">
        <f t="shared" si="13"/>
        <v>82</v>
      </c>
      <c r="N79">
        <f t="shared" si="14"/>
        <v>0.56197183098591552</v>
      </c>
      <c r="O79" s="4">
        <f t="shared" si="15"/>
        <v>0.6</v>
      </c>
      <c r="P79">
        <v>100</v>
      </c>
      <c r="Q79">
        <f t="shared" si="16"/>
        <v>-0.60985915492957754</v>
      </c>
      <c r="R79">
        <f t="shared" si="17"/>
        <v>1.3335254929577465</v>
      </c>
      <c r="S79">
        <f t="shared" si="18"/>
        <v>48673.680492957748</v>
      </c>
      <c r="T79" s="4">
        <f t="shared" si="19"/>
        <v>34071.576345070425</v>
      </c>
    </row>
    <row r="80" spans="1:20">
      <c r="A80" s="30" t="s">
        <v>126</v>
      </c>
      <c r="B80" s="30" t="s">
        <v>314</v>
      </c>
      <c r="C80" s="30" t="s">
        <v>357</v>
      </c>
      <c r="D80" s="30">
        <v>2</v>
      </c>
      <c r="E80" s="30">
        <v>2000</v>
      </c>
      <c r="F80" s="29">
        <f t="shared" si="10"/>
        <v>0.97297297297297303</v>
      </c>
      <c r="G80" s="31">
        <f t="shared" si="11"/>
        <v>23351.351351351354</v>
      </c>
      <c r="H80" s="30">
        <v>342</v>
      </c>
      <c r="I80" s="30">
        <v>0.39179999999999998</v>
      </c>
      <c r="J80" s="30">
        <v>285</v>
      </c>
      <c r="K80" s="33">
        <v>428</v>
      </c>
      <c r="L80">
        <f t="shared" si="12"/>
        <v>143</v>
      </c>
      <c r="M80">
        <f t="shared" si="13"/>
        <v>57</v>
      </c>
      <c r="N80">
        <f t="shared" si="14"/>
        <v>0.4188811188811189</v>
      </c>
      <c r="O80" s="4">
        <f t="shared" si="15"/>
        <v>0.39179999999999998</v>
      </c>
      <c r="P80">
        <v>100</v>
      </c>
      <c r="Q80">
        <f t="shared" si="16"/>
        <v>-0.93496503496503502</v>
      </c>
      <c r="R80">
        <f t="shared" si="17"/>
        <v>1.590911818181818</v>
      </c>
      <c r="S80">
        <f t="shared" si="18"/>
        <v>58068.281363636357</v>
      </c>
      <c r="T80" s="4">
        <f t="shared" si="19"/>
        <v>40647.796954545447</v>
      </c>
    </row>
    <row r="81" spans="1:20">
      <c r="A81" s="30" t="s">
        <v>127</v>
      </c>
      <c r="B81" s="30" t="s">
        <v>315</v>
      </c>
      <c r="C81" s="30" t="s">
        <v>356</v>
      </c>
      <c r="D81" s="30">
        <v>1</v>
      </c>
      <c r="E81" s="30">
        <v>1000</v>
      </c>
      <c r="F81" s="29">
        <f t="shared" si="10"/>
        <v>0.97297297297297303</v>
      </c>
      <c r="G81" s="31">
        <f t="shared" si="11"/>
        <v>11675.675675675677</v>
      </c>
      <c r="H81" s="30">
        <v>229</v>
      </c>
      <c r="I81" s="30">
        <v>0.58899999999999997</v>
      </c>
      <c r="J81" s="30">
        <v>91</v>
      </c>
      <c r="K81" s="33">
        <v>342</v>
      </c>
      <c r="L81">
        <f t="shared" si="12"/>
        <v>251</v>
      </c>
      <c r="M81">
        <f t="shared" si="13"/>
        <v>138</v>
      </c>
      <c r="N81">
        <f t="shared" si="14"/>
        <v>0.53984063745019928</v>
      </c>
      <c r="O81" s="4">
        <f t="shared" si="15"/>
        <v>0.58899999999999997</v>
      </c>
      <c r="P81">
        <v>100</v>
      </c>
      <c r="Q81">
        <f t="shared" si="16"/>
        <v>0.12868525896414343</v>
      </c>
      <c r="R81">
        <f t="shared" si="17"/>
        <v>0.74881988047808767</v>
      </c>
      <c r="S81">
        <f t="shared" si="18"/>
        <v>27331.9256374502</v>
      </c>
      <c r="T81" s="4">
        <f t="shared" si="19"/>
        <v>19132.347946215137</v>
      </c>
    </row>
    <row r="82" spans="1:20">
      <c r="A82" s="30" t="s">
        <v>128</v>
      </c>
      <c r="B82" s="30" t="s">
        <v>316</v>
      </c>
      <c r="C82" s="30" t="s">
        <v>356</v>
      </c>
      <c r="D82" s="30">
        <v>2</v>
      </c>
      <c r="E82" s="30">
        <v>2500</v>
      </c>
      <c r="F82" s="29">
        <f t="shared" si="10"/>
        <v>0.97297297297297303</v>
      </c>
      <c r="G82" s="31">
        <f t="shared" si="11"/>
        <v>29189.18918918919</v>
      </c>
      <c r="H82" s="30">
        <v>392</v>
      </c>
      <c r="I82" s="30">
        <v>0.29320000000000002</v>
      </c>
      <c r="J82" s="30">
        <v>173</v>
      </c>
      <c r="K82" s="33">
        <v>581</v>
      </c>
      <c r="L82">
        <f t="shared" si="12"/>
        <v>408</v>
      </c>
      <c r="M82">
        <f t="shared" si="13"/>
        <v>219</v>
      </c>
      <c r="N82">
        <f t="shared" si="14"/>
        <v>0.52941176470588236</v>
      </c>
      <c r="O82" s="4">
        <f t="shared" si="15"/>
        <v>0.29320000000000002</v>
      </c>
      <c r="P82">
        <v>100</v>
      </c>
      <c r="Q82">
        <f t="shared" si="16"/>
        <v>-4.3137254901960798E-2</v>
      </c>
      <c r="R82">
        <f t="shared" si="17"/>
        <v>0.88485176470588234</v>
      </c>
      <c r="S82">
        <f t="shared" si="18"/>
        <v>32297.089411764704</v>
      </c>
      <c r="T82" s="4">
        <f t="shared" si="19"/>
        <v>22607.962588235292</v>
      </c>
    </row>
    <row r="83" spans="1:20">
      <c r="A83" s="30" t="s">
        <v>129</v>
      </c>
      <c r="B83" s="30" t="s">
        <v>315</v>
      </c>
      <c r="C83" s="30" t="s">
        <v>356</v>
      </c>
      <c r="D83" s="30">
        <v>2</v>
      </c>
      <c r="E83" s="30">
        <v>1400</v>
      </c>
      <c r="F83" s="29">
        <f t="shared" si="10"/>
        <v>0.97297297297297303</v>
      </c>
      <c r="G83" s="31">
        <f t="shared" si="11"/>
        <v>16345.945945945947</v>
      </c>
      <c r="H83" s="30">
        <v>322</v>
      </c>
      <c r="I83" s="30">
        <v>0.2712</v>
      </c>
      <c r="J83" s="30">
        <v>168</v>
      </c>
      <c r="K83" s="33">
        <v>392</v>
      </c>
      <c r="L83">
        <f t="shared" si="12"/>
        <v>224</v>
      </c>
      <c r="M83">
        <f t="shared" si="13"/>
        <v>154</v>
      </c>
      <c r="N83">
        <f t="shared" si="14"/>
        <v>0.65</v>
      </c>
      <c r="O83" s="4">
        <f t="shared" si="15"/>
        <v>0.2712</v>
      </c>
      <c r="P83">
        <v>100</v>
      </c>
      <c r="Q83">
        <f t="shared" si="16"/>
        <v>-0.14285714285714288</v>
      </c>
      <c r="R83">
        <f t="shared" si="17"/>
        <v>0.96379999999999999</v>
      </c>
      <c r="S83">
        <f t="shared" si="18"/>
        <v>35178.699999999997</v>
      </c>
      <c r="T83" s="4">
        <f t="shared" si="19"/>
        <v>24625.089999999997</v>
      </c>
    </row>
    <row r="84" spans="1:20">
      <c r="A84" s="30" t="s">
        <v>130</v>
      </c>
      <c r="B84" s="30" t="s">
        <v>315</v>
      </c>
      <c r="C84" s="30" t="s">
        <v>357</v>
      </c>
      <c r="D84" s="30">
        <v>1</v>
      </c>
      <c r="E84" s="30">
        <v>1300</v>
      </c>
      <c r="F84" s="29">
        <f t="shared" si="10"/>
        <v>0.97297297297297303</v>
      </c>
      <c r="G84" s="31">
        <f t="shared" si="11"/>
        <v>15178.378378378378</v>
      </c>
      <c r="H84" s="30">
        <v>257</v>
      </c>
      <c r="I84" s="30">
        <v>0.55069999999999997</v>
      </c>
      <c r="J84" s="30">
        <v>155</v>
      </c>
      <c r="K84" s="33">
        <v>494</v>
      </c>
      <c r="L84">
        <f t="shared" si="12"/>
        <v>339</v>
      </c>
      <c r="M84">
        <f t="shared" si="13"/>
        <v>102</v>
      </c>
      <c r="N84">
        <f t="shared" si="14"/>
        <v>0.34070796460176994</v>
      </c>
      <c r="O84" s="4">
        <f t="shared" si="15"/>
        <v>0.55069999999999997</v>
      </c>
      <c r="P84">
        <v>100</v>
      </c>
      <c r="Q84">
        <f t="shared" si="16"/>
        <v>-2.9793510324483768E-2</v>
      </c>
      <c r="R84">
        <f t="shared" si="17"/>
        <v>0.87428752212389382</v>
      </c>
      <c r="S84">
        <f t="shared" si="18"/>
        <v>31911.494557522128</v>
      </c>
      <c r="T84" s="4">
        <f t="shared" si="19"/>
        <v>22338.04619026549</v>
      </c>
    </row>
    <row r="85" spans="1:20">
      <c r="A85" s="30" t="s">
        <v>131</v>
      </c>
      <c r="B85" s="30" t="s">
        <v>315</v>
      </c>
      <c r="C85" s="30" t="s">
        <v>357</v>
      </c>
      <c r="D85" s="30">
        <v>2</v>
      </c>
      <c r="E85" s="30">
        <v>1800</v>
      </c>
      <c r="F85" s="29">
        <f t="shared" si="10"/>
        <v>0.97297297297297303</v>
      </c>
      <c r="G85" s="31">
        <f t="shared" si="11"/>
        <v>21016.216216216217</v>
      </c>
      <c r="H85" s="30">
        <v>286</v>
      </c>
      <c r="I85" s="30">
        <v>0.4521</v>
      </c>
      <c r="J85" s="30">
        <v>151</v>
      </c>
      <c r="K85" s="33">
        <v>391</v>
      </c>
      <c r="L85">
        <f t="shared" si="12"/>
        <v>240</v>
      </c>
      <c r="M85">
        <f t="shared" si="13"/>
        <v>135</v>
      </c>
      <c r="N85">
        <f t="shared" si="14"/>
        <v>0.55000000000000004</v>
      </c>
      <c r="O85" s="4">
        <f t="shared" si="15"/>
        <v>0.4521</v>
      </c>
      <c r="P85">
        <v>100</v>
      </c>
      <c r="Q85">
        <f t="shared" si="16"/>
        <v>-7.0000000000000007E-2</v>
      </c>
      <c r="R85">
        <f t="shared" si="17"/>
        <v>0.90611900000000001</v>
      </c>
      <c r="S85">
        <f t="shared" si="18"/>
        <v>33073.343499999995</v>
      </c>
      <c r="T85" s="4">
        <f t="shared" si="19"/>
        <v>23151.340449999996</v>
      </c>
    </row>
    <row r="86" spans="1:20">
      <c r="A86" s="30" t="s">
        <v>132</v>
      </c>
      <c r="B86" s="30" t="s">
        <v>317</v>
      </c>
      <c r="C86" s="30" t="s">
        <v>356</v>
      </c>
      <c r="D86" s="30">
        <v>1</v>
      </c>
      <c r="E86" s="30">
        <v>700</v>
      </c>
      <c r="F86" s="29">
        <f t="shared" si="10"/>
        <v>0.97297297297297303</v>
      </c>
      <c r="G86" s="31">
        <f t="shared" si="11"/>
        <v>8172.9729729729734</v>
      </c>
      <c r="H86" s="30">
        <v>180</v>
      </c>
      <c r="I86" s="30">
        <v>0.51780000000000004</v>
      </c>
      <c r="J86" s="30">
        <v>99</v>
      </c>
      <c r="K86" s="33">
        <v>265</v>
      </c>
      <c r="L86">
        <f t="shared" si="12"/>
        <v>166</v>
      </c>
      <c r="M86">
        <f t="shared" si="13"/>
        <v>81</v>
      </c>
      <c r="N86">
        <f t="shared" si="14"/>
        <v>0.49036144578313257</v>
      </c>
      <c r="O86" s="4">
        <f t="shared" si="15"/>
        <v>0.51780000000000004</v>
      </c>
      <c r="P86">
        <v>100</v>
      </c>
      <c r="Q86">
        <f t="shared" si="16"/>
        <v>0.10481927710843374</v>
      </c>
      <c r="R86">
        <f t="shared" si="17"/>
        <v>0.76771457831325307</v>
      </c>
      <c r="S86">
        <f t="shared" si="18"/>
        <v>28021.58210843374</v>
      </c>
      <c r="T86" s="4">
        <f t="shared" si="19"/>
        <v>19615.107475903616</v>
      </c>
    </row>
    <row r="87" spans="1:20">
      <c r="A87" s="30" t="s">
        <v>133</v>
      </c>
      <c r="B87" s="30" t="s">
        <v>317</v>
      </c>
      <c r="C87" s="30" t="s">
        <v>356</v>
      </c>
      <c r="D87" s="30">
        <v>2</v>
      </c>
      <c r="E87" s="30">
        <v>900</v>
      </c>
      <c r="F87" s="29">
        <f t="shared" si="10"/>
        <v>0.97297297297297303</v>
      </c>
      <c r="G87" s="31">
        <f t="shared" si="11"/>
        <v>10508.108108108108</v>
      </c>
      <c r="H87" s="30">
        <v>230</v>
      </c>
      <c r="I87" s="30">
        <v>0.52049999999999996</v>
      </c>
      <c r="J87" s="30">
        <v>154</v>
      </c>
      <c r="K87" s="33">
        <v>286</v>
      </c>
      <c r="L87">
        <f t="shared" si="12"/>
        <v>132</v>
      </c>
      <c r="M87">
        <f t="shared" si="13"/>
        <v>76</v>
      </c>
      <c r="N87">
        <f t="shared" si="14"/>
        <v>0.56060606060606066</v>
      </c>
      <c r="O87" s="4">
        <f t="shared" si="15"/>
        <v>0.52049999999999996</v>
      </c>
      <c r="P87">
        <v>100</v>
      </c>
      <c r="Q87">
        <f t="shared" si="16"/>
        <v>-0.22727272727272727</v>
      </c>
      <c r="R87">
        <f t="shared" si="17"/>
        <v>1.0306318181818181</v>
      </c>
      <c r="S87">
        <f t="shared" si="18"/>
        <v>37618.061363636363</v>
      </c>
      <c r="T87" s="4">
        <f t="shared" si="19"/>
        <v>26332.642954545452</v>
      </c>
    </row>
    <row r="88" spans="1:20">
      <c r="A88" s="30" t="s">
        <v>134</v>
      </c>
      <c r="B88" s="30" t="s">
        <v>317</v>
      </c>
      <c r="C88" s="30" t="s">
        <v>357</v>
      </c>
      <c r="D88" s="30">
        <v>1</v>
      </c>
      <c r="E88" s="30">
        <v>1000</v>
      </c>
      <c r="F88" s="29">
        <f t="shared" si="10"/>
        <v>0.97297297297297303</v>
      </c>
      <c r="G88" s="31">
        <f t="shared" si="11"/>
        <v>11675.675675675677</v>
      </c>
      <c r="H88" s="30">
        <v>221</v>
      </c>
      <c r="I88" s="30">
        <v>0.63009999999999999</v>
      </c>
      <c r="J88" s="30">
        <v>190</v>
      </c>
      <c r="K88" s="33">
        <v>462</v>
      </c>
      <c r="L88">
        <f t="shared" si="12"/>
        <v>272</v>
      </c>
      <c r="M88">
        <f t="shared" si="13"/>
        <v>31</v>
      </c>
      <c r="N88">
        <f t="shared" si="14"/>
        <v>0.19117647058823531</v>
      </c>
      <c r="O88" s="4">
        <f t="shared" si="15"/>
        <v>0.63009999999999999</v>
      </c>
      <c r="P88">
        <v>100</v>
      </c>
      <c r="Q88">
        <f t="shared" si="16"/>
        <v>-0.16470588235294117</v>
      </c>
      <c r="R88">
        <f t="shared" si="17"/>
        <v>0.98109764705882352</v>
      </c>
      <c r="S88">
        <f t="shared" si="18"/>
        <v>35810.064117647053</v>
      </c>
      <c r="T88" s="4">
        <f t="shared" si="19"/>
        <v>25067.044882352937</v>
      </c>
    </row>
    <row r="89" spans="1:20">
      <c r="A89" s="30" t="s">
        <v>135</v>
      </c>
      <c r="B89" s="30" t="s">
        <v>317</v>
      </c>
      <c r="C89" s="30" t="s">
        <v>357</v>
      </c>
      <c r="D89" s="30">
        <v>2</v>
      </c>
      <c r="E89" s="30">
        <v>1200</v>
      </c>
      <c r="F89" s="29">
        <f t="shared" si="10"/>
        <v>0.97297297297297303</v>
      </c>
      <c r="G89" s="31">
        <f t="shared" si="11"/>
        <v>14010.810810810812</v>
      </c>
      <c r="H89" s="30">
        <v>316</v>
      </c>
      <c r="I89" s="30">
        <v>0.36990000000000001</v>
      </c>
      <c r="J89" s="30">
        <v>205</v>
      </c>
      <c r="K89" s="33">
        <v>411</v>
      </c>
      <c r="L89">
        <f t="shared" si="12"/>
        <v>206</v>
      </c>
      <c r="M89">
        <f t="shared" si="13"/>
        <v>111</v>
      </c>
      <c r="N89">
        <f t="shared" si="14"/>
        <v>0.53106796116504862</v>
      </c>
      <c r="O89" s="4">
        <f t="shared" si="15"/>
        <v>0.36990000000000001</v>
      </c>
      <c r="P89">
        <v>100</v>
      </c>
      <c r="Q89">
        <f t="shared" si="16"/>
        <v>-0.30776699029126209</v>
      </c>
      <c r="R89">
        <f t="shared" si="17"/>
        <v>1.0943591262135921</v>
      </c>
      <c r="S89">
        <f t="shared" si="18"/>
        <v>39944.108106796113</v>
      </c>
      <c r="T89" s="4">
        <f t="shared" si="19"/>
        <v>27960.875674757277</v>
      </c>
    </row>
    <row r="90" spans="1:20">
      <c r="A90" s="30" t="s">
        <v>136</v>
      </c>
      <c r="B90" s="30" t="s">
        <v>318</v>
      </c>
      <c r="C90" s="30" t="s">
        <v>356</v>
      </c>
      <c r="D90" s="30">
        <v>1</v>
      </c>
      <c r="E90" s="30">
        <v>700</v>
      </c>
      <c r="F90" s="29">
        <f t="shared" si="10"/>
        <v>0.97297297297297303</v>
      </c>
      <c r="G90" s="31">
        <f t="shared" si="11"/>
        <v>8172.9729729729734</v>
      </c>
      <c r="H90" s="30">
        <v>245</v>
      </c>
      <c r="I90" s="30">
        <v>0.56989999999999996</v>
      </c>
      <c r="J90" s="30">
        <v>192</v>
      </c>
      <c r="K90" s="33">
        <v>313</v>
      </c>
      <c r="L90">
        <f t="shared" si="12"/>
        <v>121</v>
      </c>
      <c r="M90">
        <f t="shared" si="13"/>
        <v>53</v>
      </c>
      <c r="N90">
        <f t="shared" si="14"/>
        <v>0.45041322314049592</v>
      </c>
      <c r="O90" s="4">
        <f t="shared" si="15"/>
        <v>0.56989999999999996</v>
      </c>
      <c r="P90">
        <v>100</v>
      </c>
      <c r="Q90">
        <f t="shared" si="16"/>
        <v>-0.50826446280991744</v>
      </c>
      <c r="R90">
        <f t="shared" si="17"/>
        <v>1.2530929752066116</v>
      </c>
      <c r="S90">
        <f t="shared" si="18"/>
        <v>45737.893595041322</v>
      </c>
      <c r="T90" s="4">
        <f t="shared" si="19"/>
        <v>32016.525516528924</v>
      </c>
    </row>
    <row r="91" spans="1:20">
      <c r="A91" s="30" t="s">
        <v>137</v>
      </c>
      <c r="B91" s="30" t="s">
        <v>318</v>
      </c>
      <c r="C91" s="30" t="s">
        <v>356</v>
      </c>
      <c r="D91" s="30">
        <v>2</v>
      </c>
      <c r="E91" s="30">
        <v>1000</v>
      </c>
      <c r="F91" s="29">
        <f t="shared" si="10"/>
        <v>0.97297297297297303</v>
      </c>
      <c r="G91" s="31">
        <f t="shared" si="11"/>
        <v>11675.675675675677</v>
      </c>
      <c r="H91" s="30">
        <v>266</v>
      </c>
      <c r="I91" s="30">
        <v>0.41920000000000002</v>
      </c>
      <c r="J91" s="30">
        <v>192</v>
      </c>
      <c r="K91" s="33">
        <v>357</v>
      </c>
      <c r="L91">
        <f t="shared" si="12"/>
        <v>165</v>
      </c>
      <c r="M91">
        <f t="shared" si="13"/>
        <v>74</v>
      </c>
      <c r="N91">
        <f t="shared" si="14"/>
        <v>0.45878787878787886</v>
      </c>
      <c r="O91" s="4">
        <f t="shared" si="15"/>
        <v>0.41920000000000002</v>
      </c>
      <c r="P91">
        <v>100</v>
      </c>
      <c r="Q91">
        <f t="shared" si="16"/>
        <v>-0.34606060606060607</v>
      </c>
      <c r="R91">
        <f t="shared" si="17"/>
        <v>1.1246761818181819</v>
      </c>
      <c r="S91">
        <f t="shared" si="18"/>
        <v>41050.680636363635</v>
      </c>
      <c r="T91" s="4">
        <f t="shared" si="19"/>
        <v>28735.476445454544</v>
      </c>
    </row>
    <row r="92" spans="1:20">
      <c r="A92" s="30" t="s">
        <v>138</v>
      </c>
      <c r="B92" s="30" t="s">
        <v>318</v>
      </c>
      <c r="C92" s="30" t="s">
        <v>357</v>
      </c>
      <c r="D92" s="30">
        <v>1</v>
      </c>
      <c r="E92" s="30">
        <v>800</v>
      </c>
      <c r="F92" s="29">
        <f t="shared" si="10"/>
        <v>0.97297297297297303</v>
      </c>
      <c r="G92" s="31">
        <f t="shared" si="11"/>
        <v>9340.5405405405418</v>
      </c>
      <c r="H92" s="30">
        <v>325</v>
      </c>
      <c r="I92" s="30">
        <v>0.45479999999999998</v>
      </c>
      <c r="J92" s="30">
        <v>186</v>
      </c>
      <c r="K92" s="33">
        <v>465</v>
      </c>
      <c r="L92">
        <f t="shared" si="12"/>
        <v>279</v>
      </c>
      <c r="M92">
        <f t="shared" si="13"/>
        <v>139</v>
      </c>
      <c r="N92">
        <f t="shared" si="14"/>
        <v>0.49856630824372761</v>
      </c>
      <c r="O92" s="4">
        <f t="shared" si="15"/>
        <v>0.45479999999999998</v>
      </c>
      <c r="P92">
        <v>100</v>
      </c>
      <c r="Q92">
        <f t="shared" si="16"/>
        <v>-0.14659498207885302</v>
      </c>
      <c r="R92">
        <f t="shared" si="17"/>
        <v>0.96675924731182794</v>
      </c>
      <c r="S92">
        <f t="shared" si="18"/>
        <v>35286.712526881718</v>
      </c>
      <c r="T92" s="4">
        <f t="shared" si="19"/>
        <v>24700.698768817201</v>
      </c>
    </row>
    <row r="93" spans="1:20">
      <c r="A93" s="30" t="s">
        <v>139</v>
      </c>
      <c r="B93" s="30" t="s">
        <v>316</v>
      </c>
      <c r="C93" s="30" t="s">
        <v>357</v>
      </c>
      <c r="D93" s="30">
        <v>1</v>
      </c>
      <c r="E93" s="30">
        <v>2500</v>
      </c>
      <c r="F93" s="29">
        <f t="shared" si="10"/>
        <v>0.97297297297297303</v>
      </c>
      <c r="G93" s="31">
        <f t="shared" si="11"/>
        <v>29189.18918918919</v>
      </c>
      <c r="H93" s="30">
        <v>393</v>
      </c>
      <c r="I93" s="30">
        <v>0.62190000000000001</v>
      </c>
      <c r="J93" s="30">
        <v>189</v>
      </c>
      <c r="K93" s="33">
        <v>588</v>
      </c>
      <c r="L93">
        <f t="shared" si="12"/>
        <v>399</v>
      </c>
      <c r="M93">
        <f t="shared" si="13"/>
        <v>204</v>
      </c>
      <c r="N93">
        <f t="shared" si="14"/>
        <v>0.50902255639097749</v>
      </c>
      <c r="O93" s="4">
        <f t="shared" si="15"/>
        <v>0.62190000000000001</v>
      </c>
      <c r="P93">
        <v>100</v>
      </c>
      <c r="Q93">
        <f t="shared" si="16"/>
        <v>-7.8446115288220541E-2</v>
      </c>
      <c r="R93">
        <f t="shared" si="17"/>
        <v>0.91280578947368418</v>
      </c>
      <c r="S93">
        <f t="shared" si="18"/>
        <v>33317.411315789475</v>
      </c>
      <c r="T93" s="4">
        <f t="shared" si="19"/>
        <v>23322.187921052631</v>
      </c>
    </row>
    <row r="94" spans="1:20">
      <c r="A94" s="30" t="s">
        <v>140</v>
      </c>
      <c r="B94" s="30" t="s">
        <v>318</v>
      </c>
      <c r="C94" s="30" t="s">
        <v>357</v>
      </c>
      <c r="D94" s="30">
        <v>2</v>
      </c>
      <c r="E94" s="30">
        <v>900</v>
      </c>
      <c r="F94" s="29">
        <f t="shared" si="10"/>
        <v>0.97297297297297303</v>
      </c>
      <c r="G94" s="31">
        <f t="shared" si="11"/>
        <v>10508.108108108108</v>
      </c>
      <c r="H94" s="30">
        <v>256</v>
      </c>
      <c r="I94" s="30">
        <v>0.70960000000000001</v>
      </c>
      <c r="J94" s="30">
        <v>209</v>
      </c>
      <c r="K94" s="33">
        <v>358</v>
      </c>
      <c r="L94">
        <f t="shared" si="12"/>
        <v>149</v>
      </c>
      <c r="M94">
        <f t="shared" si="13"/>
        <v>47</v>
      </c>
      <c r="N94">
        <f t="shared" si="14"/>
        <v>0.3523489932885906</v>
      </c>
      <c r="O94" s="4">
        <f t="shared" si="15"/>
        <v>0.70960000000000001</v>
      </c>
      <c r="P94">
        <v>100</v>
      </c>
      <c r="Q94">
        <f t="shared" si="16"/>
        <v>-0.4852348993288591</v>
      </c>
      <c r="R94">
        <f t="shared" si="17"/>
        <v>1.2348604697986578</v>
      </c>
      <c r="S94">
        <f t="shared" si="18"/>
        <v>45072.407147651014</v>
      </c>
      <c r="T94" s="4">
        <f t="shared" si="19"/>
        <v>31550.685003355709</v>
      </c>
    </row>
    <row r="95" spans="1:20">
      <c r="A95" s="30" t="s">
        <v>141</v>
      </c>
      <c r="B95" s="30" t="s">
        <v>319</v>
      </c>
      <c r="C95" s="30" t="s">
        <v>356</v>
      </c>
      <c r="D95" s="30">
        <v>1</v>
      </c>
      <c r="E95" s="30">
        <v>700</v>
      </c>
      <c r="F95" s="29">
        <f t="shared" si="10"/>
        <v>0.97297297297297303</v>
      </c>
      <c r="G95" s="31">
        <f t="shared" si="11"/>
        <v>8172.9729729729734</v>
      </c>
      <c r="H95" s="30">
        <v>184</v>
      </c>
      <c r="I95" s="30">
        <v>0.30959999999999999</v>
      </c>
      <c r="J95" s="30">
        <v>42</v>
      </c>
      <c r="K95" s="33">
        <v>252</v>
      </c>
      <c r="L95">
        <f t="shared" si="12"/>
        <v>210</v>
      </c>
      <c r="M95">
        <f t="shared" si="13"/>
        <v>142</v>
      </c>
      <c r="N95">
        <f t="shared" si="14"/>
        <v>0.64095238095238094</v>
      </c>
      <c r="O95" s="4">
        <f t="shared" si="15"/>
        <v>0.30959999999999999</v>
      </c>
      <c r="P95">
        <v>100</v>
      </c>
      <c r="Q95">
        <f t="shared" si="16"/>
        <v>0.32095238095238099</v>
      </c>
      <c r="R95">
        <f t="shared" si="17"/>
        <v>0.59660200000000008</v>
      </c>
      <c r="S95">
        <f t="shared" si="18"/>
        <v>21775.973000000002</v>
      </c>
      <c r="T95" s="4">
        <f t="shared" si="19"/>
        <v>15243.1811</v>
      </c>
    </row>
    <row r="96" spans="1:20">
      <c r="A96" s="30" t="s">
        <v>142</v>
      </c>
      <c r="B96" s="30" t="s">
        <v>319</v>
      </c>
      <c r="C96" s="30" t="s">
        <v>356</v>
      </c>
      <c r="D96" s="30">
        <v>2</v>
      </c>
      <c r="E96" s="30">
        <v>1000</v>
      </c>
      <c r="F96" s="29">
        <f t="shared" si="10"/>
        <v>0.97297297297297303</v>
      </c>
      <c r="G96" s="31">
        <f t="shared" si="11"/>
        <v>11675.675675675677</v>
      </c>
      <c r="H96" s="30">
        <v>427</v>
      </c>
      <c r="I96" s="30">
        <v>0.24110000000000001</v>
      </c>
      <c r="J96" s="30">
        <v>94</v>
      </c>
      <c r="K96" s="33">
        <v>531</v>
      </c>
      <c r="L96">
        <f t="shared" si="12"/>
        <v>437</v>
      </c>
      <c r="M96">
        <f t="shared" si="13"/>
        <v>333</v>
      </c>
      <c r="N96">
        <f t="shared" si="14"/>
        <v>0.70961098398169342</v>
      </c>
      <c r="O96" s="4">
        <f t="shared" si="15"/>
        <v>0.24110000000000001</v>
      </c>
      <c r="P96">
        <v>100</v>
      </c>
      <c r="Q96">
        <f t="shared" si="16"/>
        <v>0.11098398169336385</v>
      </c>
      <c r="R96">
        <f t="shared" si="17"/>
        <v>0.76283398169336381</v>
      </c>
      <c r="S96">
        <f t="shared" si="18"/>
        <v>27843.440331807778</v>
      </c>
      <c r="T96" s="4">
        <f t="shared" si="19"/>
        <v>19490.408232265443</v>
      </c>
    </row>
    <row r="97" spans="1:20">
      <c r="A97" s="30" t="s">
        <v>143</v>
      </c>
      <c r="B97" s="30" t="s">
        <v>319</v>
      </c>
      <c r="C97" s="30" t="s">
        <v>357</v>
      </c>
      <c r="D97" s="30">
        <v>1</v>
      </c>
      <c r="E97" s="30">
        <v>900</v>
      </c>
      <c r="F97" s="29">
        <f t="shared" si="10"/>
        <v>0.97297297297297303</v>
      </c>
      <c r="G97" s="31">
        <f t="shared" si="11"/>
        <v>10508.108108108108</v>
      </c>
      <c r="H97" s="30">
        <v>418</v>
      </c>
      <c r="I97" s="30">
        <v>4.6600000000000003E-2</v>
      </c>
      <c r="J97" s="30">
        <v>86</v>
      </c>
      <c r="K97" s="33">
        <v>488</v>
      </c>
      <c r="L97">
        <f t="shared" si="12"/>
        <v>402</v>
      </c>
      <c r="M97">
        <f t="shared" si="13"/>
        <v>332</v>
      </c>
      <c r="N97">
        <f t="shared" si="14"/>
        <v>0.76069651741293531</v>
      </c>
      <c r="O97" s="4">
        <f t="shared" si="15"/>
        <v>4.6600000000000003E-2</v>
      </c>
      <c r="P97">
        <v>100</v>
      </c>
      <c r="Q97">
        <f t="shared" si="16"/>
        <v>0.12786069651741294</v>
      </c>
      <c r="R97">
        <f t="shared" si="17"/>
        <v>0.74947268656716415</v>
      </c>
      <c r="S97">
        <f t="shared" si="18"/>
        <v>27355.753059701492</v>
      </c>
      <c r="T97" s="4">
        <f t="shared" si="19"/>
        <v>19149.027141791044</v>
      </c>
    </row>
    <row r="98" spans="1:20">
      <c r="A98" s="30" t="s">
        <v>144</v>
      </c>
      <c r="B98" s="30" t="s">
        <v>319</v>
      </c>
      <c r="C98" s="30" t="s">
        <v>357</v>
      </c>
      <c r="D98" s="30">
        <v>2</v>
      </c>
      <c r="E98" s="30">
        <v>1200</v>
      </c>
      <c r="F98" s="29">
        <f t="shared" si="10"/>
        <v>0.97297297297297303</v>
      </c>
      <c r="G98" s="31">
        <f t="shared" si="11"/>
        <v>14010.810810810812</v>
      </c>
      <c r="H98" s="30">
        <v>219</v>
      </c>
      <c r="I98" s="30">
        <v>0.63560000000000005</v>
      </c>
      <c r="J98" s="30">
        <v>83</v>
      </c>
      <c r="K98" s="33">
        <v>556</v>
      </c>
      <c r="L98">
        <f t="shared" si="12"/>
        <v>473</v>
      </c>
      <c r="M98">
        <f t="shared" si="13"/>
        <v>136</v>
      </c>
      <c r="N98">
        <f t="shared" si="14"/>
        <v>0.33002114164904867</v>
      </c>
      <c r="O98" s="4">
        <f t="shared" si="15"/>
        <v>0.63560000000000005</v>
      </c>
      <c r="P98">
        <v>100</v>
      </c>
      <c r="Q98">
        <f t="shared" si="16"/>
        <v>0.1287526427061311</v>
      </c>
      <c r="R98">
        <f t="shared" si="17"/>
        <v>0.74876653276955607</v>
      </c>
      <c r="S98">
        <f t="shared" si="18"/>
        <v>27329.978446088797</v>
      </c>
      <c r="T98" s="4">
        <f t="shared" si="19"/>
        <v>19130.984912262156</v>
      </c>
    </row>
    <row r="99" spans="1:20">
      <c r="A99" s="30" t="s">
        <v>145</v>
      </c>
      <c r="B99" s="30" t="s">
        <v>320</v>
      </c>
      <c r="C99" s="30" t="s">
        <v>356</v>
      </c>
      <c r="D99" s="30">
        <v>1</v>
      </c>
      <c r="E99" s="30">
        <v>1100</v>
      </c>
      <c r="F99" s="29">
        <f t="shared" si="10"/>
        <v>0.97297297297297303</v>
      </c>
      <c r="G99" s="31">
        <f t="shared" si="11"/>
        <v>12843.243243243243</v>
      </c>
      <c r="H99" s="30">
        <v>220</v>
      </c>
      <c r="I99" s="30">
        <v>0.43009999999999998</v>
      </c>
      <c r="J99" s="30">
        <v>84</v>
      </c>
      <c r="K99" s="33">
        <v>301</v>
      </c>
      <c r="L99">
        <f t="shared" si="12"/>
        <v>217</v>
      </c>
      <c r="M99">
        <f t="shared" si="13"/>
        <v>136</v>
      </c>
      <c r="N99">
        <f t="shared" si="14"/>
        <v>0.60138248847926268</v>
      </c>
      <c r="O99" s="4">
        <f t="shared" si="15"/>
        <v>0.43009999999999998</v>
      </c>
      <c r="P99">
        <v>100</v>
      </c>
      <c r="Q99">
        <f t="shared" si="16"/>
        <v>0.15898617511520738</v>
      </c>
      <c r="R99">
        <f t="shared" si="17"/>
        <v>0.72483064516129037</v>
      </c>
      <c r="S99">
        <f t="shared" si="18"/>
        <v>26456.318548387098</v>
      </c>
      <c r="T99" s="4">
        <f t="shared" si="19"/>
        <v>18519.422983870969</v>
      </c>
    </row>
    <row r="100" spans="1:20">
      <c r="A100" s="30" t="s">
        <v>146</v>
      </c>
      <c r="B100" s="30" t="s">
        <v>320</v>
      </c>
      <c r="C100" s="30" t="s">
        <v>356</v>
      </c>
      <c r="D100" s="30">
        <v>2</v>
      </c>
      <c r="E100" s="30">
        <v>1400</v>
      </c>
      <c r="F100" s="29">
        <f t="shared" si="10"/>
        <v>0.97297297297297303</v>
      </c>
      <c r="G100" s="31">
        <f t="shared" si="11"/>
        <v>16345.945945945947</v>
      </c>
      <c r="H100" s="30">
        <v>481</v>
      </c>
      <c r="I100" s="30">
        <v>0.38080000000000003</v>
      </c>
      <c r="J100" s="30">
        <v>134</v>
      </c>
      <c r="K100" s="33">
        <v>568</v>
      </c>
      <c r="L100">
        <f t="shared" si="12"/>
        <v>434</v>
      </c>
      <c r="M100">
        <f t="shared" si="13"/>
        <v>347</v>
      </c>
      <c r="N100">
        <f t="shared" si="14"/>
        <v>0.73963133640553003</v>
      </c>
      <c r="O100" s="4">
        <f t="shared" si="15"/>
        <v>0.38080000000000003</v>
      </c>
      <c r="P100">
        <v>100</v>
      </c>
      <c r="Q100">
        <f t="shared" si="16"/>
        <v>3.7327188940092168E-2</v>
      </c>
      <c r="R100">
        <f t="shared" si="17"/>
        <v>0.82114806451612909</v>
      </c>
      <c r="S100">
        <f t="shared" si="18"/>
        <v>29971.904354838709</v>
      </c>
      <c r="T100" s="4">
        <f t="shared" si="19"/>
        <v>20980.333048387096</v>
      </c>
    </row>
    <row r="101" spans="1:20">
      <c r="A101" s="30" t="s">
        <v>147</v>
      </c>
      <c r="B101" s="30" t="s">
        <v>320</v>
      </c>
      <c r="C101" s="30" t="s">
        <v>357</v>
      </c>
      <c r="D101" s="30">
        <v>1</v>
      </c>
      <c r="E101" s="30">
        <v>1300</v>
      </c>
      <c r="F101" s="29">
        <f t="shared" si="10"/>
        <v>0.97297297297297303</v>
      </c>
      <c r="G101" s="31">
        <f t="shared" si="11"/>
        <v>15178.378378378378</v>
      </c>
      <c r="H101" s="30">
        <v>280</v>
      </c>
      <c r="I101" s="30">
        <v>0.45750000000000002</v>
      </c>
      <c r="J101" s="30">
        <v>109</v>
      </c>
      <c r="K101" s="33">
        <v>615</v>
      </c>
      <c r="L101">
        <f t="shared" si="12"/>
        <v>506</v>
      </c>
      <c r="M101">
        <f t="shared" si="13"/>
        <v>171</v>
      </c>
      <c r="N101">
        <f t="shared" si="14"/>
        <v>0.37035573122529653</v>
      </c>
      <c r="O101" s="4">
        <f t="shared" si="15"/>
        <v>0.45750000000000002</v>
      </c>
      <c r="P101">
        <v>100</v>
      </c>
      <c r="Q101">
        <f t="shared" si="16"/>
        <v>8.5770750988142297E-2</v>
      </c>
      <c r="R101">
        <f t="shared" si="17"/>
        <v>0.78279529644268775</v>
      </c>
      <c r="S101">
        <f t="shared" si="18"/>
        <v>28572.028320158104</v>
      </c>
      <c r="T101" s="4">
        <f t="shared" si="19"/>
        <v>20000.419824110671</v>
      </c>
    </row>
    <row r="102" spans="1:20">
      <c r="A102" s="30" t="s">
        <v>148</v>
      </c>
      <c r="B102" s="30" t="s">
        <v>320</v>
      </c>
      <c r="C102" s="30" t="s">
        <v>357</v>
      </c>
      <c r="D102" s="30">
        <v>2</v>
      </c>
      <c r="E102" s="30">
        <v>1900</v>
      </c>
      <c r="F102" s="29">
        <f t="shared" si="10"/>
        <v>0.97297297297297303</v>
      </c>
      <c r="G102" s="31">
        <f t="shared" si="11"/>
        <v>22183.783783783783</v>
      </c>
      <c r="H102" s="30">
        <v>568</v>
      </c>
      <c r="I102" s="30">
        <v>0.189</v>
      </c>
      <c r="J102" s="30">
        <v>227</v>
      </c>
      <c r="K102" s="33">
        <v>861</v>
      </c>
      <c r="L102">
        <f t="shared" si="12"/>
        <v>634</v>
      </c>
      <c r="M102">
        <f t="shared" si="13"/>
        <v>341</v>
      </c>
      <c r="N102">
        <f t="shared" si="14"/>
        <v>0.53028391167192435</v>
      </c>
      <c r="O102" s="4">
        <f t="shared" si="15"/>
        <v>0.189</v>
      </c>
      <c r="P102">
        <v>100</v>
      </c>
      <c r="Q102">
        <f t="shared" si="16"/>
        <v>-6.0252365930599378E-2</v>
      </c>
      <c r="R102">
        <f t="shared" si="17"/>
        <v>0.89840179810725551</v>
      </c>
      <c r="S102">
        <f t="shared" si="18"/>
        <v>32791.665630914824</v>
      </c>
      <c r="T102" s="4">
        <f t="shared" si="19"/>
        <v>22954.165941640375</v>
      </c>
    </row>
    <row r="103" spans="1:20">
      <c r="A103" s="30" t="s">
        <v>149</v>
      </c>
      <c r="B103" s="30" t="s">
        <v>321</v>
      </c>
      <c r="C103" s="30" t="s">
        <v>356</v>
      </c>
      <c r="D103" s="30">
        <v>1</v>
      </c>
      <c r="E103" s="30">
        <v>900</v>
      </c>
      <c r="F103" s="29">
        <f t="shared" si="10"/>
        <v>0.97297297297297303</v>
      </c>
      <c r="G103" s="31">
        <f t="shared" si="11"/>
        <v>10508.108108108108</v>
      </c>
      <c r="H103" s="30">
        <v>318</v>
      </c>
      <c r="I103" s="30">
        <v>0.29039999999999999</v>
      </c>
      <c r="J103" s="30">
        <v>176</v>
      </c>
      <c r="K103" s="33">
        <v>440</v>
      </c>
      <c r="L103">
        <f t="shared" si="12"/>
        <v>264</v>
      </c>
      <c r="M103">
        <f t="shared" si="13"/>
        <v>142</v>
      </c>
      <c r="N103">
        <f t="shared" si="14"/>
        <v>0.53030303030303039</v>
      </c>
      <c r="O103" s="4">
        <f t="shared" si="15"/>
        <v>0.29039999999999999</v>
      </c>
      <c r="P103">
        <v>100</v>
      </c>
      <c r="Q103">
        <f t="shared" si="16"/>
        <v>-0.13030303030303031</v>
      </c>
      <c r="R103">
        <f t="shared" si="17"/>
        <v>0.95386090909090915</v>
      </c>
      <c r="S103">
        <f t="shared" si="18"/>
        <v>34815.923181818187</v>
      </c>
      <c r="T103" s="4">
        <f t="shared" si="19"/>
        <v>24371.146227272729</v>
      </c>
    </row>
    <row r="104" spans="1:20">
      <c r="A104" s="30" t="s">
        <v>150</v>
      </c>
      <c r="B104" s="30" t="s">
        <v>316</v>
      </c>
      <c r="C104" s="30" t="s">
        <v>357</v>
      </c>
      <c r="D104" s="30">
        <v>2</v>
      </c>
      <c r="E104" s="30">
        <v>2800</v>
      </c>
      <c r="F104" s="29">
        <f t="shared" si="10"/>
        <v>0.97297297297297303</v>
      </c>
      <c r="G104" s="31">
        <f t="shared" si="11"/>
        <v>32691.891891891893</v>
      </c>
      <c r="H104" s="30">
        <v>556</v>
      </c>
      <c r="I104" s="30">
        <v>0.29859999999999998</v>
      </c>
      <c r="J104" s="30">
        <v>191</v>
      </c>
      <c r="K104" s="33">
        <v>826</v>
      </c>
      <c r="L104">
        <f t="shared" si="12"/>
        <v>635</v>
      </c>
      <c r="M104">
        <f t="shared" si="13"/>
        <v>365</v>
      </c>
      <c r="N104">
        <f t="shared" si="14"/>
        <v>0.5598425196850394</v>
      </c>
      <c r="O104" s="4">
        <f t="shared" si="15"/>
        <v>0.29859999999999998</v>
      </c>
      <c r="P104">
        <v>100</v>
      </c>
      <c r="Q104">
        <f t="shared" si="16"/>
        <v>-1.4645669291338578E-2</v>
      </c>
      <c r="R104">
        <f t="shared" si="17"/>
        <v>0.86229497637795272</v>
      </c>
      <c r="S104">
        <f t="shared" si="18"/>
        <v>31473.766637795274</v>
      </c>
      <c r="T104" s="4">
        <f t="shared" si="19"/>
        <v>22031.636646456689</v>
      </c>
    </row>
    <row r="105" spans="1:20">
      <c r="A105" s="30" t="s">
        <v>151</v>
      </c>
      <c r="B105" s="30" t="s">
        <v>321</v>
      </c>
      <c r="C105" s="30" t="s">
        <v>356</v>
      </c>
      <c r="D105" s="30">
        <v>2</v>
      </c>
      <c r="E105" s="30">
        <v>1100</v>
      </c>
      <c r="F105" s="29">
        <f t="shared" si="10"/>
        <v>0.97297297297297303</v>
      </c>
      <c r="G105" s="31">
        <f t="shared" si="11"/>
        <v>12843.243243243243</v>
      </c>
      <c r="H105" s="30">
        <v>538</v>
      </c>
      <c r="I105" s="30">
        <v>0.58079999999999998</v>
      </c>
      <c r="J105" s="30">
        <v>225</v>
      </c>
      <c r="K105" s="33">
        <v>1033</v>
      </c>
      <c r="L105">
        <f t="shared" si="12"/>
        <v>808</v>
      </c>
      <c r="M105">
        <f t="shared" si="13"/>
        <v>313</v>
      </c>
      <c r="N105">
        <f t="shared" si="14"/>
        <v>0.40990099009900993</v>
      </c>
      <c r="O105" s="4">
        <f t="shared" si="15"/>
        <v>0.58079999999999998</v>
      </c>
      <c r="P105">
        <v>100</v>
      </c>
      <c r="Q105">
        <f t="shared" si="16"/>
        <v>-2.3762376237623756E-2</v>
      </c>
      <c r="R105">
        <f t="shared" si="17"/>
        <v>0.86951267326732673</v>
      </c>
      <c r="S105">
        <f t="shared" si="18"/>
        <v>31737.212574257428</v>
      </c>
      <c r="T105" s="4">
        <f t="shared" si="19"/>
        <v>22216.0488019802</v>
      </c>
    </row>
    <row r="106" spans="1:20">
      <c r="A106" s="30" t="s">
        <v>152</v>
      </c>
      <c r="B106" s="30" t="s">
        <v>321</v>
      </c>
      <c r="C106" s="30" t="s">
        <v>357</v>
      </c>
      <c r="D106" s="30">
        <v>1</v>
      </c>
      <c r="E106" s="30">
        <v>1300</v>
      </c>
      <c r="F106" s="29">
        <f t="shared" si="10"/>
        <v>0.97297297297297303</v>
      </c>
      <c r="G106" s="31">
        <f t="shared" si="11"/>
        <v>15178.378378378378</v>
      </c>
      <c r="H106" s="30">
        <v>318</v>
      </c>
      <c r="I106" s="30">
        <v>0.39179999999999998</v>
      </c>
      <c r="J106" s="30">
        <v>157</v>
      </c>
      <c r="K106" s="33">
        <v>471</v>
      </c>
      <c r="L106">
        <f t="shared" si="12"/>
        <v>314</v>
      </c>
      <c r="M106">
        <f t="shared" si="13"/>
        <v>161</v>
      </c>
      <c r="N106">
        <f t="shared" si="14"/>
        <v>0.51019108280254777</v>
      </c>
      <c r="O106" s="4">
        <f t="shared" si="15"/>
        <v>0.39179999999999998</v>
      </c>
      <c r="P106">
        <v>100</v>
      </c>
      <c r="Q106">
        <f t="shared" si="16"/>
        <v>-4.5222929936305722E-2</v>
      </c>
      <c r="R106">
        <f t="shared" si="17"/>
        <v>0.88650299363057328</v>
      </c>
      <c r="S106">
        <f t="shared" si="18"/>
        <v>32357.359267515927</v>
      </c>
      <c r="T106" s="4">
        <f t="shared" si="19"/>
        <v>22650.151487261148</v>
      </c>
    </row>
    <row r="107" spans="1:20">
      <c r="A107" s="30" t="s">
        <v>153</v>
      </c>
      <c r="B107" s="30" t="s">
        <v>321</v>
      </c>
      <c r="C107" s="30" t="s">
        <v>357</v>
      </c>
      <c r="D107" s="30">
        <v>2</v>
      </c>
      <c r="E107" s="30">
        <v>1600</v>
      </c>
      <c r="F107" s="29">
        <f t="shared" si="10"/>
        <v>0.97297297297297303</v>
      </c>
      <c r="G107" s="31">
        <f t="shared" si="11"/>
        <v>18681.081081081084</v>
      </c>
      <c r="H107" s="30">
        <v>680</v>
      </c>
      <c r="I107" s="30">
        <v>0.38629999999999998</v>
      </c>
      <c r="J107" s="30">
        <v>253</v>
      </c>
      <c r="K107" s="33">
        <v>886</v>
      </c>
      <c r="L107">
        <f t="shared" si="12"/>
        <v>633</v>
      </c>
      <c r="M107">
        <f t="shared" si="13"/>
        <v>427</v>
      </c>
      <c r="N107">
        <f t="shared" si="14"/>
        <v>0.63965244865718796</v>
      </c>
      <c r="O107" s="4">
        <f t="shared" si="15"/>
        <v>0.38629999999999998</v>
      </c>
      <c r="P107">
        <v>100</v>
      </c>
      <c r="Q107">
        <f t="shared" si="16"/>
        <v>-9.3364928909952599E-2</v>
      </c>
      <c r="R107">
        <f t="shared" si="17"/>
        <v>0.92461701421800946</v>
      </c>
      <c r="S107">
        <f t="shared" si="18"/>
        <v>33748.521018957348</v>
      </c>
      <c r="T107" s="4">
        <f t="shared" si="19"/>
        <v>23623.964713270143</v>
      </c>
    </row>
    <row r="108" spans="1:20">
      <c r="A108" s="30" t="s">
        <v>154</v>
      </c>
      <c r="B108" s="30" t="s">
        <v>322</v>
      </c>
      <c r="C108" s="30" t="s">
        <v>356</v>
      </c>
      <c r="D108" s="30">
        <v>1</v>
      </c>
      <c r="E108" s="30">
        <v>1400</v>
      </c>
      <c r="F108" s="29">
        <f t="shared" si="10"/>
        <v>0.97297297297297303</v>
      </c>
      <c r="G108" s="31">
        <f t="shared" si="11"/>
        <v>16345.945945945947</v>
      </c>
      <c r="H108" s="30">
        <v>202</v>
      </c>
      <c r="I108" s="30">
        <v>0.48770000000000002</v>
      </c>
      <c r="J108" s="30">
        <v>76</v>
      </c>
      <c r="K108" s="33">
        <v>342</v>
      </c>
      <c r="L108">
        <f t="shared" si="12"/>
        <v>266</v>
      </c>
      <c r="M108">
        <f t="shared" si="13"/>
        <v>126</v>
      </c>
      <c r="N108">
        <f t="shared" si="14"/>
        <v>0.47894736842105268</v>
      </c>
      <c r="O108" s="4">
        <f t="shared" si="15"/>
        <v>0.48770000000000002</v>
      </c>
      <c r="P108">
        <v>100</v>
      </c>
      <c r="Q108">
        <f t="shared" si="16"/>
        <v>0.17218045112781954</v>
      </c>
      <c r="R108">
        <f t="shared" si="17"/>
        <v>0.71438473684210524</v>
      </c>
      <c r="S108">
        <f t="shared" si="18"/>
        <v>26075.042894736838</v>
      </c>
      <c r="T108" s="4">
        <f t="shared" si="19"/>
        <v>18252.530026315784</v>
      </c>
    </row>
    <row r="109" spans="1:20">
      <c r="A109" s="30" t="s">
        <v>155</v>
      </c>
      <c r="B109" s="30" t="s">
        <v>322</v>
      </c>
      <c r="C109" s="30" t="s">
        <v>356</v>
      </c>
      <c r="D109" s="30">
        <v>2</v>
      </c>
      <c r="E109" s="30">
        <v>2000</v>
      </c>
      <c r="F109" s="29">
        <f t="shared" si="10"/>
        <v>0.97297297297297303</v>
      </c>
      <c r="G109" s="31">
        <f t="shared" si="11"/>
        <v>23351.351351351354</v>
      </c>
      <c r="H109" s="30">
        <v>579</v>
      </c>
      <c r="I109" s="30">
        <v>0.41099999999999998</v>
      </c>
      <c r="J109" s="30">
        <v>107</v>
      </c>
      <c r="K109" s="33">
        <v>781</v>
      </c>
      <c r="L109">
        <f t="shared" si="12"/>
        <v>674</v>
      </c>
      <c r="M109">
        <f t="shared" si="13"/>
        <v>472</v>
      </c>
      <c r="N109">
        <f t="shared" si="14"/>
        <v>0.66023738872403559</v>
      </c>
      <c r="O109" s="4">
        <f t="shared" si="15"/>
        <v>0.41099999999999998</v>
      </c>
      <c r="P109">
        <v>100</v>
      </c>
      <c r="Q109">
        <f t="shared" si="16"/>
        <v>9.1691394658753714E-2</v>
      </c>
      <c r="R109">
        <f t="shared" si="17"/>
        <v>0.7781079228486647</v>
      </c>
      <c r="S109">
        <f t="shared" si="18"/>
        <v>28400.939183976261</v>
      </c>
      <c r="T109" s="4">
        <f t="shared" si="19"/>
        <v>19880.657428783383</v>
      </c>
    </row>
    <row r="110" spans="1:20">
      <c r="A110" s="30" t="s">
        <v>156</v>
      </c>
      <c r="B110" s="30" t="s">
        <v>322</v>
      </c>
      <c r="C110" s="30" t="s">
        <v>357</v>
      </c>
      <c r="D110" s="30">
        <v>1</v>
      </c>
      <c r="E110" s="30">
        <v>1700</v>
      </c>
      <c r="F110" s="29">
        <f t="shared" si="10"/>
        <v>0.97297297297297303</v>
      </c>
      <c r="G110" s="31">
        <f t="shared" si="11"/>
        <v>19848.64864864865</v>
      </c>
      <c r="H110" s="30">
        <v>524</v>
      </c>
      <c r="I110" s="30">
        <v>0.50409999999999999</v>
      </c>
      <c r="J110" s="30">
        <v>162</v>
      </c>
      <c r="K110" s="33">
        <v>614</v>
      </c>
      <c r="L110">
        <f t="shared" si="12"/>
        <v>452</v>
      </c>
      <c r="M110">
        <f t="shared" si="13"/>
        <v>362</v>
      </c>
      <c r="N110">
        <f t="shared" si="14"/>
        <v>0.74070796460176991</v>
      </c>
      <c r="O110" s="4">
        <f t="shared" si="15"/>
        <v>0.50409999999999999</v>
      </c>
      <c r="P110">
        <v>100</v>
      </c>
      <c r="Q110">
        <f t="shared" si="16"/>
        <v>-9.7345132743362761E-3</v>
      </c>
      <c r="R110">
        <f t="shared" si="17"/>
        <v>0.85840681415929199</v>
      </c>
      <c r="S110">
        <f t="shared" si="18"/>
        <v>31331.848716814158</v>
      </c>
      <c r="T110" s="4">
        <f t="shared" si="19"/>
        <v>21932.294101769909</v>
      </c>
    </row>
    <row r="111" spans="1:20">
      <c r="A111" s="30" t="s">
        <v>157</v>
      </c>
      <c r="B111" s="30" t="s">
        <v>322</v>
      </c>
      <c r="C111" s="30" t="s">
        <v>357</v>
      </c>
      <c r="D111" s="30">
        <v>2</v>
      </c>
      <c r="E111" s="30">
        <v>2500</v>
      </c>
      <c r="F111" s="29">
        <f t="shared" si="10"/>
        <v>0.97297297297297303</v>
      </c>
      <c r="G111" s="31">
        <f t="shared" si="11"/>
        <v>29189.18918918919</v>
      </c>
      <c r="H111" s="30">
        <v>560</v>
      </c>
      <c r="I111" s="30">
        <v>0.2767</v>
      </c>
      <c r="J111" s="30">
        <v>158</v>
      </c>
      <c r="K111" s="33">
        <v>906</v>
      </c>
      <c r="L111">
        <f t="shared" si="12"/>
        <v>748</v>
      </c>
      <c r="M111">
        <f t="shared" si="13"/>
        <v>402</v>
      </c>
      <c r="N111">
        <f t="shared" si="14"/>
        <v>0.5299465240641712</v>
      </c>
      <c r="O111" s="4">
        <f t="shared" si="15"/>
        <v>0.2767</v>
      </c>
      <c r="P111">
        <v>100</v>
      </c>
      <c r="Q111">
        <f t="shared" si="16"/>
        <v>3.796791443850267E-2</v>
      </c>
      <c r="R111">
        <f t="shared" si="17"/>
        <v>0.82064080213903745</v>
      </c>
      <c r="S111">
        <f t="shared" si="18"/>
        <v>29953.389278074865</v>
      </c>
      <c r="T111" s="4">
        <f t="shared" si="19"/>
        <v>20967.372494652405</v>
      </c>
    </row>
    <row r="112" spans="1:20">
      <c r="A112" s="30" t="s">
        <v>158</v>
      </c>
      <c r="B112" s="30" t="s">
        <v>323</v>
      </c>
      <c r="C112" s="30" t="s">
        <v>356</v>
      </c>
      <c r="D112" s="30">
        <v>1</v>
      </c>
      <c r="E112" s="30">
        <v>1800</v>
      </c>
      <c r="F112" s="29">
        <f t="shared" si="10"/>
        <v>0.97297297297297303</v>
      </c>
      <c r="G112" s="31">
        <f t="shared" si="11"/>
        <v>21016.216216216217</v>
      </c>
      <c r="H112" s="30">
        <v>362</v>
      </c>
      <c r="I112" s="30">
        <v>0.32879999999999998</v>
      </c>
      <c r="J112" s="30">
        <v>199</v>
      </c>
      <c r="K112" s="33">
        <v>432</v>
      </c>
      <c r="L112">
        <f t="shared" si="12"/>
        <v>233</v>
      </c>
      <c r="M112">
        <f t="shared" si="13"/>
        <v>163</v>
      </c>
      <c r="N112">
        <f t="shared" si="14"/>
        <v>0.65965665236051507</v>
      </c>
      <c r="O112" s="4">
        <f t="shared" si="15"/>
        <v>0.32879999999999998</v>
      </c>
      <c r="P112">
        <v>100</v>
      </c>
      <c r="Q112">
        <f t="shared" si="16"/>
        <v>-0.23991416309012878</v>
      </c>
      <c r="R112">
        <f t="shared" si="17"/>
        <v>1.040640042918455</v>
      </c>
      <c r="S112">
        <f t="shared" si="18"/>
        <v>37983.361566523607</v>
      </c>
      <c r="T112" s="4">
        <f t="shared" si="19"/>
        <v>26588.353096566523</v>
      </c>
    </row>
    <row r="113" spans="1:20">
      <c r="A113" s="30" t="s">
        <v>159</v>
      </c>
      <c r="B113" s="30" t="s">
        <v>323</v>
      </c>
      <c r="C113" s="30" t="s">
        <v>356</v>
      </c>
      <c r="D113" s="30">
        <v>2</v>
      </c>
      <c r="E113" s="30">
        <v>2600</v>
      </c>
      <c r="F113" s="29">
        <f t="shared" si="10"/>
        <v>0.97297297297297303</v>
      </c>
      <c r="G113" s="31">
        <f t="shared" si="11"/>
        <v>30356.756756756757</v>
      </c>
      <c r="H113" s="30">
        <v>417</v>
      </c>
      <c r="I113" s="30">
        <v>0.53149999999999997</v>
      </c>
      <c r="J113" s="30">
        <v>366</v>
      </c>
      <c r="K113" s="33">
        <v>594</v>
      </c>
      <c r="L113">
        <f t="shared" si="12"/>
        <v>228</v>
      </c>
      <c r="M113">
        <f t="shared" si="13"/>
        <v>51</v>
      </c>
      <c r="N113">
        <f t="shared" si="14"/>
        <v>0.27894736842105267</v>
      </c>
      <c r="O113" s="4">
        <f t="shared" si="15"/>
        <v>0.53149999999999997</v>
      </c>
      <c r="P113">
        <v>100</v>
      </c>
      <c r="Q113">
        <f t="shared" si="16"/>
        <v>-0.83333333333333337</v>
      </c>
      <c r="R113">
        <f t="shared" si="17"/>
        <v>1.5104500000000001</v>
      </c>
      <c r="S113">
        <f t="shared" si="18"/>
        <v>55131.425000000003</v>
      </c>
      <c r="T113" s="4">
        <f t="shared" si="19"/>
        <v>38591.997499999998</v>
      </c>
    </row>
    <row r="114" spans="1:20">
      <c r="A114" s="30" t="s">
        <v>160</v>
      </c>
      <c r="B114" s="30" t="s">
        <v>323</v>
      </c>
      <c r="C114" s="30" t="s">
        <v>357</v>
      </c>
      <c r="D114" s="30">
        <v>1</v>
      </c>
      <c r="E114" s="30">
        <v>2500</v>
      </c>
      <c r="F114" s="29">
        <f t="shared" si="10"/>
        <v>0.97297297297297303</v>
      </c>
      <c r="G114" s="31">
        <f t="shared" si="11"/>
        <v>29189.18918918919</v>
      </c>
      <c r="H114" s="30">
        <v>474</v>
      </c>
      <c r="I114" s="30">
        <v>0.4274</v>
      </c>
      <c r="J114" s="30">
        <v>333</v>
      </c>
      <c r="K114" s="33">
        <v>665</v>
      </c>
      <c r="L114">
        <f t="shared" si="12"/>
        <v>332</v>
      </c>
      <c r="M114">
        <f t="shared" si="13"/>
        <v>141</v>
      </c>
      <c r="N114">
        <f t="shared" si="14"/>
        <v>0.43975903614457834</v>
      </c>
      <c r="O114" s="4">
        <f t="shared" si="15"/>
        <v>0.4274</v>
      </c>
      <c r="P114">
        <v>100</v>
      </c>
      <c r="Q114">
        <f t="shared" si="16"/>
        <v>-0.46144578313253015</v>
      </c>
      <c r="R114">
        <f t="shared" si="17"/>
        <v>1.2160266265060242</v>
      </c>
      <c r="S114">
        <f t="shared" si="18"/>
        <v>44384.971867469889</v>
      </c>
      <c r="T114" s="4">
        <f t="shared" si="19"/>
        <v>31069.480307228921</v>
      </c>
    </row>
    <row r="115" spans="1:20">
      <c r="A115" s="30" t="s">
        <v>161</v>
      </c>
      <c r="B115" s="30" t="s">
        <v>294</v>
      </c>
      <c r="C115" s="30" t="s">
        <v>357</v>
      </c>
      <c r="D115" s="30">
        <v>1</v>
      </c>
      <c r="E115" s="30">
        <v>1500</v>
      </c>
      <c r="F115" s="29">
        <f t="shared" si="10"/>
        <v>0.97297297297297303</v>
      </c>
      <c r="G115" s="31">
        <f t="shared" si="11"/>
        <v>17513.513513513513</v>
      </c>
      <c r="H115" s="30">
        <v>146</v>
      </c>
      <c r="I115" s="30">
        <v>0.24110000000000001</v>
      </c>
      <c r="J115" s="30">
        <v>81</v>
      </c>
      <c r="K115" s="33">
        <v>205</v>
      </c>
      <c r="L115">
        <f t="shared" si="12"/>
        <v>124</v>
      </c>
      <c r="M115">
        <f t="shared" si="13"/>
        <v>65</v>
      </c>
      <c r="N115">
        <f t="shared" si="14"/>
        <v>0.51935483870967747</v>
      </c>
      <c r="O115" s="4">
        <f t="shared" si="15"/>
        <v>0.24110000000000001</v>
      </c>
      <c r="P115">
        <v>100</v>
      </c>
      <c r="Q115">
        <f t="shared" si="16"/>
        <v>0.22258064516129034</v>
      </c>
      <c r="R115">
        <f t="shared" si="17"/>
        <v>0.6744829032258064</v>
      </c>
      <c r="S115">
        <f t="shared" si="18"/>
        <v>24618.625967741933</v>
      </c>
      <c r="T115" s="4">
        <f t="shared" si="19"/>
        <v>17233.038177419352</v>
      </c>
    </row>
    <row r="116" spans="1:20">
      <c r="A116" s="30" t="s">
        <v>162</v>
      </c>
      <c r="B116" s="30" t="s">
        <v>316</v>
      </c>
      <c r="C116" s="30" t="s">
        <v>356</v>
      </c>
      <c r="D116" s="30">
        <v>1</v>
      </c>
      <c r="E116" s="30">
        <v>1700</v>
      </c>
      <c r="F116" s="29">
        <f t="shared" si="10"/>
        <v>0.97297297297297303</v>
      </c>
      <c r="G116" s="31">
        <f t="shared" si="11"/>
        <v>19848.64864864865</v>
      </c>
      <c r="H116" s="30">
        <v>312</v>
      </c>
      <c r="I116" s="30">
        <v>0.41099999999999998</v>
      </c>
      <c r="J116" s="30">
        <v>106</v>
      </c>
      <c r="K116" s="33">
        <v>465</v>
      </c>
      <c r="L116">
        <f t="shared" si="12"/>
        <v>359</v>
      </c>
      <c r="M116">
        <f t="shared" si="13"/>
        <v>206</v>
      </c>
      <c r="N116">
        <f t="shared" si="14"/>
        <v>0.55905292479108637</v>
      </c>
      <c r="O116" s="4">
        <f t="shared" si="15"/>
        <v>0.41099999999999998</v>
      </c>
      <c r="P116">
        <v>100</v>
      </c>
      <c r="Q116">
        <f t="shared" si="16"/>
        <v>8.6629526462395551E-2</v>
      </c>
      <c r="R116">
        <f t="shared" si="17"/>
        <v>0.78211540389972145</v>
      </c>
      <c r="S116">
        <f t="shared" si="18"/>
        <v>28547.212242339832</v>
      </c>
      <c r="T116" s="4">
        <f t="shared" si="19"/>
        <v>19983.048569637882</v>
      </c>
    </row>
    <row r="117" spans="1:20">
      <c r="A117" s="30" t="s">
        <v>163</v>
      </c>
      <c r="B117" s="30" t="s">
        <v>323</v>
      </c>
      <c r="C117" s="30" t="s">
        <v>357</v>
      </c>
      <c r="D117" s="30">
        <v>2</v>
      </c>
      <c r="E117" s="30">
        <v>3600</v>
      </c>
      <c r="F117" s="29">
        <f t="shared" si="10"/>
        <v>0.97297297297297303</v>
      </c>
      <c r="G117" s="31">
        <f t="shared" si="11"/>
        <v>42032.432432432433</v>
      </c>
      <c r="H117" s="30">
        <v>491</v>
      </c>
      <c r="I117" s="30">
        <v>0.39729999999999999</v>
      </c>
      <c r="J117" s="30">
        <v>336</v>
      </c>
      <c r="K117" s="33">
        <v>624</v>
      </c>
      <c r="L117">
        <f t="shared" si="12"/>
        <v>288</v>
      </c>
      <c r="M117">
        <f t="shared" si="13"/>
        <v>155</v>
      </c>
      <c r="N117">
        <f t="shared" si="14"/>
        <v>0.53055555555555556</v>
      </c>
      <c r="O117" s="4">
        <f t="shared" si="15"/>
        <v>0.39729999999999999</v>
      </c>
      <c r="P117">
        <v>100</v>
      </c>
      <c r="Q117">
        <f t="shared" si="16"/>
        <v>-0.55555555555555558</v>
      </c>
      <c r="R117">
        <f t="shared" si="17"/>
        <v>1.2905333333333333</v>
      </c>
      <c r="S117">
        <f t="shared" si="18"/>
        <v>47104.466666666667</v>
      </c>
      <c r="T117" s="4">
        <f t="shared" si="19"/>
        <v>32973.126666666663</v>
      </c>
    </row>
    <row r="118" spans="1:20">
      <c r="A118" s="30" t="s">
        <v>164</v>
      </c>
      <c r="B118" s="30" t="s">
        <v>324</v>
      </c>
      <c r="C118" s="30" t="s">
        <v>356</v>
      </c>
      <c r="D118" s="30">
        <v>1</v>
      </c>
      <c r="E118" s="30">
        <v>1200</v>
      </c>
      <c r="F118" s="29">
        <f t="shared" si="10"/>
        <v>0.97297297297297303</v>
      </c>
      <c r="G118" s="31">
        <f t="shared" si="11"/>
        <v>14010.810810810812</v>
      </c>
      <c r="H118" s="30">
        <v>204</v>
      </c>
      <c r="I118" s="30">
        <v>0.79730000000000001</v>
      </c>
      <c r="J118" s="30">
        <v>173</v>
      </c>
      <c r="K118" s="33">
        <v>395</v>
      </c>
      <c r="L118">
        <f t="shared" si="12"/>
        <v>222</v>
      </c>
      <c r="M118">
        <f t="shared" si="13"/>
        <v>31</v>
      </c>
      <c r="N118">
        <f t="shared" si="14"/>
        <v>0.21171171171171171</v>
      </c>
      <c r="O118" s="4">
        <f t="shared" si="15"/>
        <v>0.79730000000000001</v>
      </c>
      <c r="P118">
        <v>100</v>
      </c>
      <c r="Q118">
        <f t="shared" si="16"/>
        <v>-0.16306306306306309</v>
      </c>
      <c r="R118">
        <f t="shared" si="17"/>
        <v>0.97979702702702709</v>
      </c>
      <c r="S118">
        <f t="shared" si="18"/>
        <v>35762.59148648649</v>
      </c>
      <c r="T118" s="4">
        <f t="shared" si="19"/>
        <v>25033.814040540543</v>
      </c>
    </row>
    <row r="119" spans="1:20">
      <c r="A119" s="30" t="s">
        <v>165</v>
      </c>
      <c r="B119" s="30" t="s">
        <v>324</v>
      </c>
      <c r="C119" s="30" t="s">
        <v>356</v>
      </c>
      <c r="D119" s="30">
        <v>2</v>
      </c>
      <c r="E119" s="30">
        <v>1600</v>
      </c>
      <c r="F119" s="29">
        <f t="shared" si="10"/>
        <v>0.97297297297297303</v>
      </c>
      <c r="G119" s="31">
        <f t="shared" si="11"/>
        <v>18681.081081081084</v>
      </c>
      <c r="H119" s="30">
        <v>245</v>
      </c>
      <c r="I119" s="30">
        <v>0.68769999999999998</v>
      </c>
      <c r="J119" s="30">
        <v>228</v>
      </c>
      <c r="K119" s="33">
        <v>456</v>
      </c>
      <c r="L119">
        <f t="shared" si="12"/>
        <v>228</v>
      </c>
      <c r="M119">
        <f t="shared" si="13"/>
        <v>17</v>
      </c>
      <c r="N119">
        <f t="shared" si="14"/>
        <v>0.15964912280701754</v>
      </c>
      <c r="O119" s="4">
        <f t="shared" si="15"/>
        <v>0.68769999999999998</v>
      </c>
      <c r="P119">
        <v>100</v>
      </c>
      <c r="Q119">
        <f t="shared" si="16"/>
        <v>-0.34912280701754383</v>
      </c>
      <c r="R119">
        <f t="shared" si="17"/>
        <v>1.1271005263157894</v>
      </c>
      <c r="S119">
        <f t="shared" si="18"/>
        <v>41139.169210526314</v>
      </c>
      <c r="T119" s="4">
        <f t="shared" si="19"/>
        <v>28797.418447368418</v>
      </c>
    </row>
    <row r="120" spans="1:20">
      <c r="A120" s="30" t="s">
        <v>166</v>
      </c>
      <c r="B120" s="30" t="s">
        <v>324</v>
      </c>
      <c r="C120" s="30" t="s">
        <v>357</v>
      </c>
      <c r="D120" s="30">
        <v>1</v>
      </c>
      <c r="E120" s="30">
        <v>1000</v>
      </c>
      <c r="F120" s="29">
        <f t="shared" si="10"/>
        <v>0.97297297297297303</v>
      </c>
      <c r="G120" s="31">
        <f t="shared" si="11"/>
        <v>11675.675675675677</v>
      </c>
      <c r="H120" s="30">
        <v>197</v>
      </c>
      <c r="I120" s="30">
        <v>0.58899999999999997</v>
      </c>
      <c r="J120" s="30">
        <v>155</v>
      </c>
      <c r="K120" s="33">
        <v>252</v>
      </c>
      <c r="L120">
        <f t="shared" si="12"/>
        <v>97</v>
      </c>
      <c r="M120">
        <f t="shared" si="13"/>
        <v>42</v>
      </c>
      <c r="N120">
        <f t="shared" si="14"/>
        <v>0.44639175257731956</v>
      </c>
      <c r="O120" s="4">
        <f t="shared" si="15"/>
        <v>0.58899999999999997</v>
      </c>
      <c r="P120">
        <v>100</v>
      </c>
      <c r="Q120">
        <f t="shared" si="16"/>
        <v>-0.35360824742268038</v>
      </c>
      <c r="R120">
        <f t="shared" si="17"/>
        <v>1.130651649484536</v>
      </c>
      <c r="S120">
        <f t="shared" si="18"/>
        <v>41268.785206185566</v>
      </c>
      <c r="T120" s="4">
        <f t="shared" si="19"/>
        <v>28888.149644329893</v>
      </c>
    </row>
    <row r="121" spans="1:20">
      <c r="A121" s="30" t="s">
        <v>167</v>
      </c>
      <c r="B121" s="30" t="s">
        <v>324</v>
      </c>
      <c r="C121" s="30" t="s">
        <v>357</v>
      </c>
      <c r="D121" s="30">
        <v>2</v>
      </c>
      <c r="E121" s="30">
        <v>1500</v>
      </c>
      <c r="F121" s="29">
        <f t="shared" si="10"/>
        <v>0.97297297297297303</v>
      </c>
      <c r="G121" s="31">
        <f t="shared" si="11"/>
        <v>17513.513513513513</v>
      </c>
      <c r="H121" s="30">
        <v>195</v>
      </c>
      <c r="I121" s="30">
        <v>0.61919999999999997</v>
      </c>
      <c r="J121" s="30">
        <v>158</v>
      </c>
      <c r="K121" s="33">
        <v>236</v>
      </c>
      <c r="L121">
        <f t="shared" si="12"/>
        <v>78</v>
      </c>
      <c r="M121">
        <f t="shared" si="13"/>
        <v>37</v>
      </c>
      <c r="N121">
        <f t="shared" si="14"/>
        <v>0.47948717948717956</v>
      </c>
      <c r="O121" s="4">
        <f t="shared" si="15"/>
        <v>0.61919999999999997</v>
      </c>
      <c r="P121">
        <v>100</v>
      </c>
      <c r="Q121">
        <f t="shared" si="16"/>
        <v>-0.494871794871795</v>
      </c>
      <c r="R121">
        <f t="shared" si="17"/>
        <v>1.2424900000000001</v>
      </c>
      <c r="S121">
        <f t="shared" si="18"/>
        <v>45350.885000000002</v>
      </c>
      <c r="T121" s="4">
        <f t="shared" si="19"/>
        <v>31745.619500000001</v>
      </c>
    </row>
    <row r="122" spans="1:20">
      <c r="A122" s="30" t="s">
        <v>168</v>
      </c>
      <c r="B122" s="30" t="s">
        <v>325</v>
      </c>
      <c r="C122" s="30" t="s">
        <v>356</v>
      </c>
      <c r="D122" s="30">
        <v>1</v>
      </c>
      <c r="E122" s="30">
        <v>750</v>
      </c>
      <c r="F122" s="29">
        <f t="shared" si="10"/>
        <v>0.97297297297297303</v>
      </c>
      <c r="G122" s="31">
        <f t="shared" si="11"/>
        <v>8756.7567567567567</v>
      </c>
      <c r="H122" s="30">
        <v>124</v>
      </c>
      <c r="I122" s="30">
        <v>0.45479999999999998</v>
      </c>
      <c r="J122" s="30">
        <v>89</v>
      </c>
      <c r="K122" s="33">
        <v>155</v>
      </c>
      <c r="L122">
        <f t="shared" si="12"/>
        <v>66</v>
      </c>
      <c r="M122">
        <f t="shared" si="13"/>
        <v>35</v>
      </c>
      <c r="N122">
        <f t="shared" si="14"/>
        <v>0.52424242424242429</v>
      </c>
      <c r="O122" s="4">
        <f t="shared" si="15"/>
        <v>0.45479999999999998</v>
      </c>
      <c r="P122">
        <v>100</v>
      </c>
      <c r="Q122">
        <f t="shared" si="16"/>
        <v>0.23333333333333334</v>
      </c>
      <c r="R122">
        <f t="shared" si="17"/>
        <v>0.66596999999999995</v>
      </c>
      <c r="S122">
        <f t="shared" si="18"/>
        <v>24307.904999999999</v>
      </c>
      <c r="T122" s="4">
        <f t="shared" si="19"/>
        <v>17015.533499999998</v>
      </c>
    </row>
    <row r="123" spans="1:20">
      <c r="A123" s="30" t="s">
        <v>169</v>
      </c>
      <c r="B123" s="30" t="s">
        <v>325</v>
      </c>
      <c r="C123" s="30" t="s">
        <v>356</v>
      </c>
      <c r="D123" s="30">
        <v>2</v>
      </c>
      <c r="E123" s="30">
        <v>1040</v>
      </c>
      <c r="F123" s="29">
        <f t="shared" si="10"/>
        <v>0.97297297297297303</v>
      </c>
      <c r="G123" s="31">
        <f t="shared" si="11"/>
        <v>12142.702702702703</v>
      </c>
      <c r="H123" s="30">
        <v>156</v>
      </c>
      <c r="I123" s="30">
        <v>0.48770000000000002</v>
      </c>
      <c r="J123" s="30">
        <v>115</v>
      </c>
      <c r="K123" s="33">
        <v>179</v>
      </c>
      <c r="L123">
        <f t="shared" si="12"/>
        <v>64</v>
      </c>
      <c r="M123">
        <f t="shared" si="13"/>
        <v>41</v>
      </c>
      <c r="N123">
        <f t="shared" si="14"/>
        <v>0.61250000000000004</v>
      </c>
      <c r="O123" s="4">
        <f t="shared" si="15"/>
        <v>0.48770000000000002</v>
      </c>
      <c r="P123">
        <v>100</v>
      </c>
      <c r="Q123">
        <f t="shared" si="16"/>
        <v>-8.7499999999999994E-2</v>
      </c>
      <c r="R123">
        <f t="shared" si="17"/>
        <v>0.91997375000000003</v>
      </c>
      <c r="S123">
        <f t="shared" si="18"/>
        <v>33579.041875000003</v>
      </c>
      <c r="T123" s="4">
        <f t="shared" si="19"/>
        <v>23505.329312500002</v>
      </c>
    </row>
    <row r="124" spans="1:20">
      <c r="A124" s="30" t="s">
        <v>170</v>
      </c>
      <c r="B124" s="30" t="s">
        <v>325</v>
      </c>
      <c r="C124" s="30" t="s">
        <v>357</v>
      </c>
      <c r="D124" s="30">
        <v>1</v>
      </c>
      <c r="E124" s="30">
        <v>900</v>
      </c>
      <c r="F124" s="29">
        <f t="shared" si="10"/>
        <v>0.97297297297297303</v>
      </c>
      <c r="G124" s="31">
        <f t="shared" si="11"/>
        <v>10508.108108108108</v>
      </c>
      <c r="H124" s="30">
        <v>256</v>
      </c>
      <c r="I124" s="30">
        <v>0.47949999999999998</v>
      </c>
      <c r="J124" s="30">
        <v>152</v>
      </c>
      <c r="K124" s="33">
        <v>300</v>
      </c>
      <c r="L124">
        <f t="shared" si="12"/>
        <v>148</v>
      </c>
      <c r="M124">
        <f t="shared" si="13"/>
        <v>104</v>
      </c>
      <c r="N124">
        <f t="shared" si="14"/>
        <v>0.66216216216216217</v>
      </c>
      <c r="O124" s="4">
        <f t="shared" si="15"/>
        <v>0.47949999999999998</v>
      </c>
      <c r="P124">
        <v>100</v>
      </c>
      <c r="Q124">
        <f t="shared" si="16"/>
        <v>-0.18108108108108109</v>
      </c>
      <c r="R124">
        <f t="shared" si="17"/>
        <v>0.99406189189189187</v>
      </c>
      <c r="S124">
        <f t="shared" si="18"/>
        <v>36283.259054054055</v>
      </c>
      <c r="T124" s="4">
        <f t="shared" si="19"/>
        <v>25398.281337837838</v>
      </c>
    </row>
    <row r="125" spans="1:20">
      <c r="A125" s="30" t="s">
        <v>171</v>
      </c>
      <c r="B125" s="30" t="s">
        <v>325</v>
      </c>
      <c r="C125" s="30" t="s">
        <v>357</v>
      </c>
      <c r="D125" s="30">
        <v>2</v>
      </c>
      <c r="E125" s="30">
        <v>1400</v>
      </c>
      <c r="F125" s="29">
        <f t="shared" si="10"/>
        <v>0.97297297297297303</v>
      </c>
      <c r="G125" s="31">
        <f t="shared" si="11"/>
        <v>16345.945945945947</v>
      </c>
      <c r="H125" s="30">
        <v>284</v>
      </c>
      <c r="I125" s="30">
        <v>0.49320000000000003</v>
      </c>
      <c r="J125" s="30">
        <v>175</v>
      </c>
      <c r="K125" s="33">
        <v>368</v>
      </c>
      <c r="L125">
        <f t="shared" si="12"/>
        <v>193</v>
      </c>
      <c r="M125">
        <f t="shared" si="13"/>
        <v>109</v>
      </c>
      <c r="N125">
        <f t="shared" si="14"/>
        <v>0.55181347150259075</v>
      </c>
      <c r="O125" s="4">
        <f t="shared" si="15"/>
        <v>0.49320000000000003</v>
      </c>
      <c r="P125">
        <v>100</v>
      </c>
      <c r="Q125">
        <f t="shared" si="16"/>
        <v>-0.21088082901554403</v>
      </c>
      <c r="R125">
        <f t="shared" si="17"/>
        <v>1.0176543523316062</v>
      </c>
      <c r="S125">
        <f t="shared" si="18"/>
        <v>37144.383860103626</v>
      </c>
      <c r="T125" s="4">
        <f t="shared" si="19"/>
        <v>26001.068702072538</v>
      </c>
    </row>
    <row r="126" spans="1:20">
      <c r="A126" s="30" t="s">
        <v>172</v>
      </c>
      <c r="B126" s="30" t="s">
        <v>326</v>
      </c>
      <c r="C126" s="30" t="s">
        <v>356</v>
      </c>
      <c r="D126" s="30">
        <v>1</v>
      </c>
      <c r="E126" s="30">
        <v>825</v>
      </c>
      <c r="F126" s="29">
        <f t="shared" si="10"/>
        <v>0.97297297297297303</v>
      </c>
      <c r="G126" s="31">
        <f t="shared" si="11"/>
        <v>9632.4324324324334</v>
      </c>
      <c r="H126" s="30">
        <v>128</v>
      </c>
      <c r="I126" s="30">
        <v>0.36159999999999998</v>
      </c>
      <c r="J126" s="30">
        <v>77</v>
      </c>
      <c r="K126" s="33">
        <v>161</v>
      </c>
      <c r="L126">
        <f t="shared" si="12"/>
        <v>84</v>
      </c>
      <c r="M126">
        <f t="shared" si="13"/>
        <v>51</v>
      </c>
      <c r="N126">
        <f t="shared" si="14"/>
        <v>0.58571428571428574</v>
      </c>
      <c r="O126" s="4">
        <f t="shared" si="15"/>
        <v>0.36159999999999998</v>
      </c>
      <c r="P126">
        <v>100</v>
      </c>
      <c r="Q126">
        <f t="shared" si="16"/>
        <v>0.31904761904761908</v>
      </c>
      <c r="R126">
        <f t="shared" si="17"/>
        <v>0.59810999999999992</v>
      </c>
      <c r="S126">
        <f t="shared" si="18"/>
        <v>21831.014999999996</v>
      </c>
      <c r="T126" s="4">
        <f t="shared" si="19"/>
        <v>15281.710499999996</v>
      </c>
    </row>
    <row r="127" spans="1:20">
      <c r="A127" s="30" t="s">
        <v>173</v>
      </c>
      <c r="B127" s="30" t="s">
        <v>327</v>
      </c>
      <c r="C127" s="30" t="s">
        <v>356</v>
      </c>
      <c r="D127" s="30">
        <v>2</v>
      </c>
      <c r="E127" s="30">
        <v>2700</v>
      </c>
      <c r="F127" s="29">
        <f t="shared" si="10"/>
        <v>0.97297297297297303</v>
      </c>
      <c r="G127" s="31">
        <f t="shared" si="11"/>
        <v>31524.324324324327</v>
      </c>
      <c r="H127" s="30">
        <v>337</v>
      </c>
      <c r="I127" s="30">
        <v>0.4219</v>
      </c>
      <c r="J127" s="30">
        <v>157</v>
      </c>
      <c r="K127" s="33">
        <v>526</v>
      </c>
      <c r="L127">
        <f t="shared" si="12"/>
        <v>369</v>
      </c>
      <c r="M127">
        <f t="shared" si="13"/>
        <v>180</v>
      </c>
      <c r="N127">
        <f t="shared" si="14"/>
        <v>0.49024390243902438</v>
      </c>
      <c r="O127" s="4">
        <f t="shared" si="15"/>
        <v>0.4219</v>
      </c>
      <c r="P127">
        <v>303.24940467602221</v>
      </c>
      <c r="Q127">
        <f t="shared" si="16"/>
        <v>0.41707188005641671</v>
      </c>
      <c r="R127">
        <f t="shared" si="17"/>
        <v>0.520504192559335</v>
      </c>
      <c r="S127">
        <f t="shared" si="18"/>
        <v>57612.544081622073</v>
      </c>
      <c r="T127" s="4">
        <f t="shared" si="19"/>
        <v>40328.780857135447</v>
      </c>
    </row>
    <row r="128" spans="1:20">
      <c r="A128" s="30" t="s">
        <v>174</v>
      </c>
      <c r="B128" s="30" t="s">
        <v>326</v>
      </c>
      <c r="C128" s="30" t="s">
        <v>356</v>
      </c>
      <c r="D128" s="30">
        <v>2</v>
      </c>
      <c r="E128" s="30">
        <v>1300</v>
      </c>
      <c r="F128" s="29">
        <f t="shared" si="10"/>
        <v>0.97297297297297303</v>
      </c>
      <c r="G128" s="31">
        <f t="shared" si="11"/>
        <v>15178.378378378378</v>
      </c>
      <c r="H128" s="30">
        <v>139</v>
      </c>
      <c r="I128" s="30">
        <v>0.74250000000000005</v>
      </c>
      <c r="J128" s="30">
        <v>125</v>
      </c>
      <c r="K128" s="33">
        <v>170</v>
      </c>
      <c r="L128">
        <f t="shared" si="12"/>
        <v>45</v>
      </c>
      <c r="M128">
        <f t="shared" si="13"/>
        <v>14</v>
      </c>
      <c r="N128">
        <f t="shared" si="14"/>
        <v>0.34888888888888892</v>
      </c>
      <c r="O128" s="4">
        <f t="shared" si="15"/>
        <v>0.74250000000000005</v>
      </c>
      <c r="P128">
        <v>100</v>
      </c>
      <c r="Q128">
        <f t="shared" si="16"/>
        <v>-0.34444444444444444</v>
      </c>
      <c r="R128">
        <f t="shared" si="17"/>
        <v>1.1233966666666666</v>
      </c>
      <c r="S128">
        <f t="shared" si="18"/>
        <v>41003.978333333333</v>
      </c>
      <c r="T128" s="4">
        <f t="shared" si="19"/>
        <v>28702.784833333331</v>
      </c>
    </row>
    <row r="129" spans="1:20">
      <c r="A129" s="30" t="s">
        <v>175</v>
      </c>
      <c r="B129" s="30" t="s">
        <v>326</v>
      </c>
      <c r="C129" s="30" t="s">
        <v>357</v>
      </c>
      <c r="D129" s="30">
        <v>1</v>
      </c>
      <c r="E129" s="30">
        <v>1000</v>
      </c>
      <c r="F129" s="29">
        <f t="shared" si="10"/>
        <v>0.97297297297297303</v>
      </c>
      <c r="G129" s="31">
        <f t="shared" si="11"/>
        <v>11675.675675675677</v>
      </c>
      <c r="H129" s="30">
        <v>240</v>
      </c>
      <c r="I129" s="30">
        <v>0.36990000000000001</v>
      </c>
      <c r="J129" s="30">
        <v>140</v>
      </c>
      <c r="K129" s="33">
        <v>288</v>
      </c>
      <c r="L129">
        <f t="shared" si="12"/>
        <v>148</v>
      </c>
      <c r="M129">
        <f t="shared" si="13"/>
        <v>100</v>
      </c>
      <c r="N129">
        <f t="shared" si="14"/>
        <v>0.64054054054054055</v>
      </c>
      <c r="O129" s="4">
        <f t="shared" si="15"/>
        <v>0.36990000000000001</v>
      </c>
      <c r="P129">
        <v>100</v>
      </c>
      <c r="Q129">
        <f t="shared" si="16"/>
        <v>-0.11621621621621622</v>
      </c>
      <c r="R129">
        <f t="shared" si="17"/>
        <v>0.9427083783783784</v>
      </c>
      <c r="S129">
        <f t="shared" si="18"/>
        <v>34408.855810810812</v>
      </c>
      <c r="T129" s="4">
        <f t="shared" si="19"/>
        <v>24086.199067567566</v>
      </c>
    </row>
    <row r="130" spans="1:20">
      <c r="A130" s="30" t="s">
        <v>176</v>
      </c>
      <c r="B130" s="30" t="s">
        <v>326</v>
      </c>
      <c r="C130" s="30" t="s">
        <v>357</v>
      </c>
      <c r="D130" s="30">
        <v>2</v>
      </c>
      <c r="E130" s="30">
        <v>1480</v>
      </c>
      <c r="F130" s="29">
        <f t="shared" si="10"/>
        <v>0.97297297297297303</v>
      </c>
      <c r="G130" s="31">
        <f t="shared" si="11"/>
        <v>17280</v>
      </c>
      <c r="H130" s="30">
        <v>249</v>
      </c>
      <c r="I130" s="30">
        <v>0.44109999999999999</v>
      </c>
      <c r="J130" s="30">
        <v>175</v>
      </c>
      <c r="K130" s="33">
        <v>310</v>
      </c>
      <c r="L130">
        <f t="shared" si="12"/>
        <v>135</v>
      </c>
      <c r="M130">
        <f t="shared" si="13"/>
        <v>74</v>
      </c>
      <c r="N130">
        <f t="shared" si="14"/>
        <v>0.53851851851851851</v>
      </c>
      <c r="O130" s="4">
        <f t="shared" si="15"/>
        <v>0.44109999999999999</v>
      </c>
      <c r="P130">
        <v>100</v>
      </c>
      <c r="Q130">
        <f t="shared" si="16"/>
        <v>-0.34444444444444444</v>
      </c>
      <c r="R130">
        <f t="shared" si="17"/>
        <v>1.1233966666666666</v>
      </c>
      <c r="S130">
        <f t="shared" si="18"/>
        <v>41003.978333333333</v>
      </c>
      <c r="T130" s="4">
        <f t="shared" si="19"/>
        <v>28702.784833333331</v>
      </c>
    </row>
    <row r="131" spans="1:20">
      <c r="A131" s="30" t="s">
        <v>177</v>
      </c>
      <c r="B131" s="30" t="s">
        <v>328</v>
      </c>
      <c r="C131" s="30" t="s">
        <v>356</v>
      </c>
      <c r="D131" s="30">
        <v>1</v>
      </c>
      <c r="E131" s="30">
        <v>650</v>
      </c>
      <c r="F131" s="29">
        <f t="shared" si="10"/>
        <v>0.97297297297297303</v>
      </c>
      <c r="G131" s="31">
        <f t="shared" si="11"/>
        <v>7589.1891891891892</v>
      </c>
      <c r="H131" s="30">
        <v>107</v>
      </c>
      <c r="I131" s="30">
        <v>0.47949999999999998</v>
      </c>
      <c r="J131" s="30">
        <v>80</v>
      </c>
      <c r="K131" s="33">
        <v>156</v>
      </c>
      <c r="L131">
        <f t="shared" si="12"/>
        <v>76</v>
      </c>
      <c r="M131">
        <f t="shared" si="13"/>
        <v>27</v>
      </c>
      <c r="N131">
        <f t="shared" si="14"/>
        <v>0.38421052631578945</v>
      </c>
      <c r="O131" s="4">
        <f t="shared" si="15"/>
        <v>0.47949999999999998</v>
      </c>
      <c r="P131">
        <v>100</v>
      </c>
      <c r="Q131">
        <f t="shared" si="16"/>
        <v>0.31052631578947365</v>
      </c>
      <c r="R131">
        <f t="shared" si="17"/>
        <v>0.60485631578947374</v>
      </c>
      <c r="S131">
        <f t="shared" si="18"/>
        <v>22077.255526315792</v>
      </c>
      <c r="T131" s="4">
        <f t="shared" si="19"/>
        <v>15454.078868421053</v>
      </c>
    </row>
    <row r="132" spans="1:20">
      <c r="A132" s="30" t="s">
        <v>178</v>
      </c>
      <c r="B132" s="30" t="s">
        <v>328</v>
      </c>
      <c r="C132" s="30" t="s">
        <v>356</v>
      </c>
      <c r="D132" s="30">
        <v>2</v>
      </c>
      <c r="E132" s="30">
        <v>920</v>
      </c>
      <c r="F132" s="29">
        <f t="shared" ref="F132:F195" si="20">36/37</f>
        <v>0.97297297297297303</v>
      </c>
      <c r="G132" s="31">
        <f t="shared" si="11"/>
        <v>10741.621621621622</v>
      </c>
      <c r="H132" s="30">
        <v>147</v>
      </c>
      <c r="I132" s="30">
        <v>0.41370000000000001</v>
      </c>
      <c r="J132" s="30">
        <v>108</v>
      </c>
      <c r="K132" s="33">
        <v>205</v>
      </c>
      <c r="L132">
        <f t="shared" si="12"/>
        <v>97</v>
      </c>
      <c r="M132">
        <f t="shared" si="13"/>
        <v>39</v>
      </c>
      <c r="N132">
        <f t="shared" si="14"/>
        <v>0.42164948453608253</v>
      </c>
      <c r="O132" s="4">
        <f t="shared" si="15"/>
        <v>0.41370000000000001</v>
      </c>
      <c r="P132">
        <v>100</v>
      </c>
      <c r="Q132">
        <f t="shared" si="16"/>
        <v>3.4020618556701035E-2</v>
      </c>
      <c r="R132">
        <f t="shared" si="17"/>
        <v>0.82376587628865983</v>
      </c>
      <c r="S132">
        <f t="shared" si="18"/>
        <v>30067.454484536087</v>
      </c>
      <c r="T132" s="4">
        <f t="shared" si="19"/>
        <v>21047.21813917526</v>
      </c>
    </row>
    <row r="133" spans="1:20">
      <c r="A133" s="30" t="s">
        <v>179</v>
      </c>
      <c r="B133" s="30" t="s">
        <v>328</v>
      </c>
      <c r="C133" s="30" t="s">
        <v>357</v>
      </c>
      <c r="D133" s="30">
        <v>1</v>
      </c>
      <c r="E133" s="30">
        <v>880</v>
      </c>
      <c r="F133" s="29">
        <f t="shared" si="20"/>
        <v>0.97297297297297303</v>
      </c>
      <c r="G133" s="31">
        <f t="shared" ref="G133:G196" si="21">E133*12*F133</f>
        <v>10274.594594594595</v>
      </c>
      <c r="H133" s="30">
        <v>246</v>
      </c>
      <c r="I133" s="30">
        <v>0.44379999999999997</v>
      </c>
      <c r="J133" s="30">
        <v>145</v>
      </c>
      <c r="K133" s="33">
        <v>333</v>
      </c>
      <c r="L133">
        <f t="shared" ref="L133:L196" si="22">K133-J133</f>
        <v>188</v>
      </c>
      <c r="M133">
        <f t="shared" ref="M133:M196" si="23">H133-J133</f>
        <v>101</v>
      </c>
      <c r="N133">
        <f t="shared" ref="N133:N196" si="24">0.1+0.8*M133/L133</f>
        <v>0.52978723404255323</v>
      </c>
      <c r="O133" s="4">
        <f t="shared" ref="O133:O196" si="25">I133</f>
        <v>0.44379999999999997</v>
      </c>
      <c r="P133">
        <v>100</v>
      </c>
      <c r="Q133">
        <f t="shared" ref="Q133:Q196" si="26">0.1+0.8*(P133-J133)/(K133-J133)</f>
        <v>-9.1489361702127653E-2</v>
      </c>
      <c r="R133">
        <f t="shared" ref="R133:R196" si="27">R$2+Q$2*Q133</f>
        <v>0.92313212765957453</v>
      </c>
      <c r="S133">
        <f t="shared" ref="S133:S196" si="28">365*R133*P133</f>
        <v>33694.322659574471</v>
      </c>
      <c r="T133" s="4">
        <f t="shared" ref="T133:T196" si="29">S133*(1-T$1)</f>
        <v>23586.025861702128</v>
      </c>
    </row>
    <row r="134" spans="1:20">
      <c r="A134" s="30" t="s">
        <v>180</v>
      </c>
      <c r="B134" s="30" t="s">
        <v>328</v>
      </c>
      <c r="C134" s="30" t="s">
        <v>357</v>
      </c>
      <c r="D134" s="30">
        <v>2</v>
      </c>
      <c r="E134" s="30">
        <v>1200</v>
      </c>
      <c r="F134" s="29">
        <f t="shared" si="20"/>
        <v>0.97297297297297303</v>
      </c>
      <c r="G134" s="31">
        <f t="shared" si="21"/>
        <v>14010.810810810812</v>
      </c>
      <c r="H134" s="30">
        <v>169</v>
      </c>
      <c r="I134" s="30">
        <v>0.61919999999999997</v>
      </c>
      <c r="J134" s="30">
        <v>160</v>
      </c>
      <c r="K134" s="33">
        <v>310</v>
      </c>
      <c r="L134">
        <f t="shared" si="22"/>
        <v>150</v>
      </c>
      <c r="M134">
        <f t="shared" si="23"/>
        <v>9</v>
      </c>
      <c r="N134">
        <f t="shared" si="24"/>
        <v>0.14800000000000002</v>
      </c>
      <c r="O134" s="4">
        <f t="shared" si="25"/>
        <v>0.61919999999999997</v>
      </c>
      <c r="P134">
        <v>100</v>
      </c>
      <c r="Q134">
        <f t="shared" si="26"/>
        <v>-0.22</v>
      </c>
      <c r="R134">
        <f t="shared" si="27"/>
        <v>1.0248740000000001</v>
      </c>
      <c r="S134">
        <f t="shared" si="28"/>
        <v>37407.901000000005</v>
      </c>
      <c r="T134" s="4">
        <f t="shared" si="29"/>
        <v>26185.530700000003</v>
      </c>
    </row>
    <row r="135" spans="1:20">
      <c r="A135" s="30" t="s">
        <v>181</v>
      </c>
      <c r="B135" s="30" t="s">
        <v>329</v>
      </c>
      <c r="C135" s="30" t="s">
        <v>356</v>
      </c>
      <c r="D135" s="30">
        <v>1</v>
      </c>
      <c r="E135" s="30">
        <v>1000</v>
      </c>
      <c r="F135" s="29">
        <f t="shared" si="20"/>
        <v>0.97297297297297303</v>
      </c>
      <c r="G135" s="31">
        <f t="shared" si="21"/>
        <v>11675.675675675677</v>
      </c>
      <c r="H135" s="30">
        <v>174</v>
      </c>
      <c r="I135" s="30">
        <v>0.54790000000000005</v>
      </c>
      <c r="J135" s="30">
        <v>95</v>
      </c>
      <c r="K135" s="33">
        <v>280</v>
      </c>
      <c r="L135">
        <f t="shared" si="22"/>
        <v>185</v>
      </c>
      <c r="M135">
        <f t="shared" si="23"/>
        <v>79</v>
      </c>
      <c r="N135">
        <f t="shared" si="24"/>
        <v>0.44162162162162166</v>
      </c>
      <c r="O135" s="4">
        <f t="shared" si="25"/>
        <v>0.54790000000000005</v>
      </c>
      <c r="P135">
        <v>100</v>
      </c>
      <c r="Q135">
        <f t="shared" si="26"/>
        <v>0.12162162162162163</v>
      </c>
      <c r="R135">
        <f t="shared" si="27"/>
        <v>0.75441216216216223</v>
      </c>
      <c r="S135">
        <f t="shared" si="28"/>
        <v>27536.04391891892</v>
      </c>
      <c r="T135" s="4">
        <f t="shared" si="29"/>
        <v>19275.230743243243</v>
      </c>
    </row>
    <row r="136" spans="1:20">
      <c r="A136" s="30" t="s">
        <v>182</v>
      </c>
      <c r="B136" s="30" t="s">
        <v>329</v>
      </c>
      <c r="C136" s="30" t="s">
        <v>356</v>
      </c>
      <c r="D136" s="30">
        <v>2</v>
      </c>
      <c r="E136" s="30">
        <v>1200</v>
      </c>
      <c r="F136" s="29">
        <f t="shared" si="20"/>
        <v>0.97297297297297303</v>
      </c>
      <c r="G136" s="31">
        <f t="shared" si="21"/>
        <v>14010.810810810812</v>
      </c>
      <c r="H136" s="30">
        <v>203</v>
      </c>
      <c r="I136" s="30">
        <v>0.2712</v>
      </c>
      <c r="J136" s="30">
        <v>125</v>
      </c>
      <c r="K136" s="33">
        <v>277</v>
      </c>
      <c r="L136">
        <f t="shared" si="22"/>
        <v>152</v>
      </c>
      <c r="M136">
        <f t="shared" si="23"/>
        <v>78</v>
      </c>
      <c r="N136">
        <f t="shared" si="24"/>
        <v>0.51052631578947372</v>
      </c>
      <c r="O136" s="4">
        <f t="shared" si="25"/>
        <v>0.2712</v>
      </c>
      <c r="P136">
        <v>100</v>
      </c>
      <c r="Q136">
        <f t="shared" si="26"/>
        <v>-3.157894736842104E-2</v>
      </c>
      <c r="R136">
        <f t="shared" si="27"/>
        <v>0.87570105263157894</v>
      </c>
      <c r="S136">
        <f t="shared" si="28"/>
        <v>31963.088421052627</v>
      </c>
      <c r="T136" s="4">
        <f t="shared" si="29"/>
        <v>22374.161894736837</v>
      </c>
    </row>
    <row r="137" spans="1:20">
      <c r="A137" s="30" t="s">
        <v>183</v>
      </c>
      <c r="B137" s="30" t="s">
        <v>329</v>
      </c>
      <c r="C137" s="30" t="s">
        <v>357</v>
      </c>
      <c r="D137" s="30">
        <v>1</v>
      </c>
      <c r="E137" s="30">
        <v>1400</v>
      </c>
      <c r="F137" s="29">
        <f t="shared" si="20"/>
        <v>0.97297297297297303</v>
      </c>
      <c r="G137" s="31">
        <f t="shared" si="21"/>
        <v>16345.945945945947</v>
      </c>
      <c r="H137" s="30">
        <v>240</v>
      </c>
      <c r="I137" s="30">
        <v>0.76160000000000005</v>
      </c>
      <c r="J137" s="30">
        <v>209</v>
      </c>
      <c r="K137" s="33">
        <v>384</v>
      </c>
      <c r="L137">
        <f t="shared" si="22"/>
        <v>175</v>
      </c>
      <c r="M137">
        <f t="shared" si="23"/>
        <v>31</v>
      </c>
      <c r="N137">
        <f t="shared" si="24"/>
        <v>0.24171428571428571</v>
      </c>
      <c r="O137" s="4">
        <f t="shared" si="25"/>
        <v>0.76160000000000005</v>
      </c>
      <c r="P137">
        <v>100</v>
      </c>
      <c r="Q137">
        <f t="shared" si="26"/>
        <v>-0.39828571428571424</v>
      </c>
      <c r="R137">
        <f t="shared" si="27"/>
        <v>1.1660227999999999</v>
      </c>
      <c r="S137">
        <f t="shared" si="28"/>
        <v>42559.832199999997</v>
      </c>
      <c r="T137" s="4">
        <f t="shared" si="29"/>
        <v>29791.882539999995</v>
      </c>
    </row>
    <row r="138" spans="1:20">
      <c r="A138" s="30" t="s">
        <v>184</v>
      </c>
      <c r="B138" s="30" t="s">
        <v>327</v>
      </c>
      <c r="C138" s="30" t="s">
        <v>357</v>
      </c>
      <c r="D138" s="30">
        <v>1</v>
      </c>
      <c r="E138" s="30">
        <v>2700</v>
      </c>
      <c r="F138" s="29">
        <f t="shared" si="20"/>
        <v>0.97297297297297303</v>
      </c>
      <c r="G138" s="31">
        <f t="shared" si="21"/>
        <v>31524.324324324327</v>
      </c>
      <c r="H138" s="30">
        <v>389</v>
      </c>
      <c r="I138" s="30">
        <v>0.51229999999999998</v>
      </c>
      <c r="J138" s="30">
        <v>202</v>
      </c>
      <c r="K138" s="33">
        <v>629</v>
      </c>
      <c r="L138">
        <f t="shared" si="22"/>
        <v>427</v>
      </c>
      <c r="M138">
        <f t="shared" si="23"/>
        <v>187</v>
      </c>
      <c r="N138">
        <f t="shared" si="24"/>
        <v>0.45035128805620606</v>
      </c>
      <c r="O138" s="4">
        <f t="shared" si="25"/>
        <v>0.51229999999999998</v>
      </c>
      <c r="P138">
        <v>100</v>
      </c>
      <c r="Q138">
        <f t="shared" si="26"/>
        <v>-9.1100702576112413E-2</v>
      </c>
      <c r="R138">
        <f t="shared" si="27"/>
        <v>0.92282442622950822</v>
      </c>
      <c r="S138">
        <f t="shared" si="28"/>
        <v>33683.091557377047</v>
      </c>
      <c r="T138" s="4">
        <f t="shared" si="29"/>
        <v>23578.164090163933</v>
      </c>
    </row>
    <row r="139" spans="1:20">
      <c r="A139" s="30" t="s">
        <v>185</v>
      </c>
      <c r="B139" s="30" t="s">
        <v>329</v>
      </c>
      <c r="C139" s="30" t="s">
        <v>357</v>
      </c>
      <c r="D139" s="30">
        <v>2</v>
      </c>
      <c r="E139" s="30">
        <v>1600</v>
      </c>
      <c r="F139" s="29">
        <f t="shared" si="20"/>
        <v>0.97297297297297303</v>
      </c>
      <c r="G139" s="31">
        <f t="shared" si="21"/>
        <v>18681.081081081084</v>
      </c>
      <c r="H139" s="30">
        <v>312</v>
      </c>
      <c r="I139" s="30">
        <v>0.60819999999999996</v>
      </c>
      <c r="J139" s="30">
        <v>220</v>
      </c>
      <c r="K139" s="33">
        <v>418</v>
      </c>
      <c r="L139">
        <f t="shared" si="22"/>
        <v>198</v>
      </c>
      <c r="M139">
        <f t="shared" si="23"/>
        <v>92</v>
      </c>
      <c r="N139">
        <f t="shared" si="24"/>
        <v>0.47171717171717176</v>
      </c>
      <c r="O139" s="4">
        <f t="shared" si="25"/>
        <v>0.60819999999999996</v>
      </c>
      <c r="P139">
        <v>100</v>
      </c>
      <c r="Q139">
        <f t="shared" si="26"/>
        <v>-0.38484848484848488</v>
      </c>
      <c r="R139">
        <f t="shared" si="27"/>
        <v>1.1553845454545455</v>
      </c>
      <c r="S139">
        <f t="shared" si="28"/>
        <v>42171.535909090911</v>
      </c>
      <c r="T139" s="4">
        <f t="shared" si="29"/>
        <v>29520.075136363637</v>
      </c>
    </row>
    <row r="140" spans="1:20">
      <c r="A140" s="30" t="s">
        <v>186</v>
      </c>
      <c r="B140" s="30" t="s">
        <v>330</v>
      </c>
      <c r="C140" s="30" t="s">
        <v>356</v>
      </c>
      <c r="D140" s="30">
        <v>1</v>
      </c>
      <c r="E140" s="30">
        <v>1105</v>
      </c>
      <c r="F140" s="29">
        <f t="shared" si="20"/>
        <v>0.97297297297297303</v>
      </c>
      <c r="G140" s="31">
        <f t="shared" si="21"/>
        <v>12901.621621621622</v>
      </c>
      <c r="H140" s="30">
        <v>111</v>
      </c>
      <c r="I140" s="30">
        <v>0.61099999999999999</v>
      </c>
      <c r="J140" s="30">
        <v>82</v>
      </c>
      <c r="K140" s="33">
        <v>235</v>
      </c>
      <c r="L140">
        <f t="shared" si="22"/>
        <v>153</v>
      </c>
      <c r="M140">
        <f t="shared" si="23"/>
        <v>29</v>
      </c>
      <c r="N140">
        <f t="shared" si="24"/>
        <v>0.25163398692810457</v>
      </c>
      <c r="O140" s="4">
        <f t="shared" si="25"/>
        <v>0.61099999999999999</v>
      </c>
      <c r="P140">
        <v>100</v>
      </c>
      <c r="Q140">
        <f t="shared" si="26"/>
        <v>0.19411764705882353</v>
      </c>
      <c r="R140">
        <f t="shared" si="27"/>
        <v>0.69701705882352938</v>
      </c>
      <c r="S140">
        <f t="shared" si="28"/>
        <v>25441.122647058823</v>
      </c>
      <c r="T140" s="4">
        <f t="shared" si="29"/>
        <v>17808.785852941175</v>
      </c>
    </row>
    <row r="141" spans="1:20">
      <c r="A141" s="30" t="s">
        <v>187</v>
      </c>
      <c r="B141" s="30" t="s">
        <v>330</v>
      </c>
      <c r="C141" s="30" t="s">
        <v>356</v>
      </c>
      <c r="D141" s="30">
        <v>2</v>
      </c>
      <c r="E141" s="30">
        <v>1665</v>
      </c>
      <c r="F141" s="29">
        <f t="shared" si="20"/>
        <v>0.97297297297297303</v>
      </c>
      <c r="G141" s="31">
        <f t="shared" si="21"/>
        <v>19440</v>
      </c>
      <c r="H141" s="30">
        <v>169</v>
      </c>
      <c r="I141" s="30">
        <v>0.30680000000000002</v>
      </c>
      <c r="J141" s="30">
        <v>130</v>
      </c>
      <c r="K141" s="33">
        <v>200</v>
      </c>
      <c r="L141">
        <f t="shared" si="22"/>
        <v>70</v>
      </c>
      <c r="M141">
        <f t="shared" si="23"/>
        <v>39</v>
      </c>
      <c r="N141">
        <f t="shared" si="24"/>
        <v>0.54571428571428571</v>
      </c>
      <c r="O141" s="4">
        <f t="shared" si="25"/>
        <v>0.30680000000000002</v>
      </c>
      <c r="P141">
        <v>100</v>
      </c>
      <c r="Q141">
        <f t="shared" si="26"/>
        <v>-0.24285714285714285</v>
      </c>
      <c r="R141">
        <f t="shared" si="27"/>
        <v>1.04297</v>
      </c>
      <c r="S141">
        <f t="shared" si="28"/>
        <v>38068.404999999999</v>
      </c>
      <c r="T141" s="4">
        <f t="shared" si="29"/>
        <v>26647.883499999996</v>
      </c>
    </row>
    <row r="142" spans="1:20">
      <c r="A142" s="30" t="s">
        <v>188</v>
      </c>
      <c r="B142" s="30" t="s">
        <v>330</v>
      </c>
      <c r="C142" s="30" t="s">
        <v>357</v>
      </c>
      <c r="D142" s="30">
        <v>1</v>
      </c>
      <c r="E142" s="30">
        <v>1175</v>
      </c>
      <c r="F142" s="29">
        <f t="shared" si="20"/>
        <v>0.97297297297297303</v>
      </c>
      <c r="G142" s="31">
        <f t="shared" si="21"/>
        <v>13718.91891891892</v>
      </c>
      <c r="H142" s="30">
        <v>201</v>
      </c>
      <c r="I142" s="30">
        <v>0.52329999999999999</v>
      </c>
      <c r="J142" s="30">
        <v>106</v>
      </c>
      <c r="K142" s="33">
        <v>267</v>
      </c>
      <c r="L142">
        <f t="shared" si="22"/>
        <v>161</v>
      </c>
      <c r="M142">
        <f t="shared" si="23"/>
        <v>95</v>
      </c>
      <c r="N142">
        <f t="shared" si="24"/>
        <v>0.57204968944099377</v>
      </c>
      <c r="O142" s="4">
        <f t="shared" si="25"/>
        <v>0.52329999999999999</v>
      </c>
      <c r="P142">
        <v>100</v>
      </c>
      <c r="Q142">
        <f t="shared" si="26"/>
        <v>7.0186335403726707E-2</v>
      </c>
      <c r="R142">
        <f t="shared" si="27"/>
        <v>0.79513347826086955</v>
      </c>
      <c r="S142">
        <f t="shared" si="28"/>
        <v>29022.37195652174</v>
      </c>
      <c r="T142" s="4">
        <f t="shared" si="29"/>
        <v>20315.660369565216</v>
      </c>
    </row>
    <row r="143" spans="1:20">
      <c r="A143" s="30" t="s">
        <v>189</v>
      </c>
      <c r="B143" s="30" t="s">
        <v>330</v>
      </c>
      <c r="C143" s="30" t="s">
        <v>357</v>
      </c>
      <c r="D143" s="30">
        <v>2</v>
      </c>
      <c r="E143" s="30">
        <v>1725</v>
      </c>
      <c r="F143" s="29">
        <f t="shared" si="20"/>
        <v>0.97297297297297303</v>
      </c>
      <c r="G143" s="31">
        <f t="shared" si="21"/>
        <v>20140.54054054054</v>
      </c>
      <c r="H143" s="30">
        <v>242</v>
      </c>
      <c r="I143" s="30">
        <v>0.48220000000000002</v>
      </c>
      <c r="J143" s="30">
        <v>195</v>
      </c>
      <c r="K143" s="33">
        <v>305</v>
      </c>
      <c r="L143">
        <f t="shared" si="22"/>
        <v>110</v>
      </c>
      <c r="M143">
        <f t="shared" si="23"/>
        <v>47</v>
      </c>
      <c r="N143">
        <f t="shared" si="24"/>
        <v>0.44181818181818189</v>
      </c>
      <c r="O143" s="4">
        <f t="shared" si="25"/>
        <v>0.48220000000000002</v>
      </c>
      <c r="P143">
        <v>100</v>
      </c>
      <c r="Q143">
        <f t="shared" si="26"/>
        <v>-0.59090909090909094</v>
      </c>
      <c r="R143">
        <f t="shared" si="27"/>
        <v>1.3185227272727273</v>
      </c>
      <c r="S143">
        <f t="shared" si="28"/>
        <v>48126.079545454544</v>
      </c>
      <c r="T143" s="4">
        <f t="shared" si="29"/>
        <v>33688.255681818177</v>
      </c>
    </row>
    <row r="144" spans="1:20">
      <c r="A144" s="30" t="s">
        <v>190</v>
      </c>
      <c r="B144" s="30" t="s">
        <v>331</v>
      </c>
      <c r="C144" s="30" t="s">
        <v>356</v>
      </c>
      <c r="D144" s="30">
        <v>1</v>
      </c>
      <c r="E144" s="30">
        <v>709</v>
      </c>
      <c r="F144" s="29">
        <f t="shared" si="20"/>
        <v>0.97297297297297303</v>
      </c>
      <c r="G144" s="31">
        <f t="shared" si="21"/>
        <v>8278.0540540540551</v>
      </c>
      <c r="H144" s="30">
        <v>158</v>
      </c>
      <c r="I144" s="30">
        <v>0.22189999999999999</v>
      </c>
      <c r="J144" s="30">
        <v>86</v>
      </c>
      <c r="K144" s="33">
        <v>192</v>
      </c>
      <c r="L144">
        <f t="shared" si="22"/>
        <v>106</v>
      </c>
      <c r="M144">
        <f t="shared" si="23"/>
        <v>72</v>
      </c>
      <c r="N144">
        <f t="shared" si="24"/>
        <v>0.64339622641509431</v>
      </c>
      <c r="O144" s="4">
        <f t="shared" si="25"/>
        <v>0.22189999999999999</v>
      </c>
      <c r="P144">
        <v>100</v>
      </c>
      <c r="Q144">
        <f t="shared" si="26"/>
        <v>0.20566037735849058</v>
      </c>
      <c r="R144">
        <f t="shared" si="27"/>
        <v>0.68787867924528301</v>
      </c>
      <c r="S144">
        <f t="shared" si="28"/>
        <v>25107.571792452829</v>
      </c>
      <c r="T144" s="4">
        <f t="shared" si="29"/>
        <v>17575.300254716978</v>
      </c>
    </row>
    <row r="145" spans="1:20">
      <c r="A145" s="30" t="s">
        <v>191</v>
      </c>
      <c r="B145" s="30" t="s">
        <v>331</v>
      </c>
      <c r="C145" s="30" t="s">
        <v>356</v>
      </c>
      <c r="D145" s="30">
        <v>2</v>
      </c>
      <c r="E145" s="30">
        <v>869</v>
      </c>
      <c r="F145" s="29">
        <f t="shared" si="20"/>
        <v>0.97297297297297303</v>
      </c>
      <c r="G145" s="31">
        <f t="shared" si="21"/>
        <v>10146.162162162163</v>
      </c>
      <c r="H145" s="30">
        <v>246</v>
      </c>
      <c r="I145" s="30">
        <v>0.38900000000000001</v>
      </c>
      <c r="J145" s="30">
        <v>135</v>
      </c>
      <c r="K145" s="33">
        <v>305</v>
      </c>
      <c r="L145">
        <f t="shared" si="22"/>
        <v>170</v>
      </c>
      <c r="M145">
        <f t="shared" si="23"/>
        <v>111</v>
      </c>
      <c r="N145">
        <f t="shared" si="24"/>
        <v>0.62235294117647066</v>
      </c>
      <c r="O145" s="4">
        <f t="shared" si="25"/>
        <v>0.38900000000000001</v>
      </c>
      <c r="P145">
        <v>100</v>
      </c>
      <c r="Q145">
        <f t="shared" si="26"/>
        <v>-6.4705882352941169E-2</v>
      </c>
      <c r="R145">
        <f t="shared" si="27"/>
        <v>0.90192764705882356</v>
      </c>
      <c r="S145">
        <f t="shared" si="28"/>
        <v>32920.359117647058</v>
      </c>
      <c r="T145" s="4">
        <f t="shared" si="29"/>
        <v>23044.251382352941</v>
      </c>
    </row>
    <row r="146" spans="1:20">
      <c r="A146" s="30" t="s">
        <v>192</v>
      </c>
      <c r="B146" s="30" t="s">
        <v>331</v>
      </c>
      <c r="C146" s="30" t="s">
        <v>357</v>
      </c>
      <c r="D146" s="30">
        <v>1</v>
      </c>
      <c r="E146" s="30">
        <v>925</v>
      </c>
      <c r="F146" s="29">
        <f t="shared" si="20"/>
        <v>0.97297297297297303</v>
      </c>
      <c r="G146" s="31">
        <f t="shared" si="21"/>
        <v>10800</v>
      </c>
      <c r="H146" s="30">
        <v>207</v>
      </c>
      <c r="I146" s="30">
        <v>0.41639999999999999</v>
      </c>
      <c r="J146" s="30">
        <v>125</v>
      </c>
      <c r="K146" s="33">
        <v>288</v>
      </c>
      <c r="L146">
        <f t="shared" si="22"/>
        <v>163</v>
      </c>
      <c r="M146">
        <f t="shared" si="23"/>
        <v>82</v>
      </c>
      <c r="N146">
        <f t="shared" si="24"/>
        <v>0.50245398773006145</v>
      </c>
      <c r="O146" s="4">
        <f t="shared" si="25"/>
        <v>0.41639999999999999</v>
      </c>
      <c r="P146">
        <v>100</v>
      </c>
      <c r="Q146">
        <f t="shared" si="26"/>
        <v>-2.2699386503067479E-2</v>
      </c>
      <c r="R146">
        <f t="shared" si="27"/>
        <v>0.86867110429447858</v>
      </c>
      <c r="S146">
        <f t="shared" si="28"/>
        <v>31706.495306748468</v>
      </c>
      <c r="T146" s="4">
        <f t="shared" si="29"/>
        <v>22194.546714723925</v>
      </c>
    </row>
    <row r="147" spans="1:20">
      <c r="A147" s="30" t="s">
        <v>193</v>
      </c>
      <c r="B147" s="30" t="s">
        <v>331</v>
      </c>
      <c r="C147" s="30" t="s">
        <v>357</v>
      </c>
      <c r="D147" s="30">
        <v>2</v>
      </c>
      <c r="E147" s="30">
        <v>1350</v>
      </c>
      <c r="F147" s="29">
        <f t="shared" si="20"/>
        <v>0.97297297297297303</v>
      </c>
      <c r="G147" s="31">
        <f t="shared" si="21"/>
        <v>15762.162162162163</v>
      </c>
      <c r="H147" s="30">
        <v>224</v>
      </c>
      <c r="I147" s="30">
        <v>0.4849</v>
      </c>
      <c r="J147" s="30">
        <v>119</v>
      </c>
      <c r="K147" s="33">
        <v>360</v>
      </c>
      <c r="L147">
        <f t="shared" si="22"/>
        <v>241</v>
      </c>
      <c r="M147">
        <f t="shared" si="23"/>
        <v>105</v>
      </c>
      <c r="N147">
        <f t="shared" si="24"/>
        <v>0.44854771784232361</v>
      </c>
      <c r="O147" s="4">
        <f t="shared" si="25"/>
        <v>0.4849</v>
      </c>
      <c r="P147">
        <v>100</v>
      </c>
      <c r="Q147">
        <f t="shared" si="26"/>
        <v>3.6929460580912871E-2</v>
      </c>
      <c r="R147">
        <f t="shared" si="27"/>
        <v>0.82146294605809134</v>
      </c>
      <c r="S147">
        <f t="shared" si="28"/>
        <v>29983.397531120336</v>
      </c>
      <c r="T147" s="4">
        <f t="shared" si="29"/>
        <v>20988.378271784233</v>
      </c>
    </row>
    <row r="148" spans="1:20">
      <c r="A148" s="30" t="s">
        <v>194</v>
      </c>
      <c r="B148" s="30" t="s">
        <v>332</v>
      </c>
      <c r="C148" s="30" t="s">
        <v>356</v>
      </c>
      <c r="D148" s="30">
        <v>1</v>
      </c>
      <c r="E148" s="30">
        <v>900</v>
      </c>
      <c r="F148" s="29">
        <f t="shared" si="20"/>
        <v>0.97297297297297303</v>
      </c>
      <c r="G148" s="31">
        <f t="shared" si="21"/>
        <v>10508.108108108108</v>
      </c>
      <c r="H148" s="30">
        <v>139</v>
      </c>
      <c r="I148" s="30">
        <v>0.55069999999999997</v>
      </c>
      <c r="J148" s="30">
        <v>89</v>
      </c>
      <c r="K148" s="33">
        <v>177</v>
      </c>
      <c r="L148">
        <f t="shared" si="22"/>
        <v>88</v>
      </c>
      <c r="M148">
        <f t="shared" si="23"/>
        <v>50</v>
      </c>
      <c r="N148">
        <f t="shared" si="24"/>
        <v>0.55454545454545456</v>
      </c>
      <c r="O148" s="4">
        <f t="shared" si="25"/>
        <v>0.55069999999999997</v>
      </c>
      <c r="P148">
        <v>100</v>
      </c>
      <c r="Q148">
        <f t="shared" si="26"/>
        <v>0.2</v>
      </c>
      <c r="R148">
        <f t="shared" si="27"/>
        <v>0.69235999999999998</v>
      </c>
      <c r="S148">
        <f t="shared" si="28"/>
        <v>25271.14</v>
      </c>
      <c r="T148" s="4">
        <f t="shared" si="29"/>
        <v>17689.797999999999</v>
      </c>
    </row>
    <row r="149" spans="1:20">
      <c r="A149" s="30" t="s">
        <v>195</v>
      </c>
      <c r="B149" s="30" t="s">
        <v>327</v>
      </c>
      <c r="C149" s="30" t="s">
        <v>357</v>
      </c>
      <c r="D149" s="30">
        <v>2</v>
      </c>
      <c r="E149" s="30">
        <v>3200</v>
      </c>
      <c r="F149" s="29">
        <f t="shared" si="20"/>
        <v>0.97297297297297303</v>
      </c>
      <c r="G149" s="31">
        <f t="shared" si="21"/>
        <v>37362.162162162167</v>
      </c>
      <c r="H149" s="30">
        <v>325</v>
      </c>
      <c r="I149" s="30">
        <v>0.81640000000000001</v>
      </c>
      <c r="J149" s="30">
        <v>195</v>
      </c>
      <c r="K149" s="33">
        <v>844</v>
      </c>
      <c r="L149">
        <f t="shared" si="22"/>
        <v>649</v>
      </c>
      <c r="M149">
        <f t="shared" si="23"/>
        <v>130</v>
      </c>
      <c r="N149">
        <f t="shared" si="24"/>
        <v>0.26024653312788903</v>
      </c>
      <c r="O149" s="4">
        <f t="shared" si="25"/>
        <v>0.81640000000000001</v>
      </c>
      <c r="P149">
        <v>100</v>
      </c>
      <c r="Q149">
        <f t="shared" si="26"/>
        <v>-1.7103235747303533E-2</v>
      </c>
      <c r="R149">
        <f t="shared" si="27"/>
        <v>0.86424063174114019</v>
      </c>
      <c r="S149">
        <f t="shared" si="28"/>
        <v>31544.783058551617</v>
      </c>
      <c r="T149" s="4">
        <f t="shared" si="29"/>
        <v>22081.348140986131</v>
      </c>
    </row>
    <row r="150" spans="1:20">
      <c r="A150" s="30" t="s">
        <v>196</v>
      </c>
      <c r="B150" s="30" t="s">
        <v>332</v>
      </c>
      <c r="C150" s="30" t="s">
        <v>356</v>
      </c>
      <c r="D150" s="30">
        <v>2</v>
      </c>
      <c r="E150" s="30">
        <v>1325</v>
      </c>
      <c r="F150" s="29">
        <f t="shared" si="20"/>
        <v>0.97297297297297303</v>
      </c>
      <c r="G150" s="31">
        <f t="shared" si="21"/>
        <v>15470.270270270272</v>
      </c>
      <c r="H150" s="30">
        <v>283</v>
      </c>
      <c r="I150" s="30">
        <v>0.29320000000000002</v>
      </c>
      <c r="J150" s="30">
        <v>161</v>
      </c>
      <c r="K150" s="33">
        <v>319</v>
      </c>
      <c r="L150">
        <f t="shared" si="22"/>
        <v>158</v>
      </c>
      <c r="M150">
        <f t="shared" si="23"/>
        <v>122</v>
      </c>
      <c r="N150">
        <f t="shared" si="24"/>
        <v>0.71772151898734182</v>
      </c>
      <c r="O150" s="4">
        <f t="shared" si="25"/>
        <v>0.29320000000000002</v>
      </c>
      <c r="P150">
        <v>100</v>
      </c>
      <c r="Q150">
        <f t="shared" si="26"/>
        <v>-0.20886075949367092</v>
      </c>
      <c r="R150">
        <f t="shared" si="27"/>
        <v>1.0160550632911391</v>
      </c>
      <c r="S150">
        <f t="shared" si="28"/>
        <v>37086.009810126583</v>
      </c>
      <c r="T150" s="4">
        <f t="shared" si="29"/>
        <v>25960.206867088607</v>
      </c>
    </row>
    <row r="151" spans="1:20">
      <c r="A151" s="30" t="s">
        <v>197</v>
      </c>
      <c r="B151" s="30" t="s">
        <v>332</v>
      </c>
      <c r="C151" s="30" t="s">
        <v>357</v>
      </c>
      <c r="D151" s="30">
        <v>1</v>
      </c>
      <c r="E151" s="30">
        <v>975</v>
      </c>
      <c r="F151" s="29">
        <f t="shared" si="20"/>
        <v>0.97297297297297303</v>
      </c>
      <c r="G151" s="31">
        <f t="shared" si="21"/>
        <v>11383.783783783785</v>
      </c>
      <c r="H151" s="30">
        <v>192</v>
      </c>
      <c r="I151" s="30">
        <v>0.50139999999999996</v>
      </c>
      <c r="J151" s="30">
        <v>145</v>
      </c>
      <c r="K151" s="33">
        <v>300</v>
      </c>
      <c r="L151">
        <f t="shared" si="22"/>
        <v>155</v>
      </c>
      <c r="M151">
        <f t="shared" si="23"/>
        <v>47</v>
      </c>
      <c r="N151">
        <f t="shared" si="24"/>
        <v>0.34258064516129033</v>
      </c>
      <c r="O151" s="4">
        <f t="shared" si="25"/>
        <v>0.50139999999999996</v>
      </c>
      <c r="P151">
        <v>100</v>
      </c>
      <c r="Q151">
        <f t="shared" si="26"/>
        <v>-0.13225806451612904</v>
      </c>
      <c r="R151">
        <f t="shared" si="27"/>
        <v>0.95540870967741931</v>
      </c>
      <c r="S151">
        <f t="shared" si="28"/>
        <v>34872.417903225803</v>
      </c>
      <c r="T151" s="4">
        <f t="shared" si="29"/>
        <v>24410.692532258061</v>
      </c>
    </row>
    <row r="152" spans="1:20">
      <c r="A152" s="30" t="s">
        <v>198</v>
      </c>
      <c r="B152" s="30" t="s">
        <v>332</v>
      </c>
      <c r="C152" s="30" t="s">
        <v>357</v>
      </c>
      <c r="D152" s="30">
        <v>2</v>
      </c>
      <c r="E152" s="30">
        <v>1550</v>
      </c>
      <c r="F152" s="29">
        <f t="shared" si="20"/>
        <v>0.97297297297297303</v>
      </c>
      <c r="G152" s="31">
        <f t="shared" si="21"/>
        <v>18097.297297297297</v>
      </c>
      <c r="H152" s="30">
        <v>307</v>
      </c>
      <c r="I152" s="30">
        <v>0.3014</v>
      </c>
      <c r="J152" s="30">
        <v>185</v>
      </c>
      <c r="K152" s="33">
        <v>376</v>
      </c>
      <c r="L152">
        <f t="shared" si="22"/>
        <v>191</v>
      </c>
      <c r="M152">
        <f t="shared" si="23"/>
        <v>122</v>
      </c>
      <c r="N152">
        <f t="shared" si="24"/>
        <v>0.61099476439790579</v>
      </c>
      <c r="O152" s="4">
        <f t="shared" si="25"/>
        <v>0.3014</v>
      </c>
      <c r="P152">
        <v>100</v>
      </c>
      <c r="Q152">
        <f t="shared" si="26"/>
        <v>-0.25602094240837692</v>
      </c>
      <c r="R152">
        <f t="shared" si="27"/>
        <v>1.0533917801047119</v>
      </c>
      <c r="S152">
        <f t="shared" si="28"/>
        <v>38448.799973821988</v>
      </c>
      <c r="T152" s="4">
        <f t="shared" si="29"/>
        <v>26914.159981675391</v>
      </c>
    </row>
    <row r="153" spans="1:20">
      <c r="A153" s="30" t="s">
        <v>199</v>
      </c>
      <c r="B153" s="30" t="s">
        <v>333</v>
      </c>
      <c r="C153" s="30" t="s">
        <v>356</v>
      </c>
      <c r="D153" s="30">
        <v>1</v>
      </c>
      <c r="E153" s="30">
        <v>1165</v>
      </c>
      <c r="F153" s="29">
        <f t="shared" si="20"/>
        <v>0.97297297297297303</v>
      </c>
      <c r="G153" s="31">
        <f t="shared" si="21"/>
        <v>13602.162162162163</v>
      </c>
      <c r="H153" s="30">
        <v>180</v>
      </c>
      <c r="I153" s="30">
        <v>0.34250000000000003</v>
      </c>
      <c r="J153" s="30">
        <v>135</v>
      </c>
      <c r="K153" s="33">
        <v>220</v>
      </c>
      <c r="L153">
        <f t="shared" si="22"/>
        <v>85</v>
      </c>
      <c r="M153">
        <f t="shared" si="23"/>
        <v>45</v>
      </c>
      <c r="N153">
        <f t="shared" si="24"/>
        <v>0.52352941176470591</v>
      </c>
      <c r="O153" s="4">
        <f t="shared" si="25"/>
        <v>0.34250000000000003</v>
      </c>
      <c r="P153">
        <v>100</v>
      </c>
      <c r="Q153">
        <f t="shared" si="26"/>
        <v>-0.22941176470588234</v>
      </c>
      <c r="R153">
        <f t="shared" si="27"/>
        <v>1.0323252941176471</v>
      </c>
      <c r="S153">
        <f t="shared" si="28"/>
        <v>37679.873235294115</v>
      </c>
      <c r="T153" s="4">
        <f t="shared" si="29"/>
        <v>26375.911264705879</v>
      </c>
    </row>
    <row r="154" spans="1:20">
      <c r="A154" s="30" t="s">
        <v>200</v>
      </c>
      <c r="B154" s="30" t="s">
        <v>333</v>
      </c>
      <c r="C154" s="30" t="s">
        <v>356</v>
      </c>
      <c r="D154" s="30">
        <v>2</v>
      </c>
      <c r="E154" s="30">
        <v>1625</v>
      </c>
      <c r="F154" s="29">
        <f t="shared" si="20"/>
        <v>0.97297297297297303</v>
      </c>
      <c r="G154" s="31">
        <f t="shared" si="21"/>
        <v>18972.972972972973</v>
      </c>
      <c r="H154" s="30">
        <v>260</v>
      </c>
      <c r="I154" s="30">
        <v>0.6</v>
      </c>
      <c r="J154" s="30">
        <v>220</v>
      </c>
      <c r="K154" s="33">
        <v>312</v>
      </c>
      <c r="L154">
        <f t="shared" si="22"/>
        <v>92</v>
      </c>
      <c r="M154">
        <f t="shared" si="23"/>
        <v>40</v>
      </c>
      <c r="N154">
        <f t="shared" si="24"/>
        <v>0.44782608695652171</v>
      </c>
      <c r="O154" s="4">
        <f t="shared" si="25"/>
        <v>0.6</v>
      </c>
      <c r="P154">
        <v>100</v>
      </c>
      <c r="Q154">
        <f t="shared" si="26"/>
        <v>-0.94347826086956521</v>
      </c>
      <c r="R154">
        <f t="shared" si="27"/>
        <v>1.5976517391304348</v>
      </c>
      <c r="S154">
        <f t="shared" si="28"/>
        <v>58314.288478260867</v>
      </c>
      <c r="T154" s="4">
        <f t="shared" si="29"/>
        <v>40820.001934782602</v>
      </c>
    </row>
    <row r="155" spans="1:20">
      <c r="A155" s="30" t="s">
        <v>201</v>
      </c>
      <c r="B155" s="30" t="s">
        <v>333</v>
      </c>
      <c r="C155" s="30" t="s">
        <v>357</v>
      </c>
      <c r="D155" s="30">
        <v>1</v>
      </c>
      <c r="E155" s="30">
        <v>1400</v>
      </c>
      <c r="F155" s="29">
        <f t="shared" si="20"/>
        <v>0.97297297297297303</v>
      </c>
      <c r="G155" s="31">
        <f t="shared" si="21"/>
        <v>16345.945945945947</v>
      </c>
      <c r="H155" s="30">
        <v>232</v>
      </c>
      <c r="I155" s="30">
        <v>0.49859999999999999</v>
      </c>
      <c r="J155" s="30">
        <v>135</v>
      </c>
      <c r="K155" s="33">
        <v>287</v>
      </c>
      <c r="L155">
        <f t="shared" si="22"/>
        <v>152</v>
      </c>
      <c r="M155">
        <f t="shared" si="23"/>
        <v>97</v>
      </c>
      <c r="N155">
        <f t="shared" si="24"/>
        <v>0.61052631578947369</v>
      </c>
      <c r="O155" s="4">
        <f t="shared" si="25"/>
        <v>0.49859999999999999</v>
      </c>
      <c r="P155">
        <v>100</v>
      </c>
      <c r="Q155">
        <f t="shared" si="26"/>
        <v>-8.4210526315789458E-2</v>
      </c>
      <c r="R155">
        <f t="shared" si="27"/>
        <v>0.91736947368421051</v>
      </c>
      <c r="S155">
        <f t="shared" si="28"/>
        <v>33483.985789473685</v>
      </c>
      <c r="T155" s="4">
        <f t="shared" si="29"/>
        <v>23438.790052631579</v>
      </c>
    </row>
    <row r="156" spans="1:20">
      <c r="A156" s="30" t="s">
        <v>202</v>
      </c>
      <c r="B156" s="30" t="s">
        <v>333</v>
      </c>
      <c r="C156" s="30" t="s">
        <v>357</v>
      </c>
      <c r="D156" s="30">
        <v>2</v>
      </c>
      <c r="E156" s="30">
        <v>1995</v>
      </c>
      <c r="F156" s="29">
        <f t="shared" si="20"/>
        <v>0.97297297297297303</v>
      </c>
      <c r="G156" s="31">
        <f t="shared" si="21"/>
        <v>23292.972972972973</v>
      </c>
      <c r="H156" s="30">
        <v>292</v>
      </c>
      <c r="I156" s="30">
        <v>0.63839999999999997</v>
      </c>
      <c r="J156" s="30">
        <v>224</v>
      </c>
      <c r="K156" s="33">
        <v>331</v>
      </c>
      <c r="L156">
        <f t="shared" si="22"/>
        <v>107</v>
      </c>
      <c r="M156">
        <f t="shared" si="23"/>
        <v>68</v>
      </c>
      <c r="N156">
        <f t="shared" si="24"/>
        <v>0.60841121495327111</v>
      </c>
      <c r="O156" s="4">
        <f t="shared" si="25"/>
        <v>0.63839999999999997</v>
      </c>
      <c r="P156">
        <v>100</v>
      </c>
      <c r="Q156">
        <f t="shared" si="26"/>
        <v>-0.82710280373831779</v>
      </c>
      <c r="R156">
        <f t="shared" si="27"/>
        <v>1.5055172897196263</v>
      </c>
      <c r="S156">
        <f t="shared" si="28"/>
        <v>54951.381074766359</v>
      </c>
      <c r="T156" s="4">
        <f t="shared" si="29"/>
        <v>38465.966752336448</v>
      </c>
    </row>
    <row r="157" spans="1:20">
      <c r="A157" s="30" t="s">
        <v>203</v>
      </c>
      <c r="B157" s="30" t="s">
        <v>334</v>
      </c>
      <c r="C157" s="30" t="s">
        <v>356</v>
      </c>
      <c r="D157" s="30">
        <v>1</v>
      </c>
      <c r="E157" s="30">
        <v>760</v>
      </c>
      <c r="F157" s="29">
        <f t="shared" si="20"/>
        <v>0.97297297297297303</v>
      </c>
      <c r="G157" s="31">
        <f t="shared" si="21"/>
        <v>8873.5135135135133</v>
      </c>
      <c r="H157" s="30">
        <v>169</v>
      </c>
      <c r="I157" s="30">
        <v>0.29039999999999999</v>
      </c>
      <c r="J157" s="30">
        <v>100</v>
      </c>
      <c r="K157" s="33">
        <v>195</v>
      </c>
      <c r="L157">
        <f t="shared" si="22"/>
        <v>95</v>
      </c>
      <c r="M157">
        <f t="shared" si="23"/>
        <v>69</v>
      </c>
      <c r="N157">
        <f t="shared" si="24"/>
        <v>0.68105263157894735</v>
      </c>
      <c r="O157" s="4">
        <f t="shared" si="25"/>
        <v>0.29039999999999999</v>
      </c>
      <c r="P157">
        <v>100</v>
      </c>
      <c r="Q157">
        <f t="shared" si="26"/>
        <v>0.1</v>
      </c>
      <c r="R157">
        <f t="shared" si="27"/>
        <v>0.77153000000000005</v>
      </c>
      <c r="S157">
        <f t="shared" si="28"/>
        <v>28160.845000000001</v>
      </c>
      <c r="T157" s="4">
        <f t="shared" si="29"/>
        <v>19712.591499999999</v>
      </c>
    </row>
    <row r="158" spans="1:20">
      <c r="A158" s="30" t="s">
        <v>204</v>
      </c>
      <c r="B158" s="30" t="s">
        <v>334</v>
      </c>
      <c r="C158" s="30" t="s">
        <v>356</v>
      </c>
      <c r="D158" s="30">
        <v>2</v>
      </c>
      <c r="E158" s="30">
        <v>965</v>
      </c>
      <c r="F158" s="29">
        <f t="shared" si="20"/>
        <v>0.97297297297297303</v>
      </c>
      <c r="G158" s="31">
        <f t="shared" si="21"/>
        <v>11267.027027027028</v>
      </c>
      <c r="H158" s="30">
        <v>189</v>
      </c>
      <c r="I158" s="30">
        <v>0.53969999999999996</v>
      </c>
      <c r="J158" s="30">
        <v>135</v>
      </c>
      <c r="K158" s="33">
        <v>284</v>
      </c>
      <c r="L158">
        <f t="shared" si="22"/>
        <v>149</v>
      </c>
      <c r="M158">
        <f t="shared" si="23"/>
        <v>54</v>
      </c>
      <c r="N158">
        <f t="shared" si="24"/>
        <v>0.38993288590604025</v>
      </c>
      <c r="O158" s="4">
        <f t="shared" si="25"/>
        <v>0.53969999999999996</v>
      </c>
      <c r="P158">
        <v>100</v>
      </c>
      <c r="Q158">
        <f t="shared" si="26"/>
        <v>-8.7919463087248323E-2</v>
      </c>
      <c r="R158">
        <f t="shared" si="27"/>
        <v>0.92030583892617446</v>
      </c>
      <c r="S158">
        <f t="shared" si="28"/>
        <v>33591.163120805366</v>
      </c>
      <c r="T158" s="4">
        <f t="shared" si="29"/>
        <v>23513.814184563755</v>
      </c>
    </row>
    <row r="159" spans="1:20">
      <c r="A159" s="30" t="s">
        <v>205</v>
      </c>
      <c r="B159" s="30" t="s">
        <v>334</v>
      </c>
      <c r="C159" s="30" t="s">
        <v>357</v>
      </c>
      <c r="D159" s="30">
        <v>1</v>
      </c>
      <c r="E159" s="30">
        <v>1185</v>
      </c>
      <c r="F159" s="29">
        <f t="shared" si="20"/>
        <v>0.97297297297297303</v>
      </c>
      <c r="G159" s="31">
        <f t="shared" si="21"/>
        <v>13835.675675675677</v>
      </c>
      <c r="H159" s="30">
        <v>289</v>
      </c>
      <c r="I159" s="30">
        <v>0.27950000000000003</v>
      </c>
      <c r="J159" s="30">
        <v>157</v>
      </c>
      <c r="K159" s="33">
        <v>320</v>
      </c>
      <c r="L159">
        <f t="shared" si="22"/>
        <v>163</v>
      </c>
      <c r="M159">
        <f t="shared" si="23"/>
        <v>132</v>
      </c>
      <c r="N159">
        <f t="shared" si="24"/>
        <v>0.74785276073619633</v>
      </c>
      <c r="O159" s="4">
        <f t="shared" si="25"/>
        <v>0.27950000000000003</v>
      </c>
      <c r="P159">
        <v>100</v>
      </c>
      <c r="Q159">
        <f t="shared" si="26"/>
        <v>-0.17975460122699385</v>
      </c>
      <c r="R159">
        <f t="shared" si="27"/>
        <v>0.99301171779141106</v>
      </c>
      <c r="S159">
        <f t="shared" si="28"/>
        <v>36244.927699386506</v>
      </c>
      <c r="T159" s="4">
        <f t="shared" si="29"/>
        <v>25371.449389570553</v>
      </c>
    </row>
    <row r="160" spans="1:20">
      <c r="A160" s="30" t="s">
        <v>206</v>
      </c>
      <c r="B160" s="30" t="s">
        <v>327</v>
      </c>
      <c r="C160" s="30" t="s">
        <v>356</v>
      </c>
      <c r="D160" s="30">
        <v>1</v>
      </c>
      <c r="E160" s="30">
        <v>1700</v>
      </c>
      <c r="F160" s="29">
        <f t="shared" si="20"/>
        <v>0.97297297297297303</v>
      </c>
      <c r="G160" s="31">
        <f t="shared" si="21"/>
        <v>19848.64864864865</v>
      </c>
      <c r="H160" s="30">
        <v>239</v>
      </c>
      <c r="I160" s="30">
        <v>0.67669999999999997</v>
      </c>
      <c r="J160" s="30">
        <v>98</v>
      </c>
      <c r="K160" s="33">
        <v>430</v>
      </c>
      <c r="L160">
        <f t="shared" si="22"/>
        <v>332</v>
      </c>
      <c r="M160">
        <f t="shared" si="23"/>
        <v>141</v>
      </c>
      <c r="N160">
        <f t="shared" si="24"/>
        <v>0.43975903614457834</v>
      </c>
      <c r="O160" s="4">
        <f t="shared" si="25"/>
        <v>0.67669999999999997</v>
      </c>
      <c r="P160">
        <v>100</v>
      </c>
      <c r="Q160">
        <f t="shared" si="26"/>
        <v>0.10481927710843374</v>
      </c>
      <c r="R160">
        <f t="shared" si="27"/>
        <v>0.76771457831325307</v>
      </c>
      <c r="S160">
        <f t="shared" si="28"/>
        <v>28021.58210843374</v>
      </c>
      <c r="T160" s="4">
        <f t="shared" si="29"/>
        <v>19615.107475903616</v>
      </c>
    </row>
    <row r="161" spans="1:20">
      <c r="A161" s="30" t="s">
        <v>207</v>
      </c>
      <c r="B161" s="30" t="s">
        <v>334</v>
      </c>
      <c r="C161" s="30" t="s">
        <v>357</v>
      </c>
      <c r="D161" s="30">
        <v>2</v>
      </c>
      <c r="E161" s="30">
        <v>1340</v>
      </c>
      <c r="F161" s="29">
        <f t="shared" si="20"/>
        <v>0.97297297297297303</v>
      </c>
      <c r="G161" s="31">
        <f t="shared" si="21"/>
        <v>15645.405405405407</v>
      </c>
      <c r="H161" s="30">
        <v>278</v>
      </c>
      <c r="I161" s="30">
        <v>0.38900000000000001</v>
      </c>
      <c r="J161" s="30">
        <v>135</v>
      </c>
      <c r="K161" s="33">
        <v>347</v>
      </c>
      <c r="L161">
        <f t="shared" si="22"/>
        <v>212</v>
      </c>
      <c r="M161">
        <f t="shared" si="23"/>
        <v>143</v>
      </c>
      <c r="N161">
        <f t="shared" si="24"/>
        <v>0.63962264150943393</v>
      </c>
      <c r="O161" s="4">
        <f t="shared" si="25"/>
        <v>0.38900000000000001</v>
      </c>
      <c r="P161">
        <v>100</v>
      </c>
      <c r="Q161">
        <f t="shared" si="26"/>
        <v>-3.20754716981132E-2</v>
      </c>
      <c r="R161">
        <f t="shared" si="27"/>
        <v>0.87609415094339627</v>
      </c>
      <c r="S161">
        <f t="shared" si="28"/>
        <v>31977.436509433966</v>
      </c>
      <c r="T161" s="4">
        <f t="shared" si="29"/>
        <v>22384.205556603774</v>
      </c>
    </row>
    <row r="162" spans="1:20">
      <c r="A162" s="30" t="s">
        <v>208</v>
      </c>
      <c r="B162" s="30" t="s">
        <v>335</v>
      </c>
      <c r="C162" s="30" t="s">
        <v>356</v>
      </c>
      <c r="D162" s="30">
        <v>1</v>
      </c>
      <c r="E162" s="30">
        <v>1150</v>
      </c>
      <c r="F162" s="29">
        <f t="shared" si="20"/>
        <v>0.97297297297297303</v>
      </c>
      <c r="G162" s="31">
        <f t="shared" si="21"/>
        <v>13427.027027027028</v>
      </c>
      <c r="H162" s="30">
        <v>183</v>
      </c>
      <c r="I162" s="30">
        <v>0.57530000000000003</v>
      </c>
      <c r="J162" s="30">
        <v>80</v>
      </c>
      <c r="K162" s="33">
        <v>267</v>
      </c>
      <c r="L162">
        <f t="shared" si="22"/>
        <v>187</v>
      </c>
      <c r="M162">
        <f t="shared" si="23"/>
        <v>103</v>
      </c>
      <c r="N162">
        <f t="shared" si="24"/>
        <v>0.54064171122994653</v>
      </c>
      <c r="O162" s="4">
        <f t="shared" si="25"/>
        <v>0.57530000000000003</v>
      </c>
      <c r="P162">
        <v>100</v>
      </c>
      <c r="Q162">
        <f t="shared" si="26"/>
        <v>0.1855614973262032</v>
      </c>
      <c r="R162">
        <f t="shared" si="27"/>
        <v>0.70379096256684492</v>
      </c>
      <c r="S162">
        <f t="shared" si="28"/>
        <v>25688.370133689841</v>
      </c>
      <c r="T162" s="4">
        <f t="shared" si="29"/>
        <v>17981.859093582887</v>
      </c>
    </row>
    <row r="163" spans="1:20">
      <c r="A163" s="30" t="s">
        <v>209</v>
      </c>
      <c r="B163" s="30" t="s">
        <v>335</v>
      </c>
      <c r="C163" s="30" t="s">
        <v>356</v>
      </c>
      <c r="D163" s="30">
        <v>2</v>
      </c>
      <c r="E163" s="30">
        <v>2000</v>
      </c>
      <c r="F163" s="29">
        <f t="shared" si="20"/>
        <v>0.97297297297297303</v>
      </c>
      <c r="G163" s="31">
        <f t="shared" si="21"/>
        <v>23351.351351351354</v>
      </c>
      <c r="H163" s="30">
        <v>237</v>
      </c>
      <c r="I163" s="30">
        <v>0.31230000000000002</v>
      </c>
      <c r="J163" s="30">
        <v>160</v>
      </c>
      <c r="K163" s="33">
        <v>323</v>
      </c>
      <c r="L163">
        <f t="shared" si="22"/>
        <v>163</v>
      </c>
      <c r="M163">
        <f t="shared" si="23"/>
        <v>77</v>
      </c>
      <c r="N163">
        <f t="shared" si="24"/>
        <v>0.47791411042944787</v>
      </c>
      <c r="O163" s="4">
        <f t="shared" si="25"/>
        <v>0.31230000000000002</v>
      </c>
      <c r="P163">
        <v>100</v>
      </c>
      <c r="Q163">
        <f t="shared" si="26"/>
        <v>-0.19447852760736198</v>
      </c>
      <c r="R163">
        <f t="shared" si="27"/>
        <v>1.0046686503067486</v>
      </c>
      <c r="S163">
        <f t="shared" si="28"/>
        <v>36670.405736196321</v>
      </c>
      <c r="T163" s="4">
        <f t="shared" si="29"/>
        <v>25669.284015337424</v>
      </c>
    </row>
    <row r="164" spans="1:20">
      <c r="A164" s="30" t="s">
        <v>210</v>
      </c>
      <c r="B164" s="30" t="s">
        <v>335</v>
      </c>
      <c r="C164" s="30" t="s">
        <v>357</v>
      </c>
      <c r="D164" s="30">
        <v>1</v>
      </c>
      <c r="E164" s="30">
        <v>1600</v>
      </c>
      <c r="F164" s="29">
        <f t="shared" si="20"/>
        <v>0.97297297297297303</v>
      </c>
      <c r="G164" s="31">
        <f t="shared" si="21"/>
        <v>18681.081081081084</v>
      </c>
      <c r="H164" s="30">
        <v>297</v>
      </c>
      <c r="I164" s="30">
        <v>0.4521</v>
      </c>
      <c r="J164" s="30">
        <v>225</v>
      </c>
      <c r="K164" s="33">
        <v>406</v>
      </c>
      <c r="L164">
        <f t="shared" si="22"/>
        <v>181</v>
      </c>
      <c r="M164">
        <f t="shared" si="23"/>
        <v>72</v>
      </c>
      <c r="N164">
        <f t="shared" si="24"/>
        <v>0.41823204419889504</v>
      </c>
      <c r="O164" s="4">
        <f t="shared" si="25"/>
        <v>0.4521</v>
      </c>
      <c r="P164">
        <v>100</v>
      </c>
      <c r="Q164">
        <f t="shared" si="26"/>
        <v>-0.45248618784530392</v>
      </c>
      <c r="R164">
        <f t="shared" si="27"/>
        <v>1.2089333149171271</v>
      </c>
      <c r="S164">
        <f t="shared" si="28"/>
        <v>44126.065994475139</v>
      </c>
      <c r="T164" s="4">
        <f t="shared" si="29"/>
        <v>30888.246196132593</v>
      </c>
    </row>
    <row r="165" spans="1:20">
      <c r="A165" s="30" t="s">
        <v>211</v>
      </c>
      <c r="B165" s="30" t="s">
        <v>335</v>
      </c>
      <c r="C165" s="30" t="s">
        <v>357</v>
      </c>
      <c r="D165" s="30">
        <v>2</v>
      </c>
      <c r="E165" s="30">
        <v>2150</v>
      </c>
      <c r="F165" s="29">
        <f t="shared" si="20"/>
        <v>0.97297297297297303</v>
      </c>
      <c r="G165" s="31">
        <f t="shared" si="21"/>
        <v>25102.702702702703</v>
      </c>
      <c r="H165" s="30">
        <v>360</v>
      </c>
      <c r="I165" s="30">
        <v>0.53149999999999997</v>
      </c>
      <c r="J165" s="30">
        <v>170</v>
      </c>
      <c r="K165" s="33">
        <v>447</v>
      </c>
      <c r="L165">
        <f t="shared" si="22"/>
        <v>277</v>
      </c>
      <c r="M165">
        <f t="shared" si="23"/>
        <v>190</v>
      </c>
      <c r="N165">
        <f t="shared" si="24"/>
        <v>0.64873646209386282</v>
      </c>
      <c r="O165" s="4">
        <f t="shared" si="25"/>
        <v>0.53149999999999997</v>
      </c>
      <c r="P165">
        <v>100</v>
      </c>
      <c r="Q165">
        <f t="shared" si="26"/>
        <v>-0.10216606498194944</v>
      </c>
      <c r="R165">
        <f t="shared" si="27"/>
        <v>0.93158487364620934</v>
      </c>
      <c r="S165">
        <f t="shared" si="28"/>
        <v>34002.847888086646</v>
      </c>
      <c r="T165" s="4">
        <f t="shared" si="29"/>
        <v>23801.99352166065</v>
      </c>
    </row>
    <row r="166" spans="1:20">
      <c r="A166" s="30" t="s">
        <v>212</v>
      </c>
      <c r="B166" s="30" t="s">
        <v>336</v>
      </c>
      <c r="C166" s="30" t="s">
        <v>356</v>
      </c>
      <c r="D166" s="30">
        <v>1</v>
      </c>
      <c r="E166" s="30">
        <v>1600</v>
      </c>
      <c r="F166" s="29">
        <f t="shared" si="20"/>
        <v>0.97297297297297303</v>
      </c>
      <c r="G166" s="31">
        <f t="shared" si="21"/>
        <v>18681.081081081084</v>
      </c>
      <c r="H166" s="30">
        <v>209</v>
      </c>
      <c r="I166" s="30">
        <v>0.53969999999999996</v>
      </c>
      <c r="J166" s="30">
        <v>94</v>
      </c>
      <c r="K166" s="33">
        <v>411</v>
      </c>
      <c r="L166">
        <f t="shared" si="22"/>
        <v>317</v>
      </c>
      <c r="M166">
        <f t="shared" si="23"/>
        <v>115</v>
      </c>
      <c r="N166">
        <f t="shared" si="24"/>
        <v>0.39022082018927451</v>
      </c>
      <c r="O166" s="4">
        <f t="shared" si="25"/>
        <v>0.53969999999999996</v>
      </c>
      <c r="P166">
        <v>100</v>
      </c>
      <c r="Q166">
        <f t="shared" si="26"/>
        <v>0.11514195583596215</v>
      </c>
      <c r="R166">
        <f t="shared" si="27"/>
        <v>0.75954211356466872</v>
      </c>
      <c r="S166">
        <f t="shared" si="28"/>
        <v>27723.287145110407</v>
      </c>
      <c r="T166" s="4">
        <f t="shared" si="29"/>
        <v>19406.301001577285</v>
      </c>
    </row>
    <row r="167" spans="1:20">
      <c r="A167" s="30" t="s">
        <v>213</v>
      </c>
      <c r="B167" s="30" t="s">
        <v>336</v>
      </c>
      <c r="C167" s="30" t="s">
        <v>356</v>
      </c>
      <c r="D167" s="30">
        <v>2</v>
      </c>
      <c r="E167" s="30">
        <v>2100</v>
      </c>
      <c r="F167" s="29">
        <f t="shared" si="20"/>
        <v>0.97297297297297303</v>
      </c>
      <c r="G167" s="31">
        <f t="shared" si="21"/>
        <v>24518.91891891892</v>
      </c>
      <c r="H167" s="30">
        <v>265</v>
      </c>
      <c r="I167" s="30">
        <v>0.4027</v>
      </c>
      <c r="J167" s="30">
        <v>130</v>
      </c>
      <c r="K167" s="33">
        <v>438</v>
      </c>
      <c r="L167">
        <f t="shared" si="22"/>
        <v>308</v>
      </c>
      <c r="M167">
        <f t="shared" si="23"/>
        <v>135</v>
      </c>
      <c r="N167">
        <f t="shared" si="24"/>
        <v>0.45064935064935063</v>
      </c>
      <c r="O167" s="4">
        <f t="shared" si="25"/>
        <v>0.4027</v>
      </c>
      <c r="P167">
        <v>100</v>
      </c>
      <c r="Q167">
        <f t="shared" si="26"/>
        <v>2.2077922077922085E-2</v>
      </c>
      <c r="R167">
        <f t="shared" si="27"/>
        <v>0.83322090909090907</v>
      </c>
      <c r="S167">
        <f t="shared" si="28"/>
        <v>30412.563181818183</v>
      </c>
      <c r="T167" s="4">
        <f t="shared" si="29"/>
        <v>21288.794227272727</v>
      </c>
    </row>
    <row r="168" spans="1:20">
      <c r="A168" s="30" t="s">
        <v>214</v>
      </c>
      <c r="B168" s="30" t="s">
        <v>336</v>
      </c>
      <c r="C168" s="30" t="s">
        <v>357</v>
      </c>
      <c r="D168" s="30">
        <v>1</v>
      </c>
      <c r="E168" s="30">
        <v>1200</v>
      </c>
      <c r="F168" s="29">
        <f t="shared" si="20"/>
        <v>0.97297297297297303</v>
      </c>
      <c r="G168" s="31">
        <f t="shared" si="21"/>
        <v>14010.810810810812</v>
      </c>
      <c r="H168" s="30">
        <v>435</v>
      </c>
      <c r="I168" s="30">
        <v>0.4</v>
      </c>
      <c r="J168" s="30">
        <v>162</v>
      </c>
      <c r="K168" s="33">
        <v>504</v>
      </c>
      <c r="L168">
        <f t="shared" si="22"/>
        <v>342</v>
      </c>
      <c r="M168">
        <f t="shared" si="23"/>
        <v>273</v>
      </c>
      <c r="N168">
        <f t="shared" si="24"/>
        <v>0.73859649122807014</v>
      </c>
      <c r="O168" s="4">
        <f t="shared" si="25"/>
        <v>0.4</v>
      </c>
      <c r="P168">
        <v>100</v>
      </c>
      <c r="Q168">
        <f t="shared" si="26"/>
        <v>-4.5029239766081863E-2</v>
      </c>
      <c r="R168">
        <f t="shared" si="27"/>
        <v>0.886349649122807</v>
      </c>
      <c r="S168">
        <f t="shared" si="28"/>
        <v>32351.762192982453</v>
      </c>
      <c r="T168" s="4">
        <f t="shared" si="29"/>
        <v>22646.233535087715</v>
      </c>
    </row>
    <row r="169" spans="1:20">
      <c r="A169" s="30" t="s">
        <v>215</v>
      </c>
      <c r="B169" s="30" t="s">
        <v>336</v>
      </c>
      <c r="C169" s="30" t="s">
        <v>357</v>
      </c>
      <c r="D169" s="30">
        <v>2</v>
      </c>
      <c r="E169" s="30">
        <v>2100</v>
      </c>
      <c r="F169" s="29">
        <f t="shared" si="20"/>
        <v>0.97297297297297303</v>
      </c>
      <c r="G169" s="31">
        <f t="shared" si="21"/>
        <v>24518.91891891892</v>
      </c>
      <c r="H169" s="30">
        <v>487</v>
      </c>
      <c r="I169" s="30">
        <v>0.43009999999999998</v>
      </c>
      <c r="J169" s="30">
        <v>175</v>
      </c>
      <c r="K169" s="33">
        <v>755</v>
      </c>
      <c r="L169">
        <f t="shared" si="22"/>
        <v>580</v>
      </c>
      <c r="M169">
        <f t="shared" si="23"/>
        <v>312</v>
      </c>
      <c r="N169">
        <f t="shared" si="24"/>
        <v>0.53034482758620693</v>
      </c>
      <c r="O169" s="4">
        <f t="shared" si="25"/>
        <v>0.43009999999999998</v>
      </c>
      <c r="P169">
        <v>100</v>
      </c>
      <c r="Q169">
        <f t="shared" si="26"/>
        <v>-3.4482758620689585E-3</v>
      </c>
      <c r="R169">
        <f t="shared" si="27"/>
        <v>0.85343000000000002</v>
      </c>
      <c r="S169">
        <f t="shared" si="28"/>
        <v>31150.195000000003</v>
      </c>
      <c r="T169" s="4">
        <f t="shared" si="29"/>
        <v>21805.136500000001</v>
      </c>
    </row>
    <row r="170" spans="1:20">
      <c r="A170" s="30" t="s">
        <v>216</v>
      </c>
      <c r="B170" s="30" t="s">
        <v>337</v>
      </c>
      <c r="C170" s="30" t="s">
        <v>356</v>
      </c>
      <c r="D170" s="30">
        <v>2</v>
      </c>
      <c r="E170" s="30">
        <v>2500</v>
      </c>
      <c r="F170" s="29">
        <f t="shared" si="20"/>
        <v>0.97297297297297303</v>
      </c>
      <c r="G170" s="31">
        <f t="shared" si="21"/>
        <v>29189.18918918919</v>
      </c>
      <c r="H170" s="30">
        <v>231</v>
      </c>
      <c r="I170" s="30">
        <v>0.4027</v>
      </c>
      <c r="J170" s="30">
        <v>129</v>
      </c>
      <c r="K170" s="33">
        <v>431</v>
      </c>
      <c r="L170">
        <f t="shared" si="22"/>
        <v>302</v>
      </c>
      <c r="M170">
        <f t="shared" si="23"/>
        <v>102</v>
      </c>
      <c r="N170">
        <f t="shared" si="24"/>
        <v>0.37019867549668872</v>
      </c>
      <c r="O170" s="4">
        <f t="shared" si="25"/>
        <v>0.4027</v>
      </c>
      <c r="P170">
        <v>100</v>
      </c>
      <c r="Q170">
        <f t="shared" si="26"/>
        <v>2.3178807947019861E-2</v>
      </c>
      <c r="R170">
        <f t="shared" si="27"/>
        <v>0.83234933774834441</v>
      </c>
      <c r="S170">
        <f t="shared" si="28"/>
        <v>30380.750827814569</v>
      </c>
      <c r="T170" s="4">
        <f t="shared" si="29"/>
        <v>21266.525579470195</v>
      </c>
    </row>
    <row r="171" spans="1:20">
      <c r="A171" s="30" t="s">
        <v>217</v>
      </c>
      <c r="B171" s="30" t="s">
        <v>294</v>
      </c>
      <c r="C171" s="30" t="s">
        <v>357</v>
      </c>
      <c r="D171" s="30">
        <v>2</v>
      </c>
      <c r="E171" s="30">
        <v>2000</v>
      </c>
      <c r="F171" s="29">
        <f t="shared" si="20"/>
        <v>0.97297297297297303</v>
      </c>
      <c r="G171" s="31">
        <f t="shared" si="21"/>
        <v>23351.351351351354</v>
      </c>
      <c r="H171" s="30">
        <v>199</v>
      </c>
      <c r="I171" s="30">
        <v>0.31230000000000002</v>
      </c>
      <c r="J171" s="30">
        <v>97</v>
      </c>
      <c r="K171" s="33">
        <v>240</v>
      </c>
      <c r="L171">
        <f t="shared" si="22"/>
        <v>143</v>
      </c>
      <c r="M171">
        <f t="shared" si="23"/>
        <v>102</v>
      </c>
      <c r="N171">
        <f t="shared" si="24"/>
        <v>0.67062937062937067</v>
      </c>
      <c r="O171" s="4">
        <f t="shared" si="25"/>
        <v>0.31230000000000002</v>
      </c>
      <c r="P171">
        <v>100</v>
      </c>
      <c r="Q171">
        <f t="shared" si="26"/>
        <v>0.11678321678321679</v>
      </c>
      <c r="R171">
        <f t="shared" si="27"/>
        <v>0.75824272727272723</v>
      </c>
      <c r="S171">
        <f t="shared" si="28"/>
        <v>27675.859545454547</v>
      </c>
      <c r="T171" s="4">
        <f t="shared" si="29"/>
        <v>19373.101681818182</v>
      </c>
    </row>
    <row r="172" spans="1:20">
      <c r="A172" s="30" t="s">
        <v>218</v>
      </c>
      <c r="B172" s="30" t="s">
        <v>337</v>
      </c>
      <c r="C172" s="30" t="s">
        <v>357</v>
      </c>
      <c r="D172" s="30">
        <v>1</v>
      </c>
      <c r="E172" s="30">
        <v>2500</v>
      </c>
      <c r="F172" s="29">
        <f t="shared" si="20"/>
        <v>0.97297297297297303</v>
      </c>
      <c r="G172" s="31">
        <f t="shared" si="21"/>
        <v>29189.18918918919</v>
      </c>
      <c r="H172" s="30">
        <v>490</v>
      </c>
      <c r="I172" s="30">
        <v>0.2301</v>
      </c>
      <c r="J172" s="30">
        <v>186</v>
      </c>
      <c r="K172" s="33">
        <v>578</v>
      </c>
      <c r="L172">
        <f t="shared" si="22"/>
        <v>392</v>
      </c>
      <c r="M172">
        <f t="shared" si="23"/>
        <v>304</v>
      </c>
      <c r="N172">
        <f t="shared" si="24"/>
        <v>0.7204081632653061</v>
      </c>
      <c r="O172" s="4">
        <f t="shared" si="25"/>
        <v>0.2301</v>
      </c>
      <c r="P172">
        <v>100</v>
      </c>
      <c r="Q172">
        <f t="shared" si="26"/>
        <v>-7.5510204081632643E-2</v>
      </c>
      <c r="R172">
        <f t="shared" si="27"/>
        <v>0.91048142857142855</v>
      </c>
      <c r="S172">
        <f t="shared" si="28"/>
        <v>33232.572142857141</v>
      </c>
      <c r="T172" s="4">
        <f t="shared" si="29"/>
        <v>23262.800499999998</v>
      </c>
    </row>
    <row r="173" spans="1:20">
      <c r="A173" s="30" t="s">
        <v>219</v>
      </c>
      <c r="B173" s="30" t="s">
        <v>337</v>
      </c>
      <c r="C173" s="30" t="s">
        <v>357</v>
      </c>
      <c r="D173" s="30">
        <v>2</v>
      </c>
      <c r="E173" s="30">
        <v>2750</v>
      </c>
      <c r="F173" s="29">
        <f t="shared" si="20"/>
        <v>0.97297297297297303</v>
      </c>
      <c r="G173" s="31">
        <f t="shared" si="21"/>
        <v>32108.10810810811</v>
      </c>
      <c r="H173" s="30">
        <v>538</v>
      </c>
      <c r="I173" s="30">
        <v>0.6</v>
      </c>
      <c r="J173" s="30">
        <v>188</v>
      </c>
      <c r="K173" s="33">
        <v>810</v>
      </c>
      <c r="L173">
        <f t="shared" si="22"/>
        <v>622</v>
      </c>
      <c r="M173">
        <f t="shared" si="23"/>
        <v>350</v>
      </c>
      <c r="N173">
        <f t="shared" si="24"/>
        <v>0.5501607717041801</v>
      </c>
      <c r="O173" s="4">
        <f t="shared" si="25"/>
        <v>0.6</v>
      </c>
      <c r="P173">
        <v>100</v>
      </c>
      <c r="Q173">
        <f t="shared" si="26"/>
        <v>-1.3183279742765272E-2</v>
      </c>
      <c r="R173">
        <f t="shared" si="27"/>
        <v>0.86113720257234727</v>
      </c>
      <c r="S173">
        <f t="shared" si="28"/>
        <v>31431.507893890677</v>
      </c>
      <c r="T173" s="4">
        <f t="shared" si="29"/>
        <v>22002.055525723474</v>
      </c>
    </row>
    <row r="174" spans="1:20">
      <c r="A174" s="30" t="s">
        <v>220</v>
      </c>
      <c r="B174" s="30" t="s">
        <v>337</v>
      </c>
      <c r="C174" s="30" t="s">
        <v>356</v>
      </c>
      <c r="D174" s="30">
        <v>1</v>
      </c>
      <c r="E174" s="30">
        <v>1800</v>
      </c>
      <c r="F174" s="29">
        <f t="shared" si="20"/>
        <v>0.97297297297297303</v>
      </c>
      <c r="G174" s="31">
        <f t="shared" si="21"/>
        <v>21016.216216216217</v>
      </c>
      <c r="H174" s="30">
        <v>288</v>
      </c>
      <c r="I174" s="30">
        <v>0.2329</v>
      </c>
      <c r="J174" s="30">
        <v>89</v>
      </c>
      <c r="K174" s="33">
        <v>390</v>
      </c>
      <c r="L174">
        <f t="shared" si="22"/>
        <v>301</v>
      </c>
      <c r="M174">
        <f t="shared" si="23"/>
        <v>199</v>
      </c>
      <c r="N174">
        <f t="shared" si="24"/>
        <v>0.62890365448504992</v>
      </c>
      <c r="O174" s="4">
        <f t="shared" si="25"/>
        <v>0.2329</v>
      </c>
      <c r="P174">
        <v>100</v>
      </c>
      <c r="Q174">
        <f t="shared" si="26"/>
        <v>0.12923588039867109</v>
      </c>
      <c r="R174">
        <f t="shared" si="27"/>
        <v>0.74838395348837206</v>
      </c>
      <c r="S174">
        <f t="shared" si="28"/>
        <v>27316.014302325577</v>
      </c>
      <c r="T174" s="4">
        <f t="shared" si="29"/>
        <v>19121.210011627903</v>
      </c>
    </row>
    <row r="175" spans="1:20">
      <c r="A175" s="30" t="s">
        <v>221</v>
      </c>
      <c r="B175" s="30" t="s">
        <v>338</v>
      </c>
      <c r="C175" s="30" t="s">
        <v>356</v>
      </c>
      <c r="D175" s="30">
        <v>2</v>
      </c>
      <c r="E175" s="30">
        <v>3000</v>
      </c>
      <c r="F175" s="29">
        <f t="shared" si="20"/>
        <v>0.97297297297297303</v>
      </c>
      <c r="G175" s="31">
        <f t="shared" si="21"/>
        <v>35027.027027027027</v>
      </c>
      <c r="H175" s="30">
        <v>415</v>
      </c>
      <c r="I175" s="30">
        <v>0.40820000000000001</v>
      </c>
      <c r="J175" s="30">
        <v>193</v>
      </c>
      <c r="K175" s="33">
        <v>648</v>
      </c>
      <c r="L175">
        <f t="shared" si="22"/>
        <v>455</v>
      </c>
      <c r="M175">
        <f t="shared" si="23"/>
        <v>222</v>
      </c>
      <c r="N175">
        <f t="shared" si="24"/>
        <v>0.49032967032967034</v>
      </c>
      <c r="O175" s="4">
        <f t="shared" si="25"/>
        <v>0.40820000000000001</v>
      </c>
      <c r="P175">
        <v>100</v>
      </c>
      <c r="Q175">
        <f t="shared" si="26"/>
        <v>-6.3516483516483535E-2</v>
      </c>
      <c r="R175">
        <f t="shared" si="27"/>
        <v>0.90098600000000006</v>
      </c>
      <c r="S175">
        <f t="shared" si="28"/>
        <v>32885.989000000001</v>
      </c>
      <c r="T175" s="4">
        <f t="shared" si="29"/>
        <v>23020.192299999999</v>
      </c>
    </row>
    <row r="176" spans="1:20">
      <c r="A176" s="30" t="s">
        <v>222</v>
      </c>
      <c r="B176" s="30" t="s">
        <v>338</v>
      </c>
      <c r="C176" s="30" t="s">
        <v>357</v>
      </c>
      <c r="D176" s="30">
        <v>1</v>
      </c>
      <c r="E176" s="30">
        <v>2000</v>
      </c>
      <c r="F176" s="29">
        <f t="shared" si="20"/>
        <v>0.97297297297297303</v>
      </c>
      <c r="G176" s="31">
        <f t="shared" si="21"/>
        <v>23351.351351351354</v>
      </c>
      <c r="H176" s="30">
        <v>387</v>
      </c>
      <c r="I176" s="30">
        <v>0.32600000000000001</v>
      </c>
      <c r="J176" s="30">
        <v>193</v>
      </c>
      <c r="K176" s="33">
        <v>600</v>
      </c>
      <c r="L176">
        <f t="shared" si="22"/>
        <v>407</v>
      </c>
      <c r="M176">
        <f t="shared" si="23"/>
        <v>194</v>
      </c>
      <c r="N176">
        <f t="shared" si="24"/>
        <v>0.48132678132678142</v>
      </c>
      <c r="O176" s="4">
        <f t="shared" si="25"/>
        <v>0.32600000000000001</v>
      </c>
      <c r="P176">
        <v>100</v>
      </c>
      <c r="Q176">
        <f t="shared" si="26"/>
        <v>-8.2800982800982803E-2</v>
      </c>
      <c r="R176">
        <f t="shared" si="27"/>
        <v>0.91625353808353815</v>
      </c>
      <c r="S176">
        <f t="shared" si="28"/>
        <v>33443.254140049139</v>
      </c>
      <c r="T176" s="4">
        <f t="shared" si="29"/>
        <v>23410.277898034397</v>
      </c>
    </row>
    <row r="177" spans="1:20">
      <c r="A177" s="30" t="s">
        <v>223</v>
      </c>
      <c r="B177" s="30" t="s">
        <v>338</v>
      </c>
      <c r="C177" s="30" t="s">
        <v>357</v>
      </c>
      <c r="D177" s="30">
        <v>2</v>
      </c>
      <c r="E177" s="30">
        <v>2950</v>
      </c>
      <c r="F177" s="29">
        <f t="shared" si="20"/>
        <v>0.97297297297297303</v>
      </c>
      <c r="G177" s="31">
        <f t="shared" si="21"/>
        <v>34443.243243243247</v>
      </c>
      <c r="H177" s="30">
        <v>575</v>
      </c>
      <c r="I177" s="30">
        <v>0.38900000000000001</v>
      </c>
      <c r="J177" s="30">
        <v>192</v>
      </c>
      <c r="K177" s="33">
        <v>829</v>
      </c>
      <c r="L177">
        <f t="shared" si="22"/>
        <v>637</v>
      </c>
      <c r="M177">
        <f t="shared" si="23"/>
        <v>383</v>
      </c>
      <c r="N177">
        <f t="shared" si="24"/>
        <v>0.58100470957613826</v>
      </c>
      <c r="O177" s="4">
        <f t="shared" si="25"/>
        <v>0.38900000000000001</v>
      </c>
      <c r="P177">
        <v>100</v>
      </c>
      <c r="Q177">
        <f t="shared" si="26"/>
        <v>-1.554160125588698E-2</v>
      </c>
      <c r="R177">
        <f t="shared" si="27"/>
        <v>0.86300428571428578</v>
      </c>
      <c r="S177">
        <f t="shared" si="28"/>
        <v>31499.656428571434</v>
      </c>
      <c r="T177" s="4">
        <f t="shared" si="29"/>
        <v>22049.759500000004</v>
      </c>
    </row>
    <row r="178" spans="1:20">
      <c r="A178" s="30" t="s">
        <v>224</v>
      </c>
      <c r="B178" s="30" t="s">
        <v>338</v>
      </c>
      <c r="C178" s="30" t="s">
        <v>356</v>
      </c>
      <c r="D178" s="30">
        <v>1</v>
      </c>
      <c r="E178" s="30">
        <v>1700</v>
      </c>
      <c r="F178" s="29">
        <f t="shared" si="20"/>
        <v>0.97297297297297303</v>
      </c>
      <c r="G178" s="31">
        <f t="shared" si="21"/>
        <v>19848.64864864865</v>
      </c>
      <c r="H178" s="30">
        <v>228</v>
      </c>
      <c r="I178" s="30">
        <v>0.52049999999999996</v>
      </c>
      <c r="J178" s="30">
        <v>98</v>
      </c>
      <c r="K178" s="33">
        <v>432</v>
      </c>
      <c r="L178">
        <f t="shared" si="22"/>
        <v>334</v>
      </c>
      <c r="M178">
        <f t="shared" si="23"/>
        <v>130</v>
      </c>
      <c r="N178">
        <f t="shared" si="24"/>
        <v>0.41137724550898203</v>
      </c>
      <c r="O178" s="4">
        <f t="shared" si="25"/>
        <v>0.52049999999999996</v>
      </c>
      <c r="P178">
        <v>100</v>
      </c>
      <c r="Q178">
        <f t="shared" si="26"/>
        <v>0.10479041916167665</v>
      </c>
      <c r="R178">
        <f t="shared" si="27"/>
        <v>0.76773742514970067</v>
      </c>
      <c r="S178">
        <f t="shared" si="28"/>
        <v>28022.416017964075</v>
      </c>
      <c r="T178" s="4">
        <f t="shared" si="29"/>
        <v>19615.691212574849</v>
      </c>
    </row>
    <row r="179" spans="1:20">
      <c r="A179" s="30" t="s">
        <v>225</v>
      </c>
      <c r="B179" s="30" t="s">
        <v>339</v>
      </c>
      <c r="C179" s="30" t="s">
        <v>356</v>
      </c>
      <c r="D179" s="30">
        <v>1</v>
      </c>
      <c r="E179" s="30">
        <v>3000</v>
      </c>
      <c r="F179" s="29">
        <f t="shared" si="20"/>
        <v>0.97297297297297303</v>
      </c>
      <c r="G179" s="31">
        <f t="shared" si="21"/>
        <v>35027.027027027027</v>
      </c>
      <c r="H179" s="30">
        <v>337</v>
      </c>
      <c r="I179" s="30">
        <v>0.46300000000000002</v>
      </c>
      <c r="J179" s="30">
        <v>87</v>
      </c>
      <c r="K179" s="33">
        <v>512</v>
      </c>
      <c r="L179">
        <f t="shared" si="22"/>
        <v>425</v>
      </c>
      <c r="M179">
        <f t="shared" si="23"/>
        <v>250</v>
      </c>
      <c r="N179">
        <f t="shared" si="24"/>
        <v>0.57058823529411762</v>
      </c>
      <c r="O179" s="4">
        <f t="shared" si="25"/>
        <v>0.46300000000000002</v>
      </c>
      <c r="P179">
        <v>100</v>
      </c>
      <c r="Q179">
        <f t="shared" si="26"/>
        <v>0.12447058823529412</v>
      </c>
      <c r="R179">
        <f t="shared" si="27"/>
        <v>0.75215663529411769</v>
      </c>
      <c r="S179">
        <f t="shared" si="28"/>
        <v>27453.717188235292</v>
      </c>
      <c r="T179" s="4">
        <f t="shared" si="29"/>
        <v>19217.602031764702</v>
      </c>
    </row>
    <row r="180" spans="1:20">
      <c r="A180" s="30" t="s">
        <v>226</v>
      </c>
      <c r="B180" s="30" t="s">
        <v>339</v>
      </c>
      <c r="C180" s="30" t="s">
        <v>356</v>
      </c>
      <c r="D180" s="30">
        <v>2</v>
      </c>
      <c r="E180" s="30">
        <v>3200</v>
      </c>
      <c r="F180" s="29">
        <f t="shared" si="20"/>
        <v>0.97297297297297303</v>
      </c>
      <c r="G180" s="31">
        <f t="shared" si="21"/>
        <v>37362.162162162167</v>
      </c>
      <c r="H180" s="30">
        <v>154</v>
      </c>
      <c r="I180" s="30">
        <v>0.67949999999999999</v>
      </c>
      <c r="J180" s="30">
        <v>154</v>
      </c>
      <c r="K180" s="33">
        <v>480</v>
      </c>
      <c r="L180">
        <f t="shared" si="22"/>
        <v>326</v>
      </c>
      <c r="M180">
        <f t="shared" si="23"/>
        <v>0</v>
      </c>
      <c r="N180">
        <f t="shared" si="24"/>
        <v>0.1</v>
      </c>
      <c r="O180" s="4">
        <f t="shared" si="25"/>
        <v>0.67949999999999999</v>
      </c>
      <c r="P180">
        <v>100</v>
      </c>
      <c r="Q180">
        <f t="shared" si="26"/>
        <v>-3.251533742331289E-2</v>
      </c>
      <c r="R180">
        <f t="shared" si="27"/>
        <v>0.8764423926380368</v>
      </c>
      <c r="S180">
        <f t="shared" si="28"/>
        <v>31990.147331288343</v>
      </c>
      <c r="T180" s="4">
        <f t="shared" si="29"/>
        <v>22393.10313190184</v>
      </c>
    </row>
    <row r="181" spans="1:20">
      <c r="A181" s="30" t="s">
        <v>227</v>
      </c>
      <c r="B181" s="30" t="s">
        <v>340</v>
      </c>
      <c r="C181" s="30" t="s">
        <v>356</v>
      </c>
      <c r="D181" s="30">
        <v>2</v>
      </c>
      <c r="E181" s="30">
        <v>4500</v>
      </c>
      <c r="F181" s="29">
        <f t="shared" si="20"/>
        <v>0.97297297297297303</v>
      </c>
      <c r="G181" s="31">
        <f t="shared" si="21"/>
        <v>52540.54054054054</v>
      </c>
      <c r="H181" s="30">
        <v>432</v>
      </c>
      <c r="I181" s="30">
        <v>0.68220000000000003</v>
      </c>
      <c r="J181" s="30">
        <v>273</v>
      </c>
      <c r="K181" s="33">
        <v>853</v>
      </c>
      <c r="L181">
        <f t="shared" si="22"/>
        <v>580</v>
      </c>
      <c r="M181">
        <f t="shared" si="23"/>
        <v>159</v>
      </c>
      <c r="N181">
        <f t="shared" si="24"/>
        <v>0.31931034482758625</v>
      </c>
      <c r="O181" s="4">
        <f t="shared" si="25"/>
        <v>0.68220000000000003</v>
      </c>
      <c r="P181">
        <v>100</v>
      </c>
      <c r="Q181">
        <f t="shared" si="26"/>
        <v>-0.13862068965517241</v>
      </c>
      <c r="R181">
        <f t="shared" si="27"/>
        <v>0.96044600000000002</v>
      </c>
      <c r="S181">
        <f t="shared" si="28"/>
        <v>35056.279000000002</v>
      </c>
      <c r="T181" s="4">
        <f t="shared" si="29"/>
        <v>24539.3953</v>
      </c>
    </row>
    <row r="182" spans="1:20">
      <c r="A182" s="30" t="s">
        <v>228</v>
      </c>
      <c r="B182" s="30" t="s">
        <v>294</v>
      </c>
      <c r="C182" s="30" t="s">
        <v>356</v>
      </c>
      <c r="D182" s="30">
        <v>1</v>
      </c>
      <c r="E182" s="30">
        <v>800</v>
      </c>
      <c r="F182" s="29">
        <f t="shared" si="20"/>
        <v>0.97297297297297303</v>
      </c>
      <c r="G182" s="31">
        <f t="shared" si="21"/>
        <v>9340.5405405405418</v>
      </c>
      <c r="H182" s="30">
        <v>104</v>
      </c>
      <c r="I182" s="30">
        <v>0.56989999999999996</v>
      </c>
      <c r="J182" s="30">
        <v>53</v>
      </c>
      <c r="K182" s="33">
        <v>188</v>
      </c>
      <c r="L182">
        <f t="shared" si="22"/>
        <v>135</v>
      </c>
      <c r="M182">
        <f t="shared" si="23"/>
        <v>51</v>
      </c>
      <c r="N182">
        <f t="shared" si="24"/>
        <v>0.40222222222222226</v>
      </c>
      <c r="O182" s="4">
        <f t="shared" si="25"/>
        <v>0.56989999999999996</v>
      </c>
      <c r="P182">
        <v>100</v>
      </c>
      <c r="Q182">
        <f t="shared" si="26"/>
        <v>0.37851851851851859</v>
      </c>
      <c r="R182">
        <f t="shared" si="27"/>
        <v>0.55102688888888884</v>
      </c>
      <c r="S182">
        <f t="shared" si="28"/>
        <v>20112.481444444446</v>
      </c>
      <c r="T182" s="4">
        <f t="shared" si="29"/>
        <v>14078.73701111111</v>
      </c>
    </row>
    <row r="183" spans="1:20">
      <c r="A183" s="30" t="s">
        <v>229</v>
      </c>
      <c r="B183" s="30" t="s">
        <v>340</v>
      </c>
      <c r="C183" s="30" t="s">
        <v>357</v>
      </c>
      <c r="D183" s="30">
        <v>1</v>
      </c>
      <c r="E183" s="30">
        <v>4500</v>
      </c>
      <c r="F183" s="29">
        <f t="shared" si="20"/>
        <v>0.97297297297297303</v>
      </c>
      <c r="G183" s="31">
        <f t="shared" si="21"/>
        <v>52540.54054054054</v>
      </c>
      <c r="H183" s="30">
        <v>200</v>
      </c>
      <c r="I183" s="30">
        <v>0.86850000000000005</v>
      </c>
      <c r="J183" s="30">
        <v>103</v>
      </c>
      <c r="K183" s="33">
        <v>807</v>
      </c>
      <c r="L183">
        <f t="shared" si="22"/>
        <v>704</v>
      </c>
      <c r="M183">
        <f t="shared" si="23"/>
        <v>97</v>
      </c>
      <c r="N183">
        <f t="shared" si="24"/>
        <v>0.21022727272727276</v>
      </c>
      <c r="O183" s="4">
        <f t="shared" si="25"/>
        <v>0.86850000000000005</v>
      </c>
      <c r="P183">
        <v>100</v>
      </c>
      <c r="Q183">
        <f t="shared" si="26"/>
        <v>9.6590909090909102E-2</v>
      </c>
      <c r="R183">
        <f t="shared" si="27"/>
        <v>0.77422897727272733</v>
      </c>
      <c r="S183">
        <f t="shared" si="28"/>
        <v>28259.357670454545</v>
      </c>
      <c r="T183" s="4">
        <f t="shared" si="29"/>
        <v>19781.550369318182</v>
      </c>
    </row>
    <row r="184" spans="1:20">
      <c r="A184" s="30" t="s">
        <v>230</v>
      </c>
      <c r="B184" s="30" t="s">
        <v>340</v>
      </c>
      <c r="C184" s="30" t="s">
        <v>357</v>
      </c>
      <c r="D184" s="30">
        <v>2</v>
      </c>
      <c r="E184" s="30">
        <v>5500</v>
      </c>
      <c r="F184" s="29">
        <f t="shared" si="20"/>
        <v>0.97297297297297303</v>
      </c>
      <c r="G184" s="31">
        <f t="shared" si="21"/>
        <v>64216.21621621622</v>
      </c>
      <c r="H184" s="30">
        <v>428</v>
      </c>
      <c r="I184" s="30">
        <v>0.52329999999999999</v>
      </c>
      <c r="J184" s="30">
        <v>200</v>
      </c>
      <c r="K184" s="33">
        <v>770</v>
      </c>
      <c r="L184">
        <f t="shared" si="22"/>
        <v>570</v>
      </c>
      <c r="M184">
        <f t="shared" si="23"/>
        <v>228</v>
      </c>
      <c r="N184">
        <f t="shared" si="24"/>
        <v>0.42000000000000004</v>
      </c>
      <c r="O184" s="4">
        <f t="shared" si="25"/>
        <v>0.52329999999999999</v>
      </c>
      <c r="P184">
        <v>100</v>
      </c>
      <c r="Q184">
        <f t="shared" si="26"/>
        <v>-4.0350877192982443E-2</v>
      </c>
      <c r="R184">
        <f t="shared" si="27"/>
        <v>0.88264578947368422</v>
      </c>
      <c r="S184">
        <f t="shared" si="28"/>
        <v>32216.571315789475</v>
      </c>
      <c r="T184" s="4">
        <f t="shared" si="29"/>
        <v>22551.599921052632</v>
      </c>
    </row>
    <row r="185" spans="1:20">
      <c r="A185" s="30" t="s">
        <v>231</v>
      </c>
      <c r="B185" s="30" t="s">
        <v>340</v>
      </c>
      <c r="C185" s="30" t="s">
        <v>356</v>
      </c>
      <c r="D185" s="30">
        <v>1</v>
      </c>
      <c r="E185" s="30">
        <v>3500</v>
      </c>
      <c r="F185" s="29">
        <f t="shared" si="20"/>
        <v>0.97297297297297303</v>
      </c>
      <c r="G185" s="31">
        <f t="shared" si="21"/>
        <v>40864.864864864867</v>
      </c>
      <c r="H185" s="30">
        <v>576</v>
      </c>
      <c r="I185" s="30">
        <v>0.46029999999999999</v>
      </c>
      <c r="J185" s="30">
        <v>151</v>
      </c>
      <c r="K185" s="33">
        <v>890</v>
      </c>
      <c r="L185">
        <f t="shared" si="22"/>
        <v>739</v>
      </c>
      <c r="M185">
        <f t="shared" si="23"/>
        <v>425</v>
      </c>
      <c r="N185">
        <f t="shared" si="24"/>
        <v>0.56008119079837615</v>
      </c>
      <c r="O185" s="4">
        <f t="shared" si="25"/>
        <v>0.46029999999999999</v>
      </c>
      <c r="P185">
        <v>100</v>
      </c>
      <c r="Q185">
        <f t="shared" si="26"/>
        <v>4.4790257104194861E-2</v>
      </c>
      <c r="R185">
        <f t="shared" si="27"/>
        <v>0.81523955345060894</v>
      </c>
      <c r="S185">
        <f t="shared" si="28"/>
        <v>29756.243700947227</v>
      </c>
      <c r="T185" s="4">
        <f t="shared" si="29"/>
        <v>20829.370590663057</v>
      </c>
    </row>
    <row r="186" spans="1:20">
      <c r="A186" s="30" t="s">
        <v>232</v>
      </c>
      <c r="B186" s="30" t="s">
        <v>341</v>
      </c>
      <c r="C186" s="30" t="s">
        <v>356</v>
      </c>
      <c r="D186" s="30">
        <v>2</v>
      </c>
      <c r="E186" s="30">
        <v>4000</v>
      </c>
      <c r="F186" s="29">
        <f t="shared" si="20"/>
        <v>0.97297297297297303</v>
      </c>
      <c r="G186" s="31">
        <f t="shared" si="21"/>
        <v>46702.702702702707</v>
      </c>
      <c r="H186" s="30">
        <v>560</v>
      </c>
      <c r="I186" s="30">
        <v>0.35339999999999999</v>
      </c>
      <c r="J186" s="30">
        <v>218</v>
      </c>
      <c r="K186" s="33">
        <v>681</v>
      </c>
      <c r="L186">
        <f t="shared" si="22"/>
        <v>463</v>
      </c>
      <c r="M186">
        <f t="shared" si="23"/>
        <v>342</v>
      </c>
      <c r="N186">
        <f t="shared" si="24"/>
        <v>0.69092872570194386</v>
      </c>
      <c r="O186" s="4">
        <f t="shared" si="25"/>
        <v>0.35339999999999999</v>
      </c>
      <c r="P186">
        <v>100</v>
      </c>
      <c r="Q186">
        <f t="shared" si="26"/>
        <v>-0.10388768898488121</v>
      </c>
      <c r="R186">
        <f t="shared" si="27"/>
        <v>0.93294788336933043</v>
      </c>
      <c r="S186">
        <f t="shared" si="28"/>
        <v>34052.597742980564</v>
      </c>
      <c r="T186" s="4">
        <f t="shared" si="29"/>
        <v>23836.818420086394</v>
      </c>
    </row>
    <row r="187" spans="1:20">
      <c r="A187" s="30" t="s">
        <v>233</v>
      </c>
      <c r="B187" s="30" t="s">
        <v>341</v>
      </c>
      <c r="C187" s="30" t="s">
        <v>356</v>
      </c>
      <c r="D187" s="30">
        <v>1</v>
      </c>
      <c r="E187" s="30">
        <v>3000</v>
      </c>
      <c r="F187" s="29">
        <f t="shared" si="20"/>
        <v>0.97297297297297303</v>
      </c>
      <c r="G187" s="31">
        <f t="shared" si="21"/>
        <v>35027.027027027027</v>
      </c>
      <c r="H187" s="30">
        <v>288</v>
      </c>
      <c r="I187" s="30">
        <v>0.49859999999999999</v>
      </c>
      <c r="J187" s="30">
        <v>109</v>
      </c>
      <c r="K187" s="33">
        <v>640</v>
      </c>
      <c r="L187">
        <f t="shared" si="22"/>
        <v>531</v>
      </c>
      <c r="M187">
        <f t="shared" si="23"/>
        <v>179</v>
      </c>
      <c r="N187">
        <f t="shared" si="24"/>
        <v>0.36967984934086628</v>
      </c>
      <c r="O187" s="4">
        <f t="shared" si="25"/>
        <v>0.49859999999999999</v>
      </c>
      <c r="P187">
        <v>100</v>
      </c>
      <c r="Q187">
        <f t="shared" si="26"/>
        <v>8.6440677966101706E-2</v>
      </c>
      <c r="R187">
        <f t="shared" si="27"/>
        <v>0.78226491525423725</v>
      </c>
      <c r="S187">
        <f t="shared" si="28"/>
        <v>28552.66940677966</v>
      </c>
      <c r="T187" s="4">
        <f t="shared" si="29"/>
        <v>19986.86858474576</v>
      </c>
    </row>
    <row r="188" spans="1:20">
      <c r="A188" s="30" t="s">
        <v>234</v>
      </c>
      <c r="B188" s="30" t="s">
        <v>342</v>
      </c>
      <c r="C188" s="30" t="s">
        <v>356</v>
      </c>
      <c r="D188" s="30">
        <v>2</v>
      </c>
      <c r="E188" s="30">
        <v>5600</v>
      </c>
      <c r="F188" s="29">
        <f t="shared" si="20"/>
        <v>0.97297297297297303</v>
      </c>
      <c r="G188" s="31">
        <f t="shared" si="21"/>
        <v>65383.783783783787</v>
      </c>
      <c r="H188" s="30">
        <v>373</v>
      </c>
      <c r="I188" s="30">
        <v>0.5151</v>
      </c>
      <c r="J188" s="30">
        <v>196</v>
      </c>
      <c r="K188" s="33">
        <v>612</v>
      </c>
      <c r="L188">
        <f t="shared" si="22"/>
        <v>416</v>
      </c>
      <c r="M188">
        <f t="shared" si="23"/>
        <v>177</v>
      </c>
      <c r="N188">
        <f t="shared" si="24"/>
        <v>0.44038461538461537</v>
      </c>
      <c r="O188" s="4">
        <f t="shared" si="25"/>
        <v>0.5151</v>
      </c>
      <c r="P188">
        <v>100</v>
      </c>
      <c r="Q188">
        <f t="shared" si="26"/>
        <v>-8.4615384615384648E-2</v>
      </c>
      <c r="R188">
        <f t="shared" si="27"/>
        <v>0.91769000000000001</v>
      </c>
      <c r="S188">
        <f t="shared" si="28"/>
        <v>33495.684999999998</v>
      </c>
      <c r="T188" s="4">
        <f t="shared" si="29"/>
        <v>23446.979499999998</v>
      </c>
    </row>
    <row r="189" spans="1:20">
      <c r="A189" s="30" t="s">
        <v>235</v>
      </c>
      <c r="B189" s="30" t="s">
        <v>342</v>
      </c>
      <c r="C189" s="30" t="s">
        <v>357</v>
      </c>
      <c r="D189" s="30">
        <v>1</v>
      </c>
      <c r="E189" s="30">
        <v>3200</v>
      </c>
      <c r="F189" s="29">
        <f t="shared" si="20"/>
        <v>0.97297297297297303</v>
      </c>
      <c r="G189" s="31">
        <f t="shared" si="21"/>
        <v>37362.162162162167</v>
      </c>
      <c r="H189" s="30">
        <v>420</v>
      </c>
      <c r="I189" s="30">
        <v>0.87119999999999997</v>
      </c>
      <c r="J189" s="30">
        <v>165</v>
      </c>
      <c r="K189" s="33">
        <v>1296</v>
      </c>
      <c r="L189">
        <f t="shared" si="22"/>
        <v>1131</v>
      </c>
      <c r="M189">
        <f t="shared" si="23"/>
        <v>255</v>
      </c>
      <c r="N189">
        <f t="shared" si="24"/>
        <v>0.28037135278514591</v>
      </c>
      <c r="O189" s="4">
        <f t="shared" si="25"/>
        <v>0.87119999999999997</v>
      </c>
      <c r="P189">
        <v>100</v>
      </c>
      <c r="Q189">
        <f t="shared" si="26"/>
        <v>5.4022988505747133E-2</v>
      </c>
      <c r="R189">
        <f t="shared" si="27"/>
        <v>0.80793000000000004</v>
      </c>
      <c r="S189">
        <f t="shared" si="28"/>
        <v>29489.445</v>
      </c>
      <c r="T189" s="4">
        <f t="shared" si="29"/>
        <v>20642.611499999999</v>
      </c>
    </row>
    <row r="190" spans="1:20">
      <c r="A190" s="30" t="s">
        <v>236</v>
      </c>
      <c r="B190" s="30" t="s">
        <v>342</v>
      </c>
      <c r="C190" s="30" t="s">
        <v>357</v>
      </c>
      <c r="D190" s="30">
        <v>2</v>
      </c>
      <c r="E190" s="30">
        <v>3500</v>
      </c>
      <c r="F190" s="29">
        <f t="shared" si="20"/>
        <v>0.97297297297297303</v>
      </c>
      <c r="G190" s="31">
        <f t="shared" si="21"/>
        <v>40864.864864864867</v>
      </c>
      <c r="H190" s="30">
        <v>593</v>
      </c>
      <c r="I190" s="30">
        <v>0.50680000000000003</v>
      </c>
      <c r="J190" s="30">
        <v>268</v>
      </c>
      <c r="K190" s="33">
        <v>1032</v>
      </c>
      <c r="L190">
        <f t="shared" si="22"/>
        <v>764</v>
      </c>
      <c r="M190">
        <f t="shared" si="23"/>
        <v>325</v>
      </c>
      <c r="N190">
        <f t="shared" si="24"/>
        <v>0.44031413612565451</v>
      </c>
      <c r="O190" s="4">
        <f t="shared" si="25"/>
        <v>0.50680000000000003</v>
      </c>
      <c r="P190">
        <v>100</v>
      </c>
      <c r="Q190">
        <f t="shared" si="26"/>
        <v>-7.5916230366492143E-2</v>
      </c>
      <c r="R190">
        <f t="shared" si="27"/>
        <v>0.9108028795811518</v>
      </c>
      <c r="S190">
        <f t="shared" si="28"/>
        <v>33244.305104712046</v>
      </c>
      <c r="T190" s="4">
        <f t="shared" si="29"/>
        <v>23271.013573298431</v>
      </c>
    </row>
    <row r="191" spans="1:20">
      <c r="A191" s="30" t="s">
        <v>237</v>
      </c>
      <c r="B191" s="30" t="s">
        <v>342</v>
      </c>
      <c r="C191" s="30" t="s">
        <v>356</v>
      </c>
      <c r="D191" s="30">
        <v>1</v>
      </c>
      <c r="E191" s="30">
        <v>3400</v>
      </c>
      <c r="F191" s="29">
        <f t="shared" si="20"/>
        <v>0.97297297297297303</v>
      </c>
      <c r="G191" s="31">
        <f t="shared" si="21"/>
        <v>39697.2972972973</v>
      </c>
      <c r="H191" s="30">
        <v>436</v>
      </c>
      <c r="I191" s="30">
        <v>0.28220000000000001</v>
      </c>
      <c r="J191" s="30">
        <v>106</v>
      </c>
      <c r="K191" s="33">
        <v>624</v>
      </c>
      <c r="L191">
        <f t="shared" si="22"/>
        <v>518</v>
      </c>
      <c r="M191">
        <f t="shared" si="23"/>
        <v>330</v>
      </c>
      <c r="N191">
        <f t="shared" si="24"/>
        <v>0.60965250965250961</v>
      </c>
      <c r="O191" s="4">
        <f t="shared" si="25"/>
        <v>0.28220000000000001</v>
      </c>
      <c r="P191">
        <v>100</v>
      </c>
      <c r="Q191">
        <f t="shared" si="26"/>
        <v>9.0733590733590733E-2</v>
      </c>
      <c r="R191">
        <f t="shared" si="27"/>
        <v>0.77886621621621621</v>
      </c>
      <c r="S191">
        <f t="shared" si="28"/>
        <v>28428.616891891892</v>
      </c>
      <c r="T191" s="4">
        <f t="shared" si="29"/>
        <v>19900.031824324324</v>
      </c>
    </row>
    <row r="192" spans="1:20">
      <c r="A192" s="30" t="s">
        <v>238</v>
      </c>
      <c r="B192" s="30" t="s">
        <v>343</v>
      </c>
      <c r="C192" s="30" t="s">
        <v>356</v>
      </c>
      <c r="D192" s="30">
        <v>2</v>
      </c>
      <c r="E192" s="30">
        <v>4200</v>
      </c>
      <c r="F192" s="29">
        <f t="shared" si="20"/>
        <v>0.97297297297297303</v>
      </c>
      <c r="G192" s="31">
        <f t="shared" si="21"/>
        <v>49037.83783783784</v>
      </c>
      <c r="H192" s="30">
        <v>426</v>
      </c>
      <c r="I192" s="30">
        <v>0.54249999999999998</v>
      </c>
      <c r="J192" s="30">
        <v>210</v>
      </c>
      <c r="K192" s="33">
        <v>654</v>
      </c>
      <c r="L192">
        <f t="shared" si="22"/>
        <v>444</v>
      </c>
      <c r="M192">
        <f t="shared" si="23"/>
        <v>216</v>
      </c>
      <c r="N192">
        <f t="shared" si="24"/>
        <v>0.48918918918918919</v>
      </c>
      <c r="O192" s="4">
        <f t="shared" si="25"/>
        <v>0.54249999999999998</v>
      </c>
      <c r="P192">
        <v>100</v>
      </c>
      <c r="Q192">
        <f t="shared" si="26"/>
        <v>-9.8198198198198194E-2</v>
      </c>
      <c r="R192">
        <f t="shared" si="27"/>
        <v>0.92844351351351351</v>
      </c>
      <c r="S192">
        <f t="shared" si="28"/>
        <v>33888.188243243239</v>
      </c>
      <c r="T192" s="4">
        <f t="shared" si="29"/>
        <v>23721.731770270268</v>
      </c>
    </row>
    <row r="193" spans="1:20">
      <c r="A193" s="30" t="s">
        <v>239</v>
      </c>
      <c r="B193" s="30" t="s">
        <v>344</v>
      </c>
      <c r="C193" s="30" t="s">
        <v>356</v>
      </c>
      <c r="D193" s="30">
        <v>2</v>
      </c>
      <c r="E193" s="30">
        <v>1100</v>
      </c>
      <c r="F193" s="29">
        <f t="shared" si="20"/>
        <v>0.97297297297297303</v>
      </c>
      <c r="G193" s="31">
        <f t="shared" si="21"/>
        <v>12843.243243243243</v>
      </c>
      <c r="H193" s="30">
        <v>142</v>
      </c>
      <c r="I193" s="30">
        <v>8.2199999999999995E-2</v>
      </c>
      <c r="J193" s="30">
        <v>111</v>
      </c>
      <c r="K193" s="33">
        <v>148</v>
      </c>
      <c r="L193">
        <f t="shared" si="22"/>
        <v>37</v>
      </c>
      <c r="M193">
        <f t="shared" si="23"/>
        <v>31</v>
      </c>
      <c r="N193">
        <f t="shared" si="24"/>
        <v>0.77027027027027029</v>
      </c>
      <c r="O193" s="4">
        <f t="shared" si="25"/>
        <v>8.2199999999999995E-2</v>
      </c>
      <c r="P193">
        <v>100</v>
      </c>
      <c r="Q193">
        <f t="shared" si="26"/>
        <v>-0.13783783783783785</v>
      </c>
      <c r="R193">
        <f t="shared" si="27"/>
        <v>0.95982621621621622</v>
      </c>
      <c r="S193">
        <f t="shared" si="28"/>
        <v>35033.656891891893</v>
      </c>
      <c r="T193" s="4">
        <f t="shared" si="29"/>
        <v>24523.559824324322</v>
      </c>
    </row>
    <row r="194" spans="1:20">
      <c r="A194" s="30" t="s">
        <v>240</v>
      </c>
      <c r="B194" s="30" t="s">
        <v>343</v>
      </c>
      <c r="C194" s="30" t="s">
        <v>357</v>
      </c>
      <c r="D194" s="30">
        <v>1</v>
      </c>
      <c r="E194" s="30">
        <v>3000</v>
      </c>
      <c r="F194" s="29">
        <f t="shared" si="20"/>
        <v>0.97297297297297303</v>
      </c>
      <c r="G194" s="31">
        <f t="shared" si="21"/>
        <v>35027.027027027027</v>
      </c>
      <c r="H194" s="30">
        <v>621</v>
      </c>
      <c r="I194" s="30">
        <v>0.34789999999999999</v>
      </c>
      <c r="J194" s="30">
        <v>133</v>
      </c>
      <c r="K194" s="33">
        <v>1040</v>
      </c>
      <c r="L194">
        <f t="shared" si="22"/>
        <v>907</v>
      </c>
      <c r="M194">
        <f t="shared" si="23"/>
        <v>488</v>
      </c>
      <c r="N194">
        <f t="shared" si="24"/>
        <v>0.53042998897464166</v>
      </c>
      <c r="O194" s="4">
        <f t="shared" si="25"/>
        <v>0.34789999999999999</v>
      </c>
      <c r="P194">
        <v>100</v>
      </c>
      <c r="Q194">
        <f t="shared" si="26"/>
        <v>7.0893054024255789E-2</v>
      </c>
      <c r="R194">
        <f t="shared" si="27"/>
        <v>0.79457396912899669</v>
      </c>
      <c r="S194">
        <f t="shared" si="28"/>
        <v>29001.949873208378</v>
      </c>
      <c r="T194" s="4">
        <f t="shared" si="29"/>
        <v>20301.364911245862</v>
      </c>
    </row>
    <row r="195" spans="1:20">
      <c r="A195" s="30" t="s">
        <v>241</v>
      </c>
      <c r="B195" s="30" t="s">
        <v>343</v>
      </c>
      <c r="C195" s="30" t="s">
        <v>357</v>
      </c>
      <c r="D195" s="30">
        <v>2</v>
      </c>
      <c r="E195" s="30">
        <v>3900</v>
      </c>
      <c r="F195" s="29">
        <f t="shared" si="20"/>
        <v>0.97297297297297303</v>
      </c>
      <c r="G195" s="31">
        <f t="shared" si="21"/>
        <v>45535.13513513514</v>
      </c>
      <c r="H195" s="30">
        <v>535</v>
      </c>
      <c r="I195" s="30">
        <v>0.47670000000000001</v>
      </c>
      <c r="J195" s="30">
        <v>231</v>
      </c>
      <c r="K195" s="33">
        <v>888</v>
      </c>
      <c r="L195">
        <f t="shared" si="22"/>
        <v>657</v>
      </c>
      <c r="M195">
        <f t="shared" si="23"/>
        <v>304</v>
      </c>
      <c r="N195">
        <f t="shared" si="24"/>
        <v>0.4701674277016743</v>
      </c>
      <c r="O195" s="4">
        <f t="shared" si="25"/>
        <v>0.47670000000000001</v>
      </c>
      <c r="P195">
        <v>100</v>
      </c>
      <c r="Q195">
        <f t="shared" si="26"/>
        <v>-5.9512937595129378E-2</v>
      </c>
      <c r="R195">
        <f t="shared" si="27"/>
        <v>0.89781639269406388</v>
      </c>
      <c r="S195">
        <f t="shared" si="28"/>
        <v>32770.298333333332</v>
      </c>
      <c r="T195" s="4">
        <f t="shared" si="29"/>
        <v>22939.20883333333</v>
      </c>
    </row>
    <row r="196" spans="1:20">
      <c r="A196" s="30" t="s">
        <v>242</v>
      </c>
      <c r="B196" s="30" t="s">
        <v>343</v>
      </c>
      <c r="C196" s="30" t="s">
        <v>356</v>
      </c>
      <c r="D196" s="30">
        <v>1</v>
      </c>
      <c r="E196" s="30">
        <v>3600</v>
      </c>
      <c r="F196" s="29">
        <f t="shared" ref="F196:F247" si="30">36/37</f>
        <v>0.97297297297297303</v>
      </c>
      <c r="G196" s="31">
        <f t="shared" si="21"/>
        <v>42032.432432432433</v>
      </c>
      <c r="H196" s="30">
        <v>196</v>
      </c>
      <c r="I196" s="30">
        <v>0.77810000000000001</v>
      </c>
      <c r="J196" s="30">
        <v>137</v>
      </c>
      <c r="K196" s="33">
        <v>808</v>
      </c>
      <c r="L196">
        <f t="shared" si="22"/>
        <v>671</v>
      </c>
      <c r="M196">
        <f t="shared" si="23"/>
        <v>59</v>
      </c>
      <c r="N196">
        <f t="shared" si="24"/>
        <v>0.17034277198211625</v>
      </c>
      <c r="O196" s="4">
        <f t="shared" si="25"/>
        <v>0.77810000000000001</v>
      </c>
      <c r="P196">
        <v>100</v>
      </c>
      <c r="Q196">
        <f t="shared" si="26"/>
        <v>5.5886736214605069E-2</v>
      </c>
      <c r="R196">
        <f t="shared" si="27"/>
        <v>0.80645447093889722</v>
      </c>
      <c r="S196">
        <f t="shared" si="28"/>
        <v>29435.588189269747</v>
      </c>
      <c r="T196" s="4">
        <f t="shared" si="29"/>
        <v>20604.911732488821</v>
      </c>
    </row>
    <row r="197" spans="1:20">
      <c r="A197" s="30" t="s">
        <v>243</v>
      </c>
      <c r="B197" s="30" t="s">
        <v>345</v>
      </c>
      <c r="C197" s="30" t="s">
        <v>356</v>
      </c>
      <c r="D197" s="30">
        <v>2</v>
      </c>
      <c r="E197" s="30">
        <v>3500</v>
      </c>
      <c r="F197" s="29">
        <f t="shared" si="30"/>
        <v>0.97297297297297303</v>
      </c>
      <c r="G197" s="31">
        <f t="shared" ref="G197:G247" si="31">E197*12*F197</f>
        <v>40864.864864864867</v>
      </c>
      <c r="H197" s="30">
        <v>294</v>
      </c>
      <c r="I197" s="30">
        <v>0.39729999999999999</v>
      </c>
      <c r="J197" s="30">
        <v>155</v>
      </c>
      <c r="K197" s="33">
        <v>483</v>
      </c>
      <c r="L197">
        <f t="shared" ref="L197:L247" si="32">K197-J197</f>
        <v>328</v>
      </c>
      <c r="M197">
        <f t="shared" ref="M197:M247" si="33">H197-J197</f>
        <v>139</v>
      </c>
      <c r="N197">
        <f t="shared" ref="N197:N247" si="34">0.1+0.8*M197/L197</f>
        <v>0.4390243902439025</v>
      </c>
      <c r="O197" s="4">
        <f t="shared" ref="O197:O247" si="35">I197</f>
        <v>0.39729999999999999</v>
      </c>
      <c r="P197">
        <v>100</v>
      </c>
      <c r="Q197">
        <f t="shared" ref="Q197:Q247" si="36">0.1+0.8*(P197-J197)/(K197-J197)</f>
        <v>-3.4146341463414637E-2</v>
      </c>
      <c r="R197">
        <f t="shared" ref="R197:R247" si="37">R$2+Q$2*Q197</f>
        <v>0.87773365853658536</v>
      </c>
      <c r="S197">
        <f t="shared" ref="S197:S247" si="38">365*R197*P197</f>
        <v>32037.278536585363</v>
      </c>
      <c r="T197" s="4">
        <f t="shared" ref="T197:T247" si="39">S197*(1-T$1)</f>
        <v>22426.094975609754</v>
      </c>
    </row>
    <row r="198" spans="1:20">
      <c r="A198" s="30" t="s">
        <v>244</v>
      </c>
      <c r="B198" s="30" t="s">
        <v>345</v>
      </c>
      <c r="C198" s="30" t="s">
        <v>357</v>
      </c>
      <c r="D198" s="30">
        <v>1</v>
      </c>
      <c r="E198" s="30">
        <v>2500</v>
      </c>
      <c r="F198" s="29">
        <f t="shared" si="30"/>
        <v>0.97297297297297303</v>
      </c>
      <c r="G198" s="31">
        <f t="shared" si="31"/>
        <v>29189.18918918919</v>
      </c>
      <c r="H198" s="30">
        <v>471</v>
      </c>
      <c r="I198" s="30">
        <v>0.6</v>
      </c>
      <c r="J198" s="30">
        <v>111</v>
      </c>
      <c r="K198" s="33">
        <v>868</v>
      </c>
      <c r="L198">
        <f t="shared" si="32"/>
        <v>757</v>
      </c>
      <c r="M198">
        <f t="shared" si="33"/>
        <v>360</v>
      </c>
      <c r="N198">
        <f t="shared" si="34"/>
        <v>0.480449141347424</v>
      </c>
      <c r="O198" s="4">
        <f t="shared" si="35"/>
        <v>0.6</v>
      </c>
      <c r="P198">
        <v>100</v>
      </c>
      <c r="Q198">
        <f t="shared" si="36"/>
        <v>8.8375165125495384E-2</v>
      </c>
      <c r="R198">
        <f t="shared" si="37"/>
        <v>0.78073338177014528</v>
      </c>
      <c r="S198">
        <f t="shared" si="38"/>
        <v>28496.768434610305</v>
      </c>
      <c r="T198" s="4">
        <f t="shared" si="39"/>
        <v>19947.737904227211</v>
      </c>
    </row>
    <row r="199" spans="1:20">
      <c r="A199" s="30" t="s">
        <v>245</v>
      </c>
      <c r="B199" s="30" t="s">
        <v>345</v>
      </c>
      <c r="C199" s="30" t="s">
        <v>357</v>
      </c>
      <c r="D199" s="30">
        <v>2</v>
      </c>
      <c r="E199" s="30">
        <v>3000</v>
      </c>
      <c r="F199" s="29">
        <f t="shared" si="30"/>
        <v>0.97297297297297303</v>
      </c>
      <c r="G199" s="31">
        <f t="shared" si="31"/>
        <v>35027.027027027027</v>
      </c>
      <c r="H199" s="30">
        <v>620</v>
      </c>
      <c r="I199" s="30">
        <v>0.29320000000000002</v>
      </c>
      <c r="J199" s="30">
        <v>195</v>
      </c>
      <c r="K199" s="33">
        <v>752</v>
      </c>
      <c r="L199">
        <f t="shared" si="32"/>
        <v>557</v>
      </c>
      <c r="M199">
        <f t="shared" si="33"/>
        <v>425</v>
      </c>
      <c r="N199">
        <f t="shared" si="34"/>
        <v>0.71041292639138243</v>
      </c>
      <c r="O199" s="4">
        <f t="shared" si="35"/>
        <v>0.29320000000000002</v>
      </c>
      <c r="P199">
        <v>100</v>
      </c>
      <c r="Q199">
        <f t="shared" si="36"/>
        <v>-3.6445242369838426E-2</v>
      </c>
      <c r="R199">
        <f t="shared" si="37"/>
        <v>0.87955369838420105</v>
      </c>
      <c r="S199">
        <f t="shared" si="38"/>
        <v>32103.709991023341</v>
      </c>
      <c r="T199" s="4">
        <f t="shared" si="39"/>
        <v>22472.596993716339</v>
      </c>
    </row>
    <row r="200" spans="1:20">
      <c r="A200" s="30" t="s">
        <v>246</v>
      </c>
      <c r="B200" s="30" t="s">
        <v>345</v>
      </c>
      <c r="C200" s="30" t="s">
        <v>356</v>
      </c>
      <c r="D200" s="30">
        <v>1</v>
      </c>
      <c r="E200" s="30">
        <v>3000</v>
      </c>
      <c r="F200" s="29">
        <f t="shared" si="30"/>
        <v>0.97297297297297303</v>
      </c>
      <c r="G200" s="31">
        <f t="shared" si="31"/>
        <v>35027.027027027027</v>
      </c>
      <c r="H200" s="30">
        <v>235</v>
      </c>
      <c r="I200" s="30">
        <v>0.6411</v>
      </c>
      <c r="J200" s="30">
        <v>80</v>
      </c>
      <c r="K200" s="33">
        <v>469</v>
      </c>
      <c r="L200">
        <f t="shared" si="32"/>
        <v>389</v>
      </c>
      <c r="M200">
        <f t="shared" si="33"/>
        <v>155</v>
      </c>
      <c r="N200">
        <f t="shared" si="34"/>
        <v>0.41876606683804629</v>
      </c>
      <c r="O200" s="4">
        <f t="shared" si="35"/>
        <v>0.6411</v>
      </c>
      <c r="P200">
        <v>100</v>
      </c>
      <c r="Q200">
        <f t="shared" si="36"/>
        <v>0.14113110539845758</v>
      </c>
      <c r="R200">
        <f t="shared" si="37"/>
        <v>0.73896650385604112</v>
      </c>
      <c r="S200">
        <f t="shared" si="38"/>
        <v>26972.277390745501</v>
      </c>
      <c r="T200" s="4">
        <f t="shared" si="39"/>
        <v>18880.594173521851</v>
      </c>
    </row>
    <row r="201" spans="1:20">
      <c r="A201" s="30" t="s">
        <v>247</v>
      </c>
      <c r="B201" s="30" t="s">
        <v>346</v>
      </c>
      <c r="C201" s="30" t="s">
        <v>356</v>
      </c>
      <c r="D201" s="30">
        <v>2</v>
      </c>
      <c r="E201" s="30">
        <v>3900</v>
      </c>
      <c r="F201" s="29">
        <f t="shared" si="30"/>
        <v>0.97297297297297303</v>
      </c>
      <c r="G201" s="31">
        <f t="shared" si="31"/>
        <v>45535.13513513514</v>
      </c>
      <c r="H201" s="30">
        <v>284</v>
      </c>
      <c r="I201" s="30">
        <v>0.50409999999999999</v>
      </c>
      <c r="J201" s="30">
        <v>116</v>
      </c>
      <c r="K201" s="33">
        <v>361</v>
      </c>
      <c r="L201">
        <f t="shared" si="32"/>
        <v>245</v>
      </c>
      <c r="M201">
        <f t="shared" si="33"/>
        <v>168</v>
      </c>
      <c r="N201">
        <f t="shared" si="34"/>
        <v>0.64857142857142858</v>
      </c>
      <c r="O201" s="4">
        <f t="shared" si="35"/>
        <v>0.50409999999999999</v>
      </c>
      <c r="P201">
        <v>100</v>
      </c>
      <c r="Q201">
        <f t="shared" si="36"/>
        <v>4.775510204081633E-2</v>
      </c>
      <c r="R201">
        <f t="shared" si="37"/>
        <v>0.81289228571428573</v>
      </c>
      <c r="S201">
        <f t="shared" si="38"/>
        <v>29670.568428571431</v>
      </c>
      <c r="T201" s="4">
        <f t="shared" si="39"/>
        <v>20769.3979</v>
      </c>
    </row>
    <row r="202" spans="1:20">
      <c r="A202" s="30" t="s">
        <v>248</v>
      </c>
      <c r="B202" s="30" t="s">
        <v>346</v>
      </c>
      <c r="C202" s="30" t="s">
        <v>357</v>
      </c>
      <c r="D202" s="30">
        <v>1</v>
      </c>
      <c r="E202" s="30">
        <v>2800</v>
      </c>
      <c r="F202" s="29">
        <f t="shared" si="30"/>
        <v>0.97297297297297303</v>
      </c>
      <c r="G202" s="31">
        <f t="shared" si="31"/>
        <v>32691.891891891893</v>
      </c>
      <c r="H202" s="30">
        <v>355</v>
      </c>
      <c r="I202" s="30">
        <v>0.4027</v>
      </c>
      <c r="J202" s="30">
        <v>102</v>
      </c>
      <c r="K202" s="33">
        <v>799</v>
      </c>
      <c r="L202">
        <f t="shared" si="32"/>
        <v>697</v>
      </c>
      <c r="M202">
        <f t="shared" si="33"/>
        <v>253</v>
      </c>
      <c r="N202">
        <f t="shared" si="34"/>
        <v>0.39038737446197991</v>
      </c>
      <c r="O202" s="4">
        <f t="shared" si="35"/>
        <v>0.4027</v>
      </c>
      <c r="P202">
        <v>100</v>
      </c>
      <c r="Q202">
        <f t="shared" si="36"/>
        <v>9.7704447632711633E-2</v>
      </c>
      <c r="R202">
        <f t="shared" si="37"/>
        <v>0.77334738880918219</v>
      </c>
      <c r="S202">
        <f t="shared" si="38"/>
        <v>28227.179691535152</v>
      </c>
      <c r="T202" s="4">
        <f t="shared" si="39"/>
        <v>19759.025784074605</v>
      </c>
    </row>
    <row r="203" spans="1:20">
      <c r="A203" s="30" t="s">
        <v>249</v>
      </c>
      <c r="B203" s="30" t="s">
        <v>346</v>
      </c>
      <c r="C203" s="30" t="s">
        <v>357</v>
      </c>
      <c r="D203" s="30">
        <v>2</v>
      </c>
      <c r="E203" s="30">
        <v>3500</v>
      </c>
      <c r="F203" s="29">
        <f t="shared" si="30"/>
        <v>0.97297297297297303</v>
      </c>
      <c r="G203" s="31">
        <f t="shared" si="31"/>
        <v>40864.864864864867</v>
      </c>
      <c r="H203" s="30">
        <v>436</v>
      </c>
      <c r="I203" s="30">
        <v>0.50680000000000003</v>
      </c>
      <c r="J203" s="30">
        <v>188</v>
      </c>
      <c r="K203" s="33">
        <v>724</v>
      </c>
      <c r="L203">
        <f t="shared" si="32"/>
        <v>536</v>
      </c>
      <c r="M203">
        <f t="shared" si="33"/>
        <v>248</v>
      </c>
      <c r="N203">
        <f t="shared" si="34"/>
        <v>0.47014925373134331</v>
      </c>
      <c r="O203" s="4">
        <f t="shared" si="35"/>
        <v>0.50680000000000003</v>
      </c>
      <c r="P203">
        <v>100</v>
      </c>
      <c r="Q203">
        <f t="shared" si="36"/>
        <v>-3.1343283582089571E-2</v>
      </c>
      <c r="R203">
        <f t="shared" si="37"/>
        <v>0.87551447761194034</v>
      </c>
      <c r="S203">
        <f t="shared" si="38"/>
        <v>31956.278432835825</v>
      </c>
      <c r="T203" s="4">
        <f t="shared" si="39"/>
        <v>22369.394902985077</v>
      </c>
    </row>
    <row r="204" spans="1:20">
      <c r="A204" s="30" t="s">
        <v>250</v>
      </c>
      <c r="B204" s="30" t="s">
        <v>344</v>
      </c>
      <c r="C204" s="30" t="s">
        <v>357</v>
      </c>
      <c r="D204" s="30">
        <v>1</v>
      </c>
      <c r="E204" s="30">
        <v>900</v>
      </c>
      <c r="F204" s="29">
        <f t="shared" si="30"/>
        <v>0.97297297297297303</v>
      </c>
      <c r="G204" s="31">
        <f t="shared" si="31"/>
        <v>10508.108108108108</v>
      </c>
      <c r="H204" s="30">
        <v>141</v>
      </c>
      <c r="I204" s="30">
        <v>0.54790000000000005</v>
      </c>
      <c r="J204" s="30">
        <v>116</v>
      </c>
      <c r="K204" s="33">
        <v>296</v>
      </c>
      <c r="L204">
        <f t="shared" si="32"/>
        <v>180</v>
      </c>
      <c r="M204">
        <f t="shared" si="33"/>
        <v>25</v>
      </c>
      <c r="N204">
        <f t="shared" si="34"/>
        <v>0.21111111111111111</v>
      </c>
      <c r="O204" s="4">
        <f t="shared" si="35"/>
        <v>0.54790000000000005</v>
      </c>
      <c r="P204">
        <v>100</v>
      </c>
      <c r="Q204">
        <f t="shared" si="36"/>
        <v>2.8888888888888895E-2</v>
      </c>
      <c r="R204">
        <f t="shared" si="37"/>
        <v>0.82782866666666666</v>
      </c>
      <c r="S204">
        <f t="shared" si="38"/>
        <v>30215.746333333333</v>
      </c>
      <c r="T204" s="4">
        <f t="shared" si="39"/>
        <v>21151.022433333332</v>
      </c>
    </row>
    <row r="205" spans="1:20">
      <c r="A205" s="30" t="s">
        <v>251</v>
      </c>
      <c r="B205" s="30" t="s">
        <v>346</v>
      </c>
      <c r="C205" s="30" t="s">
        <v>356</v>
      </c>
      <c r="D205" s="30">
        <v>1</v>
      </c>
      <c r="E205" s="30">
        <v>2600</v>
      </c>
      <c r="F205" s="29">
        <f t="shared" si="30"/>
        <v>0.97297297297297303</v>
      </c>
      <c r="G205" s="31">
        <f t="shared" si="31"/>
        <v>30356.756756756757</v>
      </c>
      <c r="H205" s="30">
        <v>250</v>
      </c>
      <c r="I205" s="30">
        <v>0.36990000000000001</v>
      </c>
      <c r="J205" s="30">
        <v>69</v>
      </c>
      <c r="K205" s="33">
        <v>406</v>
      </c>
      <c r="L205">
        <f t="shared" si="32"/>
        <v>337</v>
      </c>
      <c r="M205">
        <f t="shared" si="33"/>
        <v>181</v>
      </c>
      <c r="N205">
        <f t="shared" si="34"/>
        <v>0.52967359050445106</v>
      </c>
      <c r="O205" s="4">
        <f t="shared" si="35"/>
        <v>0.36990000000000001</v>
      </c>
      <c r="P205">
        <v>100</v>
      </c>
      <c r="Q205">
        <f t="shared" si="36"/>
        <v>0.17359050445103857</v>
      </c>
      <c r="R205">
        <f t="shared" si="37"/>
        <v>0.71326839762611272</v>
      </c>
      <c r="S205">
        <f t="shared" si="38"/>
        <v>26034.296513353114</v>
      </c>
      <c r="T205" s="4">
        <f t="shared" si="39"/>
        <v>18224.007559347177</v>
      </c>
    </row>
    <row r="206" spans="1:20">
      <c r="A206" s="30" t="s">
        <v>252</v>
      </c>
      <c r="B206" s="30" t="s">
        <v>347</v>
      </c>
      <c r="C206" s="30" t="s">
        <v>356</v>
      </c>
      <c r="D206" s="30">
        <v>2</v>
      </c>
      <c r="E206" s="30">
        <v>2695</v>
      </c>
      <c r="F206" s="29">
        <f t="shared" si="30"/>
        <v>0.97297297297297303</v>
      </c>
      <c r="G206" s="31">
        <f t="shared" si="31"/>
        <v>31465.945945945947</v>
      </c>
      <c r="H206" s="30">
        <v>443</v>
      </c>
      <c r="I206" s="30">
        <v>0.2356</v>
      </c>
      <c r="J206" s="30">
        <v>265</v>
      </c>
      <c r="K206" s="33">
        <v>534</v>
      </c>
      <c r="L206">
        <f t="shared" si="32"/>
        <v>269</v>
      </c>
      <c r="M206">
        <f t="shared" si="33"/>
        <v>178</v>
      </c>
      <c r="N206">
        <f t="shared" si="34"/>
        <v>0.6293680297397769</v>
      </c>
      <c r="O206" s="4">
        <f t="shared" si="35"/>
        <v>0.2356</v>
      </c>
      <c r="P206">
        <v>100</v>
      </c>
      <c r="Q206">
        <f t="shared" si="36"/>
        <v>-0.39070631970260228</v>
      </c>
      <c r="R206">
        <f t="shared" si="37"/>
        <v>1.1600221933085502</v>
      </c>
      <c r="S206">
        <f t="shared" si="38"/>
        <v>42340.810055762078</v>
      </c>
      <c r="T206" s="4">
        <f t="shared" si="39"/>
        <v>29638.567039033453</v>
      </c>
    </row>
    <row r="207" spans="1:20">
      <c r="A207" s="30" t="s">
        <v>253</v>
      </c>
      <c r="B207" s="30" t="s">
        <v>347</v>
      </c>
      <c r="C207" s="30" t="s">
        <v>357</v>
      </c>
      <c r="D207" s="30">
        <v>1</v>
      </c>
      <c r="E207" s="30">
        <v>3000</v>
      </c>
      <c r="F207" s="29">
        <f t="shared" si="30"/>
        <v>0.97297297297297303</v>
      </c>
      <c r="G207" s="31">
        <f t="shared" si="31"/>
        <v>35027.027027027027</v>
      </c>
      <c r="H207" s="30">
        <v>343</v>
      </c>
      <c r="I207" s="30">
        <v>0.58079999999999998</v>
      </c>
      <c r="J207" s="30">
        <v>158</v>
      </c>
      <c r="K207" s="33">
        <v>706</v>
      </c>
      <c r="L207">
        <f t="shared" si="32"/>
        <v>548</v>
      </c>
      <c r="M207">
        <f t="shared" si="33"/>
        <v>185</v>
      </c>
      <c r="N207">
        <f t="shared" si="34"/>
        <v>0.37007299270072991</v>
      </c>
      <c r="O207" s="4">
        <f t="shared" si="35"/>
        <v>0.58079999999999998</v>
      </c>
      <c r="P207">
        <v>100</v>
      </c>
      <c r="Q207">
        <f t="shared" si="36"/>
        <v>1.5328467153284661E-2</v>
      </c>
      <c r="R207">
        <f t="shared" si="37"/>
        <v>0.83856445255474454</v>
      </c>
      <c r="S207">
        <f t="shared" si="38"/>
        <v>30607.602518248175</v>
      </c>
      <c r="T207" s="4">
        <f t="shared" si="39"/>
        <v>21425.321762773721</v>
      </c>
    </row>
    <row r="208" spans="1:20">
      <c r="A208" s="30" t="s">
        <v>254</v>
      </c>
      <c r="B208" s="30" t="s">
        <v>347</v>
      </c>
      <c r="C208" s="30" t="s">
        <v>357</v>
      </c>
      <c r="D208" s="30">
        <v>2</v>
      </c>
      <c r="E208" s="30">
        <v>4000</v>
      </c>
      <c r="F208" s="29">
        <f t="shared" si="30"/>
        <v>0.97297297297297303</v>
      </c>
      <c r="G208" s="31">
        <f t="shared" si="31"/>
        <v>46702.702702702707</v>
      </c>
      <c r="H208" s="30">
        <v>739</v>
      </c>
      <c r="I208" s="30">
        <v>1.9199999999999998E-2</v>
      </c>
      <c r="J208" s="30">
        <v>306</v>
      </c>
      <c r="K208" s="33">
        <v>781</v>
      </c>
      <c r="L208">
        <f t="shared" si="32"/>
        <v>475</v>
      </c>
      <c r="M208">
        <f t="shared" si="33"/>
        <v>433</v>
      </c>
      <c r="N208">
        <f t="shared" si="34"/>
        <v>0.82926315789473692</v>
      </c>
      <c r="O208" s="4">
        <f t="shared" si="35"/>
        <v>1.9199999999999998E-2</v>
      </c>
      <c r="P208">
        <v>100</v>
      </c>
      <c r="Q208">
        <f t="shared" si="36"/>
        <v>-0.24694736842105267</v>
      </c>
      <c r="R208">
        <f t="shared" si="37"/>
        <v>1.0462082315789474</v>
      </c>
      <c r="S208">
        <f t="shared" si="38"/>
        <v>38186.600452631581</v>
      </c>
      <c r="T208" s="4">
        <f t="shared" si="39"/>
        <v>26730.620316842105</v>
      </c>
    </row>
    <row r="209" spans="1:20">
      <c r="A209" s="30" t="s">
        <v>255</v>
      </c>
      <c r="B209" s="30" t="s">
        <v>347</v>
      </c>
      <c r="C209" s="30" t="s">
        <v>356</v>
      </c>
      <c r="D209" s="30">
        <v>1</v>
      </c>
      <c r="E209" s="30">
        <v>2295</v>
      </c>
      <c r="F209" s="29">
        <f t="shared" si="30"/>
        <v>0.97297297297297303</v>
      </c>
      <c r="G209" s="31">
        <f t="shared" si="31"/>
        <v>26795.675675675677</v>
      </c>
      <c r="H209" s="30">
        <v>270</v>
      </c>
      <c r="I209" s="30">
        <v>0.46850000000000003</v>
      </c>
      <c r="J209" s="30">
        <v>100</v>
      </c>
      <c r="K209" s="33">
        <v>469</v>
      </c>
      <c r="L209">
        <f t="shared" si="32"/>
        <v>369</v>
      </c>
      <c r="M209">
        <f t="shared" si="33"/>
        <v>170</v>
      </c>
      <c r="N209">
        <f t="shared" si="34"/>
        <v>0.46856368563685635</v>
      </c>
      <c r="O209" s="4">
        <f t="shared" si="35"/>
        <v>0.46850000000000003</v>
      </c>
      <c r="P209">
        <v>100</v>
      </c>
      <c r="Q209">
        <f t="shared" si="36"/>
        <v>0.1</v>
      </c>
      <c r="R209">
        <f t="shared" si="37"/>
        <v>0.77153000000000005</v>
      </c>
      <c r="S209">
        <f t="shared" si="38"/>
        <v>28160.845000000001</v>
      </c>
      <c r="T209" s="4">
        <f t="shared" si="39"/>
        <v>19712.591499999999</v>
      </c>
    </row>
    <row r="210" spans="1:20">
      <c r="A210" s="30" t="s">
        <v>256</v>
      </c>
      <c r="B210" s="30" t="s">
        <v>348</v>
      </c>
      <c r="C210" s="30" t="s">
        <v>356</v>
      </c>
      <c r="D210" s="30">
        <v>2</v>
      </c>
      <c r="E210" s="30">
        <v>3000</v>
      </c>
      <c r="F210" s="29">
        <f t="shared" si="30"/>
        <v>0.97297297297297303</v>
      </c>
      <c r="G210" s="31">
        <f t="shared" si="31"/>
        <v>35027.027027027027</v>
      </c>
      <c r="H210" s="30">
        <v>424</v>
      </c>
      <c r="I210" s="30">
        <v>0.34250000000000003</v>
      </c>
      <c r="J210" s="30">
        <v>270</v>
      </c>
      <c r="K210" s="33">
        <v>543</v>
      </c>
      <c r="L210">
        <f t="shared" si="32"/>
        <v>273</v>
      </c>
      <c r="M210">
        <f t="shared" si="33"/>
        <v>154</v>
      </c>
      <c r="N210">
        <f t="shared" si="34"/>
        <v>0.55128205128205132</v>
      </c>
      <c r="O210" s="4">
        <f t="shared" si="35"/>
        <v>0.34250000000000003</v>
      </c>
      <c r="P210">
        <v>100</v>
      </c>
      <c r="Q210">
        <f t="shared" si="36"/>
        <v>-0.3981684981684982</v>
      </c>
      <c r="R210">
        <f t="shared" si="37"/>
        <v>1.1659299999999999</v>
      </c>
      <c r="S210">
        <f t="shared" si="38"/>
        <v>42556.445</v>
      </c>
      <c r="T210" s="4">
        <f t="shared" si="39"/>
        <v>29789.511499999997</v>
      </c>
    </row>
    <row r="211" spans="1:20">
      <c r="A211" s="30" t="s">
        <v>257</v>
      </c>
      <c r="B211" s="30" t="s">
        <v>348</v>
      </c>
      <c r="C211" s="30" t="s">
        <v>357</v>
      </c>
      <c r="D211" s="30">
        <v>1</v>
      </c>
      <c r="E211" s="30">
        <v>3300</v>
      </c>
      <c r="F211" s="29">
        <f t="shared" si="30"/>
        <v>0.97297297297297303</v>
      </c>
      <c r="G211" s="31">
        <f t="shared" si="31"/>
        <v>38529.729729729734</v>
      </c>
      <c r="H211" s="30">
        <v>980</v>
      </c>
      <c r="I211" s="30">
        <v>0.2712</v>
      </c>
      <c r="J211" s="30">
        <v>283</v>
      </c>
      <c r="K211" s="33">
        <v>1261</v>
      </c>
      <c r="L211">
        <f t="shared" si="32"/>
        <v>978</v>
      </c>
      <c r="M211">
        <f t="shared" si="33"/>
        <v>697</v>
      </c>
      <c r="N211">
        <f t="shared" si="34"/>
        <v>0.67014314928425356</v>
      </c>
      <c r="O211" s="4">
        <f t="shared" si="35"/>
        <v>0.2712</v>
      </c>
      <c r="P211">
        <v>100</v>
      </c>
      <c r="Q211">
        <f t="shared" si="36"/>
        <v>-4.9693251533742322E-2</v>
      </c>
      <c r="R211">
        <f t="shared" si="37"/>
        <v>0.89004214723926378</v>
      </c>
      <c r="S211">
        <f t="shared" si="38"/>
        <v>32486.538374233129</v>
      </c>
      <c r="T211" s="4">
        <f t="shared" si="39"/>
        <v>22740.576861963189</v>
      </c>
    </row>
    <row r="212" spans="1:20">
      <c r="A212" s="30" t="s">
        <v>258</v>
      </c>
      <c r="B212" s="30" t="s">
        <v>348</v>
      </c>
      <c r="C212" s="30" t="s">
        <v>357</v>
      </c>
      <c r="D212" s="30">
        <v>2</v>
      </c>
      <c r="E212" s="30">
        <v>4500</v>
      </c>
      <c r="F212" s="29">
        <f t="shared" si="30"/>
        <v>0.97297297297297303</v>
      </c>
      <c r="G212" s="31">
        <f t="shared" si="31"/>
        <v>52540.54054054054</v>
      </c>
      <c r="H212" s="30">
        <v>994</v>
      </c>
      <c r="I212" s="30">
        <v>0.43009999999999998</v>
      </c>
      <c r="J212" s="30">
        <v>530</v>
      </c>
      <c r="K212" s="33">
        <v>1354</v>
      </c>
      <c r="L212">
        <f t="shared" si="32"/>
        <v>824</v>
      </c>
      <c r="M212">
        <f t="shared" si="33"/>
        <v>464</v>
      </c>
      <c r="N212">
        <f t="shared" si="34"/>
        <v>0.55048543689320395</v>
      </c>
      <c r="O212" s="4">
        <f t="shared" si="35"/>
        <v>0.43009999999999998</v>
      </c>
      <c r="P212">
        <v>100</v>
      </c>
      <c r="Q212">
        <f t="shared" si="36"/>
        <v>-0.31747572815533975</v>
      </c>
      <c r="R212">
        <f t="shared" si="37"/>
        <v>1.1020455339805824</v>
      </c>
      <c r="S212">
        <f t="shared" si="38"/>
        <v>40224.661990291257</v>
      </c>
      <c r="T212" s="4">
        <f t="shared" si="39"/>
        <v>28157.263393203877</v>
      </c>
    </row>
    <row r="213" spans="1:20">
      <c r="A213" s="30" t="s">
        <v>259</v>
      </c>
      <c r="B213" s="30" t="s">
        <v>348</v>
      </c>
      <c r="C213" s="30" t="s">
        <v>356</v>
      </c>
      <c r="D213" s="30">
        <v>1</v>
      </c>
      <c r="E213" s="30">
        <v>2700</v>
      </c>
      <c r="F213" s="29">
        <f t="shared" si="30"/>
        <v>0.97297297297297303</v>
      </c>
      <c r="G213" s="31">
        <f t="shared" si="31"/>
        <v>31524.324324324327</v>
      </c>
      <c r="H213" s="30">
        <v>284</v>
      </c>
      <c r="I213" s="30">
        <v>0.60550000000000004</v>
      </c>
      <c r="J213" s="30">
        <v>103</v>
      </c>
      <c r="K213" s="33">
        <v>483</v>
      </c>
      <c r="L213">
        <f t="shared" si="32"/>
        <v>380</v>
      </c>
      <c r="M213">
        <f t="shared" si="33"/>
        <v>181</v>
      </c>
      <c r="N213">
        <f t="shared" si="34"/>
        <v>0.4810526315789474</v>
      </c>
      <c r="O213" s="4">
        <f t="shared" si="35"/>
        <v>0.60550000000000004</v>
      </c>
      <c r="P213">
        <v>100</v>
      </c>
      <c r="Q213">
        <f t="shared" si="36"/>
        <v>9.36842105263158E-2</v>
      </c>
      <c r="R213">
        <f t="shared" si="37"/>
        <v>0.77653021052631577</v>
      </c>
      <c r="S213">
        <f t="shared" si="38"/>
        <v>28343.352684210528</v>
      </c>
      <c r="T213" s="4">
        <f t="shared" si="39"/>
        <v>19840.346878947366</v>
      </c>
    </row>
    <row r="214" spans="1:20">
      <c r="A214" s="30" t="s">
        <v>260</v>
      </c>
      <c r="B214" s="30" t="s">
        <v>349</v>
      </c>
      <c r="C214" s="30" t="s">
        <v>356</v>
      </c>
      <c r="D214" s="30">
        <v>1</v>
      </c>
      <c r="E214" s="30">
        <v>2700</v>
      </c>
      <c r="F214" s="29">
        <f t="shared" si="30"/>
        <v>0.97297297297297303</v>
      </c>
      <c r="G214" s="31">
        <f t="shared" si="31"/>
        <v>31524.324324324327</v>
      </c>
      <c r="H214" s="30">
        <v>236</v>
      </c>
      <c r="I214" s="30">
        <v>0.56710000000000005</v>
      </c>
      <c r="J214" s="30">
        <v>110</v>
      </c>
      <c r="K214" s="33">
        <v>515</v>
      </c>
      <c r="L214">
        <f t="shared" si="32"/>
        <v>405</v>
      </c>
      <c r="M214">
        <f t="shared" si="33"/>
        <v>126</v>
      </c>
      <c r="N214">
        <f t="shared" si="34"/>
        <v>0.34888888888888892</v>
      </c>
      <c r="O214" s="4">
        <f t="shared" si="35"/>
        <v>0.56710000000000005</v>
      </c>
      <c r="P214">
        <v>100</v>
      </c>
      <c r="Q214">
        <f t="shared" si="36"/>
        <v>8.0246913580246923E-2</v>
      </c>
      <c r="R214">
        <f t="shared" si="37"/>
        <v>0.78716851851851855</v>
      </c>
      <c r="S214">
        <f t="shared" si="38"/>
        <v>28731.650925925926</v>
      </c>
      <c r="T214" s="4">
        <f t="shared" si="39"/>
        <v>20112.155648148146</v>
      </c>
    </row>
    <row r="215" spans="1:20">
      <c r="A215" s="30" t="s">
        <v>261</v>
      </c>
      <c r="B215" s="30" t="s">
        <v>344</v>
      </c>
      <c r="C215" s="30" t="s">
        <v>357</v>
      </c>
      <c r="D215" s="30">
        <v>2</v>
      </c>
      <c r="E215" s="30">
        <v>1100</v>
      </c>
      <c r="F215" s="29">
        <f t="shared" si="30"/>
        <v>0.97297297297297303</v>
      </c>
      <c r="G215" s="31">
        <f t="shared" si="31"/>
        <v>12843.243243243243</v>
      </c>
      <c r="H215" s="30">
        <v>188</v>
      </c>
      <c r="I215" s="30">
        <v>0.61919999999999997</v>
      </c>
      <c r="J215" s="30">
        <v>136</v>
      </c>
      <c r="K215" s="33">
        <v>335</v>
      </c>
      <c r="L215">
        <f t="shared" si="32"/>
        <v>199</v>
      </c>
      <c r="M215">
        <f t="shared" si="33"/>
        <v>52</v>
      </c>
      <c r="N215">
        <f t="shared" si="34"/>
        <v>0.30904522613065327</v>
      </c>
      <c r="O215" s="4">
        <f t="shared" si="35"/>
        <v>0.61919999999999997</v>
      </c>
      <c r="P215">
        <v>100</v>
      </c>
      <c r="Q215">
        <f t="shared" si="36"/>
        <v>-4.472361809045225E-2</v>
      </c>
      <c r="R215">
        <f t="shared" si="37"/>
        <v>0.88610768844221111</v>
      </c>
      <c r="S215">
        <f t="shared" si="38"/>
        <v>32342.930628140704</v>
      </c>
      <c r="T215" s="4">
        <f t="shared" si="39"/>
        <v>22640.051439698491</v>
      </c>
    </row>
    <row r="216" spans="1:20">
      <c r="A216" s="30" t="s">
        <v>262</v>
      </c>
      <c r="B216" s="30" t="s">
        <v>349</v>
      </c>
      <c r="C216" s="30" t="s">
        <v>356</v>
      </c>
      <c r="D216" s="30">
        <v>2</v>
      </c>
      <c r="E216" s="30">
        <v>3000</v>
      </c>
      <c r="F216" s="29">
        <f t="shared" si="30"/>
        <v>0.97297297297297303</v>
      </c>
      <c r="G216" s="31">
        <f t="shared" si="31"/>
        <v>35027.027027027027</v>
      </c>
      <c r="H216" s="30">
        <v>329</v>
      </c>
      <c r="I216" s="30">
        <v>0.70409999999999995</v>
      </c>
      <c r="J216" s="30">
        <v>270</v>
      </c>
      <c r="K216" s="33">
        <v>544</v>
      </c>
      <c r="L216">
        <f t="shared" si="32"/>
        <v>274</v>
      </c>
      <c r="M216">
        <f t="shared" si="33"/>
        <v>59</v>
      </c>
      <c r="N216">
        <f t="shared" si="34"/>
        <v>0.27226277372262775</v>
      </c>
      <c r="O216" s="4">
        <f t="shared" si="35"/>
        <v>0.70409999999999995</v>
      </c>
      <c r="P216">
        <v>100</v>
      </c>
      <c r="Q216">
        <f t="shared" si="36"/>
        <v>-0.39635036496350362</v>
      </c>
      <c r="R216">
        <f t="shared" si="37"/>
        <v>1.1644905839416058</v>
      </c>
      <c r="S216">
        <f t="shared" si="38"/>
        <v>42503.906313868611</v>
      </c>
      <c r="T216" s="4">
        <f t="shared" si="39"/>
        <v>29752.734419708024</v>
      </c>
    </row>
    <row r="217" spans="1:20">
      <c r="A217" s="30" t="s">
        <v>263</v>
      </c>
      <c r="B217" s="30" t="s">
        <v>349</v>
      </c>
      <c r="C217" s="30" t="s">
        <v>357</v>
      </c>
      <c r="D217" s="30">
        <v>1</v>
      </c>
      <c r="E217" s="30">
        <v>4500</v>
      </c>
      <c r="F217" s="29">
        <f t="shared" si="30"/>
        <v>0.97297297297297303</v>
      </c>
      <c r="G217" s="31">
        <f t="shared" si="31"/>
        <v>52540.54054054054</v>
      </c>
      <c r="H217" s="30">
        <v>549</v>
      </c>
      <c r="I217" s="30">
        <v>0.44379999999999997</v>
      </c>
      <c r="J217" s="30">
        <v>231</v>
      </c>
      <c r="K217" s="33">
        <v>1027</v>
      </c>
      <c r="L217">
        <f t="shared" si="32"/>
        <v>796</v>
      </c>
      <c r="M217">
        <f t="shared" si="33"/>
        <v>318</v>
      </c>
      <c r="N217">
        <f t="shared" si="34"/>
        <v>0.41959798994974873</v>
      </c>
      <c r="O217" s="4">
        <f t="shared" si="35"/>
        <v>0.44379999999999997</v>
      </c>
      <c r="P217">
        <v>100</v>
      </c>
      <c r="Q217">
        <f t="shared" si="36"/>
        <v>-3.1658291457286436E-2</v>
      </c>
      <c r="R217">
        <f t="shared" si="37"/>
        <v>0.87576386934673367</v>
      </c>
      <c r="S217">
        <f t="shared" si="38"/>
        <v>31965.381231155778</v>
      </c>
      <c r="T217" s="4">
        <f t="shared" si="39"/>
        <v>22375.766861809043</v>
      </c>
    </row>
    <row r="218" spans="1:20">
      <c r="A218" s="30" t="s">
        <v>264</v>
      </c>
      <c r="B218" s="30" t="s">
        <v>349</v>
      </c>
      <c r="C218" s="30" t="s">
        <v>357</v>
      </c>
      <c r="D218" s="30">
        <v>2</v>
      </c>
      <c r="E218" s="30">
        <v>4900</v>
      </c>
      <c r="F218" s="29">
        <f t="shared" si="30"/>
        <v>0.97297297297297303</v>
      </c>
      <c r="G218" s="31">
        <f t="shared" si="31"/>
        <v>57210.810810810814</v>
      </c>
      <c r="H218" s="30">
        <v>652</v>
      </c>
      <c r="I218" s="30">
        <v>0.4466</v>
      </c>
      <c r="J218" s="30">
        <v>379</v>
      </c>
      <c r="K218" s="33">
        <v>969</v>
      </c>
      <c r="L218">
        <f t="shared" si="32"/>
        <v>590</v>
      </c>
      <c r="M218">
        <f t="shared" si="33"/>
        <v>273</v>
      </c>
      <c r="N218">
        <f t="shared" si="34"/>
        <v>0.47016949152542376</v>
      </c>
      <c r="O218" s="4">
        <f t="shared" si="35"/>
        <v>0.4466</v>
      </c>
      <c r="P218">
        <v>100</v>
      </c>
      <c r="Q218">
        <f t="shared" si="36"/>
        <v>-0.27830508474576277</v>
      </c>
      <c r="R218">
        <f t="shared" si="37"/>
        <v>1.0710341355932205</v>
      </c>
      <c r="S218">
        <f t="shared" si="38"/>
        <v>39092.745949152551</v>
      </c>
      <c r="T218" s="4">
        <f t="shared" si="39"/>
        <v>27364.922164406784</v>
      </c>
    </row>
    <row r="219" spans="1:20">
      <c r="A219" s="30" t="s">
        <v>265</v>
      </c>
      <c r="B219" s="30" t="s">
        <v>350</v>
      </c>
      <c r="C219" s="30" t="s">
        <v>356</v>
      </c>
      <c r="D219" s="30">
        <v>2</v>
      </c>
      <c r="E219" s="30">
        <v>3300</v>
      </c>
      <c r="F219" s="29">
        <f t="shared" si="30"/>
        <v>0.97297297297297303</v>
      </c>
      <c r="G219" s="31">
        <f t="shared" si="31"/>
        <v>38529.729729729734</v>
      </c>
      <c r="H219" s="30">
        <v>378</v>
      </c>
      <c r="I219" s="30">
        <v>0.4219</v>
      </c>
      <c r="J219" s="30">
        <v>264</v>
      </c>
      <c r="K219" s="33">
        <v>532</v>
      </c>
      <c r="L219">
        <f t="shared" si="32"/>
        <v>268</v>
      </c>
      <c r="M219">
        <f t="shared" si="33"/>
        <v>114</v>
      </c>
      <c r="N219">
        <f t="shared" si="34"/>
        <v>0.44029850746268662</v>
      </c>
      <c r="O219" s="4">
        <f t="shared" si="35"/>
        <v>0.4219</v>
      </c>
      <c r="P219">
        <v>100</v>
      </c>
      <c r="Q219">
        <f t="shared" si="36"/>
        <v>-0.38955223880597023</v>
      </c>
      <c r="R219">
        <f t="shared" si="37"/>
        <v>1.1591085074626866</v>
      </c>
      <c r="S219">
        <f t="shared" si="38"/>
        <v>42307.460522388064</v>
      </c>
      <c r="T219" s="4">
        <f t="shared" si="39"/>
        <v>29615.222365671641</v>
      </c>
    </row>
    <row r="220" spans="1:20">
      <c r="A220" s="30" t="s">
        <v>266</v>
      </c>
      <c r="B220" s="30" t="s">
        <v>350</v>
      </c>
      <c r="C220" s="30" t="s">
        <v>357</v>
      </c>
      <c r="D220" s="30">
        <v>1</v>
      </c>
      <c r="E220" s="30">
        <v>4500</v>
      </c>
      <c r="F220" s="29">
        <f t="shared" si="30"/>
        <v>0.97297297297297303</v>
      </c>
      <c r="G220" s="31">
        <f t="shared" si="31"/>
        <v>52540.54054054054</v>
      </c>
      <c r="H220" s="30">
        <v>255</v>
      </c>
      <c r="I220" s="30">
        <v>0.59179999999999999</v>
      </c>
      <c r="J220" s="30">
        <v>151</v>
      </c>
      <c r="K220" s="33">
        <v>673</v>
      </c>
      <c r="L220">
        <f t="shared" si="32"/>
        <v>522</v>
      </c>
      <c r="M220">
        <f t="shared" si="33"/>
        <v>104</v>
      </c>
      <c r="N220">
        <f t="shared" si="34"/>
        <v>0.25938697318007664</v>
      </c>
      <c r="O220" s="4">
        <f t="shared" si="35"/>
        <v>0.59179999999999999</v>
      </c>
      <c r="P220">
        <v>100</v>
      </c>
      <c r="Q220">
        <f t="shared" si="36"/>
        <v>2.1839080459770108E-2</v>
      </c>
      <c r="R220">
        <f t="shared" si="37"/>
        <v>0.83340999999999998</v>
      </c>
      <c r="S220">
        <f t="shared" si="38"/>
        <v>30419.464999999997</v>
      </c>
      <c r="T220" s="4">
        <f t="shared" si="39"/>
        <v>21293.625499999995</v>
      </c>
    </row>
    <row r="221" spans="1:20">
      <c r="A221" s="30" t="s">
        <v>267</v>
      </c>
      <c r="B221" s="30" t="s">
        <v>350</v>
      </c>
      <c r="C221" s="30" t="s">
        <v>357</v>
      </c>
      <c r="D221" s="30">
        <v>2</v>
      </c>
      <c r="E221" s="30">
        <v>4200</v>
      </c>
      <c r="F221" s="29">
        <f t="shared" si="30"/>
        <v>0.97297297297297303</v>
      </c>
      <c r="G221" s="31">
        <f t="shared" si="31"/>
        <v>49037.83783783784</v>
      </c>
      <c r="H221" s="30">
        <v>441</v>
      </c>
      <c r="I221" s="30">
        <v>0.5726</v>
      </c>
      <c r="J221" s="30">
        <v>278</v>
      </c>
      <c r="K221" s="33">
        <v>711</v>
      </c>
      <c r="L221">
        <f t="shared" si="32"/>
        <v>433</v>
      </c>
      <c r="M221">
        <f t="shared" si="33"/>
        <v>163</v>
      </c>
      <c r="N221">
        <f t="shared" si="34"/>
        <v>0.40115473441108551</v>
      </c>
      <c r="O221" s="4">
        <f t="shared" si="35"/>
        <v>0.5726</v>
      </c>
      <c r="P221">
        <v>100</v>
      </c>
      <c r="Q221">
        <f t="shared" si="36"/>
        <v>-0.22886836027713628</v>
      </c>
      <c r="R221">
        <f t="shared" si="37"/>
        <v>1.0318950808314087</v>
      </c>
      <c r="S221">
        <f t="shared" si="38"/>
        <v>37664.170450346413</v>
      </c>
      <c r="T221" s="4">
        <f t="shared" si="39"/>
        <v>26364.919315242489</v>
      </c>
    </row>
    <row r="222" spans="1:20">
      <c r="A222" s="30" t="s">
        <v>268</v>
      </c>
      <c r="B222" s="30" t="s">
        <v>350</v>
      </c>
      <c r="C222" s="30" t="s">
        <v>356</v>
      </c>
      <c r="D222" s="30">
        <v>1</v>
      </c>
      <c r="E222" s="30">
        <v>2500</v>
      </c>
      <c r="F222" s="29">
        <f t="shared" si="30"/>
        <v>0.97297297297297303</v>
      </c>
      <c r="G222" s="31">
        <f t="shared" si="31"/>
        <v>29189.18918918919</v>
      </c>
      <c r="H222" s="30">
        <v>356</v>
      </c>
      <c r="I222" s="30">
        <v>0.42470000000000002</v>
      </c>
      <c r="J222" s="30">
        <v>98</v>
      </c>
      <c r="K222" s="33">
        <v>460</v>
      </c>
      <c r="L222">
        <f t="shared" si="32"/>
        <v>362</v>
      </c>
      <c r="M222">
        <f t="shared" si="33"/>
        <v>258</v>
      </c>
      <c r="N222">
        <f t="shared" si="34"/>
        <v>0.67016574585635358</v>
      </c>
      <c r="O222" s="4">
        <f t="shared" si="35"/>
        <v>0.42470000000000002</v>
      </c>
      <c r="P222">
        <v>100</v>
      </c>
      <c r="Q222">
        <f t="shared" si="36"/>
        <v>0.10441988950276243</v>
      </c>
      <c r="R222">
        <f t="shared" si="37"/>
        <v>0.76803077348066295</v>
      </c>
      <c r="S222">
        <f t="shared" si="38"/>
        <v>28033.1232320442</v>
      </c>
      <c r="T222" s="4">
        <f t="shared" si="39"/>
        <v>19623.18626243094</v>
      </c>
    </row>
    <row r="223" spans="1:20">
      <c r="A223" s="30" t="s">
        <v>269</v>
      </c>
      <c r="B223" s="30" t="s">
        <v>351</v>
      </c>
      <c r="C223" s="30" t="s">
        <v>356</v>
      </c>
      <c r="D223" s="30">
        <v>1</v>
      </c>
      <c r="E223" s="30">
        <v>2500</v>
      </c>
      <c r="F223" s="29">
        <f t="shared" si="30"/>
        <v>0.97297297297297303</v>
      </c>
      <c r="G223" s="31">
        <f t="shared" si="31"/>
        <v>29189.18918918919</v>
      </c>
      <c r="H223" s="30">
        <v>437</v>
      </c>
      <c r="I223" s="30">
        <v>7.9500000000000001E-2</v>
      </c>
      <c r="J223" s="30">
        <v>108</v>
      </c>
      <c r="K223" s="33">
        <v>507</v>
      </c>
      <c r="L223">
        <f t="shared" si="32"/>
        <v>399</v>
      </c>
      <c r="M223">
        <f t="shared" si="33"/>
        <v>329</v>
      </c>
      <c r="N223">
        <f t="shared" si="34"/>
        <v>0.75964912280701746</v>
      </c>
      <c r="O223" s="4">
        <f t="shared" si="35"/>
        <v>7.9500000000000001E-2</v>
      </c>
      <c r="P223">
        <v>100</v>
      </c>
      <c r="Q223">
        <f t="shared" si="36"/>
        <v>8.3959899749373443E-2</v>
      </c>
      <c r="R223">
        <f t="shared" si="37"/>
        <v>0.78422894736842108</v>
      </c>
      <c r="S223">
        <f t="shared" si="38"/>
        <v>28624.356578947369</v>
      </c>
      <c r="T223" s="4">
        <f t="shared" si="39"/>
        <v>20037.049605263157</v>
      </c>
    </row>
    <row r="224" spans="1:20">
      <c r="A224" s="30" t="s">
        <v>270</v>
      </c>
      <c r="B224" s="30" t="s">
        <v>351</v>
      </c>
      <c r="C224" s="30" t="s">
        <v>356</v>
      </c>
      <c r="D224" s="30">
        <v>2</v>
      </c>
      <c r="E224" s="30">
        <v>3300</v>
      </c>
      <c r="F224" s="29">
        <f t="shared" si="30"/>
        <v>0.97297297297297303</v>
      </c>
      <c r="G224" s="31">
        <f t="shared" si="31"/>
        <v>38529.729729729734</v>
      </c>
      <c r="H224" s="30">
        <v>461</v>
      </c>
      <c r="I224" s="30">
        <v>0.31780000000000003</v>
      </c>
      <c r="J224" s="30">
        <v>270</v>
      </c>
      <c r="K224" s="33">
        <v>543</v>
      </c>
      <c r="L224">
        <f t="shared" si="32"/>
        <v>273</v>
      </c>
      <c r="M224">
        <f t="shared" si="33"/>
        <v>191</v>
      </c>
      <c r="N224">
        <f t="shared" si="34"/>
        <v>0.65970695970695969</v>
      </c>
      <c r="O224" s="4">
        <f t="shared" si="35"/>
        <v>0.31780000000000003</v>
      </c>
      <c r="P224">
        <v>100</v>
      </c>
      <c r="Q224">
        <f t="shared" si="36"/>
        <v>-0.3981684981684982</v>
      </c>
      <c r="R224">
        <f t="shared" si="37"/>
        <v>1.1659299999999999</v>
      </c>
      <c r="S224">
        <f t="shared" si="38"/>
        <v>42556.445</v>
      </c>
      <c r="T224" s="4">
        <f t="shared" si="39"/>
        <v>29789.511499999997</v>
      </c>
    </row>
    <row r="225" spans="1:20">
      <c r="A225" s="30" t="s">
        <v>271</v>
      </c>
      <c r="B225" s="30" t="s">
        <v>351</v>
      </c>
      <c r="C225" s="30" t="s">
        <v>357</v>
      </c>
      <c r="D225" s="30">
        <v>1</v>
      </c>
      <c r="E225" s="30">
        <v>4500</v>
      </c>
      <c r="F225" s="29">
        <f t="shared" si="30"/>
        <v>0.97297297297297303</v>
      </c>
      <c r="G225" s="31">
        <f t="shared" si="31"/>
        <v>52540.54054054054</v>
      </c>
      <c r="H225" s="30">
        <v>669</v>
      </c>
      <c r="I225" s="30">
        <v>0.31230000000000002</v>
      </c>
      <c r="J225" s="30">
        <v>186</v>
      </c>
      <c r="K225" s="33">
        <v>829</v>
      </c>
      <c r="L225">
        <f t="shared" si="32"/>
        <v>643</v>
      </c>
      <c r="M225">
        <f t="shared" si="33"/>
        <v>483</v>
      </c>
      <c r="N225">
        <f t="shared" si="34"/>
        <v>0.7009331259720063</v>
      </c>
      <c r="O225" s="4">
        <f t="shared" si="35"/>
        <v>0.31230000000000002</v>
      </c>
      <c r="P225">
        <v>100</v>
      </c>
      <c r="Q225">
        <f t="shared" si="36"/>
        <v>-6.9984447900466457E-3</v>
      </c>
      <c r="R225">
        <f t="shared" si="37"/>
        <v>0.85624066874027993</v>
      </c>
      <c r="S225">
        <f t="shared" si="38"/>
        <v>31252.784409020216</v>
      </c>
      <c r="T225" s="4">
        <f t="shared" si="39"/>
        <v>21876.949086314151</v>
      </c>
    </row>
    <row r="226" spans="1:20">
      <c r="A226" s="30" t="s">
        <v>272</v>
      </c>
      <c r="B226" s="30" t="s">
        <v>344</v>
      </c>
      <c r="C226" s="30" t="s">
        <v>356</v>
      </c>
      <c r="D226" s="30">
        <v>1</v>
      </c>
      <c r="E226" s="30">
        <v>500</v>
      </c>
      <c r="F226" s="29">
        <f t="shared" si="30"/>
        <v>0.97297297297297303</v>
      </c>
      <c r="G226" s="31">
        <f t="shared" si="31"/>
        <v>5837.8378378378384</v>
      </c>
      <c r="H226" s="30">
        <v>121</v>
      </c>
      <c r="I226" s="30">
        <v>0.39729999999999999</v>
      </c>
      <c r="J226" s="30">
        <v>50</v>
      </c>
      <c r="K226" s="33">
        <v>174</v>
      </c>
      <c r="L226">
        <f t="shared" si="32"/>
        <v>124</v>
      </c>
      <c r="M226">
        <f t="shared" si="33"/>
        <v>71</v>
      </c>
      <c r="N226">
        <f t="shared" si="34"/>
        <v>0.5580645161290323</v>
      </c>
      <c r="O226" s="4">
        <f t="shared" si="35"/>
        <v>0.39729999999999999</v>
      </c>
      <c r="P226">
        <v>100</v>
      </c>
      <c r="Q226">
        <f t="shared" si="36"/>
        <v>0.42258064516129035</v>
      </c>
      <c r="R226">
        <f t="shared" si="37"/>
        <v>0.51614290322580647</v>
      </c>
      <c r="S226">
        <f t="shared" si="38"/>
        <v>18839.215967741937</v>
      </c>
      <c r="T226" s="4">
        <f t="shared" si="39"/>
        <v>13187.451177419354</v>
      </c>
    </row>
    <row r="227" spans="1:20">
      <c r="A227" s="30" t="s">
        <v>273</v>
      </c>
      <c r="B227" s="30" t="s">
        <v>351</v>
      </c>
      <c r="C227" s="30" t="s">
        <v>357</v>
      </c>
      <c r="D227" s="30">
        <v>2</v>
      </c>
      <c r="E227" s="30">
        <v>4200</v>
      </c>
      <c r="F227" s="29">
        <f t="shared" si="30"/>
        <v>0.97297297297297303</v>
      </c>
      <c r="G227" s="31">
        <f t="shared" si="31"/>
        <v>49037.83783783784</v>
      </c>
      <c r="H227" s="30">
        <v>437</v>
      </c>
      <c r="I227" s="30">
        <v>0.61099999999999999</v>
      </c>
      <c r="J227" s="30">
        <v>319</v>
      </c>
      <c r="K227" s="33">
        <v>815</v>
      </c>
      <c r="L227">
        <f t="shared" si="32"/>
        <v>496</v>
      </c>
      <c r="M227">
        <f t="shared" si="33"/>
        <v>118</v>
      </c>
      <c r="N227">
        <f t="shared" si="34"/>
        <v>0.29032258064516131</v>
      </c>
      <c r="O227" s="4">
        <f t="shared" si="35"/>
        <v>0.61099999999999999</v>
      </c>
      <c r="P227">
        <v>100</v>
      </c>
      <c r="Q227">
        <f t="shared" si="36"/>
        <v>-0.25322580645161297</v>
      </c>
      <c r="R227">
        <f t="shared" si="37"/>
        <v>1.0511788709677421</v>
      </c>
      <c r="S227">
        <f t="shared" si="38"/>
        <v>38368.028790322584</v>
      </c>
      <c r="T227" s="4">
        <f t="shared" si="39"/>
        <v>26857.620153225806</v>
      </c>
    </row>
    <row r="228" spans="1:20">
      <c r="A228" s="30" t="s">
        <v>274</v>
      </c>
      <c r="B228" s="30" t="s">
        <v>352</v>
      </c>
      <c r="C228" s="30" t="s">
        <v>356</v>
      </c>
      <c r="D228" s="30">
        <v>2</v>
      </c>
      <c r="E228" s="30">
        <v>3600</v>
      </c>
      <c r="F228" s="29">
        <f t="shared" si="30"/>
        <v>0.97297297297297303</v>
      </c>
      <c r="G228" s="31">
        <f t="shared" si="31"/>
        <v>42032.432432432433</v>
      </c>
      <c r="H228" s="30">
        <v>663</v>
      </c>
      <c r="I228" s="30">
        <v>0.2329</v>
      </c>
      <c r="J228" s="30">
        <v>332</v>
      </c>
      <c r="K228" s="33">
        <v>805</v>
      </c>
      <c r="L228">
        <f t="shared" si="32"/>
        <v>473</v>
      </c>
      <c r="M228">
        <f t="shared" si="33"/>
        <v>331</v>
      </c>
      <c r="N228">
        <f t="shared" si="34"/>
        <v>0.65983086680761105</v>
      </c>
      <c r="O228" s="4">
        <f t="shared" si="35"/>
        <v>0.2329</v>
      </c>
      <c r="P228">
        <v>100</v>
      </c>
      <c r="Q228">
        <f t="shared" si="36"/>
        <v>-0.29238900634249476</v>
      </c>
      <c r="R228">
        <f t="shared" si="37"/>
        <v>1.082184376321353</v>
      </c>
      <c r="S228">
        <f t="shared" si="38"/>
        <v>39499.729735729386</v>
      </c>
      <c r="T228" s="4">
        <f t="shared" si="39"/>
        <v>27649.810815010569</v>
      </c>
    </row>
    <row r="229" spans="1:20">
      <c r="A229" s="30" t="s">
        <v>275</v>
      </c>
      <c r="B229" s="30" t="s">
        <v>352</v>
      </c>
      <c r="C229" s="30" t="s">
        <v>357</v>
      </c>
      <c r="D229" s="30">
        <v>1</v>
      </c>
      <c r="E229" s="30">
        <v>4000</v>
      </c>
      <c r="F229" s="29">
        <f t="shared" si="30"/>
        <v>0.97297297297297303</v>
      </c>
      <c r="G229" s="31">
        <f t="shared" si="31"/>
        <v>46702.702702702707</v>
      </c>
      <c r="H229" s="30">
        <v>337</v>
      </c>
      <c r="I229" s="30">
        <v>0.50680000000000003</v>
      </c>
      <c r="J229" s="30">
        <v>179</v>
      </c>
      <c r="K229" s="33">
        <v>629</v>
      </c>
      <c r="L229">
        <f t="shared" si="32"/>
        <v>450</v>
      </c>
      <c r="M229">
        <f t="shared" si="33"/>
        <v>158</v>
      </c>
      <c r="N229">
        <f t="shared" si="34"/>
        <v>0.38088888888888894</v>
      </c>
      <c r="O229" s="4">
        <f t="shared" si="35"/>
        <v>0.50680000000000003</v>
      </c>
      <c r="P229">
        <v>100</v>
      </c>
      <c r="Q229">
        <f t="shared" si="36"/>
        <v>-4.044444444444445E-2</v>
      </c>
      <c r="R229">
        <f t="shared" si="37"/>
        <v>0.88271986666666669</v>
      </c>
      <c r="S229">
        <f t="shared" si="38"/>
        <v>32219.275133333333</v>
      </c>
      <c r="T229" s="4">
        <f t="shared" si="39"/>
        <v>22553.492593333332</v>
      </c>
    </row>
    <row r="230" spans="1:20">
      <c r="A230" s="30" t="s">
        <v>276</v>
      </c>
      <c r="B230" s="30" t="s">
        <v>352</v>
      </c>
      <c r="C230" s="30" t="s">
        <v>357</v>
      </c>
      <c r="D230" s="30">
        <v>2</v>
      </c>
      <c r="E230" s="30">
        <v>5500</v>
      </c>
      <c r="F230" s="29">
        <f t="shared" si="30"/>
        <v>0.97297297297297303</v>
      </c>
      <c r="G230" s="31">
        <f t="shared" si="31"/>
        <v>64216.21621621622</v>
      </c>
      <c r="H230" s="30">
        <v>447</v>
      </c>
      <c r="I230" s="30">
        <v>0.61639999999999995</v>
      </c>
      <c r="J230" s="30">
        <v>227</v>
      </c>
      <c r="K230" s="33">
        <v>813</v>
      </c>
      <c r="L230">
        <f t="shared" si="32"/>
        <v>586</v>
      </c>
      <c r="M230">
        <f t="shared" si="33"/>
        <v>220</v>
      </c>
      <c r="N230">
        <f t="shared" si="34"/>
        <v>0.40034129692832765</v>
      </c>
      <c r="O230" s="4">
        <f t="shared" si="35"/>
        <v>0.61639999999999995</v>
      </c>
      <c r="P230">
        <v>100</v>
      </c>
      <c r="Q230">
        <f t="shared" si="36"/>
        <v>-7.3378839590443695E-2</v>
      </c>
      <c r="R230">
        <f t="shared" si="37"/>
        <v>0.90879402730375425</v>
      </c>
      <c r="S230">
        <f t="shared" si="38"/>
        <v>33170.981996587027</v>
      </c>
      <c r="T230" s="4">
        <f t="shared" si="39"/>
        <v>23219.687397610916</v>
      </c>
    </row>
    <row r="231" spans="1:20">
      <c r="A231" s="30" t="s">
        <v>277</v>
      </c>
      <c r="B231" s="30" t="s">
        <v>352</v>
      </c>
      <c r="C231" s="30" t="s">
        <v>356</v>
      </c>
      <c r="D231" s="30">
        <v>1</v>
      </c>
      <c r="E231" s="30">
        <v>3000</v>
      </c>
      <c r="F231" s="29">
        <f t="shared" si="30"/>
        <v>0.97297297297297303</v>
      </c>
      <c r="G231" s="31">
        <f t="shared" si="31"/>
        <v>35027.027027027027</v>
      </c>
      <c r="H231" s="30">
        <v>610</v>
      </c>
      <c r="I231" s="30">
        <v>0.1014</v>
      </c>
      <c r="J231" s="30">
        <v>115</v>
      </c>
      <c r="K231" s="33">
        <v>650</v>
      </c>
      <c r="L231">
        <f t="shared" si="32"/>
        <v>535</v>
      </c>
      <c r="M231">
        <f t="shared" si="33"/>
        <v>495</v>
      </c>
      <c r="N231">
        <f t="shared" si="34"/>
        <v>0.84018691588785044</v>
      </c>
      <c r="O231" s="4">
        <f t="shared" si="35"/>
        <v>0.1014</v>
      </c>
      <c r="P231">
        <v>100</v>
      </c>
      <c r="Q231">
        <f t="shared" si="36"/>
        <v>7.7570093457943939E-2</v>
      </c>
      <c r="R231">
        <f t="shared" si="37"/>
        <v>0.78928775700934584</v>
      </c>
      <c r="S231">
        <f t="shared" si="38"/>
        <v>28809.003130841127</v>
      </c>
      <c r="T231" s="4">
        <f t="shared" si="39"/>
        <v>20166.302191588788</v>
      </c>
    </row>
    <row r="232" spans="1:20">
      <c r="A232" s="30" t="s">
        <v>278</v>
      </c>
      <c r="B232" s="30" t="s">
        <v>353</v>
      </c>
      <c r="C232" s="30" t="s">
        <v>356</v>
      </c>
      <c r="D232" s="30">
        <v>2</v>
      </c>
      <c r="E232" s="30">
        <v>4000</v>
      </c>
      <c r="F232" s="29">
        <f t="shared" si="30"/>
        <v>0.97297297297297303</v>
      </c>
      <c r="G232" s="31">
        <f t="shared" si="31"/>
        <v>46702.702702702707</v>
      </c>
      <c r="H232" s="30">
        <v>302</v>
      </c>
      <c r="I232" s="30">
        <v>0.31509999999999999</v>
      </c>
      <c r="J232" s="30">
        <v>220</v>
      </c>
      <c r="K232" s="33">
        <v>534</v>
      </c>
      <c r="L232">
        <f t="shared" si="32"/>
        <v>314</v>
      </c>
      <c r="M232">
        <f t="shared" si="33"/>
        <v>82</v>
      </c>
      <c r="N232">
        <f t="shared" si="34"/>
        <v>0.30891719745222934</v>
      </c>
      <c r="O232" s="4">
        <f t="shared" si="35"/>
        <v>0.31509999999999999</v>
      </c>
      <c r="P232">
        <v>100</v>
      </c>
      <c r="Q232">
        <f t="shared" si="36"/>
        <v>-0.2057324840764331</v>
      </c>
      <c r="R232">
        <f t="shared" si="37"/>
        <v>1.0135784076433121</v>
      </c>
      <c r="S232">
        <f t="shared" si="38"/>
        <v>36995.61187898089</v>
      </c>
      <c r="T232" s="4">
        <f t="shared" si="39"/>
        <v>25896.928315286623</v>
      </c>
    </row>
    <row r="233" spans="1:20">
      <c r="A233" s="30" t="s">
        <v>279</v>
      </c>
      <c r="B233" s="30" t="s">
        <v>353</v>
      </c>
      <c r="C233" s="30" t="s">
        <v>357</v>
      </c>
      <c r="D233" s="30">
        <v>1</v>
      </c>
      <c r="E233" s="30">
        <v>4000</v>
      </c>
      <c r="F233" s="29">
        <f t="shared" si="30"/>
        <v>0.97297297297297303</v>
      </c>
      <c r="G233" s="31">
        <f t="shared" si="31"/>
        <v>46702.702702702707</v>
      </c>
      <c r="H233" s="30">
        <v>213</v>
      </c>
      <c r="I233" s="30">
        <v>0.65210000000000001</v>
      </c>
      <c r="J233" s="30">
        <v>128</v>
      </c>
      <c r="K233" s="33">
        <v>450</v>
      </c>
      <c r="L233">
        <f t="shared" si="32"/>
        <v>322</v>
      </c>
      <c r="M233">
        <f t="shared" si="33"/>
        <v>85</v>
      </c>
      <c r="N233">
        <f t="shared" si="34"/>
        <v>0.31118012422360253</v>
      </c>
      <c r="O233" s="4">
        <f t="shared" si="35"/>
        <v>0.65210000000000001</v>
      </c>
      <c r="P233">
        <v>100</v>
      </c>
      <c r="Q233">
        <f t="shared" si="36"/>
        <v>3.0434782608695657E-2</v>
      </c>
      <c r="R233">
        <f t="shared" si="37"/>
        <v>0.82660478260869563</v>
      </c>
      <c r="S233">
        <f t="shared" si="38"/>
        <v>30171.07456521739</v>
      </c>
      <c r="T233" s="4">
        <f t="shared" si="39"/>
        <v>21119.75219565217</v>
      </c>
    </row>
    <row r="234" spans="1:20">
      <c r="A234" s="30" t="s">
        <v>280</v>
      </c>
      <c r="B234" s="30" t="s">
        <v>353</v>
      </c>
      <c r="C234" s="30" t="s">
        <v>357</v>
      </c>
      <c r="D234" s="30">
        <v>2</v>
      </c>
      <c r="E234" s="30">
        <v>5000</v>
      </c>
      <c r="F234" s="29">
        <f t="shared" si="30"/>
        <v>0.97297297297297303</v>
      </c>
      <c r="G234" s="31">
        <f t="shared" si="31"/>
        <v>58378.37837837838</v>
      </c>
      <c r="H234" s="30">
        <v>364</v>
      </c>
      <c r="I234" s="30">
        <v>0.51229999999999998</v>
      </c>
      <c r="J234" s="30">
        <v>152</v>
      </c>
      <c r="K234" s="33">
        <v>546</v>
      </c>
      <c r="L234">
        <f t="shared" si="32"/>
        <v>394</v>
      </c>
      <c r="M234">
        <f t="shared" si="33"/>
        <v>212</v>
      </c>
      <c r="N234">
        <f t="shared" si="34"/>
        <v>0.53045685279187826</v>
      </c>
      <c r="O234" s="4">
        <f t="shared" si="35"/>
        <v>0.51229999999999998</v>
      </c>
      <c r="P234">
        <v>100</v>
      </c>
      <c r="Q234">
        <f t="shared" si="36"/>
        <v>-5.5837563451776595E-3</v>
      </c>
      <c r="R234">
        <f t="shared" si="37"/>
        <v>0.85512065989847719</v>
      </c>
      <c r="S234">
        <f t="shared" si="38"/>
        <v>31211.90408629442</v>
      </c>
      <c r="T234" s="4">
        <f t="shared" si="39"/>
        <v>21848.332860406092</v>
      </c>
    </row>
    <row r="235" spans="1:20">
      <c r="A235" s="30" t="s">
        <v>281</v>
      </c>
      <c r="B235" s="30" t="s">
        <v>353</v>
      </c>
      <c r="C235" s="30" t="s">
        <v>356</v>
      </c>
      <c r="D235" s="30">
        <v>1</v>
      </c>
      <c r="E235" s="30">
        <v>3200</v>
      </c>
      <c r="F235" s="29">
        <f t="shared" si="30"/>
        <v>0.97297297297297303</v>
      </c>
      <c r="G235" s="31">
        <f t="shared" si="31"/>
        <v>37362.162162162167</v>
      </c>
      <c r="H235" s="30">
        <v>251</v>
      </c>
      <c r="I235" s="30">
        <v>0.62739999999999996</v>
      </c>
      <c r="J235" s="30">
        <v>94</v>
      </c>
      <c r="K235" s="33">
        <v>528</v>
      </c>
      <c r="L235">
        <f t="shared" si="32"/>
        <v>434</v>
      </c>
      <c r="M235">
        <f t="shared" si="33"/>
        <v>157</v>
      </c>
      <c r="N235">
        <f t="shared" si="34"/>
        <v>0.38940092165898621</v>
      </c>
      <c r="O235" s="4">
        <f t="shared" si="35"/>
        <v>0.62739999999999996</v>
      </c>
      <c r="P235">
        <v>100</v>
      </c>
      <c r="Q235">
        <f t="shared" si="36"/>
        <v>0.11105990783410138</v>
      </c>
      <c r="R235">
        <f t="shared" si="37"/>
        <v>0.76277387096774196</v>
      </c>
      <c r="S235">
        <f t="shared" si="38"/>
        <v>27841.246290322586</v>
      </c>
      <c r="T235" s="4">
        <f t="shared" si="39"/>
        <v>19488.872403225811</v>
      </c>
    </row>
    <row r="236" spans="1:20">
      <c r="A236" s="30" t="s">
        <v>282</v>
      </c>
      <c r="B236" s="30" t="s">
        <v>354</v>
      </c>
      <c r="C236" s="30" t="s">
        <v>356</v>
      </c>
      <c r="D236" s="30">
        <v>2</v>
      </c>
      <c r="E236" s="30">
        <v>3500</v>
      </c>
      <c r="F236" s="29">
        <f t="shared" si="30"/>
        <v>0.97297297297297303</v>
      </c>
      <c r="G236" s="31">
        <f t="shared" si="31"/>
        <v>40864.864864864867</v>
      </c>
      <c r="H236" s="30">
        <v>343</v>
      </c>
      <c r="I236" s="30">
        <v>0.39729999999999999</v>
      </c>
      <c r="J236" s="30">
        <v>194</v>
      </c>
      <c r="K236" s="33">
        <v>471</v>
      </c>
      <c r="L236">
        <f t="shared" si="32"/>
        <v>277</v>
      </c>
      <c r="M236">
        <f t="shared" si="33"/>
        <v>149</v>
      </c>
      <c r="N236">
        <f t="shared" si="34"/>
        <v>0.53032490974729241</v>
      </c>
      <c r="O236" s="4">
        <f t="shared" si="35"/>
        <v>0.39729999999999999</v>
      </c>
      <c r="P236">
        <v>100</v>
      </c>
      <c r="Q236">
        <f t="shared" si="36"/>
        <v>-0.17148014440433215</v>
      </c>
      <c r="R236">
        <f t="shared" si="37"/>
        <v>0.98646083032490983</v>
      </c>
      <c r="S236">
        <f t="shared" si="38"/>
        <v>36005.820306859212</v>
      </c>
      <c r="T236" s="4">
        <f t="shared" si="39"/>
        <v>25204.074214801447</v>
      </c>
    </row>
    <row r="237" spans="1:20">
      <c r="A237" s="30" t="s">
        <v>283</v>
      </c>
      <c r="B237" s="30" t="s">
        <v>295</v>
      </c>
      <c r="C237" s="30" t="s">
        <v>356</v>
      </c>
      <c r="D237" s="30">
        <v>1</v>
      </c>
      <c r="E237" s="30">
        <v>965</v>
      </c>
      <c r="F237" s="29">
        <f t="shared" si="30"/>
        <v>0.97297297297297303</v>
      </c>
      <c r="G237" s="31">
        <f t="shared" si="31"/>
        <v>11267.027027027028</v>
      </c>
      <c r="H237" s="30">
        <v>125</v>
      </c>
      <c r="I237" s="30">
        <v>0.37530000000000002</v>
      </c>
      <c r="J237" s="30">
        <v>50</v>
      </c>
      <c r="K237" s="33">
        <v>174</v>
      </c>
      <c r="L237">
        <f t="shared" si="32"/>
        <v>124</v>
      </c>
      <c r="M237">
        <f t="shared" si="33"/>
        <v>75</v>
      </c>
      <c r="N237">
        <f t="shared" si="34"/>
        <v>0.58387096774193548</v>
      </c>
      <c r="O237" s="4">
        <f t="shared" si="35"/>
        <v>0.37530000000000002</v>
      </c>
      <c r="P237">
        <v>100</v>
      </c>
      <c r="Q237">
        <f t="shared" si="36"/>
        <v>0.42258064516129035</v>
      </c>
      <c r="R237">
        <f t="shared" si="37"/>
        <v>0.51614290322580647</v>
      </c>
      <c r="S237">
        <f t="shared" si="38"/>
        <v>18839.215967741937</v>
      </c>
      <c r="T237" s="4">
        <f t="shared" si="39"/>
        <v>13187.451177419354</v>
      </c>
    </row>
    <row r="238" spans="1:20">
      <c r="A238" s="30" t="s">
        <v>284</v>
      </c>
      <c r="B238" s="30" t="s">
        <v>354</v>
      </c>
      <c r="C238" s="30" t="s">
        <v>357</v>
      </c>
      <c r="D238" s="30">
        <v>1</v>
      </c>
      <c r="E238" s="30">
        <v>3200</v>
      </c>
      <c r="F238" s="29">
        <f t="shared" si="30"/>
        <v>0.97297297297297303</v>
      </c>
      <c r="G238" s="31">
        <f t="shared" si="31"/>
        <v>37362.162162162167</v>
      </c>
      <c r="H238" s="30">
        <v>251</v>
      </c>
      <c r="I238" s="30">
        <v>0.3342</v>
      </c>
      <c r="J238" s="30">
        <v>138</v>
      </c>
      <c r="K238" s="33">
        <v>485</v>
      </c>
      <c r="L238">
        <f t="shared" si="32"/>
        <v>347</v>
      </c>
      <c r="M238">
        <f t="shared" si="33"/>
        <v>113</v>
      </c>
      <c r="N238">
        <f t="shared" si="34"/>
        <v>0.36051873198847262</v>
      </c>
      <c r="O238" s="4">
        <f t="shared" si="35"/>
        <v>0.3342</v>
      </c>
      <c r="P238">
        <v>100</v>
      </c>
      <c r="Q238">
        <f t="shared" si="36"/>
        <v>1.2391930835734866E-2</v>
      </c>
      <c r="R238">
        <f t="shared" si="37"/>
        <v>0.84088930835734876</v>
      </c>
      <c r="S238">
        <f t="shared" si="38"/>
        <v>30692.45975504323</v>
      </c>
      <c r="T238" s="4">
        <f t="shared" si="39"/>
        <v>21484.721828530259</v>
      </c>
    </row>
    <row r="239" spans="1:20">
      <c r="A239" s="30" t="s">
        <v>285</v>
      </c>
      <c r="B239" s="30" t="s">
        <v>354</v>
      </c>
      <c r="C239" s="30" t="s">
        <v>357</v>
      </c>
      <c r="D239" s="30">
        <v>2</v>
      </c>
      <c r="E239" s="30">
        <v>3500</v>
      </c>
      <c r="F239" s="29">
        <f t="shared" si="30"/>
        <v>0.97297297297297303</v>
      </c>
      <c r="G239" s="31">
        <f t="shared" si="31"/>
        <v>40864.864864864867</v>
      </c>
      <c r="H239" s="30">
        <v>404</v>
      </c>
      <c r="I239" s="30">
        <v>0.36159999999999998</v>
      </c>
      <c r="J239" s="30">
        <v>152</v>
      </c>
      <c r="K239" s="33">
        <v>547</v>
      </c>
      <c r="L239">
        <f t="shared" si="32"/>
        <v>395</v>
      </c>
      <c r="M239">
        <f t="shared" si="33"/>
        <v>252</v>
      </c>
      <c r="N239">
        <f t="shared" si="34"/>
        <v>0.61037974683544305</v>
      </c>
      <c r="O239" s="4">
        <f t="shared" si="35"/>
        <v>0.36159999999999998</v>
      </c>
      <c r="P239">
        <v>100</v>
      </c>
      <c r="Q239">
        <f t="shared" si="36"/>
        <v>-5.3164556962025239E-3</v>
      </c>
      <c r="R239">
        <f t="shared" si="37"/>
        <v>0.85490903797468354</v>
      </c>
      <c r="S239">
        <f t="shared" si="38"/>
        <v>31204.179886075952</v>
      </c>
      <c r="T239" s="4">
        <f t="shared" si="39"/>
        <v>21842.925920253165</v>
      </c>
    </row>
    <row r="240" spans="1:20">
      <c r="A240" s="30" t="s">
        <v>286</v>
      </c>
      <c r="B240" s="30" t="s">
        <v>354</v>
      </c>
      <c r="C240" s="30" t="s">
        <v>356</v>
      </c>
      <c r="D240" s="30">
        <v>1</v>
      </c>
      <c r="E240" s="30">
        <v>3000</v>
      </c>
      <c r="F240" s="29">
        <f t="shared" si="30"/>
        <v>0.97297297297297303</v>
      </c>
      <c r="G240" s="31">
        <f t="shared" si="31"/>
        <v>35027.027027027027</v>
      </c>
      <c r="H240" s="30">
        <v>161</v>
      </c>
      <c r="I240" s="30">
        <v>0.26579999999999998</v>
      </c>
      <c r="J240" s="30">
        <v>77</v>
      </c>
      <c r="K240" s="33">
        <v>432</v>
      </c>
      <c r="L240">
        <f t="shared" si="32"/>
        <v>355</v>
      </c>
      <c r="M240">
        <f t="shared" si="33"/>
        <v>84</v>
      </c>
      <c r="N240">
        <f t="shared" si="34"/>
        <v>0.28929577464788736</v>
      </c>
      <c r="O240" s="4">
        <f t="shared" si="35"/>
        <v>0.26579999999999998</v>
      </c>
      <c r="P240">
        <v>100</v>
      </c>
      <c r="Q240">
        <f t="shared" si="36"/>
        <v>0.15183098591549296</v>
      </c>
      <c r="R240">
        <f t="shared" si="37"/>
        <v>0.73049540845070426</v>
      </c>
      <c r="S240">
        <f t="shared" si="38"/>
        <v>26663.082408450708</v>
      </c>
      <c r="T240" s="4">
        <f t="shared" si="39"/>
        <v>18664.157685915496</v>
      </c>
    </row>
    <row r="241" spans="1:20">
      <c r="A241" s="30" t="s">
        <v>287</v>
      </c>
      <c r="B241" s="30" t="s">
        <v>355</v>
      </c>
      <c r="C241" s="30" t="s">
        <v>356</v>
      </c>
      <c r="D241" s="30">
        <v>1</v>
      </c>
      <c r="E241" s="30">
        <v>2600</v>
      </c>
      <c r="F241" s="29">
        <f t="shared" si="30"/>
        <v>0.97297297297297303</v>
      </c>
      <c r="G241" s="31">
        <f t="shared" si="31"/>
        <v>30356.756756756757</v>
      </c>
      <c r="H241" s="30">
        <v>408</v>
      </c>
      <c r="I241" s="30">
        <v>0.38629999999999998</v>
      </c>
      <c r="J241" s="30">
        <v>100</v>
      </c>
      <c r="K241" s="33">
        <v>565</v>
      </c>
      <c r="L241">
        <f t="shared" si="32"/>
        <v>465</v>
      </c>
      <c r="M241">
        <f t="shared" si="33"/>
        <v>308</v>
      </c>
      <c r="N241">
        <f t="shared" si="34"/>
        <v>0.62989247311827956</v>
      </c>
      <c r="O241" s="4">
        <f t="shared" si="35"/>
        <v>0.38629999999999998</v>
      </c>
      <c r="P241">
        <v>100</v>
      </c>
      <c r="Q241">
        <f t="shared" si="36"/>
        <v>0.1</v>
      </c>
      <c r="R241">
        <f t="shared" si="37"/>
        <v>0.77153000000000005</v>
      </c>
      <c r="S241">
        <f t="shared" si="38"/>
        <v>28160.845000000001</v>
      </c>
      <c r="T241" s="4">
        <f t="shared" si="39"/>
        <v>19712.591499999999</v>
      </c>
    </row>
    <row r="242" spans="1:20">
      <c r="A242" s="30" t="s">
        <v>288</v>
      </c>
      <c r="B242" s="30" t="s">
        <v>355</v>
      </c>
      <c r="C242" s="30" t="s">
        <v>356</v>
      </c>
      <c r="D242" s="30">
        <v>2</v>
      </c>
      <c r="E242" s="30">
        <v>4000</v>
      </c>
      <c r="F242" s="29">
        <f t="shared" si="30"/>
        <v>0.97297297297297303</v>
      </c>
      <c r="G242" s="31">
        <f t="shared" si="31"/>
        <v>46702.702702702707</v>
      </c>
      <c r="H242" s="30">
        <v>284</v>
      </c>
      <c r="I242" s="30">
        <v>0.31509999999999999</v>
      </c>
      <c r="J242" s="30">
        <v>204</v>
      </c>
      <c r="K242" s="33">
        <v>494</v>
      </c>
      <c r="L242">
        <f t="shared" si="32"/>
        <v>290</v>
      </c>
      <c r="M242">
        <f t="shared" si="33"/>
        <v>80</v>
      </c>
      <c r="N242">
        <f t="shared" si="34"/>
        <v>0.32068965517241377</v>
      </c>
      <c r="O242" s="4">
        <f t="shared" si="35"/>
        <v>0.31509999999999999</v>
      </c>
      <c r="P242">
        <v>100</v>
      </c>
      <c r="Q242">
        <f t="shared" si="36"/>
        <v>-0.18689655172413791</v>
      </c>
      <c r="R242">
        <f t="shared" si="37"/>
        <v>0.99866600000000005</v>
      </c>
      <c r="S242">
        <f t="shared" si="38"/>
        <v>36451.309000000001</v>
      </c>
      <c r="T242" s="4">
        <f t="shared" si="39"/>
        <v>25515.916300000001</v>
      </c>
    </row>
    <row r="243" spans="1:20">
      <c r="A243" s="30" t="s">
        <v>289</v>
      </c>
      <c r="B243" s="30" t="s">
        <v>355</v>
      </c>
      <c r="C243" s="30" t="s">
        <v>357</v>
      </c>
      <c r="D243" s="30">
        <v>1</v>
      </c>
      <c r="E243" s="30">
        <v>4000</v>
      </c>
      <c r="F243" s="29">
        <f t="shared" si="30"/>
        <v>0.97297297297297303</v>
      </c>
      <c r="G243" s="31">
        <f t="shared" si="31"/>
        <v>46702.702702702707</v>
      </c>
      <c r="H243" s="30">
        <v>443</v>
      </c>
      <c r="I243" s="30">
        <v>0.55620000000000003</v>
      </c>
      <c r="J243" s="30">
        <v>257</v>
      </c>
      <c r="K243" s="33">
        <v>903</v>
      </c>
      <c r="L243">
        <f t="shared" si="32"/>
        <v>646</v>
      </c>
      <c r="M243">
        <f t="shared" si="33"/>
        <v>186</v>
      </c>
      <c r="N243">
        <f t="shared" si="34"/>
        <v>0.33034055727554179</v>
      </c>
      <c r="O243" s="4">
        <f t="shared" si="35"/>
        <v>0.55620000000000003</v>
      </c>
      <c r="P243">
        <v>100</v>
      </c>
      <c r="Q243">
        <f t="shared" si="36"/>
        <v>-9.4427244582043351E-2</v>
      </c>
      <c r="R243">
        <f t="shared" si="37"/>
        <v>0.92545804953560373</v>
      </c>
      <c r="S243">
        <f t="shared" si="38"/>
        <v>33779.218808049533</v>
      </c>
      <c r="T243" s="4">
        <f t="shared" si="39"/>
        <v>23645.45316563467</v>
      </c>
    </row>
    <row r="244" spans="1:20">
      <c r="A244" s="30" t="s">
        <v>290</v>
      </c>
      <c r="B244" s="30" t="s">
        <v>355</v>
      </c>
      <c r="C244" s="30" t="s">
        <v>357</v>
      </c>
      <c r="D244" s="30">
        <v>2</v>
      </c>
      <c r="E244" s="30">
        <v>5100</v>
      </c>
      <c r="F244" s="29">
        <f t="shared" si="30"/>
        <v>0.97297297297297303</v>
      </c>
      <c r="G244" s="31">
        <f t="shared" si="31"/>
        <v>59545.945945945947</v>
      </c>
      <c r="H244" s="30">
        <v>718</v>
      </c>
      <c r="I244" s="30">
        <v>0.44929999999999998</v>
      </c>
      <c r="J244" s="30">
        <v>256</v>
      </c>
      <c r="K244" s="33">
        <v>916</v>
      </c>
      <c r="L244">
        <f t="shared" si="32"/>
        <v>660</v>
      </c>
      <c r="M244">
        <f t="shared" si="33"/>
        <v>462</v>
      </c>
      <c r="N244">
        <f t="shared" si="34"/>
        <v>0.66</v>
      </c>
      <c r="O244" s="4">
        <f t="shared" si="35"/>
        <v>0.44929999999999998</v>
      </c>
      <c r="P244">
        <v>100</v>
      </c>
      <c r="Q244">
        <f t="shared" si="36"/>
        <v>-8.9090909090909109E-2</v>
      </c>
      <c r="R244">
        <f t="shared" si="37"/>
        <v>0.92123327272727273</v>
      </c>
      <c r="S244">
        <f t="shared" si="38"/>
        <v>33625.014454545453</v>
      </c>
      <c r="T244" s="4">
        <f t="shared" si="39"/>
        <v>23537.510118181817</v>
      </c>
    </row>
    <row r="245" spans="1:20">
      <c r="A245" s="30" t="s">
        <v>291</v>
      </c>
      <c r="B245" s="30" t="s">
        <v>296</v>
      </c>
      <c r="C245" s="30" t="s">
        <v>356</v>
      </c>
      <c r="D245" s="30">
        <v>2</v>
      </c>
      <c r="E245" s="30">
        <v>5600</v>
      </c>
      <c r="F245" s="29">
        <f t="shared" si="30"/>
        <v>0.97297297297297303</v>
      </c>
      <c r="G245" s="31">
        <f t="shared" si="31"/>
        <v>65383.783783783787</v>
      </c>
      <c r="H245" s="30">
        <v>478</v>
      </c>
      <c r="I245" s="30">
        <v>0.31780000000000003</v>
      </c>
      <c r="J245" s="30">
        <v>265</v>
      </c>
      <c r="K245" s="33">
        <v>644</v>
      </c>
      <c r="L245">
        <f t="shared" si="32"/>
        <v>379</v>
      </c>
      <c r="M245">
        <f t="shared" si="33"/>
        <v>213</v>
      </c>
      <c r="N245">
        <f t="shared" si="34"/>
        <v>0.54960422163588396</v>
      </c>
      <c r="O245" s="4">
        <f t="shared" si="35"/>
        <v>0.31780000000000003</v>
      </c>
      <c r="P245">
        <v>100</v>
      </c>
      <c r="Q245">
        <f t="shared" si="36"/>
        <v>-0.24828496042216361</v>
      </c>
      <c r="R245">
        <f t="shared" si="37"/>
        <v>1.0472672031662269</v>
      </c>
      <c r="S245">
        <f t="shared" si="38"/>
        <v>38225.252915567282</v>
      </c>
      <c r="T245" s="4">
        <f t="shared" si="39"/>
        <v>26757.677040897095</v>
      </c>
    </row>
    <row r="246" spans="1:20">
      <c r="A246" s="30" t="s">
        <v>292</v>
      </c>
      <c r="B246" s="30" t="s">
        <v>296</v>
      </c>
      <c r="C246" s="30" t="s">
        <v>357</v>
      </c>
      <c r="D246" s="30">
        <v>1</v>
      </c>
      <c r="E246" s="30">
        <v>5000</v>
      </c>
      <c r="F246" s="29">
        <f t="shared" si="30"/>
        <v>0.97297297297297303</v>
      </c>
      <c r="G246" s="31">
        <f t="shared" si="31"/>
        <v>58378.37837837838</v>
      </c>
      <c r="H246" s="30">
        <v>533</v>
      </c>
      <c r="I246" s="30">
        <v>0.51229999999999998</v>
      </c>
      <c r="J246" s="30">
        <v>236</v>
      </c>
      <c r="K246" s="33">
        <v>829</v>
      </c>
      <c r="L246">
        <f t="shared" si="32"/>
        <v>593</v>
      </c>
      <c r="M246">
        <f t="shared" si="33"/>
        <v>297</v>
      </c>
      <c r="N246">
        <f t="shared" si="34"/>
        <v>0.50067453625632385</v>
      </c>
      <c r="O246" s="4">
        <f t="shared" si="35"/>
        <v>0.51229999999999998</v>
      </c>
      <c r="P246">
        <v>100</v>
      </c>
      <c r="Q246">
        <f t="shared" si="36"/>
        <v>-8.347386172006746E-2</v>
      </c>
      <c r="R246">
        <f t="shared" si="37"/>
        <v>0.91678625632377742</v>
      </c>
      <c r="S246">
        <f t="shared" si="38"/>
        <v>33462.698355817876</v>
      </c>
      <c r="T246" s="4">
        <f t="shared" si="39"/>
        <v>23423.888849072511</v>
      </c>
    </row>
    <row r="247" spans="1:20">
      <c r="A247" s="30" t="s">
        <v>293</v>
      </c>
      <c r="B247" s="30" t="s">
        <v>296</v>
      </c>
      <c r="C247" s="30" t="s">
        <v>357</v>
      </c>
      <c r="D247" s="30">
        <v>2</v>
      </c>
      <c r="E247" s="30">
        <v>6000</v>
      </c>
      <c r="F247" s="29">
        <f t="shared" si="30"/>
        <v>0.97297297297297303</v>
      </c>
      <c r="G247" s="31">
        <f t="shared" si="31"/>
        <v>70054.054054054053</v>
      </c>
      <c r="H247" s="30">
        <v>566</v>
      </c>
      <c r="I247" s="30">
        <v>0.36990000000000001</v>
      </c>
      <c r="J247" s="30">
        <v>244</v>
      </c>
      <c r="K247" s="33">
        <v>872</v>
      </c>
      <c r="L247">
        <f t="shared" si="32"/>
        <v>628</v>
      </c>
      <c r="M247">
        <f t="shared" si="33"/>
        <v>322</v>
      </c>
      <c r="N247">
        <f t="shared" si="34"/>
        <v>0.51019108280254777</v>
      </c>
      <c r="O247" s="4">
        <f t="shared" si="35"/>
        <v>0.36990000000000001</v>
      </c>
      <c r="P247">
        <v>100</v>
      </c>
      <c r="Q247">
        <f t="shared" si="36"/>
        <v>-8.3439490445859882E-2</v>
      </c>
      <c r="R247">
        <f t="shared" si="37"/>
        <v>0.91675904458598723</v>
      </c>
      <c r="S247">
        <f t="shared" si="38"/>
        <v>33461.705127388537</v>
      </c>
      <c r="T247" s="4">
        <f t="shared" si="39"/>
        <v>23423.193589171973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C1182-27C4-0340-A666-D36486796511}">
  <dimension ref="A1:BN248"/>
  <sheetViews>
    <sheetView topLeftCell="AB1" workbookViewId="0">
      <selection activeCell="AD30" sqref="AD30"/>
    </sheetView>
  </sheetViews>
  <sheetFormatPr baseColWidth="10" defaultRowHeight="16"/>
  <cols>
    <col min="1" max="1" width="22.1640625" customWidth="1"/>
    <col min="3" max="3" width="38.5" customWidth="1"/>
    <col min="4" max="4" width="26.1640625" customWidth="1"/>
    <col min="5" max="5" width="33.83203125" customWidth="1"/>
    <col min="6" max="6" width="18.1640625" customWidth="1"/>
    <col min="7" max="7" width="39.1640625" style="3" customWidth="1"/>
    <col min="8" max="8" width="21.5" customWidth="1"/>
    <col min="9" max="9" width="25.6640625" customWidth="1"/>
    <col min="10" max="10" width="28" customWidth="1"/>
    <col min="11" max="11" width="27.83203125" style="4" customWidth="1"/>
    <col min="12" max="12" width="18.5" customWidth="1"/>
    <col min="13" max="13" width="27.6640625" customWidth="1"/>
    <col min="14" max="14" width="62.33203125" customWidth="1"/>
    <col min="15" max="15" width="35.33203125" style="4" customWidth="1"/>
    <col min="16" max="16" width="49.1640625" hidden="1" customWidth="1"/>
    <col min="17" max="17" width="62" hidden="1" customWidth="1"/>
    <col min="18" max="18" width="35" hidden="1" customWidth="1"/>
    <col min="19" max="19" width="77.33203125" hidden="1" customWidth="1"/>
    <col min="20" max="20" width="68.83203125" hidden="1" customWidth="1"/>
    <col min="21" max="21" width="45.33203125" style="4" hidden="1" customWidth="1"/>
    <col min="22" max="22" width="55" style="3" customWidth="1"/>
    <col min="23" max="23" width="28.83203125" customWidth="1"/>
    <col min="24" max="24" width="31.33203125" customWidth="1"/>
    <col min="25" max="25" width="28.6640625" customWidth="1"/>
    <col min="26" max="26" width="61.5" customWidth="1"/>
    <col min="27" max="27" width="69.33203125" customWidth="1"/>
    <col min="28" max="29" width="76" customWidth="1"/>
    <col min="30" max="30" width="68.83203125" customWidth="1"/>
    <col min="31" max="31" width="54.1640625" style="4" customWidth="1"/>
  </cols>
  <sheetData>
    <row r="1" spans="1:66">
      <c r="B1" t="s">
        <v>0</v>
      </c>
      <c r="C1" s="1" t="s">
        <v>1</v>
      </c>
      <c r="D1" s="2" t="s">
        <v>20</v>
      </c>
      <c r="E1" s="10" t="s">
        <v>21</v>
      </c>
      <c r="K1" s="22" t="s">
        <v>34</v>
      </c>
      <c r="N1" s="69" t="s">
        <v>23</v>
      </c>
      <c r="O1" s="68" t="s">
        <v>24</v>
      </c>
      <c r="Q1" s="23" t="s">
        <v>35</v>
      </c>
      <c r="R1" s="67" t="s">
        <v>26</v>
      </c>
      <c r="S1" s="66" t="s">
        <v>36</v>
      </c>
      <c r="T1" s="65" t="s">
        <v>37</v>
      </c>
      <c r="U1" s="64">
        <v>0.3</v>
      </c>
      <c r="V1" s="63" t="s">
        <v>380</v>
      </c>
      <c r="X1" s="62"/>
      <c r="Y1" s="62"/>
      <c r="Z1" s="61"/>
      <c r="AA1" s="61" t="s">
        <v>379</v>
      </c>
      <c r="AB1" s="61"/>
      <c r="AC1" s="61"/>
      <c r="AD1" s="60">
        <f>(0.1*R2) +S2</f>
        <v>0.77153000000000005</v>
      </c>
    </row>
    <row r="2" spans="1:66">
      <c r="E2" t="s">
        <v>4</v>
      </c>
      <c r="F2">
        <v>0.97299999999999998</v>
      </c>
      <c r="G2" s="9" t="s">
        <v>28</v>
      </c>
      <c r="H2" t="s">
        <v>5</v>
      </c>
      <c r="K2" s="22">
        <f>0.9-0.1</f>
        <v>0.8</v>
      </c>
      <c r="N2" s="59" t="s">
        <v>38</v>
      </c>
      <c r="O2" s="58" t="s">
        <v>30</v>
      </c>
      <c r="R2" s="26">
        <v>-0.79169999999999996</v>
      </c>
      <c r="S2" s="1">
        <v>0.85070000000000001</v>
      </c>
      <c r="T2" s="57" t="s">
        <v>39</v>
      </c>
      <c r="U2" s="56" t="s">
        <v>40</v>
      </c>
      <c r="V2" s="55" t="s">
        <v>378</v>
      </c>
      <c r="W2" s="54" t="s">
        <v>377</v>
      </c>
      <c r="X2" s="53" t="s">
        <v>376</v>
      </c>
      <c r="Y2" s="53" t="s">
        <v>375</v>
      </c>
      <c r="Z2" s="51" t="s">
        <v>374</v>
      </c>
      <c r="AA2" s="51" t="s">
        <v>373</v>
      </c>
      <c r="AB2" s="52" t="s">
        <v>372</v>
      </c>
      <c r="AC2" s="51" t="s">
        <v>371</v>
      </c>
      <c r="AD2" s="50" t="s">
        <v>370</v>
      </c>
      <c r="AE2" s="49" t="s">
        <v>369</v>
      </c>
      <c r="AJ2" s="21"/>
      <c r="AK2" s="21"/>
      <c r="AL2" s="21"/>
      <c r="AM2" s="21"/>
      <c r="AN2" s="21"/>
      <c r="AO2" s="21"/>
      <c r="AP2" s="21"/>
      <c r="AQ2" s="21"/>
      <c r="AR2" s="21"/>
      <c r="AS2" s="21"/>
      <c r="AT2" s="21"/>
      <c r="AU2" s="21"/>
      <c r="AV2" s="21"/>
      <c r="AW2" s="21"/>
      <c r="AX2" s="21"/>
      <c r="AY2" s="21"/>
      <c r="AZ2" s="21"/>
      <c r="BA2" s="21"/>
      <c r="BB2" s="21"/>
      <c r="BC2" s="21"/>
      <c r="BD2" s="21"/>
      <c r="BE2" s="21"/>
      <c r="BF2" s="21"/>
      <c r="BG2" s="21"/>
      <c r="BH2" s="21"/>
      <c r="BI2" s="21"/>
      <c r="BJ2" s="21"/>
      <c r="BK2" s="21"/>
      <c r="BL2" s="21"/>
      <c r="BM2" s="21"/>
      <c r="BN2" s="21"/>
    </row>
    <row r="3" spans="1:66" s="8" customFormat="1">
      <c r="A3" s="5" t="s">
        <v>8</v>
      </c>
      <c r="B3" s="5" t="s">
        <v>9</v>
      </c>
      <c r="C3" s="5" t="s">
        <v>10</v>
      </c>
      <c r="D3" s="5" t="s">
        <v>11</v>
      </c>
      <c r="E3" s="5" t="s">
        <v>12</v>
      </c>
      <c r="F3" s="5" t="s">
        <v>13</v>
      </c>
      <c r="G3" s="6" t="s">
        <v>14</v>
      </c>
      <c r="H3" s="5" t="s">
        <v>41</v>
      </c>
      <c r="I3" s="5" t="s">
        <v>18</v>
      </c>
      <c r="J3" s="5" t="s">
        <v>42</v>
      </c>
      <c r="K3" s="7" t="s">
        <v>43</v>
      </c>
      <c r="L3" s="10" t="s">
        <v>31</v>
      </c>
      <c r="M3" s="48" t="s">
        <v>44</v>
      </c>
      <c r="N3" s="47" t="s">
        <v>33</v>
      </c>
      <c r="O3" s="46" t="s">
        <v>18</v>
      </c>
      <c r="P3" s="17" t="s">
        <v>45</v>
      </c>
      <c r="Q3" s="45" t="s">
        <v>362</v>
      </c>
      <c r="R3" s="44" t="s">
        <v>368</v>
      </c>
      <c r="S3" s="44" t="s">
        <v>47</v>
      </c>
      <c r="T3" s="40" t="s">
        <v>48</v>
      </c>
      <c r="U3" s="43" t="s">
        <v>49</v>
      </c>
      <c r="V3" s="42" t="s">
        <v>367</v>
      </c>
      <c r="W3" s="41" t="s">
        <v>366</v>
      </c>
      <c r="X3" s="40" t="s">
        <v>365</v>
      </c>
      <c r="Y3" s="39" t="s">
        <v>364</v>
      </c>
      <c r="Z3" s="38" t="s">
        <v>363</v>
      </c>
      <c r="AA3" s="38" t="s">
        <v>362</v>
      </c>
      <c r="AB3" s="37" t="s">
        <v>361</v>
      </c>
      <c r="AC3" s="36" t="s">
        <v>360</v>
      </c>
      <c r="AD3" s="35" t="s">
        <v>359</v>
      </c>
      <c r="AE3" s="34" t="s">
        <v>358</v>
      </c>
      <c r="AF3"/>
      <c r="AG3"/>
      <c r="AH3"/>
      <c r="AI3"/>
      <c r="AJ3" s="21"/>
      <c r="AK3" s="21"/>
      <c r="AL3" s="21"/>
      <c r="AM3" s="21"/>
      <c r="AN3" s="21"/>
      <c r="AO3" s="21"/>
      <c r="AP3" s="21"/>
      <c r="AQ3" s="21"/>
      <c r="AR3" s="21"/>
      <c r="AS3" s="21"/>
      <c r="AT3" s="21"/>
      <c r="AU3" s="21"/>
      <c r="AV3" s="21"/>
      <c r="AW3" s="21"/>
      <c r="AX3" s="21"/>
      <c r="AY3" s="21"/>
      <c r="AZ3" s="21"/>
      <c r="BA3" s="21"/>
      <c r="BB3" s="21"/>
      <c r="BC3" s="21"/>
      <c r="BD3" s="21"/>
      <c r="BE3" s="21"/>
      <c r="BF3" s="21"/>
      <c r="BG3" s="21"/>
      <c r="BH3" s="21"/>
      <c r="BI3" s="21"/>
      <c r="BJ3" s="21"/>
      <c r="BK3" s="21"/>
      <c r="BL3" s="21"/>
      <c r="BM3" s="21"/>
      <c r="BN3" s="21"/>
    </row>
    <row r="4" spans="1:66">
      <c r="A4" s="30" t="s">
        <v>50</v>
      </c>
      <c r="B4" s="30" t="s">
        <v>294</v>
      </c>
      <c r="C4" s="30" t="s">
        <v>356</v>
      </c>
      <c r="D4" s="30">
        <v>2</v>
      </c>
      <c r="E4" s="30">
        <v>1060</v>
      </c>
      <c r="F4" s="29">
        <f t="shared" ref="F4:F67" si="0">36/37</f>
        <v>0.97297297297297303</v>
      </c>
      <c r="G4" s="31">
        <f t="shared" ref="G4:G67" si="1">E4*12*F4</f>
        <v>12376.216216216217</v>
      </c>
      <c r="H4" s="30">
        <v>148</v>
      </c>
      <c r="I4" s="30">
        <v>0.16159999999999999</v>
      </c>
      <c r="J4" s="30">
        <v>114</v>
      </c>
      <c r="K4" s="33">
        <v>153</v>
      </c>
      <c r="L4">
        <f t="shared" ref="L4:L67" si="2">K4-J4</f>
        <v>39</v>
      </c>
      <c r="M4">
        <f t="shared" ref="M4:M67" si="3">H4-J4</f>
        <v>34</v>
      </c>
      <c r="N4">
        <f t="shared" ref="N4:N67" si="4">0.1+0.8*M4/L4</f>
        <v>0.79743589743589749</v>
      </c>
      <c r="O4" s="4">
        <f t="shared" ref="O4:O67" si="5">I4</f>
        <v>0.16159999999999999</v>
      </c>
      <c r="V4" s="3">
        <f t="shared" ref="V4:V67" si="6">J4</f>
        <v>114</v>
      </c>
      <c r="W4">
        <f t="shared" ref="W4:W67" si="7">1.25*(K4-J4)</f>
        <v>48.75</v>
      </c>
      <c r="X4">
        <f t="shared" ref="X4:X67" si="8">V4-((K4-J4)/8)</f>
        <v>109.125</v>
      </c>
      <c r="Y4">
        <f t="shared" ref="Y4:Y67" si="9">W4/(2*R$2)</f>
        <v>-30.78817733990148</v>
      </c>
      <c r="Z4">
        <f t="shared" ref="Z4:Z67" si="10">((R$2*X4)/W4-S$2)*Y4</f>
        <v>80.754002463054192</v>
      </c>
      <c r="AA4">
        <f t="shared" ref="AA4:AA67" si="11">IF(Z4&gt;V4,Z4,V4)</f>
        <v>114</v>
      </c>
      <c r="AB4">
        <f t="shared" ref="AB4:AB67" si="12">(AA4-X4)/W4</f>
        <v>0.1</v>
      </c>
      <c r="AC4">
        <f t="shared" ref="AC4:AC67" si="13">R$2*AB4+S$2</f>
        <v>0.77153000000000005</v>
      </c>
      <c r="AD4">
        <f t="shared" ref="AD4:AD67" si="14">AA4*AC4*365</f>
        <v>32103.363300000001</v>
      </c>
      <c r="AE4" s="4">
        <f t="shared" ref="AE4:AE67" si="15">AD4*0.7</f>
        <v>22472.354309999999</v>
      </c>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L4" s="21"/>
      <c r="BM4" s="21"/>
      <c r="BN4" s="21"/>
    </row>
    <row r="5" spans="1:66">
      <c r="A5" s="30" t="s">
        <v>51</v>
      </c>
      <c r="B5" s="30" t="s">
        <v>295</v>
      </c>
      <c r="C5" s="30" t="s">
        <v>356</v>
      </c>
      <c r="D5" s="30">
        <v>2</v>
      </c>
      <c r="E5" s="30">
        <v>1200</v>
      </c>
      <c r="F5" s="29">
        <f t="shared" si="0"/>
        <v>0.97297297297297303</v>
      </c>
      <c r="G5" s="31">
        <f t="shared" si="1"/>
        <v>14010.810810810812</v>
      </c>
      <c r="H5" s="30">
        <v>133</v>
      </c>
      <c r="I5" s="30">
        <v>0.34789999999999999</v>
      </c>
      <c r="J5" s="30">
        <v>111</v>
      </c>
      <c r="K5" s="33">
        <v>149</v>
      </c>
      <c r="L5">
        <f t="shared" si="2"/>
        <v>38</v>
      </c>
      <c r="M5">
        <f t="shared" si="3"/>
        <v>22</v>
      </c>
      <c r="N5">
        <f t="shared" si="4"/>
        <v>0.56315789473684219</v>
      </c>
      <c r="O5" s="4">
        <f t="shared" si="5"/>
        <v>0.34789999999999999</v>
      </c>
      <c r="V5" s="3">
        <f t="shared" si="6"/>
        <v>111</v>
      </c>
      <c r="W5">
        <f t="shared" si="7"/>
        <v>47.5</v>
      </c>
      <c r="X5">
        <f t="shared" si="8"/>
        <v>106.25</v>
      </c>
      <c r="Y5">
        <f t="shared" si="9"/>
        <v>-29.998736895288619</v>
      </c>
      <c r="Z5">
        <f t="shared" si="10"/>
        <v>78.644925476822024</v>
      </c>
      <c r="AA5">
        <f t="shared" si="11"/>
        <v>111</v>
      </c>
      <c r="AB5">
        <f t="shared" si="12"/>
        <v>0.1</v>
      </c>
      <c r="AC5">
        <f t="shared" si="13"/>
        <v>0.77153000000000005</v>
      </c>
      <c r="AD5">
        <f t="shared" si="14"/>
        <v>31258.537950000002</v>
      </c>
      <c r="AE5" s="4">
        <f t="shared" si="15"/>
        <v>21880.976565000001</v>
      </c>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row>
    <row r="6" spans="1:66">
      <c r="A6" s="30" t="s">
        <v>52</v>
      </c>
      <c r="B6" s="30" t="s">
        <v>296</v>
      </c>
      <c r="C6" s="30" t="s">
        <v>356</v>
      </c>
      <c r="D6" s="30">
        <v>1</v>
      </c>
      <c r="E6" s="30">
        <v>3300</v>
      </c>
      <c r="F6" s="29">
        <f t="shared" si="0"/>
        <v>0.97297297297297303</v>
      </c>
      <c r="G6" s="31">
        <f t="shared" si="1"/>
        <v>38529.729729729734</v>
      </c>
      <c r="H6" s="30">
        <v>372</v>
      </c>
      <c r="I6" s="30">
        <v>0.39729999999999999</v>
      </c>
      <c r="J6" s="30">
        <v>108</v>
      </c>
      <c r="K6" s="33">
        <v>610</v>
      </c>
      <c r="L6">
        <f t="shared" si="2"/>
        <v>502</v>
      </c>
      <c r="M6">
        <f t="shared" si="3"/>
        <v>264</v>
      </c>
      <c r="N6">
        <f t="shared" si="4"/>
        <v>0.52071713147410359</v>
      </c>
      <c r="O6" s="4">
        <f t="shared" si="5"/>
        <v>0.39729999999999999</v>
      </c>
      <c r="V6" s="3">
        <f t="shared" si="6"/>
        <v>108</v>
      </c>
      <c r="W6">
        <f t="shared" si="7"/>
        <v>627.5</v>
      </c>
      <c r="X6">
        <f t="shared" si="8"/>
        <v>45.25</v>
      </c>
      <c r="Y6">
        <f t="shared" si="9"/>
        <v>-396.29910319565494</v>
      </c>
      <c r="Z6">
        <f t="shared" si="10"/>
        <v>359.75664708854367</v>
      </c>
      <c r="AA6">
        <f t="shared" si="11"/>
        <v>359.75664708854367</v>
      </c>
      <c r="AB6">
        <f t="shared" si="12"/>
        <v>0.50120581209329673</v>
      </c>
      <c r="AC6">
        <f t="shared" si="13"/>
        <v>0.45389535856573698</v>
      </c>
      <c r="AD6">
        <f t="shared" si="14"/>
        <v>59601.533399231572</v>
      </c>
      <c r="AE6" s="4">
        <f t="shared" si="15"/>
        <v>41721.073379462097</v>
      </c>
    </row>
    <row r="7" spans="1:66">
      <c r="A7" s="30" t="s">
        <v>53</v>
      </c>
      <c r="B7" s="30" t="s">
        <v>297</v>
      </c>
      <c r="C7" s="30" t="s">
        <v>356</v>
      </c>
      <c r="D7" s="30">
        <v>1</v>
      </c>
      <c r="E7" s="30">
        <v>1400</v>
      </c>
      <c r="F7" s="29">
        <f t="shared" si="0"/>
        <v>0.97297297297297303</v>
      </c>
      <c r="G7" s="31">
        <f t="shared" si="1"/>
        <v>16345.945945945947</v>
      </c>
      <c r="H7" s="30">
        <v>302</v>
      </c>
      <c r="I7" s="30">
        <v>0.3644</v>
      </c>
      <c r="J7" s="30">
        <v>178</v>
      </c>
      <c r="K7" s="33">
        <v>533</v>
      </c>
      <c r="L7">
        <f t="shared" si="2"/>
        <v>355</v>
      </c>
      <c r="M7">
        <f t="shared" si="3"/>
        <v>124</v>
      </c>
      <c r="N7">
        <f t="shared" si="4"/>
        <v>0.37943661971830989</v>
      </c>
      <c r="O7" s="4">
        <f t="shared" si="5"/>
        <v>0.3644</v>
      </c>
      <c r="V7" s="3">
        <f t="shared" si="6"/>
        <v>178</v>
      </c>
      <c r="W7">
        <f t="shared" si="7"/>
        <v>443.75</v>
      </c>
      <c r="X7">
        <f t="shared" si="8"/>
        <v>133.625</v>
      </c>
      <c r="Y7">
        <f t="shared" si="9"/>
        <v>-280.25135783756474</v>
      </c>
      <c r="Z7">
        <f t="shared" si="10"/>
        <v>305.22233011241627</v>
      </c>
      <c r="AA7">
        <f t="shared" si="11"/>
        <v>305.22233011241627</v>
      </c>
      <c r="AB7">
        <f t="shared" si="12"/>
        <v>0.38669820870403665</v>
      </c>
      <c r="AC7">
        <f t="shared" si="13"/>
        <v>0.54455102816901424</v>
      </c>
      <c r="AD7">
        <f t="shared" si="14"/>
        <v>60666.333794243372</v>
      </c>
      <c r="AE7" s="4">
        <f t="shared" si="15"/>
        <v>42466.433655970359</v>
      </c>
    </row>
    <row r="8" spans="1:66">
      <c r="A8" s="30" t="s">
        <v>54</v>
      </c>
      <c r="B8" s="30" t="s">
        <v>297</v>
      </c>
      <c r="C8" s="30" t="s">
        <v>356</v>
      </c>
      <c r="D8" s="30">
        <v>2</v>
      </c>
      <c r="E8" s="30">
        <v>2000</v>
      </c>
      <c r="F8" s="29">
        <f t="shared" si="0"/>
        <v>0.97297297297297303</v>
      </c>
      <c r="G8" s="31">
        <f t="shared" si="1"/>
        <v>23351.351351351354</v>
      </c>
      <c r="H8" s="30">
        <v>429</v>
      </c>
      <c r="I8" s="30">
        <v>0.41099999999999998</v>
      </c>
      <c r="J8" s="30">
        <v>221</v>
      </c>
      <c r="K8" s="33">
        <v>617</v>
      </c>
      <c r="L8">
        <f t="shared" si="2"/>
        <v>396</v>
      </c>
      <c r="M8">
        <f t="shared" si="3"/>
        <v>208</v>
      </c>
      <c r="N8">
        <f t="shared" si="4"/>
        <v>0.52020202020202022</v>
      </c>
      <c r="O8" s="4">
        <f t="shared" si="5"/>
        <v>0.41099999999999998</v>
      </c>
      <c r="V8" s="3">
        <f t="shared" si="6"/>
        <v>221</v>
      </c>
      <c r="W8">
        <f t="shared" si="7"/>
        <v>495</v>
      </c>
      <c r="X8">
        <f t="shared" si="8"/>
        <v>171.5</v>
      </c>
      <c r="Y8">
        <f t="shared" si="9"/>
        <v>-312.61841606669196</v>
      </c>
      <c r="Z8">
        <f t="shared" si="10"/>
        <v>351.69448654793484</v>
      </c>
      <c r="AA8">
        <f t="shared" si="11"/>
        <v>351.69448654793484</v>
      </c>
      <c r="AB8">
        <f t="shared" si="12"/>
        <v>0.36402926575340372</v>
      </c>
      <c r="AC8">
        <f t="shared" si="13"/>
        <v>0.56249803030303025</v>
      </c>
      <c r="AD8">
        <f t="shared" si="14"/>
        <v>72207.021422351856</v>
      </c>
      <c r="AE8" s="4">
        <f t="shared" si="15"/>
        <v>50544.914995646293</v>
      </c>
    </row>
    <row r="9" spans="1:66">
      <c r="A9" s="30" t="s">
        <v>55</v>
      </c>
      <c r="B9" s="30" t="s">
        <v>297</v>
      </c>
      <c r="C9" s="30" t="s">
        <v>357</v>
      </c>
      <c r="D9" s="30">
        <v>1</v>
      </c>
      <c r="E9" s="30">
        <v>1600</v>
      </c>
      <c r="F9" s="29">
        <f t="shared" si="0"/>
        <v>0.97297297297297303</v>
      </c>
      <c r="G9" s="31">
        <f t="shared" si="1"/>
        <v>18681.081081081084</v>
      </c>
      <c r="H9" s="30">
        <v>380</v>
      </c>
      <c r="I9" s="30">
        <v>0.41099999999999998</v>
      </c>
      <c r="J9" s="30">
        <v>202</v>
      </c>
      <c r="K9" s="33">
        <v>646</v>
      </c>
      <c r="L9">
        <f t="shared" si="2"/>
        <v>444</v>
      </c>
      <c r="M9">
        <f t="shared" si="3"/>
        <v>178</v>
      </c>
      <c r="N9">
        <f t="shared" si="4"/>
        <v>0.42072072072072075</v>
      </c>
      <c r="O9" s="4">
        <f t="shared" si="5"/>
        <v>0.41099999999999998</v>
      </c>
      <c r="V9" s="3">
        <f t="shared" si="6"/>
        <v>202</v>
      </c>
      <c r="W9">
        <f t="shared" si="7"/>
        <v>555</v>
      </c>
      <c r="X9">
        <f t="shared" si="8"/>
        <v>146.5</v>
      </c>
      <c r="Y9">
        <f t="shared" si="9"/>
        <v>-350.51155740810913</v>
      </c>
      <c r="Z9">
        <f t="shared" si="10"/>
        <v>371.43018188707845</v>
      </c>
      <c r="AA9">
        <f t="shared" si="11"/>
        <v>371.43018188707845</v>
      </c>
      <c r="AB9">
        <f t="shared" si="12"/>
        <v>0.40527960700374493</v>
      </c>
      <c r="AC9">
        <f t="shared" si="13"/>
        <v>0.52984013513513517</v>
      </c>
      <c r="AD9">
        <f t="shared" si="14"/>
        <v>71831.495483975872</v>
      </c>
      <c r="AE9" s="4">
        <f t="shared" si="15"/>
        <v>50282.046838783106</v>
      </c>
    </row>
    <row r="10" spans="1:66">
      <c r="A10" s="30" t="s">
        <v>56</v>
      </c>
      <c r="B10" s="30" t="s">
        <v>297</v>
      </c>
      <c r="C10" s="30" t="s">
        <v>357</v>
      </c>
      <c r="D10" s="30">
        <v>2</v>
      </c>
      <c r="E10" s="30">
        <v>2800</v>
      </c>
      <c r="F10" s="29">
        <f t="shared" si="0"/>
        <v>0.97297297297297303</v>
      </c>
      <c r="G10" s="31">
        <f t="shared" si="1"/>
        <v>32691.891891891893</v>
      </c>
      <c r="H10" s="30">
        <v>374</v>
      </c>
      <c r="I10" s="30">
        <v>0.52600000000000002</v>
      </c>
      <c r="J10" s="30">
        <v>197</v>
      </c>
      <c r="K10" s="33">
        <v>639</v>
      </c>
      <c r="L10">
        <f t="shared" si="2"/>
        <v>442</v>
      </c>
      <c r="M10">
        <f t="shared" si="3"/>
        <v>177</v>
      </c>
      <c r="N10">
        <f t="shared" si="4"/>
        <v>0.42036199095022619</v>
      </c>
      <c r="O10" s="4">
        <f t="shared" si="5"/>
        <v>0.52600000000000002</v>
      </c>
      <c r="V10" s="3">
        <f t="shared" si="6"/>
        <v>197</v>
      </c>
      <c r="W10">
        <f t="shared" si="7"/>
        <v>552.5</v>
      </c>
      <c r="X10">
        <f t="shared" si="8"/>
        <v>141.75</v>
      </c>
      <c r="Y10">
        <f t="shared" si="9"/>
        <v>-348.93267651888345</v>
      </c>
      <c r="Z10">
        <f t="shared" si="10"/>
        <v>367.71202791461417</v>
      </c>
      <c r="AA10">
        <f t="shared" si="11"/>
        <v>367.71202791461417</v>
      </c>
      <c r="AB10">
        <f t="shared" si="12"/>
        <v>0.40898104599930168</v>
      </c>
      <c r="AC10">
        <f t="shared" si="13"/>
        <v>0.52690970588235286</v>
      </c>
      <c r="AD10">
        <f t="shared" si="14"/>
        <v>70719.128314430898</v>
      </c>
      <c r="AE10" s="4">
        <f t="shared" si="15"/>
        <v>49503.389820101627</v>
      </c>
    </row>
    <row r="11" spans="1:66">
      <c r="A11" s="30" t="s">
        <v>57</v>
      </c>
      <c r="B11" s="30" t="s">
        <v>298</v>
      </c>
      <c r="C11" s="30" t="s">
        <v>356</v>
      </c>
      <c r="D11" s="30">
        <v>1</v>
      </c>
      <c r="E11" s="30">
        <v>1100</v>
      </c>
      <c r="F11" s="29">
        <f t="shared" si="0"/>
        <v>0.97297297297297303</v>
      </c>
      <c r="G11" s="31">
        <f t="shared" si="1"/>
        <v>12843.243243243243</v>
      </c>
      <c r="H11" s="30">
        <v>386</v>
      </c>
      <c r="I11" s="30">
        <v>0.43290000000000001</v>
      </c>
      <c r="J11" s="30">
        <v>114</v>
      </c>
      <c r="K11" s="33">
        <v>477</v>
      </c>
      <c r="L11">
        <f t="shared" si="2"/>
        <v>363</v>
      </c>
      <c r="M11">
        <f t="shared" si="3"/>
        <v>272</v>
      </c>
      <c r="N11">
        <f t="shared" si="4"/>
        <v>0.69944903581267226</v>
      </c>
      <c r="O11" s="4">
        <f t="shared" si="5"/>
        <v>0.43290000000000001</v>
      </c>
      <c r="V11" s="3">
        <f t="shared" si="6"/>
        <v>114</v>
      </c>
      <c r="W11">
        <f t="shared" si="7"/>
        <v>453.75</v>
      </c>
      <c r="X11">
        <f t="shared" si="8"/>
        <v>68.625</v>
      </c>
      <c r="Y11">
        <f t="shared" si="9"/>
        <v>-286.5668813944676</v>
      </c>
      <c r="Z11">
        <f t="shared" si="10"/>
        <v>278.09494600227362</v>
      </c>
      <c r="AA11">
        <f t="shared" si="11"/>
        <v>278.09494600227362</v>
      </c>
      <c r="AB11">
        <f t="shared" si="12"/>
        <v>0.46164175427498316</v>
      </c>
      <c r="AC11">
        <f t="shared" si="13"/>
        <v>0.48521822314049584</v>
      </c>
      <c r="AD11">
        <f t="shared" si="14"/>
        <v>49251.908480705002</v>
      </c>
      <c r="AE11" s="4">
        <f t="shared" si="15"/>
        <v>34476.335936493502</v>
      </c>
    </row>
    <row r="12" spans="1:66">
      <c r="A12" s="30" t="s">
        <v>58</v>
      </c>
      <c r="B12" s="30" t="s">
        <v>298</v>
      </c>
      <c r="C12" s="30" t="s">
        <v>356</v>
      </c>
      <c r="D12" s="30">
        <v>2</v>
      </c>
      <c r="E12" s="30">
        <v>1900</v>
      </c>
      <c r="F12" s="29">
        <f t="shared" si="0"/>
        <v>0.97297297297297303</v>
      </c>
      <c r="G12" s="31">
        <f t="shared" si="1"/>
        <v>22183.783783783783</v>
      </c>
      <c r="H12" s="30">
        <v>212</v>
      </c>
      <c r="I12" s="30">
        <v>0.69589999999999996</v>
      </c>
      <c r="J12" s="30">
        <v>80</v>
      </c>
      <c r="K12" s="33">
        <v>583</v>
      </c>
      <c r="L12">
        <f t="shared" si="2"/>
        <v>503</v>
      </c>
      <c r="M12">
        <f t="shared" si="3"/>
        <v>132</v>
      </c>
      <c r="N12">
        <f t="shared" si="4"/>
        <v>0.30994035785288276</v>
      </c>
      <c r="O12" s="4">
        <f t="shared" si="5"/>
        <v>0.69589999999999996</v>
      </c>
      <c r="V12" s="3">
        <f t="shared" si="6"/>
        <v>80</v>
      </c>
      <c r="W12">
        <f t="shared" si="7"/>
        <v>628.75</v>
      </c>
      <c r="X12">
        <f t="shared" si="8"/>
        <v>17.125</v>
      </c>
      <c r="Y12">
        <f t="shared" si="9"/>
        <v>-397.0885436402678</v>
      </c>
      <c r="Z12">
        <f t="shared" si="10"/>
        <v>346.36572407477581</v>
      </c>
      <c r="AA12">
        <f t="shared" si="11"/>
        <v>346.36572407477581</v>
      </c>
      <c r="AB12">
        <f t="shared" si="12"/>
        <v>0.52364329872727766</v>
      </c>
      <c r="AC12">
        <f t="shared" si="13"/>
        <v>0.43613160039761428</v>
      </c>
      <c r="AD12">
        <f t="shared" si="14"/>
        <v>55137.278710717816</v>
      </c>
      <c r="AE12" s="4">
        <f t="shared" si="15"/>
        <v>38596.095097502468</v>
      </c>
    </row>
    <row r="13" spans="1:66">
      <c r="A13" s="30" t="s">
        <v>59</v>
      </c>
      <c r="B13" s="30" t="s">
        <v>298</v>
      </c>
      <c r="C13" s="30" t="s">
        <v>357</v>
      </c>
      <c r="D13" s="30">
        <v>1</v>
      </c>
      <c r="E13" s="30">
        <v>1800</v>
      </c>
      <c r="F13" s="29">
        <f t="shared" si="0"/>
        <v>0.97297297297297303</v>
      </c>
      <c r="G13" s="31">
        <f t="shared" si="1"/>
        <v>21016.216216216217</v>
      </c>
      <c r="H13" s="30">
        <v>969</v>
      </c>
      <c r="I13" s="30">
        <v>0.1096</v>
      </c>
      <c r="J13" s="30">
        <v>239</v>
      </c>
      <c r="K13" s="33">
        <v>1431</v>
      </c>
      <c r="L13">
        <f t="shared" si="2"/>
        <v>1192</v>
      </c>
      <c r="M13">
        <f t="shared" si="3"/>
        <v>730</v>
      </c>
      <c r="N13">
        <f t="shared" si="4"/>
        <v>0.58993288590604032</v>
      </c>
      <c r="O13" s="4">
        <f t="shared" si="5"/>
        <v>0.1096</v>
      </c>
      <c r="V13" s="3">
        <f t="shared" si="6"/>
        <v>239</v>
      </c>
      <c r="W13">
        <f t="shared" si="7"/>
        <v>1490</v>
      </c>
      <c r="X13">
        <f t="shared" si="8"/>
        <v>90</v>
      </c>
      <c r="Y13">
        <f t="shared" si="9"/>
        <v>-941.01300997852729</v>
      </c>
      <c r="Z13">
        <f t="shared" si="10"/>
        <v>845.51976758873309</v>
      </c>
      <c r="AA13">
        <f t="shared" si="11"/>
        <v>845.51976758873309</v>
      </c>
      <c r="AB13">
        <f t="shared" si="12"/>
        <v>0.50706024670384775</v>
      </c>
      <c r="AC13">
        <f t="shared" si="13"/>
        <v>0.44926040268456374</v>
      </c>
      <c r="AD13">
        <f t="shared" si="14"/>
        <v>138648.37121160564</v>
      </c>
      <c r="AE13" s="4">
        <f t="shared" si="15"/>
        <v>97053.859848123946</v>
      </c>
    </row>
    <row r="14" spans="1:66">
      <c r="A14" s="30" t="s">
        <v>60</v>
      </c>
      <c r="B14" s="30" t="s">
        <v>298</v>
      </c>
      <c r="C14" s="30" t="s">
        <v>357</v>
      </c>
      <c r="D14" s="30">
        <v>2</v>
      </c>
      <c r="E14" s="30">
        <v>3200</v>
      </c>
      <c r="F14" s="29">
        <f t="shared" si="0"/>
        <v>0.97297297297297303</v>
      </c>
      <c r="G14" s="31">
        <f t="shared" si="1"/>
        <v>37362.162162162167</v>
      </c>
      <c r="H14" s="30">
        <v>885</v>
      </c>
      <c r="I14" s="30">
        <v>0.22470000000000001</v>
      </c>
      <c r="J14" s="30">
        <v>236</v>
      </c>
      <c r="K14" s="33">
        <v>1533</v>
      </c>
      <c r="L14">
        <f t="shared" si="2"/>
        <v>1297</v>
      </c>
      <c r="M14">
        <f t="shared" si="3"/>
        <v>649</v>
      </c>
      <c r="N14">
        <f t="shared" si="4"/>
        <v>0.50030840400925214</v>
      </c>
      <c r="O14" s="4">
        <f t="shared" si="5"/>
        <v>0.22470000000000001</v>
      </c>
      <c r="V14" s="3">
        <f t="shared" si="6"/>
        <v>236</v>
      </c>
      <c r="W14">
        <f t="shared" si="7"/>
        <v>1621.25</v>
      </c>
      <c r="X14">
        <f t="shared" si="8"/>
        <v>73.875</v>
      </c>
      <c r="Y14">
        <f t="shared" si="9"/>
        <v>-1023.9042566628774</v>
      </c>
      <c r="Z14">
        <f t="shared" si="10"/>
        <v>907.97285114310978</v>
      </c>
      <c r="AA14">
        <f t="shared" si="11"/>
        <v>907.97285114310978</v>
      </c>
      <c r="AB14">
        <f t="shared" si="12"/>
        <v>0.51447824280222654</v>
      </c>
      <c r="AC14">
        <f t="shared" si="13"/>
        <v>0.44338757517347727</v>
      </c>
      <c r="AD14">
        <f t="shared" si="14"/>
        <v>146943.11648896761</v>
      </c>
      <c r="AE14" s="4">
        <f t="shared" si="15"/>
        <v>102860.18154227732</v>
      </c>
    </row>
    <row r="15" spans="1:66">
      <c r="A15" s="30" t="s">
        <v>61</v>
      </c>
      <c r="B15" s="30" t="s">
        <v>299</v>
      </c>
      <c r="C15" s="30" t="s">
        <v>356</v>
      </c>
      <c r="D15" s="30">
        <v>1</v>
      </c>
      <c r="E15" s="30">
        <v>1000</v>
      </c>
      <c r="F15" s="29">
        <f t="shared" si="0"/>
        <v>0.97297297297297303</v>
      </c>
      <c r="G15" s="31">
        <f t="shared" si="1"/>
        <v>11675.675675675677</v>
      </c>
      <c r="H15" s="30">
        <v>287</v>
      </c>
      <c r="I15" s="30">
        <v>0.21920000000000001</v>
      </c>
      <c r="J15" s="30">
        <v>138</v>
      </c>
      <c r="K15" s="33">
        <v>550</v>
      </c>
      <c r="L15">
        <f t="shared" si="2"/>
        <v>412</v>
      </c>
      <c r="M15">
        <f t="shared" si="3"/>
        <v>149</v>
      </c>
      <c r="N15">
        <f t="shared" si="4"/>
        <v>0.38932038834951455</v>
      </c>
      <c r="O15" s="4">
        <f t="shared" si="5"/>
        <v>0.21920000000000001</v>
      </c>
      <c r="V15" s="3">
        <f t="shared" si="6"/>
        <v>138</v>
      </c>
      <c r="W15">
        <f t="shared" si="7"/>
        <v>515</v>
      </c>
      <c r="X15">
        <f t="shared" si="8"/>
        <v>86.5</v>
      </c>
      <c r="Y15">
        <f t="shared" si="9"/>
        <v>-325.24946318049768</v>
      </c>
      <c r="Z15">
        <f t="shared" si="10"/>
        <v>319.93971832764936</v>
      </c>
      <c r="AA15">
        <f t="shared" si="11"/>
        <v>319.93971832764936</v>
      </c>
      <c r="AB15">
        <f t="shared" si="12"/>
        <v>0.45328100646145508</v>
      </c>
      <c r="AC15">
        <f t="shared" si="13"/>
        <v>0.49183742718446605</v>
      </c>
      <c r="AD15">
        <f t="shared" si="14"/>
        <v>57435.789689483747</v>
      </c>
      <c r="AE15" s="4">
        <f t="shared" si="15"/>
        <v>40205.052782638617</v>
      </c>
    </row>
    <row r="16" spans="1:66">
      <c r="A16" s="30" t="s">
        <v>62</v>
      </c>
      <c r="B16" s="30" t="s">
        <v>295</v>
      </c>
      <c r="C16" s="30" t="s">
        <v>357</v>
      </c>
      <c r="D16" s="30">
        <v>1</v>
      </c>
      <c r="E16" s="30">
        <v>1000</v>
      </c>
      <c r="F16" s="29">
        <f t="shared" si="0"/>
        <v>0.97297297297297303</v>
      </c>
      <c r="G16" s="31">
        <f t="shared" si="1"/>
        <v>11675.675675675677</v>
      </c>
      <c r="H16" s="30">
        <v>206</v>
      </c>
      <c r="I16" s="30">
        <v>0.39179999999999998</v>
      </c>
      <c r="J16" s="30">
        <v>116</v>
      </c>
      <c r="K16" s="33">
        <v>296</v>
      </c>
      <c r="L16">
        <f t="shared" si="2"/>
        <v>180</v>
      </c>
      <c r="M16">
        <f t="shared" si="3"/>
        <v>90</v>
      </c>
      <c r="N16">
        <f t="shared" si="4"/>
        <v>0.5</v>
      </c>
      <c r="O16" s="4">
        <f t="shared" si="5"/>
        <v>0.39179999999999998</v>
      </c>
      <c r="V16" s="3">
        <f t="shared" si="6"/>
        <v>116</v>
      </c>
      <c r="W16">
        <f t="shared" si="7"/>
        <v>225</v>
      </c>
      <c r="X16">
        <f t="shared" si="8"/>
        <v>93.5</v>
      </c>
      <c r="Y16">
        <f t="shared" si="9"/>
        <v>-142.09928003031453</v>
      </c>
      <c r="Z16">
        <f t="shared" si="10"/>
        <v>167.63385752178857</v>
      </c>
      <c r="AA16">
        <f t="shared" si="11"/>
        <v>167.63385752178857</v>
      </c>
      <c r="AB16">
        <f t="shared" si="12"/>
        <v>0.32948381120794923</v>
      </c>
      <c r="AC16">
        <f t="shared" si="13"/>
        <v>0.58984766666666655</v>
      </c>
      <c r="AD16">
        <f t="shared" si="14"/>
        <v>36090.630495449186</v>
      </c>
      <c r="AE16" s="4">
        <f t="shared" si="15"/>
        <v>25263.44134681443</v>
      </c>
    </row>
    <row r="17" spans="1:31">
      <c r="A17" s="30" t="s">
        <v>63</v>
      </c>
      <c r="B17" s="30" t="s">
        <v>299</v>
      </c>
      <c r="C17" s="30" t="s">
        <v>356</v>
      </c>
      <c r="D17" s="30">
        <v>2</v>
      </c>
      <c r="E17" s="30">
        <v>1300</v>
      </c>
      <c r="F17" s="29">
        <f t="shared" si="0"/>
        <v>0.97297297297297303</v>
      </c>
      <c r="G17" s="31">
        <f t="shared" si="1"/>
        <v>15178.378378378378</v>
      </c>
      <c r="H17" s="30">
        <v>462</v>
      </c>
      <c r="I17" s="30">
        <v>0.53700000000000003</v>
      </c>
      <c r="J17" s="30">
        <v>175</v>
      </c>
      <c r="K17" s="33">
        <v>917</v>
      </c>
      <c r="L17">
        <f t="shared" si="2"/>
        <v>742</v>
      </c>
      <c r="M17">
        <f t="shared" si="3"/>
        <v>287</v>
      </c>
      <c r="N17">
        <f t="shared" si="4"/>
        <v>0.40943396226415096</v>
      </c>
      <c r="O17" s="4">
        <f t="shared" si="5"/>
        <v>0.53700000000000003</v>
      </c>
      <c r="V17" s="3">
        <f t="shared" si="6"/>
        <v>175</v>
      </c>
      <c r="W17">
        <f t="shared" si="7"/>
        <v>927.5</v>
      </c>
      <c r="X17">
        <f t="shared" si="8"/>
        <v>82.25</v>
      </c>
      <c r="Y17">
        <f t="shared" si="9"/>
        <v>-585.76480990274092</v>
      </c>
      <c r="Z17">
        <f t="shared" si="10"/>
        <v>539.43512378426169</v>
      </c>
      <c r="AA17">
        <f t="shared" si="11"/>
        <v>539.43512378426169</v>
      </c>
      <c r="AB17">
        <f t="shared" si="12"/>
        <v>0.49292196634421748</v>
      </c>
      <c r="AC17">
        <f t="shared" si="13"/>
        <v>0.46045367924528308</v>
      </c>
      <c r="AD17">
        <f t="shared" si="14"/>
        <v>90660.48392311827</v>
      </c>
      <c r="AE17" s="4">
        <f t="shared" si="15"/>
        <v>63462.338746182788</v>
      </c>
    </row>
    <row r="18" spans="1:31">
      <c r="A18" s="30" t="s">
        <v>64</v>
      </c>
      <c r="B18" s="30" t="s">
        <v>299</v>
      </c>
      <c r="C18" s="30" t="s">
        <v>357</v>
      </c>
      <c r="D18" s="30">
        <v>1</v>
      </c>
      <c r="E18" s="30">
        <v>1200</v>
      </c>
      <c r="F18" s="29">
        <f t="shared" si="0"/>
        <v>0.97297297297297303</v>
      </c>
      <c r="G18" s="31">
        <f t="shared" si="1"/>
        <v>14010.810810810812</v>
      </c>
      <c r="H18" s="30">
        <v>389</v>
      </c>
      <c r="I18" s="30">
        <v>0.51229999999999998</v>
      </c>
      <c r="J18" s="30">
        <v>130</v>
      </c>
      <c r="K18" s="33">
        <v>821</v>
      </c>
      <c r="L18">
        <f t="shared" si="2"/>
        <v>691</v>
      </c>
      <c r="M18">
        <f t="shared" si="3"/>
        <v>259</v>
      </c>
      <c r="N18">
        <f t="shared" si="4"/>
        <v>0.39985528219971056</v>
      </c>
      <c r="O18" s="4">
        <f t="shared" si="5"/>
        <v>0.51229999999999998</v>
      </c>
      <c r="V18" s="3">
        <f t="shared" si="6"/>
        <v>130</v>
      </c>
      <c r="W18">
        <f t="shared" si="7"/>
        <v>863.75</v>
      </c>
      <c r="X18">
        <f t="shared" si="8"/>
        <v>43.625</v>
      </c>
      <c r="Y18">
        <f t="shared" si="9"/>
        <v>-545.50334722748516</v>
      </c>
      <c r="Z18">
        <f t="shared" si="10"/>
        <v>485.87219748642167</v>
      </c>
      <c r="AA18">
        <f t="shared" si="11"/>
        <v>485.87219748642167</v>
      </c>
      <c r="AB18">
        <f t="shared" si="12"/>
        <v>0.5120083328352204</v>
      </c>
      <c r="AC18">
        <f t="shared" si="13"/>
        <v>0.44534300289435602</v>
      </c>
      <c r="AD18">
        <f t="shared" si="14"/>
        <v>78978.620959791151</v>
      </c>
      <c r="AE18" s="4">
        <f t="shared" si="15"/>
        <v>55285.034671853806</v>
      </c>
    </row>
    <row r="19" spans="1:31">
      <c r="A19" s="30" t="s">
        <v>65</v>
      </c>
      <c r="B19" s="30" t="s">
        <v>299</v>
      </c>
      <c r="C19" s="30" t="s">
        <v>357</v>
      </c>
      <c r="D19" s="30">
        <v>2</v>
      </c>
      <c r="E19" s="30">
        <v>1600</v>
      </c>
      <c r="F19" s="29">
        <f t="shared" si="0"/>
        <v>0.97297297297297303</v>
      </c>
      <c r="G19" s="31">
        <f t="shared" si="1"/>
        <v>18681.081081081084</v>
      </c>
      <c r="H19" s="30">
        <v>678</v>
      </c>
      <c r="I19" s="30">
        <v>0.36159999999999998</v>
      </c>
      <c r="J19" s="30">
        <v>241</v>
      </c>
      <c r="K19" s="33">
        <v>866</v>
      </c>
      <c r="L19">
        <f t="shared" si="2"/>
        <v>625</v>
      </c>
      <c r="M19">
        <f t="shared" si="3"/>
        <v>437</v>
      </c>
      <c r="N19">
        <f t="shared" si="4"/>
        <v>0.65936000000000006</v>
      </c>
      <c r="O19" s="4">
        <f t="shared" si="5"/>
        <v>0.36159999999999998</v>
      </c>
      <c r="V19" s="3">
        <f t="shared" si="6"/>
        <v>241</v>
      </c>
      <c r="W19">
        <f t="shared" si="7"/>
        <v>781.25</v>
      </c>
      <c r="X19">
        <f t="shared" si="8"/>
        <v>162.875</v>
      </c>
      <c r="Y19">
        <f t="shared" si="9"/>
        <v>-493.40027788303655</v>
      </c>
      <c r="Z19">
        <f t="shared" si="10"/>
        <v>501.17311639509921</v>
      </c>
      <c r="AA19">
        <f t="shared" si="11"/>
        <v>501.17311639509921</v>
      </c>
      <c r="AB19">
        <f t="shared" si="12"/>
        <v>0.43302158898572701</v>
      </c>
      <c r="AC19">
        <f t="shared" si="13"/>
        <v>0.50787680800000001</v>
      </c>
      <c r="AD19">
        <f t="shared" si="14"/>
        <v>92904.983952706738</v>
      </c>
      <c r="AE19" s="4">
        <f t="shared" si="15"/>
        <v>65033.488766894712</v>
      </c>
    </row>
    <row r="20" spans="1:31">
      <c r="A20" s="30" t="s">
        <v>66</v>
      </c>
      <c r="B20" s="30" t="s">
        <v>300</v>
      </c>
      <c r="C20" s="30" t="s">
        <v>356</v>
      </c>
      <c r="D20" s="30">
        <v>1</v>
      </c>
      <c r="E20" s="30">
        <v>800</v>
      </c>
      <c r="F20" s="29">
        <f t="shared" si="0"/>
        <v>0.97297297297297303</v>
      </c>
      <c r="G20" s="31">
        <f t="shared" si="1"/>
        <v>9340.5405405405418</v>
      </c>
      <c r="H20" s="30">
        <v>163</v>
      </c>
      <c r="I20" s="30">
        <v>0.84379999999999999</v>
      </c>
      <c r="J20" s="30">
        <v>134</v>
      </c>
      <c r="K20" s="33">
        <v>288</v>
      </c>
      <c r="L20">
        <f t="shared" si="2"/>
        <v>154</v>
      </c>
      <c r="M20">
        <f t="shared" si="3"/>
        <v>29</v>
      </c>
      <c r="N20">
        <f t="shared" si="4"/>
        <v>0.25064935064935068</v>
      </c>
      <c r="O20" s="4">
        <f t="shared" si="5"/>
        <v>0.84379999999999999</v>
      </c>
      <c r="V20" s="3">
        <f t="shared" si="6"/>
        <v>134</v>
      </c>
      <c r="W20">
        <f t="shared" si="7"/>
        <v>192.5</v>
      </c>
      <c r="X20">
        <f t="shared" si="8"/>
        <v>114.75</v>
      </c>
      <c r="Y20">
        <f t="shared" si="9"/>
        <v>-121.57382847038021</v>
      </c>
      <c r="Z20">
        <f t="shared" si="10"/>
        <v>160.79785587975246</v>
      </c>
      <c r="AA20">
        <f t="shared" si="11"/>
        <v>160.79785587975246</v>
      </c>
      <c r="AB20">
        <f t="shared" si="12"/>
        <v>0.23920964093377903</v>
      </c>
      <c r="AC20">
        <f t="shared" si="13"/>
        <v>0.6613177272727272</v>
      </c>
      <c r="AD20">
        <f t="shared" si="14"/>
        <v>38813.542499264782</v>
      </c>
      <c r="AE20" s="4">
        <f t="shared" si="15"/>
        <v>27169.479749485345</v>
      </c>
    </row>
    <row r="21" spans="1:31">
      <c r="A21" s="30" t="s">
        <v>67</v>
      </c>
      <c r="B21" s="30" t="s">
        <v>300</v>
      </c>
      <c r="C21" s="30" t="s">
        <v>356</v>
      </c>
      <c r="D21" s="30">
        <v>2</v>
      </c>
      <c r="E21" s="30">
        <v>1200</v>
      </c>
      <c r="F21" s="29">
        <f t="shared" si="0"/>
        <v>0.97297297297297303</v>
      </c>
      <c r="G21" s="31">
        <f t="shared" si="1"/>
        <v>14010.810810810812</v>
      </c>
      <c r="H21" s="30">
        <v>374</v>
      </c>
      <c r="I21" s="30">
        <v>0.91510000000000002</v>
      </c>
      <c r="J21" s="30">
        <v>234</v>
      </c>
      <c r="K21" s="33">
        <v>794</v>
      </c>
      <c r="L21">
        <f t="shared" si="2"/>
        <v>560</v>
      </c>
      <c r="M21">
        <f t="shared" si="3"/>
        <v>140</v>
      </c>
      <c r="N21">
        <f t="shared" si="4"/>
        <v>0.30000000000000004</v>
      </c>
      <c r="O21" s="4">
        <f t="shared" si="5"/>
        <v>0.91510000000000002</v>
      </c>
      <c r="V21" s="3">
        <f t="shared" si="6"/>
        <v>234</v>
      </c>
      <c r="W21">
        <f t="shared" si="7"/>
        <v>700</v>
      </c>
      <c r="X21">
        <f t="shared" si="8"/>
        <v>164</v>
      </c>
      <c r="Y21">
        <f t="shared" si="9"/>
        <v>-442.08664898320075</v>
      </c>
      <c r="Z21">
        <f t="shared" si="10"/>
        <v>458.0831122900089</v>
      </c>
      <c r="AA21">
        <f t="shared" si="11"/>
        <v>458.0831122900089</v>
      </c>
      <c r="AB21">
        <f t="shared" si="12"/>
        <v>0.42011873184286985</v>
      </c>
      <c r="AC21">
        <f t="shared" si="13"/>
        <v>0.518092</v>
      </c>
      <c r="AD21">
        <f t="shared" si="14"/>
        <v>86625.156471582683</v>
      </c>
      <c r="AE21" s="4">
        <f t="shared" si="15"/>
        <v>60637.609530107875</v>
      </c>
    </row>
    <row r="22" spans="1:31">
      <c r="A22" s="30" t="s">
        <v>68</v>
      </c>
      <c r="B22" s="30" t="s">
        <v>300</v>
      </c>
      <c r="C22" s="30" t="s">
        <v>357</v>
      </c>
      <c r="D22" s="30">
        <v>1</v>
      </c>
      <c r="E22" s="30">
        <v>900</v>
      </c>
      <c r="F22" s="29">
        <f t="shared" si="0"/>
        <v>0.97297297297297303</v>
      </c>
      <c r="G22" s="31">
        <f t="shared" si="1"/>
        <v>10508.108108108108</v>
      </c>
      <c r="H22" s="30">
        <v>444</v>
      </c>
      <c r="I22" s="30">
        <v>0.43009999999999998</v>
      </c>
      <c r="J22" s="30">
        <v>252</v>
      </c>
      <c r="K22" s="33">
        <v>547</v>
      </c>
      <c r="L22">
        <f t="shared" si="2"/>
        <v>295</v>
      </c>
      <c r="M22">
        <f t="shared" si="3"/>
        <v>192</v>
      </c>
      <c r="N22">
        <f t="shared" si="4"/>
        <v>0.62067796610169501</v>
      </c>
      <c r="O22" s="4">
        <f t="shared" si="5"/>
        <v>0.43009999999999998</v>
      </c>
      <c r="V22" s="3">
        <f t="shared" si="6"/>
        <v>252</v>
      </c>
      <c r="W22">
        <f t="shared" si="7"/>
        <v>368.75</v>
      </c>
      <c r="X22">
        <f t="shared" si="8"/>
        <v>215.125</v>
      </c>
      <c r="Y22">
        <f t="shared" si="9"/>
        <v>-232.88493116079323</v>
      </c>
      <c r="Z22">
        <f t="shared" si="10"/>
        <v>305.67771093848683</v>
      </c>
      <c r="AA22">
        <f t="shared" si="11"/>
        <v>305.67771093848683</v>
      </c>
      <c r="AB22">
        <f t="shared" si="12"/>
        <v>0.24556667373148969</v>
      </c>
      <c r="AC22">
        <f t="shared" si="13"/>
        <v>0.65628486440677958</v>
      </c>
      <c r="AD22">
        <f t="shared" si="14"/>
        <v>73223.254102535444</v>
      </c>
      <c r="AE22" s="4">
        <f t="shared" si="15"/>
        <v>51256.277871774808</v>
      </c>
    </row>
    <row r="23" spans="1:31">
      <c r="A23" s="30" t="s">
        <v>69</v>
      </c>
      <c r="B23" s="30" t="s">
        <v>300</v>
      </c>
      <c r="C23" s="30" t="s">
        <v>357</v>
      </c>
      <c r="D23" s="30">
        <v>2</v>
      </c>
      <c r="E23" s="30">
        <v>1100</v>
      </c>
      <c r="F23" s="29">
        <f t="shared" si="0"/>
        <v>0.97297297297297303</v>
      </c>
      <c r="G23" s="31">
        <f t="shared" si="1"/>
        <v>12843.243243243243</v>
      </c>
      <c r="H23" s="30">
        <v>426</v>
      </c>
      <c r="I23" s="30">
        <v>0.48220000000000002</v>
      </c>
      <c r="J23" s="30">
        <v>246</v>
      </c>
      <c r="K23" s="33">
        <v>616</v>
      </c>
      <c r="L23">
        <f t="shared" si="2"/>
        <v>370</v>
      </c>
      <c r="M23">
        <f t="shared" si="3"/>
        <v>180</v>
      </c>
      <c r="N23">
        <f t="shared" si="4"/>
        <v>0.48918918918918919</v>
      </c>
      <c r="O23" s="4">
        <f t="shared" si="5"/>
        <v>0.48220000000000002</v>
      </c>
      <c r="V23" s="3">
        <f t="shared" si="6"/>
        <v>246</v>
      </c>
      <c r="W23">
        <f t="shared" si="7"/>
        <v>462.5</v>
      </c>
      <c r="X23">
        <f t="shared" si="8"/>
        <v>199.75</v>
      </c>
      <c r="Y23">
        <f t="shared" si="9"/>
        <v>-292.09296450675765</v>
      </c>
      <c r="Z23">
        <f t="shared" si="10"/>
        <v>348.35848490589882</v>
      </c>
      <c r="AA23">
        <f t="shared" si="11"/>
        <v>348.35848490589882</v>
      </c>
      <c r="AB23">
        <f t="shared" si="12"/>
        <v>0.32131564303978122</v>
      </c>
      <c r="AC23">
        <f t="shared" si="13"/>
        <v>0.59631440540540526</v>
      </c>
      <c r="AD23">
        <f t="shared" si="14"/>
        <v>75821.881720024947</v>
      </c>
      <c r="AE23" s="4">
        <f t="shared" si="15"/>
        <v>53075.317204017461</v>
      </c>
    </row>
    <row r="24" spans="1:31">
      <c r="A24" s="30" t="s">
        <v>70</v>
      </c>
      <c r="B24" s="30" t="s">
        <v>301</v>
      </c>
      <c r="C24" s="30" t="s">
        <v>356</v>
      </c>
      <c r="D24" s="30">
        <v>1</v>
      </c>
      <c r="E24" s="30">
        <v>1000</v>
      </c>
      <c r="F24" s="29">
        <f t="shared" si="0"/>
        <v>0.97297297297297303</v>
      </c>
      <c r="G24" s="31">
        <f t="shared" si="1"/>
        <v>11675.675675675677</v>
      </c>
      <c r="H24" s="30">
        <v>332</v>
      </c>
      <c r="I24" s="30">
        <v>0.4904</v>
      </c>
      <c r="J24" s="30">
        <v>171</v>
      </c>
      <c r="K24" s="33">
        <v>457</v>
      </c>
      <c r="L24">
        <f t="shared" si="2"/>
        <v>286</v>
      </c>
      <c r="M24">
        <f t="shared" si="3"/>
        <v>161</v>
      </c>
      <c r="N24">
        <f t="shared" si="4"/>
        <v>0.55034965034965044</v>
      </c>
      <c r="O24" s="4">
        <f t="shared" si="5"/>
        <v>0.4904</v>
      </c>
      <c r="V24" s="3">
        <f t="shared" si="6"/>
        <v>171</v>
      </c>
      <c r="W24">
        <f t="shared" si="7"/>
        <v>357.5</v>
      </c>
      <c r="X24">
        <f t="shared" si="8"/>
        <v>135.25</v>
      </c>
      <c r="Y24">
        <f t="shared" si="9"/>
        <v>-225.7799671592775</v>
      </c>
      <c r="Z24">
        <f t="shared" si="10"/>
        <v>259.6960180623974</v>
      </c>
      <c r="AA24">
        <f t="shared" si="11"/>
        <v>259.6960180623974</v>
      </c>
      <c r="AB24">
        <f t="shared" si="12"/>
        <v>0.34810074982488781</v>
      </c>
      <c r="AC24">
        <f t="shared" si="13"/>
        <v>0.57510863636363641</v>
      </c>
      <c r="AD24">
        <f t="shared" si="14"/>
        <v>54513.999328180056</v>
      </c>
      <c r="AE24" s="4">
        <f t="shared" si="15"/>
        <v>38159.799529726035</v>
      </c>
    </row>
    <row r="25" spans="1:31">
      <c r="A25" s="30" t="s">
        <v>71</v>
      </c>
      <c r="B25" s="30" t="s">
        <v>301</v>
      </c>
      <c r="C25" s="30" t="s">
        <v>356</v>
      </c>
      <c r="D25" s="30">
        <v>2</v>
      </c>
      <c r="E25" s="30">
        <v>1400</v>
      </c>
      <c r="F25" s="29">
        <f t="shared" si="0"/>
        <v>0.97297297297297303</v>
      </c>
      <c r="G25" s="31">
        <f t="shared" si="1"/>
        <v>16345.945945945947</v>
      </c>
      <c r="H25" s="30">
        <v>430</v>
      </c>
      <c r="I25" s="30">
        <v>0.52329999999999999</v>
      </c>
      <c r="J25" s="30">
        <v>262</v>
      </c>
      <c r="K25" s="33">
        <v>567</v>
      </c>
      <c r="L25">
        <f t="shared" si="2"/>
        <v>305</v>
      </c>
      <c r="M25">
        <f t="shared" si="3"/>
        <v>168</v>
      </c>
      <c r="N25">
        <f t="shared" si="4"/>
        <v>0.54065573770491804</v>
      </c>
      <c r="O25" s="4">
        <f t="shared" si="5"/>
        <v>0.52329999999999999</v>
      </c>
      <c r="V25" s="3">
        <f t="shared" si="6"/>
        <v>262</v>
      </c>
      <c r="W25">
        <f t="shared" si="7"/>
        <v>381.25</v>
      </c>
      <c r="X25">
        <f t="shared" si="8"/>
        <v>223.875</v>
      </c>
      <c r="Y25">
        <f t="shared" si="9"/>
        <v>-240.77933560692182</v>
      </c>
      <c r="Z25">
        <f t="shared" si="10"/>
        <v>316.76848080080839</v>
      </c>
      <c r="AA25">
        <f t="shared" si="11"/>
        <v>316.76848080080839</v>
      </c>
      <c r="AB25">
        <f t="shared" si="12"/>
        <v>0.24365503160867774</v>
      </c>
      <c r="AC25">
        <f t="shared" si="13"/>
        <v>0.65779831147540979</v>
      </c>
      <c r="AD25">
        <f t="shared" si="14"/>
        <v>76054.966706781925</v>
      </c>
      <c r="AE25" s="4">
        <f t="shared" si="15"/>
        <v>53238.476694747347</v>
      </c>
    </row>
    <row r="26" spans="1:31">
      <c r="A26" s="30" t="s">
        <v>72</v>
      </c>
      <c r="B26" s="30" t="s">
        <v>301</v>
      </c>
      <c r="C26" s="30" t="s">
        <v>357</v>
      </c>
      <c r="D26" s="30">
        <v>1</v>
      </c>
      <c r="E26" s="30">
        <v>1500</v>
      </c>
      <c r="F26" s="29">
        <f t="shared" si="0"/>
        <v>0.97297297297297303</v>
      </c>
      <c r="G26" s="31">
        <f t="shared" si="1"/>
        <v>17513.513513513513</v>
      </c>
      <c r="H26" s="30">
        <v>662</v>
      </c>
      <c r="I26" s="30">
        <v>0.44929999999999998</v>
      </c>
      <c r="J26" s="30">
        <v>229</v>
      </c>
      <c r="K26" s="33">
        <v>859</v>
      </c>
      <c r="L26">
        <f t="shared" si="2"/>
        <v>630</v>
      </c>
      <c r="M26">
        <f t="shared" si="3"/>
        <v>433</v>
      </c>
      <c r="N26">
        <f t="shared" si="4"/>
        <v>0.64984126984126989</v>
      </c>
      <c r="O26" s="4">
        <f t="shared" si="5"/>
        <v>0.44929999999999998</v>
      </c>
      <c r="V26" s="3">
        <f t="shared" si="6"/>
        <v>229</v>
      </c>
      <c r="W26">
        <f t="shared" si="7"/>
        <v>787.5</v>
      </c>
      <c r="X26">
        <f t="shared" si="8"/>
        <v>150.25</v>
      </c>
      <c r="Y26">
        <f t="shared" si="9"/>
        <v>-497.34748010610082</v>
      </c>
      <c r="Z26">
        <f t="shared" si="10"/>
        <v>498.21850132626003</v>
      </c>
      <c r="AA26">
        <f t="shared" si="11"/>
        <v>498.21850132626003</v>
      </c>
      <c r="AB26">
        <f t="shared" si="12"/>
        <v>0.44186476358890164</v>
      </c>
      <c r="AC26">
        <f t="shared" si="13"/>
        <v>0.50087566666666661</v>
      </c>
      <c r="AD26">
        <f t="shared" si="14"/>
        <v>91084.11625907218</v>
      </c>
      <c r="AE26" s="4">
        <f t="shared" si="15"/>
        <v>63758.881381350518</v>
      </c>
    </row>
    <row r="27" spans="1:31">
      <c r="A27" s="30" t="s">
        <v>73</v>
      </c>
      <c r="B27" s="30" t="s">
        <v>295</v>
      </c>
      <c r="C27" s="30" t="s">
        <v>357</v>
      </c>
      <c r="D27" s="30">
        <v>2</v>
      </c>
      <c r="E27" s="30">
        <v>1300</v>
      </c>
      <c r="F27" s="29">
        <f t="shared" si="0"/>
        <v>0.97297297297297303</v>
      </c>
      <c r="G27" s="31">
        <f t="shared" si="1"/>
        <v>15178.378378378378</v>
      </c>
      <c r="H27" s="30">
        <v>186</v>
      </c>
      <c r="I27" s="30">
        <v>0.6603</v>
      </c>
      <c r="J27" s="30">
        <v>136</v>
      </c>
      <c r="K27" s="33">
        <v>336</v>
      </c>
      <c r="L27">
        <f t="shared" si="2"/>
        <v>200</v>
      </c>
      <c r="M27">
        <f t="shared" si="3"/>
        <v>50</v>
      </c>
      <c r="N27">
        <f t="shared" si="4"/>
        <v>0.30000000000000004</v>
      </c>
      <c r="O27" s="4">
        <f t="shared" si="5"/>
        <v>0.6603</v>
      </c>
      <c r="V27" s="3">
        <f t="shared" si="6"/>
        <v>136</v>
      </c>
      <c r="W27">
        <f t="shared" si="7"/>
        <v>250</v>
      </c>
      <c r="X27">
        <f t="shared" si="8"/>
        <v>111</v>
      </c>
      <c r="Y27">
        <f t="shared" si="9"/>
        <v>-157.88808892257168</v>
      </c>
      <c r="Z27">
        <f t="shared" si="10"/>
        <v>189.81539724643173</v>
      </c>
      <c r="AA27">
        <f t="shared" si="11"/>
        <v>189.81539724643173</v>
      </c>
      <c r="AB27">
        <f t="shared" si="12"/>
        <v>0.31526158898572693</v>
      </c>
      <c r="AC27">
        <f t="shared" si="13"/>
        <v>0.60110740000000007</v>
      </c>
      <c r="AD27">
        <f t="shared" si="14"/>
        <v>41646.295570350958</v>
      </c>
      <c r="AE27" s="4">
        <f t="shared" si="15"/>
        <v>29152.406899245667</v>
      </c>
    </row>
    <row r="28" spans="1:31">
      <c r="A28" s="30" t="s">
        <v>74</v>
      </c>
      <c r="B28" s="30" t="s">
        <v>301</v>
      </c>
      <c r="C28" s="30" t="s">
        <v>357</v>
      </c>
      <c r="D28" s="30">
        <v>2</v>
      </c>
      <c r="E28" s="30">
        <v>1600</v>
      </c>
      <c r="F28" s="29">
        <f t="shared" si="0"/>
        <v>0.97297297297297303</v>
      </c>
      <c r="G28" s="31">
        <f t="shared" si="1"/>
        <v>18681.081081081084</v>
      </c>
      <c r="H28" s="30">
        <v>696</v>
      </c>
      <c r="I28" s="30">
        <v>0.48770000000000002</v>
      </c>
      <c r="J28" s="30">
        <v>449</v>
      </c>
      <c r="K28" s="33">
        <v>899</v>
      </c>
      <c r="L28">
        <f t="shared" si="2"/>
        <v>450</v>
      </c>
      <c r="M28">
        <f t="shared" si="3"/>
        <v>247</v>
      </c>
      <c r="N28">
        <f t="shared" si="4"/>
        <v>0.53911111111111121</v>
      </c>
      <c r="O28" s="4">
        <f t="shared" si="5"/>
        <v>0.48770000000000002</v>
      </c>
      <c r="V28" s="3">
        <f t="shared" si="6"/>
        <v>449</v>
      </c>
      <c r="W28">
        <f t="shared" si="7"/>
        <v>562.5</v>
      </c>
      <c r="X28">
        <f t="shared" si="8"/>
        <v>392.75</v>
      </c>
      <c r="Y28">
        <f t="shared" si="9"/>
        <v>-355.24820007578631</v>
      </c>
      <c r="Z28">
        <f t="shared" si="10"/>
        <v>498.58464380447145</v>
      </c>
      <c r="AA28">
        <f t="shared" si="11"/>
        <v>498.58464380447145</v>
      </c>
      <c r="AB28">
        <f t="shared" si="12"/>
        <v>0.18815047787461592</v>
      </c>
      <c r="AC28">
        <f t="shared" si="13"/>
        <v>0.70174126666666659</v>
      </c>
      <c r="AD28">
        <f t="shared" si="14"/>
        <v>127705.25811162297</v>
      </c>
      <c r="AE28" s="4">
        <f t="shared" si="15"/>
        <v>89393.680678136079</v>
      </c>
    </row>
    <row r="29" spans="1:31">
      <c r="A29" s="30" t="s">
        <v>75</v>
      </c>
      <c r="B29" s="30" t="s">
        <v>302</v>
      </c>
      <c r="C29" s="30" t="s">
        <v>356</v>
      </c>
      <c r="D29" s="30">
        <v>1</v>
      </c>
      <c r="E29" s="30">
        <v>600</v>
      </c>
      <c r="F29" s="29">
        <f t="shared" si="0"/>
        <v>0.97297297297297303</v>
      </c>
      <c r="G29" s="31">
        <f t="shared" si="1"/>
        <v>7005.4054054054059</v>
      </c>
      <c r="H29" s="30">
        <v>182</v>
      </c>
      <c r="I29" s="30">
        <v>0.43840000000000001</v>
      </c>
      <c r="J29" s="30">
        <v>132</v>
      </c>
      <c r="K29" s="33">
        <v>226</v>
      </c>
      <c r="L29">
        <f t="shared" si="2"/>
        <v>94</v>
      </c>
      <c r="M29">
        <f t="shared" si="3"/>
        <v>50</v>
      </c>
      <c r="N29">
        <f t="shared" si="4"/>
        <v>0.52553191489361706</v>
      </c>
      <c r="O29" s="4">
        <f t="shared" si="5"/>
        <v>0.43840000000000001</v>
      </c>
      <c r="V29" s="3">
        <f t="shared" si="6"/>
        <v>132</v>
      </c>
      <c r="W29">
        <f t="shared" si="7"/>
        <v>117.5</v>
      </c>
      <c r="X29">
        <f t="shared" si="8"/>
        <v>120.25</v>
      </c>
      <c r="Y29">
        <f t="shared" si="9"/>
        <v>-74.207401793608696</v>
      </c>
      <c r="Z29">
        <f t="shared" si="10"/>
        <v>123.25323670582291</v>
      </c>
      <c r="AA29">
        <f t="shared" si="11"/>
        <v>132</v>
      </c>
      <c r="AB29">
        <f t="shared" si="12"/>
        <v>0.1</v>
      </c>
      <c r="AC29">
        <f t="shared" si="13"/>
        <v>0.77153000000000005</v>
      </c>
      <c r="AD29">
        <f t="shared" si="14"/>
        <v>37172.315399999999</v>
      </c>
      <c r="AE29" s="4">
        <f t="shared" si="15"/>
        <v>26020.620779999997</v>
      </c>
    </row>
    <row r="30" spans="1:31">
      <c r="A30" s="30" t="s">
        <v>76</v>
      </c>
      <c r="B30" s="30" t="s">
        <v>302</v>
      </c>
      <c r="C30" s="30" t="s">
        <v>356</v>
      </c>
      <c r="D30" s="30">
        <v>2</v>
      </c>
      <c r="E30" s="30">
        <v>800</v>
      </c>
      <c r="F30" s="29">
        <f t="shared" si="0"/>
        <v>0.97297297297297303</v>
      </c>
      <c r="G30" s="31">
        <f t="shared" si="1"/>
        <v>9340.5405405405418</v>
      </c>
      <c r="H30" s="30">
        <v>241</v>
      </c>
      <c r="I30" s="30">
        <v>0.53149999999999997</v>
      </c>
      <c r="J30" s="30">
        <v>157</v>
      </c>
      <c r="K30" s="33">
        <v>340</v>
      </c>
      <c r="L30">
        <f t="shared" si="2"/>
        <v>183</v>
      </c>
      <c r="M30">
        <f t="shared" si="3"/>
        <v>84</v>
      </c>
      <c r="N30">
        <f t="shared" si="4"/>
        <v>0.46721311475409844</v>
      </c>
      <c r="O30" s="4">
        <f t="shared" si="5"/>
        <v>0.53149999999999997</v>
      </c>
      <c r="V30" s="3">
        <f t="shared" si="6"/>
        <v>157</v>
      </c>
      <c r="W30">
        <f t="shared" si="7"/>
        <v>228.75</v>
      </c>
      <c r="X30">
        <f t="shared" si="8"/>
        <v>134.125</v>
      </c>
      <c r="Y30">
        <f t="shared" si="9"/>
        <v>-144.4676013641531</v>
      </c>
      <c r="Z30">
        <f t="shared" si="10"/>
        <v>189.96108848048505</v>
      </c>
      <c r="AA30">
        <f t="shared" si="11"/>
        <v>189.96108848048505</v>
      </c>
      <c r="AB30">
        <f t="shared" si="12"/>
        <v>0.24409219007862315</v>
      </c>
      <c r="AC30">
        <f t="shared" si="13"/>
        <v>0.6574522131147541</v>
      </c>
      <c r="AD30">
        <f t="shared" si="14"/>
        <v>45584.973379921619</v>
      </c>
      <c r="AE30" s="4">
        <f t="shared" si="15"/>
        <v>31909.481365945132</v>
      </c>
    </row>
    <row r="31" spans="1:31">
      <c r="A31" s="30" t="s">
        <v>77</v>
      </c>
      <c r="B31" s="30" t="s">
        <v>302</v>
      </c>
      <c r="C31" s="30" t="s">
        <v>357</v>
      </c>
      <c r="D31" s="30">
        <v>1</v>
      </c>
      <c r="E31" s="30">
        <v>700</v>
      </c>
      <c r="F31" s="29">
        <f t="shared" si="0"/>
        <v>0.97297297297297303</v>
      </c>
      <c r="G31" s="31">
        <f t="shared" si="1"/>
        <v>8172.9729729729734</v>
      </c>
      <c r="H31" s="30">
        <v>363</v>
      </c>
      <c r="I31" s="30">
        <v>0.13969999999999999</v>
      </c>
      <c r="J31" s="30">
        <v>215</v>
      </c>
      <c r="K31" s="33">
        <v>377</v>
      </c>
      <c r="L31">
        <f t="shared" si="2"/>
        <v>162</v>
      </c>
      <c r="M31">
        <f t="shared" si="3"/>
        <v>148</v>
      </c>
      <c r="N31">
        <f t="shared" si="4"/>
        <v>0.83086419753086416</v>
      </c>
      <c r="O31" s="4">
        <f t="shared" si="5"/>
        <v>0.13969999999999999</v>
      </c>
      <c r="V31" s="3">
        <f t="shared" si="6"/>
        <v>215</v>
      </c>
      <c r="W31">
        <f t="shared" si="7"/>
        <v>202.5</v>
      </c>
      <c r="X31">
        <f t="shared" si="8"/>
        <v>194.75</v>
      </c>
      <c r="Y31">
        <f t="shared" si="9"/>
        <v>-127.88935202728307</v>
      </c>
      <c r="Z31">
        <f t="shared" si="10"/>
        <v>206.17047176960969</v>
      </c>
      <c r="AA31">
        <f t="shared" si="11"/>
        <v>215</v>
      </c>
      <c r="AB31">
        <f t="shared" si="12"/>
        <v>0.1</v>
      </c>
      <c r="AC31">
        <f t="shared" si="13"/>
        <v>0.77153000000000005</v>
      </c>
      <c r="AD31">
        <f t="shared" si="14"/>
        <v>60545.816749999998</v>
      </c>
      <c r="AE31" s="4">
        <f t="shared" si="15"/>
        <v>42382.071724999994</v>
      </c>
    </row>
    <row r="32" spans="1:31">
      <c r="A32" s="30" t="s">
        <v>78</v>
      </c>
      <c r="B32" s="30" t="s">
        <v>302</v>
      </c>
      <c r="C32" s="30" t="s">
        <v>357</v>
      </c>
      <c r="D32" s="30">
        <v>2</v>
      </c>
      <c r="E32" s="30">
        <v>1000</v>
      </c>
      <c r="F32" s="29">
        <f t="shared" si="0"/>
        <v>0.97297297297297303</v>
      </c>
      <c r="G32" s="31">
        <f t="shared" si="1"/>
        <v>11675.675675675677</v>
      </c>
      <c r="H32" s="30">
        <v>301</v>
      </c>
      <c r="I32" s="30">
        <v>0.46850000000000003</v>
      </c>
      <c r="J32" s="30">
        <v>202</v>
      </c>
      <c r="K32" s="33">
        <v>374</v>
      </c>
      <c r="L32">
        <f t="shared" si="2"/>
        <v>172</v>
      </c>
      <c r="M32">
        <f t="shared" si="3"/>
        <v>99</v>
      </c>
      <c r="N32">
        <f t="shared" si="4"/>
        <v>0.56046511627906981</v>
      </c>
      <c r="O32" s="4">
        <f t="shared" si="5"/>
        <v>0.46850000000000003</v>
      </c>
      <c r="V32" s="3">
        <f t="shared" si="6"/>
        <v>202</v>
      </c>
      <c r="W32">
        <f t="shared" si="7"/>
        <v>215</v>
      </c>
      <c r="X32">
        <f t="shared" si="8"/>
        <v>180.5</v>
      </c>
      <c r="Y32">
        <f t="shared" si="9"/>
        <v>-135.78375647341164</v>
      </c>
      <c r="Z32">
        <f t="shared" si="10"/>
        <v>205.76124163193128</v>
      </c>
      <c r="AA32">
        <f t="shared" si="11"/>
        <v>205.76124163193128</v>
      </c>
      <c r="AB32">
        <f t="shared" si="12"/>
        <v>0.11749414712526178</v>
      </c>
      <c r="AC32">
        <f t="shared" si="13"/>
        <v>0.7576798837209302</v>
      </c>
      <c r="AD32">
        <f t="shared" si="14"/>
        <v>56903.921076393912</v>
      </c>
      <c r="AE32" s="4">
        <f t="shared" si="15"/>
        <v>39832.744753475738</v>
      </c>
    </row>
    <row r="33" spans="1:31">
      <c r="A33" s="30" t="s">
        <v>79</v>
      </c>
      <c r="B33" s="30" t="s">
        <v>303</v>
      </c>
      <c r="C33" s="30" t="s">
        <v>356</v>
      </c>
      <c r="D33" s="30">
        <v>1</v>
      </c>
      <c r="E33" s="30">
        <v>700</v>
      </c>
      <c r="F33" s="29">
        <f t="shared" si="0"/>
        <v>0.97297297297297303</v>
      </c>
      <c r="G33" s="31">
        <f t="shared" si="1"/>
        <v>8172.9729729729734</v>
      </c>
      <c r="H33" s="30">
        <v>212</v>
      </c>
      <c r="I33" s="30">
        <v>0.50139999999999996</v>
      </c>
      <c r="J33" s="30">
        <v>94</v>
      </c>
      <c r="K33" s="33">
        <v>356</v>
      </c>
      <c r="L33">
        <f t="shared" si="2"/>
        <v>262</v>
      </c>
      <c r="M33">
        <f t="shared" si="3"/>
        <v>118</v>
      </c>
      <c r="N33">
        <f t="shared" si="4"/>
        <v>0.46030534351145036</v>
      </c>
      <c r="O33" s="4">
        <f t="shared" si="5"/>
        <v>0.50139999999999996</v>
      </c>
      <c r="V33" s="3">
        <f t="shared" si="6"/>
        <v>94</v>
      </c>
      <c r="W33">
        <f t="shared" si="7"/>
        <v>327.5</v>
      </c>
      <c r="X33">
        <f t="shared" si="8"/>
        <v>61.25</v>
      </c>
      <c r="Y33">
        <f t="shared" si="9"/>
        <v>-206.83339648856892</v>
      </c>
      <c r="Z33">
        <f t="shared" si="10"/>
        <v>206.57817039282557</v>
      </c>
      <c r="AA33">
        <f t="shared" si="11"/>
        <v>206.57817039282557</v>
      </c>
      <c r="AB33">
        <f t="shared" si="12"/>
        <v>0.44375013860404755</v>
      </c>
      <c r="AC33">
        <f t="shared" si="13"/>
        <v>0.4993830152671756</v>
      </c>
      <c r="AD33">
        <f t="shared" si="14"/>
        <v>37653.994810988152</v>
      </c>
      <c r="AE33" s="4">
        <f t="shared" si="15"/>
        <v>26357.796367691706</v>
      </c>
    </row>
    <row r="34" spans="1:31">
      <c r="A34" s="30" t="s">
        <v>80</v>
      </c>
      <c r="B34" s="30" t="s">
        <v>303</v>
      </c>
      <c r="C34" s="30" t="s">
        <v>356</v>
      </c>
      <c r="D34" s="30">
        <v>2</v>
      </c>
      <c r="E34" s="30">
        <v>900</v>
      </c>
      <c r="F34" s="29">
        <f t="shared" si="0"/>
        <v>0.97297297297297303</v>
      </c>
      <c r="G34" s="31">
        <f t="shared" si="1"/>
        <v>10508.108108108108</v>
      </c>
      <c r="H34" s="30">
        <v>340</v>
      </c>
      <c r="I34" s="30">
        <v>0.30680000000000002</v>
      </c>
      <c r="J34" s="30">
        <v>69</v>
      </c>
      <c r="K34" s="33">
        <v>485</v>
      </c>
      <c r="L34">
        <f t="shared" si="2"/>
        <v>416</v>
      </c>
      <c r="M34">
        <f t="shared" si="3"/>
        <v>271</v>
      </c>
      <c r="N34">
        <f t="shared" si="4"/>
        <v>0.62115384615384617</v>
      </c>
      <c r="O34" s="4">
        <f t="shared" si="5"/>
        <v>0.30680000000000002</v>
      </c>
      <c r="V34" s="3">
        <f t="shared" si="6"/>
        <v>69</v>
      </c>
      <c r="W34">
        <f t="shared" si="7"/>
        <v>520</v>
      </c>
      <c r="X34">
        <f t="shared" si="8"/>
        <v>17</v>
      </c>
      <c r="Y34">
        <f t="shared" si="9"/>
        <v>-328.40722495894909</v>
      </c>
      <c r="Z34">
        <f t="shared" si="10"/>
        <v>287.87602627257797</v>
      </c>
      <c r="AA34">
        <f t="shared" si="11"/>
        <v>287.87602627257797</v>
      </c>
      <c r="AB34">
        <f t="shared" si="12"/>
        <v>0.52091543513957306</v>
      </c>
      <c r="AC34">
        <f t="shared" si="13"/>
        <v>0.43829125000000002</v>
      </c>
      <c r="AD34">
        <f t="shared" si="14"/>
        <v>46053.343341014981</v>
      </c>
      <c r="AE34" s="4">
        <f t="shared" si="15"/>
        <v>32237.340338710485</v>
      </c>
    </row>
    <row r="35" spans="1:31">
      <c r="A35" s="30" t="s">
        <v>81</v>
      </c>
      <c r="B35" s="30" t="s">
        <v>303</v>
      </c>
      <c r="C35" s="30" t="s">
        <v>357</v>
      </c>
      <c r="D35" s="30">
        <v>1</v>
      </c>
      <c r="E35" s="30">
        <v>1000</v>
      </c>
      <c r="F35" s="29">
        <f t="shared" si="0"/>
        <v>0.97297297297297303</v>
      </c>
      <c r="G35" s="31">
        <f t="shared" si="1"/>
        <v>11675.675675675677</v>
      </c>
      <c r="H35" s="30">
        <v>266</v>
      </c>
      <c r="I35" s="30">
        <v>0.52049999999999996</v>
      </c>
      <c r="J35" s="30">
        <v>84</v>
      </c>
      <c r="K35" s="33">
        <v>376</v>
      </c>
      <c r="L35">
        <f t="shared" si="2"/>
        <v>292</v>
      </c>
      <c r="M35">
        <f t="shared" si="3"/>
        <v>182</v>
      </c>
      <c r="N35">
        <f t="shared" si="4"/>
        <v>0.59863013698630141</v>
      </c>
      <c r="O35" s="4">
        <f t="shared" si="5"/>
        <v>0.52049999999999996</v>
      </c>
      <c r="V35" s="3">
        <f t="shared" si="6"/>
        <v>84</v>
      </c>
      <c r="W35">
        <f t="shared" si="7"/>
        <v>365</v>
      </c>
      <c r="X35">
        <f t="shared" si="8"/>
        <v>47.5</v>
      </c>
      <c r="Y35">
        <f t="shared" si="9"/>
        <v>-230.51660982695466</v>
      </c>
      <c r="Z35">
        <f t="shared" si="10"/>
        <v>219.85047997979035</v>
      </c>
      <c r="AA35">
        <f t="shared" si="11"/>
        <v>219.85047997979035</v>
      </c>
      <c r="AB35">
        <f t="shared" si="12"/>
        <v>0.47219309583504204</v>
      </c>
      <c r="AC35">
        <f t="shared" si="13"/>
        <v>0.47686472602739727</v>
      </c>
      <c r="AD35">
        <f t="shared" si="14"/>
        <v>38266.212699432399</v>
      </c>
      <c r="AE35" s="4">
        <f t="shared" si="15"/>
        <v>26786.348889602679</v>
      </c>
    </row>
    <row r="36" spans="1:31">
      <c r="A36" s="30" t="s">
        <v>82</v>
      </c>
      <c r="B36" s="30" t="s">
        <v>303</v>
      </c>
      <c r="C36" s="30" t="s">
        <v>357</v>
      </c>
      <c r="D36" s="30">
        <v>2</v>
      </c>
      <c r="E36" s="30">
        <v>1200</v>
      </c>
      <c r="F36" s="29">
        <f t="shared" si="0"/>
        <v>0.97297297297297303</v>
      </c>
      <c r="G36" s="31">
        <f t="shared" si="1"/>
        <v>14010.810810810812</v>
      </c>
      <c r="H36" s="30">
        <v>442</v>
      </c>
      <c r="I36" s="30">
        <v>0.1288</v>
      </c>
      <c r="J36" s="30">
        <v>109</v>
      </c>
      <c r="K36" s="33">
        <v>490</v>
      </c>
      <c r="L36">
        <f t="shared" si="2"/>
        <v>381</v>
      </c>
      <c r="M36">
        <f t="shared" si="3"/>
        <v>333</v>
      </c>
      <c r="N36">
        <f t="shared" si="4"/>
        <v>0.79921259842519687</v>
      </c>
      <c r="O36" s="4">
        <f t="shared" si="5"/>
        <v>0.1288</v>
      </c>
      <c r="V36" s="3">
        <f t="shared" si="6"/>
        <v>109</v>
      </c>
      <c r="W36">
        <f t="shared" si="7"/>
        <v>476.25</v>
      </c>
      <c r="X36">
        <f t="shared" si="8"/>
        <v>61.375</v>
      </c>
      <c r="Y36">
        <f t="shared" si="9"/>
        <v>-300.77680939749905</v>
      </c>
      <c r="Z36">
        <f t="shared" si="10"/>
        <v>286.55833175445247</v>
      </c>
      <c r="AA36">
        <f t="shared" si="11"/>
        <v>286.55833175445247</v>
      </c>
      <c r="AB36">
        <f t="shared" si="12"/>
        <v>0.47282589344766923</v>
      </c>
      <c r="AC36">
        <f t="shared" si="13"/>
        <v>0.47636374015748029</v>
      </c>
      <c r="AD36">
        <f t="shared" si="14"/>
        <v>49824.689521061242</v>
      </c>
      <c r="AE36" s="4">
        <f t="shared" si="15"/>
        <v>34877.282664742866</v>
      </c>
    </row>
    <row r="37" spans="1:31">
      <c r="A37" s="30" t="s">
        <v>83</v>
      </c>
      <c r="B37" s="30" t="s">
        <v>304</v>
      </c>
      <c r="C37" s="30" t="s">
        <v>356</v>
      </c>
      <c r="D37" s="30">
        <v>1</v>
      </c>
      <c r="E37" s="30">
        <v>1200</v>
      </c>
      <c r="F37" s="29">
        <f t="shared" si="0"/>
        <v>0.97297297297297303</v>
      </c>
      <c r="G37" s="31">
        <f t="shared" si="1"/>
        <v>14010.810810810812</v>
      </c>
      <c r="H37" s="30">
        <v>354</v>
      </c>
      <c r="I37" s="30">
        <v>0.24110000000000001</v>
      </c>
      <c r="J37" s="30">
        <v>145</v>
      </c>
      <c r="K37" s="33">
        <v>434</v>
      </c>
      <c r="L37">
        <f t="shared" si="2"/>
        <v>289</v>
      </c>
      <c r="M37">
        <f t="shared" si="3"/>
        <v>209</v>
      </c>
      <c r="N37">
        <f t="shared" si="4"/>
        <v>0.67854671280276824</v>
      </c>
      <c r="O37" s="4">
        <f t="shared" si="5"/>
        <v>0.24110000000000001</v>
      </c>
      <c r="V37" s="3">
        <f t="shared" si="6"/>
        <v>145</v>
      </c>
      <c r="W37">
        <f t="shared" si="7"/>
        <v>361.25</v>
      </c>
      <c r="X37">
        <f t="shared" si="8"/>
        <v>108.875</v>
      </c>
      <c r="Y37">
        <f t="shared" si="9"/>
        <v>-228.1482884931161</v>
      </c>
      <c r="Z37">
        <f t="shared" si="10"/>
        <v>248.52324902109387</v>
      </c>
      <c r="AA37">
        <f t="shared" si="11"/>
        <v>248.52324902109387</v>
      </c>
      <c r="AB37">
        <f t="shared" si="12"/>
        <v>0.38656954746323563</v>
      </c>
      <c r="AC37">
        <f t="shared" si="13"/>
        <v>0.54465288927335642</v>
      </c>
      <c r="AD37">
        <f t="shared" si="14"/>
        <v>49406.000555293329</v>
      </c>
      <c r="AE37" s="4">
        <f t="shared" si="15"/>
        <v>34584.200388705329</v>
      </c>
    </row>
    <row r="38" spans="1:31">
      <c r="A38" s="30" t="s">
        <v>84</v>
      </c>
      <c r="B38" s="30" t="s">
        <v>305</v>
      </c>
      <c r="C38" s="30" t="s">
        <v>356</v>
      </c>
      <c r="D38" s="30">
        <v>2</v>
      </c>
      <c r="E38" s="30">
        <v>920</v>
      </c>
      <c r="F38" s="29">
        <f t="shared" si="0"/>
        <v>0.97297297297297303</v>
      </c>
      <c r="G38" s="31">
        <f t="shared" si="1"/>
        <v>10741.621621621622</v>
      </c>
      <c r="H38" s="30">
        <v>123</v>
      </c>
      <c r="I38" s="30">
        <v>0.4521</v>
      </c>
      <c r="J38" s="30">
        <v>111</v>
      </c>
      <c r="K38" s="33">
        <v>147</v>
      </c>
      <c r="L38">
        <f t="shared" si="2"/>
        <v>36</v>
      </c>
      <c r="M38">
        <f t="shared" si="3"/>
        <v>12</v>
      </c>
      <c r="N38">
        <f t="shared" si="4"/>
        <v>0.3666666666666667</v>
      </c>
      <c r="O38" s="4">
        <f t="shared" si="5"/>
        <v>0.4521</v>
      </c>
      <c r="V38" s="3">
        <f t="shared" si="6"/>
        <v>111</v>
      </c>
      <c r="W38">
        <f t="shared" si="7"/>
        <v>45</v>
      </c>
      <c r="X38">
        <f t="shared" si="8"/>
        <v>106.5</v>
      </c>
      <c r="Y38">
        <f t="shared" si="9"/>
        <v>-28.419856006062904</v>
      </c>
      <c r="Z38">
        <f t="shared" si="10"/>
        <v>77.426771504357703</v>
      </c>
      <c r="AA38">
        <f t="shared" si="11"/>
        <v>111</v>
      </c>
      <c r="AB38">
        <f t="shared" si="12"/>
        <v>0.1</v>
      </c>
      <c r="AC38">
        <f t="shared" si="13"/>
        <v>0.77153000000000005</v>
      </c>
      <c r="AD38">
        <f t="shared" si="14"/>
        <v>31258.537950000002</v>
      </c>
      <c r="AE38" s="4">
        <f t="shared" si="15"/>
        <v>21880.976565000001</v>
      </c>
    </row>
    <row r="39" spans="1:31">
      <c r="A39" s="30" t="s">
        <v>85</v>
      </c>
      <c r="B39" s="30" t="s">
        <v>304</v>
      </c>
      <c r="C39" s="30" t="s">
        <v>356</v>
      </c>
      <c r="D39" s="30">
        <v>2</v>
      </c>
      <c r="E39" s="30">
        <v>1300</v>
      </c>
      <c r="F39" s="29">
        <f t="shared" si="0"/>
        <v>0.97297297297297303</v>
      </c>
      <c r="G39" s="31">
        <f t="shared" si="1"/>
        <v>15178.378378378378</v>
      </c>
      <c r="H39" s="30">
        <v>377</v>
      </c>
      <c r="I39" s="30">
        <v>0.47949999999999998</v>
      </c>
      <c r="J39" s="30">
        <v>228</v>
      </c>
      <c r="K39" s="33">
        <v>457</v>
      </c>
      <c r="L39">
        <f t="shared" si="2"/>
        <v>229</v>
      </c>
      <c r="M39">
        <f t="shared" si="3"/>
        <v>149</v>
      </c>
      <c r="N39">
        <f t="shared" si="4"/>
        <v>0.62052401746724895</v>
      </c>
      <c r="O39" s="4">
        <f t="shared" si="5"/>
        <v>0.47949999999999998</v>
      </c>
      <c r="V39" s="3">
        <f t="shared" si="6"/>
        <v>228</v>
      </c>
      <c r="W39">
        <f t="shared" si="7"/>
        <v>286.25</v>
      </c>
      <c r="X39">
        <f t="shared" si="8"/>
        <v>199.375</v>
      </c>
      <c r="Y39">
        <f t="shared" si="9"/>
        <v>-180.78186181634459</v>
      </c>
      <c r="Z39">
        <f t="shared" si="10"/>
        <v>253.47862984716431</v>
      </c>
      <c r="AA39">
        <f t="shared" si="11"/>
        <v>253.47862984716431</v>
      </c>
      <c r="AB39">
        <f t="shared" si="12"/>
        <v>0.18900831387655656</v>
      </c>
      <c r="AC39">
        <f t="shared" si="13"/>
        <v>0.70106211790393025</v>
      </c>
      <c r="AD39">
        <f t="shared" si="14"/>
        <v>64862.056755674384</v>
      </c>
      <c r="AE39" s="4">
        <f t="shared" si="15"/>
        <v>45403.439728972065</v>
      </c>
    </row>
    <row r="40" spans="1:31">
      <c r="A40" s="30" t="s">
        <v>86</v>
      </c>
      <c r="B40" s="30" t="s">
        <v>304</v>
      </c>
      <c r="C40" s="30" t="s">
        <v>357</v>
      </c>
      <c r="D40" s="30">
        <v>1</v>
      </c>
      <c r="E40" s="30">
        <v>1100</v>
      </c>
      <c r="F40" s="29">
        <f t="shared" si="0"/>
        <v>0.97297297297297303</v>
      </c>
      <c r="G40" s="31">
        <f t="shared" si="1"/>
        <v>12843.243243243243</v>
      </c>
      <c r="H40" s="30">
        <v>318</v>
      </c>
      <c r="I40" s="30">
        <v>0.2712</v>
      </c>
      <c r="J40" s="30">
        <v>90</v>
      </c>
      <c r="K40" s="33">
        <v>375</v>
      </c>
      <c r="L40">
        <f t="shared" si="2"/>
        <v>285</v>
      </c>
      <c r="M40">
        <f t="shared" si="3"/>
        <v>228</v>
      </c>
      <c r="N40">
        <f t="shared" si="4"/>
        <v>0.74</v>
      </c>
      <c r="O40" s="4">
        <f t="shared" si="5"/>
        <v>0.2712</v>
      </c>
      <c r="V40" s="3">
        <f t="shared" si="6"/>
        <v>90</v>
      </c>
      <c r="W40">
        <f t="shared" si="7"/>
        <v>356.25</v>
      </c>
      <c r="X40">
        <f t="shared" si="8"/>
        <v>54.375</v>
      </c>
      <c r="Y40">
        <f t="shared" si="9"/>
        <v>-224.99052671466467</v>
      </c>
      <c r="Z40">
        <f t="shared" si="10"/>
        <v>218.58694107616523</v>
      </c>
      <c r="AA40">
        <f t="shared" si="11"/>
        <v>218.58694107616523</v>
      </c>
      <c r="AB40">
        <f t="shared" si="12"/>
        <v>0.46094579951204273</v>
      </c>
      <c r="AC40">
        <f t="shared" si="13"/>
        <v>0.48576921052631578</v>
      </c>
      <c r="AD40">
        <f t="shared" si="14"/>
        <v>38756.724116244848</v>
      </c>
      <c r="AE40" s="4">
        <f t="shared" si="15"/>
        <v>27129.706881371392</v>
      </c>
    </row>
    <row r="41" spans="1:31">
      <c r="A41" s="30" t="s">
        <v>87</v>
      </c>
      <c r="B41" s="30" t="s">
        <v>304</v>
      </c>
      <c r="C41" s="30" t="s">
        <v>357</v>
      </c>
      <c r="D41" s="30">
        <v>2</v>
      </c>
      <c r="E41" s="30">
        <v>1200</v>
      </c>
      <c r="F41" s="29">
        <f t="shared" si="0"/>
        <v>0.97297297297297303</v>
      </c>
      <c r="G41" s="31">
        <f t="shared" si="1"/>
        <v>14010.810810810812</v>
      </c>
      <c r="H41" s="30">
        <v>198</v>
      </c>
      <c r="I41" s="30">
        <v>0.43009999999999998</v>
      </c>
      <c r="J41" s="30">
        <v>128</v>
      </c>
      <c r="K41" s="33">
        <v>238</v>
      </c>
      <c r="L41">
        <f t="shared" si="2"/>
        <v>110</v>
      </c>
      <c r="M41">
        <f t="shared" si="3"/>
        <v>70</v>
      </c>
      <c r="N41">
        <f t="shared" si="4"/>
        <v>0.60909090909090902</v>
      </c>
      <c r="O41" s="4">
        <f t="shared" si="5"/>
        <v>0.43009999999999998</v>
      </c>
      <c r="V41" s="3">
        <f t="shared" si="6"/>
        <v>128</v>
      </c>
      <c r="W41">
        <f t="shared" si="7"/>
        <v>137.5</v>
      </c>
      <c r="X41">
        <f t="shared" si="8"/>
        <v>114.25</v>
      </c>
      <c r="Y41">
        <f t="shared" si="9"/>
        <v>-86.838448907414431</v>
      </c>
      <c r="Z41">
        <f t="shared" si="10"/>
        <v>130.99846848553747</v>
      </c>
      <c r="AA41">
        <f t="shared" si="11"/>
        <v>130.99846848553747</v>
      </c>
      <c r="AB41">
        <f t="shared" si="12"/>
        <v>0.12180704353118162</v>
      </c>
      <c r="AC41">
        <f t="shared" si="13"/>
        <v>0.75426536363636354</v>
      </c>
      <c r="AD41">
        <f t="shared" si="14"/>
        <v>36064.776725838485</v>
      </c>
      <c r="AE41" s="4">
        <f t="shared" si="15"/>
        <v>25245.343708086937</v>
      </c>
    </row>
    <row r="42" spans="1:31">
      <c r="A42" s="30" t="s">
        <v>88</v>
      </c>
      <c r="B42" s="30" t="s">
        <v>306</v>
      </c>
      <c r="C42" s="30" t="s">
        <v>356</v>
      </c>
      <c r="D42" s="30">
        <v>1</v>
      </c>
      <c r="E42" s="30">
        <v>1300</v>
      </c>
      <c r="F42" s="29">
        <f t="shared" si="0"/>
        <v>0.97297297297297303</v>
      </c>
      <c r="G42" s="31">
        <f t="shared" si="1"/>
        <v>15178.378378378378</v>
      </c>
      <c r="H42" s="30">
        <v>149</v>
      </c>
      <c r="I42" s="30">
        <v>0.56710000000000005</v>
      </c>
      <c r="J42" s="30">
        <v>126</v>
      </c>
      <c r="K42" s="33">
        <v>188</v>
      </c>
      <c r="L42">
        <f t="shared" si="2"/>
        <v>62</v>
      </c>
      <c r="M42">
        <f t="shared" si="3"/>
        <v>23</v>
      </c>
      <c r="N42">
        <f t="shared" si="4"/>
        <v>0.39677419354838717</v>
      </c>
      <c r="O42" s="4">
        <f t="shared" si="5"/>
        <v>0.56710000000000005</v>
      </c>
      <c r="V42" s="3">
        <f t="shared" si="6"/>
        <v>126</v>
      </c>
      <c r="W42">
        <f t="shared" si="7"/>
        <v>77.5</v>
      </c>
      <c r="X42">
        <f t="shared" si="8"/>
        <v>118.25</v>
      </c>
      <c r="Y42">
        <f t="shared" si="9"/>
        <v>-48.945307565997226</v>
      </c>
      <c r="Z42">
        <f t="shared" si="10"/>
        <v>100.76277314639384</v>
      </c>
      <c r="AA42">
        <f t="shared" si="11"/>
        <v>126</v>
      </c>
      <c r="AB42">
        <f t="shared" si="12"/>
        <v>0.1</v>
      </c>
      <c r="AC42">
        <f t="shared" si="13"/>
        <v>0.77153000000000005</v>
      </c>
      <c r="AD42">
        <f t="shared" si="14"/>
        <v>35482.664700000001</v>
      </c>
      <c r="AE42" s="4">
        <f t="shared" si="15"/>
        <v>24837.865289999998</v>
      </c>
    </row>
    <row r="43" spans="1:31">
      <c r="A43" s="30" t="s">
        <v>89</v>
      </c>
      <c r="B43" s="30" t="s">
        <v>306</v>
      </c>
      <c r="C43" s="30" t="s">
        <v>356</v>
      </c>
      <c r="D43" s="30">
        <v>2</v>
      </c>
      <c r="E43" s="30">
        <v>1700</v>
      </c>
      <c r="F43" s="29">
        <f t="shared" si="0"/>
        <v>0.97297297297297303</v>
      </c>
      <c r="G43" s="31">
        <f t="shared" si="1"/>
        <v>19848.64864864865</v>
      </c>
      <c r="H43" s="30">
        <v>210</v>
      </c>
      <c r="I43" s="30">
        <v>0.32050000000000001</v>
      </c>
      <c r="J43" s="30">
        <v>152</v>
      </c>
      <c r="K43" s="33">
        <v>247</v>
      </c>
      <c r="L43">
        <f t="shared" si="2"/>
        <v>95</v>
      </c>
      <c r="M43">
        <f t="shared" si="3"/>
        <v>58</v>
      </c>
      <c r="N43">
        <f t="shared" si="4"/>
        <v>0.58842105263157907</v>
      </c>
      <c r="O43" s="4">
        <f t="shared" si="5"/>
        <v>0.32050000000000001</v>
      </c>
      <c r="V43" s="3">
        <f t="shared" si="6"/>
        <v>152</v>
      </c>
      <c r="W43">
        <f t="shared" si="7"/>
        <v>118.75</v>
      </c>
      <c r="X43">
        <f t="shared" si="8"/>
        <v>140.125</v>
      </c>
      <c r="Y43">
        <f t="shared" si="9"/>
        <v>-74.996842238221546</v>
      </c>
      <c r="Z43">
        <f t="shared" si="10"/>
        <v>133.86231369205507</v>
      </c>
      <c r="AA43">
        <f t="shared" si="11"/>
        <v>152</v>
      </c>
      <c r="AB43">
        <f t="shared" si="12"/>
        <v>0.1</v>
      </c>
      <c r="AC43">
        <f t="shared" si="13"/>
        <v>0.77153000000000005</v>
      </c>
      <c r="AD43">
        <f t="shared" si="14"/>
        <v>42804.484400000001</v>
      </c>
      <c r="AE43" s="4">
        <f t="shared" si="15"/>
        <v>29963.139079999997</v>
      </c>
    </row>
    <row r="44" spans="1:31">
      <c r="A44" s="30" t="s">
        <v>90</v>
      </c>
      <c r="B44" s="30" t="s">
        <v>306</v>
      </c>
      <c r="C44" s="30" t="s">
        <v>357</v>
      </c>
      <c r="D44" s="30">
        <v>1</v>
      </c>
      <c r="E44" s="30">
        <v>1200</v>
      </c>
      <c r="F44" s="29">
        <f t="shared" si="0"/>
        <v>0.97297297297297303</v>
      </c>
      <c r="G44" s="31">
        <f t="shared" si="1"/>
        <v>14010.810810810812</v>
      </c>
      <c r="H44" s="30">
        <v>187</v>
      </c>
      <c r="I44" s="30">
        <v>0.44929999999999998</v>
      </c>
      <c r="J44" s="30">
        <v>141</v>
      </c>
      <c r="K44" s="33">
        <v>263</v>
      </c>
      <c r="L44">
        <f t="shared" si="2"/>
        <v>122</v>
      </c>
      <c r="M44">
        <f t="shared" si="3"/>
        <v>46</v>
      </c>
      <c r="N44">
        <f t="shared" si="4"/>
        <v>0.40163934426229508</v>
      </c>
      <c r="O44" s="4">
        <f t="shared" si="5"/>
        <v>0.44929999999999998</v>
      </c>
      <c r="V44" s="3">
        <f t="shared" si="6"/>
        <v>141</v>
      </c>
      <c r="W44">
        <f t="shared" si="7"/>
        <v>152.5</v>
      </c>
      <c r="X44">
        <f t="shared" si="8"/>
        <v>125.75</v>
      </c>
      <c r="Y44">
        <f t="shared" si="9"/>
        <v>-96.311734242768736</v>
      </c>
      <c r="Z44">
        <f t="shared" si="10"/>
        <v>144.80739232032337</v>
      </c>
      <c r="AA44">
        <f t="shared" si="11"/>
        <v>144.80739232032337</v>
      </c>
      <c r="AB44">
        <f t="shared" si="12"/>
        <v>0.12496650701851392</v>
      </c>
      <c r="AC44">
        <f t="shared" si="13"/>
        <v>0.75176401639344259</v>
      </c>
      <c r="AD44">
        <f t="shared" si="14"/>
        <v>39734.26020177835</v>
      </c>
      <c r="AE44" s="4">
        <f t="shared" si="15"/>
        <v>27813.982141244844</v>
      </c>
    </row>
    <row r="45" spans="1:31">
      <c r="A45" s="30" t="s">
        <v>91</v>
      </c>
      <c r="B45" s="30" t="s">
        <v>306</v>
      </c>
      <c r="C45" s="30" t="s">
        <v>357</v>
      </c>
      <c r="D45" s="30">
        <v>2</v>
      </c>
      <c r="E45" s="30">
        <v>1900</v>
      </c>
      <c r="F45" s="29">
        <f t="shared" si="0"/>
        <v>0.97297297297297303</v>
      </c>
      <c r="G45" s="31">
        <f t="shared" si="1"/>
        <v>22183.783783783783</v>
      </c>
      <c r="H45" s="30">
        <v>225</v>
      </c>
      <c r="I45" s="30">
        <v>0.50960000000000005</v>
      </c>
      <c r="J45" s="30">
        <v>157</v>
      </c>
      <c r="K45" s="33">
        <v>314</v>
      </c>
      <c r="L45">
        <f t="shared" si="2"/>
        <v>157</v>
      </c>
      <c r="M45">
        <f t="shared" si="3"/>
        <v>68</v>
      </c>
      <c r="N45">
        <f t="shared" si="4"/>
        <v>0.44649681528662422</v>
      </c>
      <c r="O45" s="4">
        <f t="shared" si="5"/>
        <v>0.50960000000000005</v>
      </c>
      <c r="V45" s="3">
        <f t="shared" si="6"/>
        <v>157</v>
      </c>
      <c r="W45">
        <f t="shared" si="7"/>
        <v>196.25</v>
      </c>
      <c r="X45">
        <f t="shared" si="8"/>
        <v>137.375</v>
      </c>
      <c r="Y45">
        <f t="shared" si="9"/>
        <v>-123.94214980421877</v>
      </c>
      <c r="Z45">
        <f t="shared" si="10"/>
        <v>174.12508683844891</v>
      </c>
      <c r="AA45">
        <f t="shared" si="11"/>
        <v>174.12508683844891</v>
      </c>
      <c r="AB45">
        <f t="shared" si="12"/>
        <v>0.18726158898572692</v>
      </c>
      <c r="AC45">
        <f t="shared" si="13"/>
        <v>0.70244499999999999</v>
      </c>
      <c r="AD45">
        <f t="shared" si="14"/>
        <v>44644.353267845501</v>
      </c>
      <c r="AE45" s="4">
        <f t="shared" si="15"/>
        <v>31251.047287491849</v>
      </c>
    </row>
    <row r="46" spans="1:31">
      <c r="A46" s="30" t="s">
        <v>92</v>
      </c>
      <c r="B46" s="30" t="s">
        <v>307</v>
      </c>
      <c r="C46" s="30" t="s">
        <v>356</v>
      </c>
      <c r="D46" s="30">
        <v>1</v>
      </c>
      <c r="E46" s="30">
        <v>1000</v>
      </c>
      <c r="F46" s="29">
        <f t="shared" si="0"/>
        <v>0.97297297297297303</v>
      </c>
      <c r="G46" s="31">
        <f t="shared" si="1"/>
        <v>11675.675675675677</v>
      </c>
      <c r="H46" s="30">
        <v>123</v>
      </c>
      <c r="I46" s="30">
        <v>0.72050000000000003</v>
      </c>
      <c r="J46" s="30">
        <v>93</v>
      </c>
      <c r="K46" s="33">
        <v>159</v>
      </c>
      <c r="L46">
        <f t="shared" si="2"/>
        <v>66</v>
      </c>
      <c r="M46">
        <f t="shared" si="3"/>
        <v>30</v>
      </c>
      <c r="N46">
        <f t="shared" si="4"/>
        <v>0.46363636363636362</v>
      </c>
      <c r="O46" s="4">
        <f t="shared" si="5"/>
        <v>0.72050000000000003</v>
      </c>
      <c r="V46" s="3">
        <f t="shared" si="6"/>
        <v>93</v>
      </c>
      <c r="W46">
        <f t="shared" si="7"/>
        <v>82.5</v>
      </c>
      <c r="X46">
        <f t="shared" si="8"/>
        <v>84.75</v>
      </c>
      <c r="Y46">
        <f t="shared" si="9"/>
        <v>-52.103069344448656</v>
      </c>
      <c r="Z46">
        <f t="shared" si="10"/>
        <v>86.699081091322469</v>
      </c>
      <c r="AA46">
        <f t="shared" si="11"/>
        <v>93</v>
      </c>
      <c r="AB46">
        <f t="shared" si="12"/>
        <v>0.1</v>
      </c>
      <c r="AC46">
        <f t="shared" si="13"/>
        <v>0.77153000000000005</v>
      </c>
      <c r="AD46">
        <f t="shared" si="14"/>
        <v>26189.585849999999</v>
      </c>
      <c r="AE46" s="4">
        <f t="shared" si="15"/>
        <v>18332.710094999999</v>
      </c>
    </row>
    <row r="47" spans="1:31">
      <c r="A47" s="30" t="s">
        <v>93</v>
      </c>
      <c r="B47" s="30" t="s">
        <v>307</v>
      </c>
      <c r="C47" s="30" t="s">
        <v>356</v>
      </c>
      <c r="D47" s="30">
        <v>2</v>
      </c>
      <c r="E47" s="30">
        <v>1500</v>
      </c>
      <c r="F47" s="29">
        <f t="shared" si="0"/>
        <v>0.97297297297297303</v>
      </c>
      <c r="G47" s="31">
        <f t="shared" si="1"/>
        <v>17513.513513513513</v>
      </c>
      <c r="H47" s="30">
        <v>263</v>
      </c>
      <c r="I47" s="30">
        <v>0.49590000000000001</v>
      </c>
      <c r="J47" s="30">
        <v>145</v>
      </c>
      <c r="K47" s="33">
        <v>462</v>
      </c>
      <c r="L47">
        <f t="shared" si="2"/>
        <v>317</v>
      </c>
      <c r="M47">
        <f t="shared" si="3"/>
        <v>118</v>
      </c>
      <c r="N47">
        <f t="shared" si="4"/>
        <v>0.39779179810725551</v>
      </c>
      <c r="O47" s="4">
        <f t="shared" si="5"/>
        <v>0.49590000000000001</v>
      </c>
      <c r="V47" s="3">
        <f t="shared" si="6"/>
        <v>145</v>
      </c>
      <c r="W47">
        <f t="shared" si="7"/>
        <v>396.25</v>
      </c>
      <c r="X47">
        <f t="shared" si="8"/>
        <v>105.375</v>
      </c>
      <c r="Y47">
        <f t="shared" si="9"/>
        <v>-250.25262094227614</v>
      </c>
      <c r="Z47">
        <f t="shared" si="10"/>
        <v>265.57740463559429</v>
      </c>
      <c r="AA47">
        <f t="shared" si="11"/>
        <v>265.57740463559429</v>
      </c>
      <c r="AB47">
        <f t="shared" si="12"/>
        <v>0.40429628930118433</v>
      </c>
      <c r="AC47">
        <f t="shared" si="13"/>
        <v>0.53061862776025237</v>
      </c>
      <c r="AD47">
        <f t="shared" si="14"/>
        <v>51435.916074331937</v>
      </c>
      <c r="AE47" s="4">
        <f t="shared" si="15"/>
        <v>36005.14125203235</v>
      </c>
    </row>
    <row r="48" spans="1:31">
      <c r="A48" s="30" t="s">
        <v>94</v>
      </c>
      <c r="B48" s="30" t="s">
        <v>307</v>
      </c>
      <c r="C48" s="30" t="s">
        <v>357</v>
      </c>
      <c r="D48" s="30">
        <v>1</v>
      </c>
      <c r="E48" s="30">
        <v>1300</v>
      </c>
      <c r="F48" s="29">
        <f t="shared" si="0"/>
        <v>0.97297297297297303</v>
      </c>
      <c r="G48" s="31">
        <f t="shared" si="1"/>
        <v>15178.378378378378</v>
      </c>
      <c r="H48" s="30">
        <v>238</v>
      </c>
      <c r="I48" s="30">
        <v>0.44929999999999998</v>
      </c>
      <c r="J48" s="30">
        <v>181</v>
      </c>
      <c r="K48" s="33">
        <v>316</v>
      </c>
      <c r="L48">
        <f t="shared" si="2"/>
        <v>135</v>
      </c>
      <c r="M48">
        <f t="shared" si="3"/>
        <v>57</v>
      </c>
      <c r="N48">
        <f t="shared" si="4"/>
        <v>0.43777777777777782</v>
      </c>
      <c r="O48" s="4">
        <f t="shared" si="5"/>
        <v>0.44929999999999998</v>
      </c>
      <c r="V48" s="3">
        <f t="shared" si="6"/>
        <v>181</v>
      </c>
      <c r="W48">
        <f t="shared" si="7"/>
        <v>168.75</v>
      </c>
      <c r="X48">
        <f t="shared" si="8"/>
        <v>164.125</v>
      </c>
      <c r="Y48">
        <f t="shared" si="9"/>
        <v>-106.57446002273589</v>
      </c>
      <c r="Z48">
        <f t="shared" si="10"/>
        <v>172.72539314134141</v>
      </c>
      <c r="AA48">
        <f t="shared" si="11"/>
        <v>181</v>
      </c>
      <c r="AB48">
        <f t="shared" si="12"/>
        <v>0.1</v>
      </c>
      <c r="AC48">
        <f t="shared" si="13"/>
        <v>0.77153000000000005</v>
      </c>
      <c r="AD48">
        <f t="shared" si="14"/>
        <v>50971.12945</v>
      </c>
      <c r="AE48" s="4">
        <f t="shared" si="15"/>
        <v>35679.790614999998</v>
      </c>
    </row>
    <row r="49" spans="1:31">
      <c r="A49" s="30" t="s">
        <v>95</v>
      </c>
      <c r="B49" s="30" t="s">
        <v>305</v>
      </c>
      <c r="C49" s="30" t="s">
        <v>357</v>
      </c>
      <c r="D49" s="30">
        <v>1</v>
      </c>
      <c r="E49" s="30">
        <v>850</v>
      </c>
      <c r="F49" s="29">
        <f t="shared" si="0"/>
        <v>0.97297297297297303</v>
      </c>
      <c r="G49" s="31">
        <f t="shared" si="1"/>
        <v>9924.3243243243251</v>
      </c>
      <c r="H49" s="30">
        <v>146</v>
      </c>
      <c r="I49" s="30">
        <v>0.53149999999999997</v>
      </c>
      <c r="J49" s="30">
        <v>96</v>
      </c>
      <c r="K49" s="33">
        <v>245</v>
      </c>
      <c r="L49">
        <f t="shared" si="2"/>
        <v>149</v>
      </c>
      <c r="M49">
        <f t="shared" si="3"/>
        <v>50</v>
      </c>
      <c r="N49">
        <f t="shared" si="4"/>
        <v>0.36845637583892621</v>
      </c>
      <c r="O49" s="4">
        <f t="shared" si="5"/>
        <v>0.53149999999999997</v>
      </c>
      <c r="V49" s="3">
        <f t="shared" si="6"/>
        <v>96</v>
      </c>
      <c r="W49">
        <f t="shared" si="7"/>
        <v>186.25</v>
      </c>
      <c r="X49">
        <f t="shared" si="8"/>
        <v>77.375</v>
      </c>
      <c r="Y49">
        <f t="shared" si="9"/>
        <v>-117.62662624731591</v>
      </c>
      <c r="Z49">
        <f t="shared" si="10"/>
        <v>138.75247094859165</v>
      </c>
      <c r="AA49">
        <f t="shared" si="11"/>
        <v>138.75247094859165</v>
      </c>
      <c r="AB49">
        <f t="shared" si="12"/>
        <v>0.32954346818035785</v>
      </c>
      <c r="AC49">
        <f t="shared" si="13"/>
        <v>0.58980043624161071</v>
      </c>
      <c r="AD49">
        <f t="shared" si="14"/>
        <v>29870.23778170448</v>
      </c>
      <c r="AE49" s="4">
        <f t="shared" si="15"/>
        <v>20909.166447193136</v>
      </c>
    </row>
    <row r="50" spans="1:31">
      <c r="A50" s="30" t="s">
        <v>96</v>
      </c>
      <c r="B50" s="30" t="s">
        <v>307</v>
      </c>
      <c r="C50" s="30" t="s">
        <v>357</v>
      </c>
      <c r="D50" s="30">
        <v>2</v>
      </c>
      <c r="E50" s="30">
        <v>1800</v>
      </c>
      <c r="F50" s="29">
        <f t="shared" si="0"/>
        <v>0.97297297297297303</v>
      </c>
      <c r="G50" s="31">
        <f t="shared" si="1"/>
        <v>21016.216216216217</v>
      </c>
      <c r="H50" s="30">
        <v>349</v>
      </c>
      <c r="I50" s="30">
        <v>0.1507</v>
      </c>
      <c r="J50" s="30">
        <v>145</v>
      </c>
      <c r="K50" s="33">
        <v>412</v>
      </c>
      <c r="L50">
        <f t="shared" si="2"/>
        <v>267</v>
      </c>
      <c r="M50">
        <f t="shared" si="3"/>
        <v>204</v>
      </c>
      <c r="N50">
        <f t="shared" si="4"/>
        <v>0.71123595505617987</v>
      </c>
      <c r="O50" s="4">
        <f t="shared" si="5"/>
        <v>0.1507</v>
      </c>
      <c r="V50" s="3">
        <f t="shared" si="6"/>
        <v>145</v>
      </c>
      <c r="W50">
        <f t="shared" si="7"/>
        <v>333.75</v>
      </c>
      <c r="X50">
        <f t="shared" si="8"/>
        <v>111.625</v>
      </c>
      <c r="Y50">
        <f t="shared" si="9"/>
        <v>-210.78059871163322</v>
      </c>
      <c r="Z50">
        <f t="shared" si="10"/>
        <v>235.12355532398635</v>
      </c>
      <c r="AA50">
        <f t="shared" si="11"/>
        <v>235.12355532398635</v>
      </c>
      <c r="AB50">
        <f t="shared" si="12"/>
        <v>0.37003312456625126</v>
      </c>
      <c r="AC50">
        <f t="shared" si="13"/>
        <v>0.55774477528089883</v>
      </c>
      <c r="AD50">
        <f t="shared" si="14"/>
        <v>47865.711102509304</v>
      </c>
      <c r="AE50" s="4">
        <f t="shared" si="15"/>
        <v>33505.997771756513</v>
      </c>
    </row>
    <row r="51" spans="1:31">
      <c r="A51" s="30" t="s">
        <v>97</v>
      </c>
      <c r="B51" s="30" t="s">
        <v>308</v>
      </c>
      <c r="C51" s="30" t="s">
        <v>356</v>
      </c>
      <c r="D51" s="30">
        <v>1</v>
      </c>
      <c r="E51" s="30">
        <v>1100</v>
      </c>
      <c r="F51" s="29">
        <f t="shared" si="0"/>
        <v>0.97297297297297303</v>
      </c>
      <c r="G51" s="31">
        <f t="shared" si="1"/>
        <v>12843.243243243243</v>
      </c>
      <c r="H51" s="30">
        <v>147</v>
      </c>
      <c r="I51" s="30">
        <v>0.6</v>
      </c>
      <c r="J51" s="30">
        <v>99</v>
      </c>
      <c r="K51" s="33">
        <v>215</v>
      </c>
      <c r="L51">
        <f t="shared" si="2"/>
        <v>116</v>
      </c>
      <c r="M51">
        <f t="shared" si="3"/>
        <v>48</v>
      </c>
      <c r="N51">
        <f t="shared" si="4"/>
        <v>0.43103448275862077</v>
      </c>
      <c r="O51" s="4">
        <f t="shared" si="5"/>
        <v>0.6</v>
      </c>
      <c r="V51" s="3">
        <f t="shared" si="6"/>
        <v>99</v>
      </c>
      <c r="W51">
        <f t="shared" si="7"/>
        <v>145</v>
      </c>
      <c r="X51">
        <f t="shared" si="8"/>
        <v>84.5</v>
      </c>
      <c r="Y51">
        <f t="shared" si="9"/>
        <v>-91.575091575091577</v>
      </c>
      <c r="Z51">
        <f t="shared" si="10"/>
        <v>120.15293040293041</v>
      </c>
      <c r="AA51">
        <f t="shared" si="11"/>
        <v>120.15293040293041</v>
      </c>
      <c r="AB51">
        <f t="shared" si="12"/>
        <v>0.24588227864089937</v>
      </c>
      <c r="AC51">
        <f t="shared" si="13"/>
        <v>0.65603499999999992</v>
      </c>
      <c r="AD51">
        <f t="shared" si="14"/>
        <v>28770.95260936355</v>
      </c>
      <c r="AE51" s="4">
        <f t="shared" si="15"/>
        <v>20139.666826554483</v>
      </c>
    </row>
    <row r="52" spans="1:31">
      <c r="A52" s="30" t="s">
        <v>98</v>
      </c>
      <c r="B52" s="30" t="s">
        <v>308</v>
      </c>
      <c r="C52" s="30" t="s">
        <v>356</v>
      </c>
      <c r="D52" s="30">
        <v>2</v>
      </c>
      <c r="E52" s="30">
        <v>1400</v>
      </c>
      <c r="F52" s="29">
        <f t="shared" si="0"/>
        <v>0.97297297297297303</v>
      </c>
      <c r="G52" s="31">
        <f t="shared" si="1"/>
        <v>16345.945945945947</v>
      </c>
      <c r="H52" s="30">
        <v>151</v>
      </c>
      <c r="I52" s="30">
        <v>0.52600000000000002</v>
      </c>
      <c r="J52" s="30">
        <v>120</v>
      </c>
      <c r="K52" s="33">
        <v>188</v>
      </c>
      <c r="L52">
        <f t="shared" si="2"/>
        <v>68</v>
      </c>
      <c r="M52">
        <f t="shared" si="3"/>
        <v>31</v>
      </c>
      <c r="N52">
        <f t="shared" si="4"/>
        <v>0.46470588235294119</v>
      </c>
      <c r="O52" s="4">
        <f t="shared" si="5"/>
        <v>0.52600000000000002</v>
      </c>
      <c r="V52" s="3">
        <f t="shared" si="6"/>
        <v>120</v>
      </c>
      <c r="W52">
        <f t="shared" si="7"/>
        <v>85</v>
      </c>
      <c r="X52">
        <f t="shared" si="8"/>
        <v>111.5</v>
      </c>
      <c r="Y52">
        <f t="shared" si="9"/>
        <v>-53.681950233674371</v>
      </c>
      <c r="Z52">
        <f t="shared" si="10"/>
        <v>101.41723506378679</v>
      </c>
      <c r="AA52">
        <f t="shared" si="11"/>
        <v>120</v>
      </c>
      <c r="AB52">
        <f t="shared" si="12"/>
        <v>0.1</v>
      </c>
      <c r="AC52">
        <f t="shared" si="13"/>
        <v>0.77153000000000005</v>
      </c>
      <c r="AD52">
        <f t="shared" si="14"/>
        <v>33793.014000000003</v>
      </c>
      <c r="AE52" s="4">
        <f t="shared" si="15"/>
        <v>23655.109800000002</v>
      </c>
    </row>
    <row r="53" spans="1:31">
      <c r="A53" s="30" t="s">
        <v>99</v>
      </c>
      <c r="B53" s="30" t="s">
        <v>308</v>
      </c>
      <c r="C53" s="30" t="s">
        <v>357</v>
      </c>
      <c r="D53" s="30">
        <v>1</v>
      </c>
      <c r="E53" s="30">
        <v>1300</v>
      </c>
      <c r="F53" s="29">
        <f t="shared" si="0"/>
        <v>0.97297297297297303</v>
      </c>
      <c r="G53" s="31">
        <f t="shared" si="1"/>
        <v>15178.378378378378</v>
      </c>
      <c r="H53" s="30">
        <v>429</v>
      </c>
      <c r="I53" s="30">
        <v>0.21099999999999999</v>
      </c>
      <c r="J53" s="30">
        <v>263</v>
      </c>
      <c r="K53" s="33">
        <v>489</v>
      </c>
      <c r="L53">
        <f t="shared" si="2"/>
        <v>226</v>
      </c>
      <c r="M53">
        <f t="shared" si="3"/>
        <v>166</v>
      </c>
      <c r="N53">
        <f t="shared" si="4"/>
        <v>0.68761061946902657</v>
      </c>
      <c r="O53" s="4">
        <f t="shared" si="5"/>
        <v>0.21099999999999999</v>
      </c>
      <c r="V53" s="3">
        <f t="shared" si="6"/>
        <v>263</v>
      </c>
      <c r="W53">
        <f t="shared" si="7"/>
        <v>282.5</v>
      </c>
      <c r="X53">
        <f t="shared" si="8"/>
        <v>234.75</v>
      </c>
      <c r="Y53">
        <f t="shared" si="9"/>
        <v>-178.41354048250602</v>
      </c>
      <c r="Z53">
        <f t="shared" si="10"/>
        <v>269.1513988884679</v>
      </c>
      <c r="AA53">
        <f t="shared" si="11"/>
        <v>269.1513988884679</v>
      </c>
      <c r="AB53">
        <f t="shared" si="12"/>
        <v>0.12177486332201025</v>
      </c>
      <c r="AC53">
        <f t="shared" si="13"/>
        <v>0.75429084070796448</v>
      </c>
      <c r="AD53">
        <f t="shared" si="14"/>
        <v>74101.728755037111</v>
      </c>
      <c r="AE53" s="4">
        <f t="shared" si="15"/>
        <v>51871.210128525978</v>
      </c>
    </row>
    <row r="54" spans="1:31">
      <c r="A54" s="30" t="s">
        <v>100</v>
      </c>
      <c r="B54" s="30" t="s">
        <v>308</v>
      </c>
      <c r="C54" s="30" t="s">
        <v>357</v>
      </c>
      <c r="D54" s="30">
        <v>2</v>
      </c>
      <c r="E54" s="30">
        <v>1900</v>
      </c>
      <c r="F54" s="29">
        <f t="shared" si="0"/>
        <v>0.97297297297297303</v>
      </c>
      <c r="G54" s="31">
        <f t="shared" si="1"/>
        <v>22183.783783783783</v>
      </c>
      <c r="H54" s="30">
        <v>441</v>
      </c>
      <c r="I54" s="30">
        <v>0.33150000000000002</v>
      </c>
      <c r="J54" s="30">
        <v>335</v>
      </c>
      <c r="K54" s="33">
        <v>502</v>
      </c>
      <c r="L54">
        <f t="shared" si="2"/>
        <v>167</v>
      </c>
      <c r="M54">
        <f t="shared" si="3"/>
        <v>106</v>
      </c>
      <c r="N54">
        <f t="shared" si="4"/>
        <v>0.60778443113772462</v>
      </c>
      <c r="O54" s="4">
        <f t="shared" si="5"/>
        <v>0.33150000000000002</v>
      </c>
      <c r="V54" s="3">
        <f t="shared" si="6"/>
        <v>335</v>
      </c>
      <c r="W54">
        <f t="shared" si="7"/>
        <v>208.75</v>
      </c>
      <c r="X54">
        <f t="shared" si="8"/>
        <v>314.125</v>
      </c>
      <c r="Y54">
        <f t="shared" si="9"/>
        <v>-131.83655425034735</v>
      </c>
      <c r="Z54">
        <f t="shared" si="10"/>
        <v>269.21585670077047</v>
      </c>
      <c r="AA54">
        <f t="shared" si="11"/>
        <v>335</v>
      </c>
      <c r="AB54">
        <f t="shared" si="12"/>
        <v>0.1</v>
      </c>
      <c r="AC54">
        <f t="shared" si="13"/>
        <v>0.77153000000000005</v>
      </c>
      <c r="AD54">
        <f t="shared" si="14"/>
        <v>94338.830750000008</v>
      </c>
      <c r="AE54" s="4">
        <f t="shared" si="15"/>
        <v>66037.181525000007</v>
      </c>
    </row>
    <row r="55" spans="1:31">
      <c r="A55" s="30" t="s">
        <v>101</v>
      </c>
      <c r="B55" s="30" t="s">
        <v>309</v>
      </c>
      <c r="C55" s="30" t="s">
        <v>356</v>
      </c>
      <c r="D55" s="30">
        <v>1</v>
      </c>
      <c r="E55" s="30">
        <v>900</v>
      </c>
      <c r="F55" s="29">
        <f t="shared" si="0"/>
        <v>0.97297297297297303</v>
      </c>
      <c r="G55" s="31">
        <f t="shared" si="1"/>
        <v>10508.108108108108</v>
      </c>
      <c r="H55" s="30">
        <v>144</v>
      </c>
      <c r="I55" s="30">
        <v>0.32879999999999998</v>
      </c>
      <c r="J55" s="30">
        <v>98</v>
      </c>
      <c r="K55" s="33">
        <v>195</v>
      </c>
      <c r="L55">
        <f t="shared" si="2"/>
        <v>97</v>
      </c>
      <c r="M55">
        <f t="shared" si="3"/>
        <v>46</v>
      </c>
      <c r="N55">
        <f t="shared" si="4"/>
        <v>0.47938144329896915</v>
      </c>
      <c r="O55" s="4">
        <f t="shared" si="5"/>
        <v>0.32879999999999998</v>
      </c>
      <c r="V55" s="3">
        <f t="shared" si="6"/>
        <v>98</v>
      </c>
      <c r="W55">
        <f t="shared" si="7"/>
        <v>121.25</v>
      </c>
      <c r="X55">
        <f t="shared" si="8"/>
        <v>85.875</v>
      </c>
      <c r="Y55">
        <f t="shared" si="9"/>
        <v>-76.575723127447276</v>
      </c>
      <c r="Z55">
        <f t="shared" si="10"/>
        <v>108.08046766451939</v>
      </c>
      <c r="AA55">
        <f t="shared" si="11"/>
        <v>108.08046766451939</v>
      </c>
      <c r="AB55">
        <f t="shared" si="12"/>
        <v>0.18313787764552072</v>
      </c>
      <c r="AC55">
        <f t="shared" si="13"/>
        <v>0.70570974226804128</v>
      </c>
      <c r="AD55">
        <f t="shared" si="14"/>
        <v>27839.805227604131</v>
      </c>
      <c r="AE55" s="4">
        <f t="shared" si="15"/>
        <v>19487.863659322891</v>
      </c>
    </row>
    <row r="56" spans="1:31">
      <c r="A56" s="30" t="s">
        <v>102</v>
      </c>
      <c r="B56" s="30" t="s">
        <v>309</v>
      </c>
      <c r="C56" s="30" t="s">
        <v>356</v>
      </c>
      <c r="D56" s="30">
        <v>2</v>
      </c>
      <c r="E56" s="30">
        <v>1400</v>
      </c>
      <c r="F56" s="29">
        <f t="shared" si="0"/>
        <v>0.97297297297297303</v>
      </c>
      <c r="G56" s="31">
        <f t="shared" si="1"/>
        <v>16345.945945945947</v>
      </c>
      <c r="H56" s="30">
        <v>136</v>
      </c>
      <c r="I56" s="30">
        <v>0.61919999999999997</v>
      </c>
      <c r="J56" s="30">
        <v>77</v>
      </c>
      <c r="K56" s="33">
        <v>260</v>
      </c>
      <c r="L56">
        <f t="shared" si="2"/>
        <v>183</v>
      </c>
      <c r="M56">
        <f t="shared" si="3"/>
        <v>59</v>
      </c>
      <c r="N56">
        <f t="shared" si="4"/>
        <v>0.35792349726775963</v>
      </c>
      <c r="O56" s="4">
        <f t="shared" si="5"/>
        <v>0.61919999999999997</v>
      </c>
      <c r="V56" s="3">
        <f t="shared" si="6"/>
        <v>77</v>
      </c>
      <c r="W56">
        <f t="shared" si="7"/>
        <v>228.75</v>
      </c>
      <c r="X56">
        <f t="shared" si="8"/>
        <v>54.125</v>
      </c>
      <c r="Y56">
        <f t="shared" si="9"/>
        <v>-144.4676013641531</v>
      </c>
      <c r="Z56">
        <f t="shared" si="10"/>
        <v>149.96108848048505</v>
      </c>
      <c r="AA56">
        <f t="shared" si="11"/>
        <v>149.96108848048505</v>
      </c>
      <c r="AB56">
        <f t="shared" si="12"/>
        <v>0.41895557805676525</v>
      </c>
      <c r="AC56">
        <f t="shared" si="13"/>
        <v>0.5190128688524589</v>
      </c>
      <c r="AD56">
        <f t="shared" si="14"/>
        <v>28408.583183200299</v>
      </c>
      <c r="AE56" s="4">
        <f t="shared" si="15"/>
        <v>19886.008228240207</v>
      </c>
    </row>
    <row r="57" spans="1:31">
      <c r="A57" s="30" t="s">
        <v>103</v>
      </c>
      <c r="B57" s="30" t="s">
        <v>309</v>
      </c>
      <c r="C57" s="30" t="s">
        <v>357</v>
      </c>
      <c r="D57" s="30">
        <v>1</v>
      </c>
      <c r="E57" s="30">
        <v>1400</v>
      </c>
      <c r="F57" s="29">
        <f t="shared" si="0"/>
        <v>0.97297297297297303</v>
      </c>
      <c r="G57" s="31">
        <f t="shared" si="1"/>
        <v>16345.945945945947</v>
      </c>
      <c r="H57" s="30">
        <v>305</v>
      </c>
      <c r="I57" s="30">
        <v>0.2712</v>
      </c>
      <c r="J57" s="30">
        <v>173</v>
      </c>
      <c r="K57" s="33">
        <v>322</v>
      </c>
      <c r="L57">
        <f t="shared" si="2"/>
        <v>149</v>
      </c>
      <c r="M57">
        <f t="shared" si="3"/>
        <v>132</v>
      </c>
      <c r="N57">
        <f t="shared" si="4"/>
        <v>0.8087248322147651</v>
      </c>
      <c r="O57" s="4">
        <f t="shared" si="5"/>
        <v>0.2712</v>
      </c>
      <c r="V57" s="3">
        <f t="shared" si="6"/>
        <v>173</v>
      </c>
      <c r="W57">
        <f t="shared" si="7"/>
        <v>186.25</v>
      </c>
      <c r="X57">
        <f t="shared" si="8"/>
        <v>154.375</v>
      </c>
      <c r="Y57">
        <f t="shared" si="9"/>
        <v>-117.62662624731591</v>
      </c>
      <c r="Z57">
        <f t="shared" si="10"/>
        <v>177.25247094859165</v>
      </c>
      <c r="AA57">
        <f t="shared" si="11"/>
        <v>177.25247094859165</v>
      </c>
      <c r="AB57">
        <f t="shared" si="12"/>
        <v>0.1228320587843847</v>
      </c>
      <c r="AC57">
        <f t="shared" si="13"/>
        <v>0.75345385906040263</v>
      </c>
      <c r="AD57">
        <f t="shared" si="14"/>
        <v>48746.31876643603</v>
      </c>
      <c r="AE57" s="4">
        <f t="shared" si="15"/>
        <v>34122.423136505218</v>
      </c>
    </row>
    <row r="58" spans="1:31">
      <c r="A58" s="30" t="s">
        <v>104</v>
      </c>
      <c r="B58" s="30" t="s">
        <v>309</v>
      </c>
      <c r="C58" s="30" t="s">
        <v>357</v>
      </c>
      <c r="D58" s="30">
        <v>2</v>
      </c>
      <c r="E58" s="30">
        <v>1700</v>
      </c>
      <c r="F58" s="29">
        <f t="shared" si="0"/>
        <v>0.97297297297297303</v>
      </c>
      <c r="G58" s="31">
        <f t="shared" si="1"/>
        <v>19848.64864864865</v>
      </c>
      <c r="H58" s="30">
        <v>425</v>
      </c>
      <c r="I58" s="30">
        <v>0.32879999999999998</v>
      </c>
      <c r="J58" s="30">
        <v>176</v>
      </c>
      <c r="K58" s="33">
        <v>469</v>
      </c>
      <c r="L58">
        <f t="shared" si="2"/>
        <v>293</v>
      </c>
      <c r="M58">
        <f t="shared" si="3"/>
        <v>249</v>
      </c>
      <c r="N58">
        <f t="shared" si="4"/>
        <v>0.779863481228669</v>
      </c>
      <c r="O58" s="4">
        <f t="shared" si="5"/>
        <v>0.32879999999999998</v>
      </c>
      <c r="V58" s="3">
        <f t="shared" si="6"/>
        <v>176</v>
      </c>
      <c r="W58">
        <f t="shared" si="7"/>
        <v>366.25</v>
      </c>
      <c r="X58">
        <f t="shared" si="8"/>
        <v>139.375</v>
      </c>
      <c r="Y58">
        <f t="shared" si="9"/>
        <v>-231.30605027156753</v>
      </c>
      <c r="Z58">
        <f t="shared" si="10"/>
        <v>266.45955696602249</v>
      </c>
      <c r="AA58">
        <f t="shared" si="11"/>
        <v>266.45955696602249</v>
      </c>
      <c r="AB58">
        <f t="shared" si="12"/>
        <v>0.34698855144306484</v>
      </c>
      <c r="AC58">
        <f t="shared" si="13"/>
        <v>0.57598916382252563</v>
      </c>
      <c r="AD58">
        <f t="shared" si="14"/>
        <v>56019.403354423674</v>
      </c>
      <c r="AE58" s="4">
        <f t="shared" si="15"/>
        <v>39213.58234809657</v>
      </c>
    </row>
    <row r="59" spans="1:31">
      <c r="A59" s="30" t="s">
        <v>105</v>
      </c>
      <c r="B59" s="30" t="s">
        <v>310</v>
      </c>
      <c r="C59" s="30" t="s">
        <v>356</v>
      </c>
      <c r="D59" s="30">
        <v>1</v>
      </c>
      <c r="E59" s="30">
        <v>800</v>
      </c>
      <c r="F59" s="29">
        <f t="shared" si="0"/>
        <v>0.97297297297297303</v>
      </c>
      <c r="G59" s="31">
        <f t="shared" si="1"/>
        <v>9340.5405405405418</v>
      </c>
      <c r="H59" s="30">
        <v>176</v>
      </c>
      <c r="I59" s="30">
        <v>0.41370000000000001</v>
      </c>
      <c r="J59" s="30">
        <v>86</v>
      </c>
      <c r="K59" s="33">
        <v>224</v>
      </c>
      <c r="L59">
        <f t="shared" si="2"/>
        <v>138</v>
      </c>
      <c r="M59">
        <f t="shared" si="3"/>
        <v>90</v>
      </c>
      <c r="N59">
        <f t="shared" si="4"/>
        <v>0.62173913043478257</v>
      </c>
      <c r="O59" s="4">
        <f t="shared" si="5"/>
        <v>0.41370000000000001</v>
      </c>
      <c r="V59" s="3">
        <f t="shared" si="6"/>
        <v>86</v>
      </c>
      <c r="W59">
        <f t="shared" si="7"/>
        <v>172.5</v>
      </c>
      <c r="X59">
        <f t="shared" si="8"/>
        <v>68.75</v>
      </c>
      <c r="Y59">
        <f t="shared" si="9"/>
        <v>-108.94278135657447</v>
      </c>
      <c r="Z59">
        <f t="shared" si="10"/>
        <v>127.05262410003792</v>
      </c>
      <c r="AA59">
        <f t="shared" si="11"/>
        <v>127.05262410003792</v>
      </c>
      <c r="AB59">
        <f t="shared" si="12"/>
        <v>0.33798622666688649</v>
      </c>
      <c r="AC59">
        <f t="shared" si="13"/>
        <v>0.58311630434782602</v>
      </c>
      <c r="AD59">
        <f t="shared" si="14"/>
        <v>27041.556667361292</v>
      </c>
      <c r="AE59" s="4">
        <f t="shared" si="15"/>
        <v>18929.089667152904</v>
      </c>
    </row>
    <row r="60" spans="1:31">
      <c r="A60" s="30" t="s">
        <v>106</v>
      </c>
      <c r="B60" s="30" t="s">
        <v>305</v>
      </c>
      <c r="C60" s="30" t="s">
        <v>357</v>
      </c>
      <c r="D60" s="30">
        <v>2</v>
      </c>
      <c r="E60" s="30">
        <v>900</v>
      </c>
      <c r="F60" s="29">
        <f t="shared" si="0"/>
        <v>0.97297297297297303</v>
      </c>
      <c r="G60" s="31">
        <f t="shared" si="1"/>
        <v>10508.108108108108</v>
      </c>
      <c r="H60" s="30">
        <v>169</v>
      </c>
      <c r="I60" s="30">
        <v>0.47949999999999998</v>
      </c>
      <c r="J60" s="30">
        <v>111</v>
      </c>
      <c r="K60" s="33">
        <v>276</v>
      </c>
      <c r="L60">
        <f t="shared" si="2"/>
        <v>165</v>
      </c>
      <c r="M60">
        <f t="shared" si="3"/>
        <v>58</v>
      </c>
      <c r="N60">
        <f t="shared" si="4"/>
        <v>0.38121212121212122</v>
      </c>
      <c r="O60" s="4">
        <f t="shared" si="5"/>
        <v>0.47949999999999998</v>
      </c>
      <c r="V60" s="3">
        <f t="shared" si="6"/>
        <v>111</v>
      </c>
      <c r="W60">
        <f t="shared" si="7"/>
        <v>206.25</v>
      </c>
      <c r="X60">
        <f t="shared" si="8"/>
        <v>90.375</v>
      </c>
      <c r="Y60">
        <f t="shared" si="9"/>
        <v>-130.25767336112165</v>
      </c>
      <c r="Z60">
        <f t="shared" si="10"/>
        <v>155.99770272830617</v>
      </c>
      <c r="AA60">
        <f t="shared" si="11"/>
        <v>155.99770272830617</v>
      </c>
      <c r="AB60">
        <f t="shared" si="12"/>
        <v>0.31817067989481779</v>
      </c>
      <c r="AC60">
        <f t="shared" si="13"/>
        <v>0.59880427272727277</v>
      </c>
      <c r="AD60">
        <f t="shared" si="14"/>
        <v>34095.41318921226</v>
      </c>
      <c r="AE60" s="4">
        <f t="shared" si="15"/>
        <v>23866.78923244858</v>
      </c>
    </row>
    <row r="61" spans="1:31">
      <c r="A61" s="30" t="s">
        <v>107</v>
      </c>
      <c r="B61" s="30" t="s">
        <v>310</v>
      </c>
      <c r="C61" s="30" t="s">
        <v>356</v>
      </c>
      <c r="D61" s="30">
        <v>2</v>
      </c>
      <c r="E61" s="30">
        <v>1300</v>
      </c>
      <c r="F61" s="29">
        <f t="shared" si="0"/>
        <v>0.97297297297297303</v>
      </c>
      <c r="G61" s="31">
        <f t="shared" si="1"/>
        <v>15178.378378378378</v>
      </c>
      <c r="H61" s="30">
        <v>207</v>
      </c>
      <c r="I61" s="30">
        <v>0.63009999999999999</v>
      </c>
      <c r="J61" s="30">
        <v>127</v>
      </c>
      <c r="K61" s="33">
        <v>276</v>
      </c>
      <c r="L61">
        <f t="shared" si="2"/>
        <v>149</v>
      </c>
      <c r="M61">
        <f t="shared" si="3"/>
        <v>80</v>
      </c>
      <c r="N61">
        <f t="shared" si="4"/>
        <v>0.5295302013422819</v>
      </c>
      <c r="O61" s="4">
        <f t="shared" si="5"/>
        <v>0.63009999999999999</v>
      </c>
      <c r="V61" s="3">
        <f t="shared" si="6"/>
        <v>127</v>
      </c>
      <c r="W61">
        <f t="shared" si="7"/>
        <v>186.25</v>
      </c>
      <c r="X61">
        <f t="shared" si="8"/>
        <v>108.375</v>
      </c>
      <c r="Y61">
        <f t="shared" si="9"/>
        <v>-117.62662624731591</v>
      </c>
      <c r="Z61">
        <f t="shared" si="10"/>
        <v>154.25247094859165</v>
      </c>
      <c r="AA61">
        <f t="shared" si="11"/>
        <v>154.25247094859165</v>
      </c>
      <c r="AB61">
        <f t="shared" si="12"/>
        <v>0.24632199167029073</v>
      </c>
      <c r="AC61">
        <f t="shared" si="13"/>
        <v>0.65568687919463087</v>
      </c>
      <c r="AD61">
        <f t="shared" si="14"/>
        <v>36916.582268785023</v>
      </c>
      <c r="AE61" s="4">
        <f t="shared" si="15"/>
        <v>25841.607588149516</v>
      </c>
    </row>
    <row r="62" spans="1:31">
      <c r="A62" s="30" t="s">
        <v>108</v>
      </c>
      <c r="B62" s="30" t="s">
        <v>310</v>
      </c>
      <c r="C62" s="30" t="s">
        <v>357</v>
      </c>
      <c r="D62" s="30">
        <v>1</v>
      </c>
      <c r="E62" s="30">
        <v>1400</v>
      </c>
      <c r="F62" s="29">
        <f t="shared" si="0"/>
        <v>0.97297297297297303</v>
      </c>
      <c r="G62" s="31">
        <f t="shared" si="1"/>
        <v>16345.945945945947</v>
      </c>
      <c r="H62" s="30">
        <v>244</v>
      </c>
      <c r="I62" s="30">
        <v>0.90410000000000001</v>
      </c>
      <c r="J62" s="30">
        <v>222</v>
      </c>
      <c r="K62" s="33">
        <v>381</v>
      </c>
      <c r="L62">
        <f t="shared" si="2"/>
        <v>159</v>
      </c>
      <c r="M62">
        <f t="shared" si="3"/>
        <v>22</v>
      </c>
      <c r="N62">
        <f t="shared" si="4"/>
        <v>0.21069182389937108</v>
      </c>
      <c r="O62" s="4">
        <f t="shared" si="5"/>
        <v>0.90410000000000001</v>
      </c>
      <c r="V62" s="3">
        <f t="shared" si="6"/>
        <v>222</v>
      </c>
      <c r="W62">
        <f t="shared" si="7"/>
        <v>198.75</v>
      </c>
      <c r="X62">
        <f t="shared" si="8"/>
        <v>202.125</v>
      </c>
      <c r="Y62">
        <f t="shared" si="9"/>
        <v>-125.52103069344449</v>
      </c>
      <c r="Z62">
        <f t="shared" si="10"/>
        <v>207.84324081091324</v>
      </c>
      <c r="AA62">
        <f t="shared" si="11"/>
        <v>222</v>
      </c>
      <c r="AB62">
        <f t="shared" si="12"/>
        <v>0.1</v>
      </c>
      <c r="AC62">
        <f t="shared" si="13"/>
        <v>0.77153000000000005</v>
      </c>
      <c r="AD62">
        <f t="shared" si="14"/>
        <v>62517.075900000003</v>
      </c>
      <c r="AE62" s="4">
        <f t="shared" si="15"/>
        <v>43761.953130000002</v>
      </c>
    </row>
    <row r="63" spans="1:31">
      <c r="A63" s="30" t="s">
        <v>109</v>
      </c>
      <c r="B63" s="30" t="s">
        <v>310</v>
      </c>
      <c r="C63" s="30" t="s">
        <v>357</v>
      </c>
      <c r="D63" s="30">
        <v>2</v>
      </c>
      <c r="E63" s="30">
        <v>1900</v>
      </c>
      <c r="F63" s="29">
        <f t="shared" si="0"/>
        <v>0.97297297297297303</v>
      </c>
      <c r="G63" s="31">
        <f t="shared" si="1"/>
        <v>22183.783783783783</v>
      </c>
      <c r="H63" s="30">
        <v>536</v>
      </c>
      <c r="I63" s="30">
        <v>0.54249999999999998</v>
      </c>
      <c r="J63" s="30">
        <v>386</v>
      </c>
      <c r="K63" s="33">
        <v>773</v>
      </c>
      <c r="L63">
        <f t="shared" si="2"/>
        <v>387</v>
      </c>
      <c r="M63">
        <f t="shared" si="3"/>
        <v>150</v>
      </c>
      <c r="N63">
        <f t="shared" si="4"/>
        <v>0.41007751937984493</v>
      </c>
      <c r="O63" s="4">
        <f t="shared" si="5"/>
        <v>0.54249999999999998</v>
      </c>
      <c r="V63" s="3">
        <f t="shared" si="6"/>
        <v>386</v>
      </c>
      <c r="W63">
        <f t="shared" si="7"/>
        <v>483.75</v>
      </c>
      <c r="X63">
        <f t="shared" si="8"/>
        <v>337.625</v>
      </c>
      <c r="Y63">
        <f t="shared" si="9"/>
        <v>-305.51345206517624</v>
      </c>
      <c r="Z63">
        <f t="shared" si="10"/>
        <v>428.71279367184542</v>
      </c>
      <c r="AA63">
        <f t="shared" si="11"/>
        <v>428.71279367184542</v>
      </c>
      <c r="AB63">
        <f t="shared" si="12"/>
        <v>0.18829518071699311</v>
      </c>
      <c r="AC63">
        <f t="shared" si="13"/>
        <v>0.70162670542635652</v>
      </c>
      <c r="AD63">
        <f t="shared" si="14"/>
        <v>109790.66592430878</v>
      </c>
      <c r="AE63" s="4">
        <f t="shared" si="15"/>
        <v>76853.466147016137</v>
      </c>
    </row>
    <row r="64" spans="1:31">
      <c r="A64" s="30" t="s">
        <v>110</v>
      </c>
      <c r="B64" s="30" t="s">
        <v>311</v>
      </c>
      <c r="C64" s="30" t="s">
        <v>356</v>
      </c>
      <c r="D64" s="30">
        <v>1</v>
      </c>
      <c r="E64" s="30">
        <v>1700</v>
      </c>
      <c r="F64" s="29">
        <f t="shared" si="0"/>
        <v>0.97297297297297303</v>
      </c>
      <c r="G64" s="31">
        <f t="shared" si="1"/>
        <v>19848.64864864865</v>
      </c>
      <c r="H64" s="30">
        <v>476</v>
      </c>
      <c r="I64" s="30">
        <v>7.9500000000000001E-2</v>
      </c>
      <c r="J64" s="30">
        <v>136</v>
      </c>
      <c r="K64" s="33">
        <v>476</v>
      </c>
      <c r="L64">
        <f t="shared" si="2"/>
        <v>340</v>
      </c>
      <c r="M64">
        <f t="shared" si="3"/>
        <v>340</v>
      </c>
      <c r="N64">
        <f t="shared" si="4"/>
        <v>0.9</v>
      </c>
      <c r="O64" s="4">
        <f t="shared" si="5"/>
        <v>7.9500000000000001E-2</v>
      </c>
      <c r="V64" s="3">
        <f t="shared" si="6"/>
        <v>136</v>
      </c>
      <c r="W64">
        <f t="shared" si="7"/>
        <v>425</v>
      </c>
      <c r="X64">
        <f t="shared" si="8"/>
        <v>93.5</v>
      </c>
      <c r="Y64">
        <f t="shared" si="9"/>
        <v>-268.40975116837188</v>
      </c>
      <c r="Z64">
        <f t="shared" si="10"/>
        <v>275.08617531893401</v>
      </c>
      <c r="AA64">
        <f t="shared" si="11"/>
        <v>275.08617531893401</v>
      </c>
      <c r="AB64">
        <f t="shared" si="12"/>
        <v>0.42726158898572708</v>
      </c>
      <c r="AC64">
        <f t="shared" si="13"/>
        <v>0.51243699999999992</v>
      </c>
      <c r="AD64">
        <f t="shared" si="14"/>
        <v>51451.982063996627</v>
      </c>
      <c r="AE64" s="4">
        <f t="shared" si="15"/>
        <v>36016.387444797634</v>
      </c>
    </row>
    <row r="65" spans="1:31">
      <c r="A65" s="30" t="s">
        <v>111</v>
      </c>
      <c r="B65" s="30" t="s">
        <v>311</v>
      </c>
      <c r="C65" s="30" t="s">
        <v>356</v>
      </c>
      <c r="D65" s="30">
        <v>2</v>
      </c>
      <c r="E65" s="30">
        <v>2400</v>
      </c>
      <c r="F65" s="29">
        <f t="shared" si="0"/>
        <v>0.97297297297297303</v>
      </c>
      <c r="G65" s="31">
        <f t="shared" si="1"/>
        <v>28021.621621621623</v>
      </c>
      <c r="H65" s="30">
        <v>360</v>
      </c>
      <c r="I65" s="30">
        <v>0.55069999999999997</v>
      </c>
      <c r="J65" s="30">
        <v>173</v>
      </c>
      <c r="K65" s="33">
        <v>690</v>
      </c>
      <c r="L65">
        <f t="shared" si="2"/>
        <v>517</v>
      </c>
      <c r="M65">
        <f t="shared" si="3"/>
        <v>187</v>
      </c>
      <c r="N65">
        <f t="shared" si="4"/>
        <v>0.38936170212765953</v>
      </c>
      <c r="O65" s="4">
        <f t="shared" si="5"/>
        <v>0.55069999999999997</v>
      </c>
      <c r="V65" s="3">
        <f t="shared" si="6"/>
        <v>173</v>
      </c>
      <c r="W65">
        <f t="shared" si="7"/>
        <v>646.25</v>
      </c>
      <c r="X65">
        <f t="shared" si="8"/>
        <v>108.375</v>
      </c>
      <c r="Y65">
        <f t="shared" si="9"/>
        <v>-408.14070986484779</v>
      </c>
      <c r="Z65">
        <f t="shared" si="10"/>
        <v>401.39280188202605</v>
      </c>
      <c r="AA65">
        <f t="shared" si="11"/>
        <v>401.39280188202605</v>
      </c>
      <c r="AB65">
        <f t="shared" si="12"/>
        <v>0.45341245939191649</v>
      </c>
      <c r="AC65">
        <f t="shared" si="13"/>
        <v>0.49173335589941974</v>
      </c>
      <c r="AD65">
        <f t="shared" si="14"/>
        <v>72043.053768711659</v>
      </c>
      <c r="AE65" s="4">
        <f t="shared" si="15"/>
        <v>50430.13763809816</v>
      </c>
    </row>
    <row r="66" spans="1:31">
      <c r="A66" s="30" t="s">
        <v>112</v>
      </c>
      <c r="B66" s="30" t="s">
        <v>311</v>
      </c>
      <c r="C66" s="30" t="s">
        <v>357</v>
      </c>
      <c r="D66" s="30">
        <v>1</v>
      </c>
      <c r="E66" s="30">
        <v>2100</v>
      </c>
      <c r="F66" s="29">
        <f t="shared" si="0"/>
        <v>0.97297297297297303</v>
      </c>
      <c r="G66" s="31">
        <f t="shared" si="1"/>
        <v>24518.91891891892</v>
      </c>
      <c r="H66" s="30">
        <v>1477</v>
      </c>
      <c r="I66" s="30">
        <v>0.69320000000000004</v>
      </c>
      <c r="J66" s="30">
        <v>448</v>
      </c>
      <c r="K66" s="33">
        <v>2128</v>
      </c>
      <c r="L66">
        <f t="shared" si="2"/>
        <v>1680</v>
      </c>
      <c r="M66">
        <f t="shared" si="3"/>
        <v>1029</v>
      </c>
      <c r="N66">
        <f t="shared" si="4"/>
        <v>0.59000000000000008</v>
      </c>
      <c r="O66" s="4">
        <f t="shared" si="5"/>
        <v>0.69320000000000004</v>
      </c>
      <c r="V66" s="3">
        <f t="shared" si="6"/>
        <v>448</v>
      </c>
      <c r="W66">
        <f t="shared" si="7"/>
        <v>2100</v>
      </c>
      <c r="X66">
        <f t="shared" si="8"/>
        <v>238</v>
      </c>
      <c r="Y66">
        <f t="shared" si="9"/>
        <v>-1326.2599469496022</v>
      </c>
      <c r="Z66">
        <f t="shared" si="10"/>
        <v>1247.2493368700266</v>
      </c>
      <c r="AA66">
        <f t="shared" si="11"/>
        <v>1247.2493368700266</v>
      </c>
      <c r="AB66">
        <f t="shared" si="12"/>
        <v>0.48059492231906026</v>
      </c>
      <c r="AC66">
        <f t="shared" si="13"/>
        <v>0.47021300000000005</v>
      </c>
      <c r="AD66">
        <f t="shared" si="14"/>
        <v>214062.59113974805</v>
      </c>
      <c r="AE66" s="4">
        <f t="shared" si="15"/>
        <v>149843.81379782362</v>
      </c>
    </row>
    <row r="67" spans="1:31">
      <c r="A67" s="30" t="s">
        <v>113</v>
      </c>
      <c r="B67" s="30" t="s">
        <v>311</v>
      </c>
      <c r="C67" s="30" t="s">
        <v>357</v>
      </c>
      <c r="D67" s="30">
        <v>2</v>
      </c>
      <c r="E67" s="30">
        <v>3200</v>
      </c>
      <c r="F67" s="29">
        <f t="shared" si="0"/>
        <v>0.97297297297297303</v>
      </c>
      <c r="G67" s="31">
        <f t="shared" si="1"/>
        <v>37362.162162162167</v>
      </c>
      <c r="H67" s="30">
        <v>1265</v>
      </c>
      <c r="I67" s="30">
        <v>0.71509999999999996</v>
      </c>
      <c r="J67" s="30">
        <v>450</v>
      </c>
      <c r="K67" s="33">
        <v>2699</v>
      </c>
      <c r="L67">
        <f t="shared" si="2"/>
        <v>2249</v>
      </c>
      <c r="M67">
        <f t="shared" si="3"/>
        <v>815</v>
      </c>
      <c r="N67">
        <f t="shared" si="4"/>
        <v>0.38990662516674079</v>
      </c>
      <c r="O67" s="4">
        <f t="shared" si="5"/>
        <v>0.71509999999999996</v>
      </c>
      <c r="V67" s="3">
        <f t="shared" si="6"/>
        <v>450</v>
      </c>
      <c r="W67">
        <f t="shared" si="7"/>
        <v>2811.25</v>
      </c>
      <c r="X67">
        <f t="shared" si="8"/>
        <v>168.875</v>
      </c>
      <c r="Y67">
        <f t="shared" si="9"/>
        <v>-1775.4515599343185</v>
      </c>
      <c r="Z67">
        <f t="shared" si="10"/>
        <v>1594.8141420361246</v>
      </c>
      <c r="AA67">
        <f t="shared" si="11"/>
        <v>1594.8141420361246</v>
      </c>
      <c r="AB67">
        <f t="shared" si="12"/>
        <v>0.50722601762067576</v>
      </c>
      <c r="AC67">
        <f t="shared" si="13"/>
        <v>0.44912916184971102</v>
      </c>
      <c r="AD67">
        <f t="shared" si="14"/>
        <v>261441.301705344</v>
      </c>
      <c r="AE67" s="4">
        <f t="shared" si="15"/>
        <v>183008.91119374079</v>
      </c>
    </row>
    <row r="68" spans="1:31">
      <c r="A68" s="30" t="s">
        <v>114</v>
      </c>
      <c r="B68" s="30" t="s">
        <v>312</v>
      </c>
      <c r="C68" s="30" t="s">
        <v>356</v>
      </c>
      <c r="D68" s="30">
        <v>1</v>
      </c>
      <c r="E68" s="30">
        <v>1300</v>
      </c>
      <c r="F68" s="29">
        <f t="shared" ref="F68:F131" si="16">36/37</f>
        <v>0.97297297297297303</v>
      </c>
      <c r="G68" s="31">
        <f t="shared" ref="G68:G131" si="17">E68*12*F68</f>
        <v>15178.378378378378</v>
      </c>
      <c r="H68" s="30">
        <v>328</v>
      </c>
      <c r="I68" s="30">
        <v>0.52049999999999996</v>
      </c>
      <c r="J68" s="30">
        <v>291</v>
      </c>
      <c r="K68" s="33">
        <v>387</v>
      </c>
      <c r="L68">
        <f t="shared" ref="L68:L131" si="18">K68-J68</f>
        <v>96</v>
      </c>
      <c r="M68">
        <f t="shared" ref="M68:M131" si="19">H68-J68</f>
        <v>37</v>
      </c>
      <c r="N68">
        <f t="shared" ref="N68:N131" si="20">0.1+0.8*M68/L68</f>
        <v>0.40833333333333333</v>
      </c>
      <c r="O68" s="4">
        <f t="shared" ref="O68:O131" si="21">I68</f>
        <v>0.52049999999999996</v>
      </c>
      <c r="V68" s="3">
        <f t="shared" ref="V68:V131" si="22">J68</f>
        <v>291</v>
      </c>
      <c r="W68">
        <f t="shared" ref="W68:W131" si="23">1.25*(K68-J68)</f>
        <v>120</v>
      </c>
      <c r="X68">
        <f t="shared" ref="X68:X131" si="24">V68-((K68-J68)/8)</f>
        <v>279</v>
      </c>
      <c r="Y68">
        <f t="shared" ref="Y68:Y131" si="25">W68/(2*R$2)</f>
        <v>-75.786282682834411</v>
      </c>
      <c r="Z68">
        <f t="shared" ref="Z68:Z131" si="26">((R$2*X68)/W68-S$2)*Y68</f>
        <v>203.97139067828721</v>
      </c>
      <c r="AA68">
        <f t="shared" ref="AA68:AA131" si="27">IF(Z68&gt;V68,Z68,V68)</f>
        <v>291</v>
      </c>
      <c r="AB68">
        <f t="shared" ref="AB68:AB131" si="28">(AA68-X68)/W68</f>
        <v>0.1</v>
      </c>
      <c r="AC68">
        <f t="shared" ref="AC68:AC131" si="29">R$2*AB68+S$2</f>
        <v>0.77153000000000005</v>
      </c>
      <c r="AD68">
        <f t="shared" ref="AD68:AD131" si="30">AA68*AC68*365</f>
        <v>81948.058950000006</v>
      </c>
      <c r="AE68" s="4">
        <f t="shared" ref="AE68:AE131" si="31">AD68*0.7</f>
        <v>57363.641264999998</v>
      </c>
    </row>
    <row r="69" spans="1:31">
      <c r="A69" s="30" t="s">
        <v>115</v>
      </c>
      <c r="B69" s="30" t="s">
        <v>312</v>
      </c>
      <c r="C69" s="30" t="s">
        <v>356</v>
      </c>
      <c r="D69" s="30">
        <v>2</v>
      </c>
      <c r="E69" s="30">
        <v>1700</v>
      </c>
      <c r="F69" s="29">
        <f t="shared" si="16"/>
        <v>0.97297297297297303</v>
      </c>
      <c r="G69" s="31">
        <f t="shared" si="17"/>
        <v>19848.64864864865</v>
      </c>
      <c r="H69" s="30">
        <v>246</v>
      </c>
      <c r="I69" s="30">
        <v>0.15890000000000001</v>
      </c>
      <c r="J69" s="30">
        <v>203</v>
      </c>
      <c r="K69" s="33">
        <v>318</v>
      </c>
      <c r="L69">
        <f t="shared" si="18"/>
        <v>115</v>
      </c>
      <c r="M69">
        <f t="shared" si="19"/>
        <v>43</v>
      </c>
      <c r="N69">
        <f t="shared" si="20"/>
        <v>0.39913043478260868</v>
      </c>
      <c r="O69" s="4">
        <f t="shared" si="21"/>
        <v>0.15890000000000001</v>
      </c>
      <c r="V69" s="3">
        <f t="shared" si="22"/>
        <v>203</v>
      </c>
      <c r="W69">
        <f t="shared" si="23"/>
        <v>143.75</v>
      </c>
      <c r="X69">
        <f t="shared" si="24"/>
        <v>188.625</v>
      </c>
      <c r="Y69">
        <f t="shared" si="25"/>
        <v>-90.785651130478726</v>
      </c>
      <c r="Z69">
        <f t="shared" si="26"/>
        <v>171.54385341669825</v>
      </c>
      <c r="AA69">
        <f t="shared" si="27"/>
        <v>203</v>
      </c>
      <c r="AB69">
        <f t="shared" si="28"/>
        <v>0.1</v>
      </c>
      <c r="AC69">
        <f t="shared" si="29"/>
        <v>0.77153000000000005</v>
      </c>
      <c r="AD69">
        <f t="shared" si="30"/>
        <v>57166.515350000009</v>
      </c>
      <c r="AE69" s="4">
        <f t="shared" si="31"/>
        <v>40016.560745000002</v>
      </c>
    </row>
    <row r="70" spans="1:31">
      <c r="A70" s="30" t="s">
        <v>116</v>
      </c>
      <c r="B70" s="30" t="s">
        <v>312</v>
      </c>
      <c r="C70" s="30" t="s">
        <v>357</v>
      </c>
      <c r="D70" s="30">
        <v>1</v>
      </c>
      <c r="E70" s="30">
        <v>1400</v>
      </c>
      <c r="F70" s="29">
        <f t="shared" si="16"/>
        <v>0.97297297297297303</v>
      </c>
      <c r="G70" s="31">
        <f t="shared" si="17"/>
        <v>16345.945945945947</v>
      </c>
      <c r="H70" s="30">
        <v>325</v>
      </c>
      <c r="I70" s="30">
        <v>0.54520000000000002</v>
      </c>
      <c r="J70" s="30">
        <v>287</v>
      </c>
      <c r="K70" s="33">
        <v>395</v>
      </c>
      <c r="L70">
        <f t="shared" si="18"/>
        <v>108</v>
      </c>
      <c r="M70">
        <f t="shared" si="19"/>
        <v>38</v>
      </c>
      <c r="N70">
        <f t="shared" si="20"/>
        <v>0.38148148148148153</v>
      </c>
      <c r="O70" s="4">
        <f t="shared" si="21"/>
        <v>0.54520000000000002</v>
      </c>
      <c r="V70" s="3">
        <f t="shared" si="22"/>
        <v>287</v>
      </c>
      <c r="W70">
        <f t="shared" si="23"/>
        <v>135</v>
      </c>
      <c r="X70">
        <f t="shared" si="24"/>
        <v>273.5</v>
      </c>
      <c r="Y70">
        <f t="shared" si="25"/>
        <v>-85.259568018188716</v>
      </c>
      <c r="Z70">
        <f t="shared" si="26"/>
        <v>209.28031451307314</v>
      </c>
      <c r="AA70">
        <f t="shared" si="27"/>
        <v>287</v>
      </c>
      <c r="AB70">
        <f t="shared" si="28"/>
        <v>0.1</v>
      </c>
      <c r="AC70">
        <f t="shared" si="29"/>
        <v>0.77153000000000005</v>
      </c>
      <c r="AD70">
        <f t="shared" si="30"/>
        <v>80821.625150000007</v>
      </c>
      <c r="AE70" s="4">
        <f t="shared" si="31"/>
        <v>56575.137605000004</v>
      </c>
    </row>
    <row r="71" spans="1:31">
      <c r="A71" s="30" t="s">
        <v>117</v>
      </c>
      <c r="B71" s="30" t="s">
        <v>305</v>
      </c>
      <c r="C71" s="30" t="s">
        <v>356</v>
      </c>
      <c r="D71" s="30">
        <v>1</v>
      </c>
      <c r="E71" s="30">
        <v>750</v>
      </c>
      <c r="F71" s="29">
        <f t="shared" si="16"/>
        <v>0.97297297297297303</v>
      </c>
      <c r="G71" s="31">
        <f t="shared" si="17"/>
        <v>8756.7567567567567</v>
      </c>
      <c r="H71" s="30">
        <v>94</v>
      </c>
      <c r="I71" s="30">
        <v>0.47949999999999998</v>
      </c>
      <c r="J71" s="30">
        <v>51</v>
      </c>
      <c r="K71" s="33">
        <v>179</v>
      </c>
      <c r="L71">
        <f t="shared" si="18"/>
        <v>128</v>
      </c>
      <c r="M71">
        <f t="shared" si="19"/>
        <v>43</v>
      </c>
      <c r="N71">
        <f t="shared" si="20"/>
        <v>0.36875000000000002</v>
      </c>
      <c r="O71" s="4">
        <f t="shared" si="21"/>
        <v>0.47949999999999998</v>
      </c>
      <c r="V71" s="3">
        <f t="shared" si="22"/>
        <v>51</v>
      </c>
      <c r="W71">
        <f t="shared" si="23"/>
        <v>160</v>
      </c>
      <c r="X71">
        <f t="shared" si="24"/>
        <v>35</v>
      </c>
      <c r="Y71">
        <f t="shared" si="25"/>
        <v>-101.04837691044588</v>
      </c>
      <c r="Z71">
        <f t="shared" si="26"/>
        <v>103.46185423771631</v>
      </c>
      <c r="AA71">
        <f t="shared" si="27"/>
        <v>103.46185423771631</v>
      </c>
      <c r="AB71">
        <f t="shared" si="28"/>
        <v>0.42788658898572696</v>
      </c>
      <c r="AC71">
        <f t="shared" si="29"/>
        <v>0.51194218749999998</v>
      </c>
      <c r="AD71">
        <f t="shared" si="30"/>
        <v>19332.768113160859</v>
      </c>
      <c r="AE71" s="4">
        <f t="shared" si="31"/>
        <v>13532.9376792126</v>
      </c>
    </row>
    <row r="72" spans="1:31">
      <c r="A72" s="30" t="s">
        <v>118</v>
      </c>
      <c r="B72" s="30" t="s">
        <v>312</v>
      </c>
      <c r="C72" s="30" t="s">
        <v>357</v>
      </c>
      <c r="D72" s="30">
        <v>2</v>
      </c>
      <c r="E72" s="30">
        <v>1900</v>
      </c>
      <c r="F72" s="29">
        <f t="shared" si="16"/>
        <v>0.97297297297297303</v>
      </c>
      <c r="G72" s="31">
        <f t="shared" si="17"/>
        <v>22183.783783783783</v>
      </c>
      <c r="H72" s="30">
        <v>428</v>
      </c>
      <c r="I72" s="30">
        <v>0.58630000000000004</v>
      </c>
      <c r="J72" s="30">
        <v>376</v>
      </c>
      <c r="K72" s="33">
        <v>502</v>
      </c>
      <c r="L72">
        <f t="shared" si="18"/>
        <v>126</v>
      </c>
      <c r="M72">
        <f t="shared" si="19"/>
        <v>52</v>
      </c>
      <c r="N72">
        <f t="shared" si="20"/>
        <v>0.43015873015873018</v>
      </c>
      <c r="O72" s="4">
        <f t="shared" si="21"/>
        <v>0.58630000000000004</v>
      </c>
      <c r="V72" s="3">
        <f t="shared" si="22"/>
        <v>376</v>
      </c>
      <c r="W72">
        <f t="shared" si="23"/>
        <v>157.5</v>
      </c>
      <c r="X72">
        <f t="shared" si="24"/>
        <v>360.25</v>
      </c>
      <c r="Y72">
        <f t="shared" si="25"/>
        <v>-99.469496021220166</v>
      </c>
      <c r="Z72">
        <f t="shared" si="26"/>
        <v>264.74370026525202</v>
      </c>
      <c r="AA72">
        <f t="shared" si="27"/>
        <v>376</v>
      </c>
      <c r="AB72">
        <f t="shared" si="28"/>
        <v>0.1</v>
      </c>
      <c r="AC72">
        <f t="shared" si="29"/>
        <v>0.77153000000000005</v>
      </c>
      <c r="AD72">
        <f t="shared" si="30"/>
        <v>105884.7772</v>
      </c>
      <c r="AE72" s="4">
        <f t="shared" si="31"/>
        <v>74119.344039999996</v>
      </c>
    </row>
    <row r="73" spans="1:31">
      <c r="A73" s="30" t="s">
        <v>119</v>
      </c>
      <c r="B73" s="30" t="s">
        <v>313</v>
      </c>
      <c r="C73" s="30" t="s">
        <v>356</v>
      </c>
      <c r="D73" s="30">
        <v>1</v>
      </c>
      <c r="E73" s="30">
        <v>1600</v>
      </c>
      <c r="F73" s="29">
        <f t="shared" si="16"/>
        <v>0.97297297297297303</v>
      </c>
      <c r="G73" s="31">
        <f t="shared" si="17"/>
        <v>18681.081081081084</v>
      </c>
      <c r="H73" s="30">
        <v>188</v>
      </c>
      <c r="I73" s="30">
        <v>0.67949999999999999</v>
      </c>
      <c r="J73" s="30">
        <v>126</v>
      </c>
      <c r="K73" s="33">
        <v>352</v>
      </c>
      <c r="L73">
        <f t="shared" si="18"/>
        <v>226</v>
      </c>
      <c r="M73">
        <f t="shared" si="19"/>
        <v>62</v>
      </c>
      <c r="N73">
        <f t="shared" si="20"/>
        <v>0.3194690265486726</v>
      </c>
      <c r="O73" s="4">
        <f t="shared" si="21"/>
        <v>0.67949999999999999</v>
      </c>
      <c r="V73" s="3">
        <f t="shared" si="22"/>
        <v>126</v>
      </c>
      <c r="W73">
        <f t="shared" si="23"/>
        <v>282.5</v>
      </c>
      <c r="X73">
        <f t="shared" si="24"/>
        <v>97.75</v>
      </c>
      <c r="Y73">
        <f t="shared" si="25"/>
        <v>-178.41354048250602</v>
      </c>
      <c r="Z73">
        <f t="shared" si="26"/>
        <v>200.65139888846787</v>
      </c>
      <c r="AA73">
        <f t="shared" si="27"/>
        <v>200.65139888846787</v>
      </c>
      <c r="AB73">
        <f t="shared" si="28"/>
        <v>0.36425273942820485</v>
      </c>
      <c r="AC73">
        <f t="shared" si="29"/>
        <v>0.56232110619469022</v>
      </c>
      <c r="AD73">
        <f t="shared" si="30"/>
        <v>41183.138552603479</v>
      </c>
      <c r="AE73" s="4">
        <f t="shared" si="31"/>
        <v>28828.196986822433</v>
      </c>
    </row>
    <row r="74" spans="1:31">
      <c r="A74" s="30" t="s">
        <v>120</v>
      </c>
      <c r="B74" s="30" t="s">
        <v>313</v>
      </c>
      <c r="C74" s="30" t="s">
        <v>356</v>
      </c>
      <c r="D74" s="30">
        <v>2</v>
      </c>
      <c r="E74" s="30">
        <v>2200</v>
      </c>
      <c r="F74" s="29">
        <f t="shared" si="16"/>
        <v>0.97297297297297303</v>
      </c>
      <c r="G74" s="31">
        <f t="shared" si="17"/>
        <v>25686.486486486487</v>
      </c>
      <c r="H74" s="30">
        <v>274</v>
      </c>
      <c r="I74" s="30">
        <v>0.57809999999999995</v>
      </c>
      <c r="J74" s="30">
        <v>119</v>
      </c>
      <c r="K74" s="33">
        <v>505</v>
      </c>
      <c r="L74">
        <f t="shared" si="18"/>
        <v>386</v>
      </c>
      <c r="M74">
        <f t="shared" si="19"/>
        <v>155</v>
      </c>
      <c r="N74">
        <f t="shared" si="20"/>
        <v>0.42124352331606219</v>
      </c>
      <c r="O74" s="4">
        <f t="shared" si="21"/>
        <v>0.57809999999999995</v>
      </c>
      <c r="V74" s="3">
        <f t="shared" si="22"/>
        <v>119</v>
      </c>
      <c r="W74">
        <f t="shared" si="23"/>
        <v>482.5</v>
      </c>
      <c r="X74">
        <f t="shared" si="24"/>
        <v>70.75</v>
      </c>
      <c r="Y74">
        <f t="shared" si="25"/>
        <v>-304.72401162056337</v>
      </c>
      <c r="Z74">
        <f t="shared" si="26"/>
        <v>294.60371668561328</v>
      </c>
      <c r="AA74">
        <f t="shared" si="27"/>
        <v>294.60371668561328</v>
      </c>
      <c r="AB74">
        <f t="shared" si="28"/>
        <v>0.46394552680956119</v>
      </c>
      <c r="AC74">
        <f t="shared" si="29"/>
        <v>0.48339432642487046</v>
      </c>
      <c r="AD74">
        <f t="shared" si="30"/>
        <v>51979.564294169475</v>
      </c>
      <c r="AE74" s="4">
        <f t="shared" si="31"/>
        <v>36385.695005918627</v>
      </c>
    </row>
    <row r="75" spans="1:31">
      <c r="A75" s="30" t="s">
        <v>121</v>
      </c>
      <c r="B75" s="30" t="s">
        <v>313</v>
      </c>
      <c r="C75" s="30" t="s">
        <v>357</v>
      </c>
      <c r="D75" s="30">
        <v>1</v>
      </c>
      <c r="E75" s="30">
        <v>1500</v>
      </c>
      <c r="F75" s="29">
        <f t="shared" si="16"/>
        <v>0.97297297297297303</v>
      </c>
      <c r="G75" s="31">
        <f t="shared" si="17"/>
        <v>17513.513513513513</v>
      </c>
      <c r="H75" s="30">
        <v>860</v>
      </c>
      <c r="I75" s="30">
        <v>0.41099999999999998</v>
      </c>
      <c r="J75" s="30">
        <v>486</v>
      </c>
      <c r="K75" s="33">
        <v>1215</v>
      </c>
      <c r="L75">
        <f t="shared" si="18"/>
        <v>729</v>
      </c>
      <c r="M75">
        <f t="shared" si="19"/>
        <v>374</v>
      </c>
      <c r="N75">
        <f t="shared" si="20"/>
        <v>0.51042524005486967</v>
      </c>
      <c r="O75" s="4">
        <f t="shared" si="21"/>
        <v>0.41099999999999998</v>
      </c>
      <c r="V75" s="3">
        <f t="shared" si="22"/>
        <v>486</v>
      </c>
      <c r="W75">
        <f t="shared" si="23"/>
        <v>911.25</v>
      </c>
      <c r="X75">
        <f t="shared" si="24"/>
        <v>394.875</v>
      </c>
      <c r="Y75">
        <f t="shared" si="25"/>
        <v>-575.50208412277379</v>
      </c>
      <c r="Z75">
        <f t="shared" si="26"/>
        <v>687.01712296324365</v>
      </c>
      <c r="AA75">
        <f t="shared" si="27"/>
        <v>687.01712296324365</v>
      </c>
      <c r="AB75">
        <f t="shared" si="28"/>
        <v>0.32059492231906023</v>
      </c>
      <c r="AC75">
        <f t="shared" si="29"/>
        <v>0.59688500000000011</v>
      </c>
      <c r="AD75">
        <f t="shared" si="30"/>
        <v>149675.62863556927</v>
      </c>
      <c r="AE75" s="4">
        <f t="shared" si="31"/>
        <v>104772.94004489848</v>
      </c>
    </row>
    <row r="76" spans="1:31">
      <c r="A76" s="30" t="s">
        <v>122</v>
      </c>
      <c r="B76" s="30" t="s">
        <v>313</v>
      </c>
      <c r="C76" s="30" t="s">
        <v>357</v>
      </c>
      <c r="D76" s="30">
        <v>2</v>
      </c>
      <c r="E76" s="30">
        <v>2400</v>
      </c>
      <c r="F76" s="29">
        <f t="shared" si="16"/>
        <v>0.97297297297297303</v>
      </c>
      <c r="G76" s="31">
        <f t="shared" si="17"/>
        <v>28021.621621621623</v>
      </c>
      <c r="H76" s="30">
        <v>729</v>
      </c>
      <c r="I76" s="30">
        <v>0.68220000000000003</v>
      </c>
      <c r="J76" s="30">
        <v>516</v>
      </c>
      <c r="K76" s="33">
        <v>1650</v>
      </c>
      <c r="L76">
        <f t="shared" si="18"/>
        <v>1134</v>
      </c>
      <c r="M76">
        <f t="shared" si="19"/>
        <v>213</v>
      </c>
      <c r="N76">
        <f t="shared" si="20"/>
        <v>0.2502645502645503</v>
      </c>
      <c r="O76" s="4">
        <f t="shared" si="21"/>
        <v>0.68220000000000003</v>
      </c>
      <c r="V76" s="3">
        <f t="shared" si="22"/>
        <v>516</v>
      </c>
      <c r="W76">
        <f t="shared" si="23"/>
        <v>1417.5</v>
      </c>
      <c r="X76">
        <f t="shared" si="24"/>
        <v>374.25</v>
      </c>
      <c r="Y76">
        <f t="shared" si="25"/>
        <v>-895.22546419098148</v>
      </c>
      <c r="Z76">
        <f t="shared" si="26"/>
        <v>948.69330238726798</v>
      </c>
      <c r="AA76">
        <f t="shared" si="27"/>
        <v>948.69330238726798</v>
      </c>
      <c r="AB76">
        <f t="shared" si="28"/>
        <v>0.40525100697514493</v>
      </c>
      <c r="AC76">
        <f t="shared" si="29"/>
        <v>0.52986277777777779</v>
      </c>
      <c r="AD76">
        <f t="shared" si="30"/>
        <v>183477.20298866328</v>
      </c>
      <c r="AE76" s="4">
        <f t="shared" si="31"/>
        <v>128434.04209206429</v>
      </c>
    </row>
    <row r="77" spans="1:31">
      <c r="A77" s="30" t="s">
        <v>123</v>
      </c>
      <c r="B77" s="30" t="s">
        <v>314</v>
      </c>
      <c r="C77" s="30" t="s">
        <v>356</v>
      </c>
      <c r="D77" s="30">
        <v>1</v>
      </c>
      <c r="E77" s="30">
        <v>1600</v>
      </c>
      <c r="F77" s="29">
        <f t="shared" si="16"/>
        <v>0.97297297297297303</v>
      </c>
      <c r="G77" s="31">
        <f t="shared" si="17"/>
        <v>18681.081081081084</v>
      </c>
      <c r="H77" s="30">
        <v>174</v>
      </c>
      <c r="I77" s="30">
        <v>0.82469999999999999</v>
      </c>
      <c r="J77" s="30">
        <v>160</v>
      </c>
      <c r="K77" s="33">
        <v>321</v>
      </c>
      <c r="L77">
        <f t="shared" si="18"/>
        <v>161</v>
      </c>
      <c r="M77">
        <f t="shared" si="19"/>
        <v>14</v>
      </c>
      <c r="N77">
        <f t="shared" si="20"/>
        <v>0.16956521739130437</v>
      </c>
      <c r="O77" s="4">
        <f t="shared" si="21"/>
        <v>0.82469999999999999</v>
      </c>
      <c r="V77" s="3">
        <f t="shared" si="22"/>
        <v>160</v>
      </c>
      <c r="W77">
        <f t="shared" si="23"/>
        <v>201.25</v>
      </c>
      <c r="X77">
        <f t="shared" si="24"/>
        <v>139.875</v>
      </c>
      <c r="Y77">
        <f t="shared" si="25"/>
        <v>-127.09991158267022</v>
      </c>
      <c r="Z77">
        <f t="shared" si="26"/>
        <v>178.06139478337758</v>
      </c>
      <c r="AA77">
        <f t="shared" si="27"/>
        <v>178.06139478337758</v>
      </c>
      <c r="AB77">
        <f t="shared" si="28"/>
        <v>0.18974606103541655</v>
      </c>
      <c r="AC77">
        <f t="shared" si="29"/>
        <v>0.7004780434782607</v>
      </c>
      <c r="AD77">
        <f t="shared" si="30"/>
        <v>45525.75556445773</v>
      </c>
      <c r="AE77" s="4">
        <f t="shared" si="31"/>
        <v>31868.028895120409</v>
      </c>
    </row>
    <row r="78" spans="1:31">
      <c r="A78" s="30" t="s">
        <v>124</v>
      </c>
      <c r="B78" s="30" t="s">
        <v>314</v>
      </c>
      <c r="C78" s="30" t="s">
        <v>356</v>
      </c>
      <c r="D78" s="30">
        <v>2</v>
      </c>
      <c r="E78" s="30">
        <v>1900</v>
      </c>
      <c r="F78" s="29">
        <f t="shared" si="16"/>
        <v>0.97297297297297303</v>
      </c>
      <c r="G78" s="31">
        <f t="shared" si="17"/>
        <v>22183.783783783783</v>
      </c>
      <c r="H78" s="30">
        <v>308</v>
      </c>
      <c r="I78" s="30">
        <v>0.21640000000000001</v>
      </c>
      <c r="J78" s="30">
        <v>168</v>
      </c>
      <c r="K78" s="33">
        <v>364</v>
      </c>
      <c r="L78">
        <f t="shared" si="18"/>
        <v>196</v>
      </c>
      <c r="M78">
        <f t="shared" si="19"/>
        <v>140</v>
      </c>
      <c r="N78">
        <f t="shared" si="20"/>
        <v>0.67142857142857137</v>
      </c>
      <c r="O78" s="4">
        <f t="shared" si="21"/>
        <v>0.21640000000000001</v>
      </c>
      <c r="V78" s="3">
        <f t="shared" si="22"/>
        <v>168</v>
      </c>
      <c r="W78">
        <f t="shared" si="23"/>
        <v>245</v>
      </c>
      <c r="X78">
        <f t="shared" si="24"/>
        <v>143.5</v>
      </c>
      <c r="Y78">
        <f t="shared" si="25"/>
        <v>-154.73032714412025</v>
      </c>
      <c r="Z78">
        <f t="shared" si="26"/>
        <v>203.37908930150311</v>
      </c>
      <c r="AA78">
        <f t="shared" si="27"/>
        <v>203.37908930150311</v>
      </c>
      <c r="AB78">
        <f t="shared" si="28"/>
        <v>0.24440444612858414</v>
      </c>
      <c r="AC78">
        <f t="shared" si="29"/>
        <v>0.65720499999999993</v>
      </c>
      <c r="AD78">
        <f t="shared" si="30"/>
        <v>48786.540350303927</v>
      </c>
      <c r="AE78" s="4">
        <f t="shared" si="31"/>
        <v>34150.578245212746</v>
      </c>
    </row>
    <row r="79" spans="1:31">
      <c r="A79" s="30" t="s">
        <v>125</v>
      </c>
      <c r="B79" s="30" t="s">
        <v>314</v>
      </c>
      <c r="C79" s="30" t="s">
        <v>357</v>
      </c>
      <c r="D79" s="30">
        <v>1</v>
      </c>
      <c r="E79" s="30">
        <v>1400</v>
      </c>
      <c r="F79" s="29">
        <f t="shared" si="16"/>
        <v>0.97297297297297303</v>
      </c>
      <c r="G79" s="31">
        <f t="shared" si="17"/>
        <v>16345.945945945947</v>
      </c>
      <c r="H79" s="30">
        <v>308</v>
      </c>
      <c r="I79" s="30">
        <v>0.6</v>
      </c>
      <c r="J79" s="30">
        <v>226</v>
      </c>
      <c r="K79" s="33">
        <v>368</v>
      </c>
      <c r="L79">
        <f t="shared" si="18"/>
        <v>142</v>
      </c>
      <c r="M79">
        <f t="shared" si="19"/>
        <v>82</v>
      </c>
      <c r="N79">
        <f t="shared" si="20"/>
        <v>0.56197183098591552</v>
      </c>
      <c r="O79" s="4">
        <f t="shared" si="21"/>
        <v>0.6</v>
      </c>
      <c r="V79" s="3">
        <f t="shared" si="22"/>
        <v>226</v>
      </c>
      <c r="W79">
        <f t="shared" si="23"/>
        <v>177.5</v>
      </c>
      <c r="X79">
        <f t="shared" si="24"/>
        <v>208.25</v>
      </c>
      <c r="Y79">
        <f t="shared" si="25"/>
        <v>-112.1005431350259</v>
      </c>
      <c r="Z79">
        <f t="shared" si="26"/>
        <v>199.48893204496656</v>
      </c>
      <c r="AA79">
        <f t="shared" si="27"/>
        <v>226</v>
      </c>
      <c r="AB79">
        <f t="shared" si="28"/>
        <v>0.1</v>
      </c>
      <c r="AC79">
        <f t="shared" si="29"/>
        <v>0.77153000000000005</v>
      </c>
      <c r="AD79">
        <f t="shared" si="30"/>
        <v>63643.509700000002</v>
      </c>
      <c r="AE79" s="4">
        <f t="shared" si="31"/>
        <v>44550.456789999997</v>
      </c>
    </row>
    <row r="80" spans="1:31">
      <c r="A80" s="30" t="s">
        <v>126</v>
      </c>
      <c r="B80" s="30" t="s">
        <v>314</v>
      </c>
      <c r="C80" s="30" t="s">
        <v>357</v>
      </c>
      <c r="D80" s="30">
        <v>2</v>
      </c>
      <c r="E80" s="30">
        <v>2000</v>
      </c>
      <c r="F80" s="29">
        <f t="shared" si="16"/>
        <v>0.97297297297297303</v>
      </c>
      <c r="G80" s="31">
        <f t="shared" si="17"/>
        <v>23351.351351351354</v>
      </c>
      <c r="H80" s="30">
        <v>342</v>
      </c>
      <c r="I80" s="30">
        <v>0.39179999999999998</v>
      </c>
      <c r="J80" s="30">
        <v>285</v>
      </c>
      <c r="K80" s="33">
        <v>428</v>
      </c>
      <c r="L80">
        <f t="shared" si="18"/>
        <v>143</v>
      </c>
      <c r="M80">
        <f t="shared" si="19"/>
        <v>57</v>
      </c>
      <c r="N80">
        <f t="shared" si="20"/>
        <v>0.4188811188811189</v>
      </c>
      <c r="O80" s="4">
        <f t="shared" si="21"/>
        <v>0.39179999999999998</v>
      </c>
      <c r="V80" s="3">
        <f t="shared" si="22"/>
        <v>285</v>
      </c>
      <c r="W80">
        <f t="shared" si="23"/>
        <v>178.75</v>
      </c>
      <c r="X80">
        <f t="shared" si="24"/>
        <v>267.125</v>
      </c>
      <c r="Y80">
        <f t="shared" si="25"/>
        <v>-112.88998357963875</v>
      </c>
      <c r="Z80">
        <f t="shared" si="26"/>
        <v>229.59800903119864</v>
      </c>
      <c r="AA80">
        <f t="shared" si="27"/>
        <v>285</v>
      </c>
      <c r="AB80">
        <f t="shared" si="28"/>
        <v>0.1</v>
      </c>
      <c r="AC80">
        <f t="shared" si="29"/>
        <v>0.77153000000000005</v>
      </c>
      <c r="AD80">
        <f t="shared" si="30"/>
        <v>80258.408250000008</v>
      </c>
      <c r="AE80" s="4">
        <f t="shared" si="31"/>
        <v>56180.885775000002</v>
      </c>
    </row>
    <row r="81" spans="1:31">
      <c r="A81" s="30" t="s">
        <v>127</v>
      </c>
      <c r="B81" s="30" t="s">
        <v>315</v>
      </c>
      <c r="C81" s="30" t="s">
        <v>356</v>
      </c>
      <c r="D81" s="30">
        <v>1</v>
      </c>
      <c r="E81" s="30">
        <v>1000</v>
      </c>
      <c r="F81" s="29">
        <f t="shared" si="16"/>
        <v>0.97297297297297303</v>
      </c>
      <c r="G81" s="31">
        <f t="shared" si="17"/>
        <v>11675.675675675677</v>
      </c>
      <c r="H81" s="30">
        <v>229</v>
      </c>
      <c r="I81" s="30">
        <v>0.58899999999999997</v>
      </c>
      <c r="J81" s="30">
        <v>91</v>
      </c>
      <c r="K81" s="33">
        <v>342</v>
      </c>
      <c r="L81">
        <f t="shared" si="18"/>
        <v>251</v>
      </c>
      <c r="M81">
        <f t="shared" si="19"/>
        <v>138</v>
      </c>
      <c r="N81">
        <f t="shared" si="20"/>
        <v>0.53984063745019928</v>
      </c>
      <c r="O81" s="4">
        <f t="shared" si="21"/>
        <v>0.58899999999999997</v>
      </c>
      <c r="V81" s="3">
        <f t="shared" si="22"/>
        <v>91</v>
      </c>
      <c r="W81">
        <f t="shared" si="23"/>
        <v>313.75</v>
      </c>
      <c r="X81">
        <f t="shared" si="24"/>
        <v>59.625</v>
      </c>
      <c r="Y81">
        <f t="shared" si="25"/>
        <v>-198.14955159782747</v>
      </c>
      <c r="Z81">
        <f t="shared" si="26"/>
        <v>198.37832354427181</v>
      </c>
      <c r="AA81">
        <f t="shared" si="27"/>
        <v>198.37832354427181</v>
      </c>
      <c r="AB81">
        <f t="shared" si="28"/>
        <v>0.44224166866700176</v>
      </c>
      <c r="AC81">
        <f t="shared" si="29"/>
        <v>0.50057727091633475</v>
      </c>
      <c r="AD81">
        <f t="shared" si="30"/>
        <v>36245.843130193476</v>
      </c>
      <c r="AE81" s="4">
        <f t="shared" si="31"/>
        <v>25372.09019113543</v>
      </c>
    </row>
    <row r="82" spans="1:31">
      <c r="A82" s="30" t="s">
        <v>128</v>
      </c>
      <c r="B82" s="30" t="s">
        <v>316</v>
      </c>
      <c r="C82" s="30" t="s">
        <v>356</v>
      </c>
      <c r="D82" s="30">
        <v>2</v>
      </c>
      <c r="E82" s="30">
        <v>2500</v>
      </c>
      <c r="F82" s="29">
        <f t="shared" si="16"/>
        <v>0.97297297297297303</v>
      </c>
      <c r="G82" s="31">
        <f t="shared" si="17"/>
        <v>29189.18918918919</v>
      </c>
      <c r="H82" s="30">
        <v>392</v>
      </c>
      <c r="I82" s="30">
        <v>0.29320000000000002</v>
      </c>
      <c r="J82" s="30">
        <v>173</v>
      </c>
      <c r="K82" s="33">
        <v>581</v>
      </c>
      <c r="L82">
        <f t="shared" si="18"/>
        <v>408</v>
      </c>
      <c r="M82">
        <f t="shared" si="19"/>
        <v>219</v>
      </c>
      <c r="N82">
        <f t="shared" si="20"/>
        <v>0.52941176470588236</v>
      </c>
      <c r="O82" s="4">
        <f t="shared" si="21"/>
        <v>0.29320000000000002</v>
      </c>
      <c r="V82" s="3">
        <f t="shared" si="22"/>
        <v>173</v>
      </c>
      <c r="W82">
        <f t="shared" si="23"/>
        <v>510</v>
      </c>
      <c r="X82">
        <f t="shared" si="24"/>
        <v>122</v>
      </c>
      <c r="Y82">
        <f t="shared" si="25"/>
        <v>-322.09170140204623</v>
      </c>
      <c r="Z82">
        <f t="shared" si="26"/>
        <v>335.00341038272069</v>
      </c>
      <c r="AA82">
        <f t="shared" si="27"/>
        <v>335.00341038272069</v>
      </c>
      <c r="AB82">
        <f t="shared" si="28"/>
        <v>0.41765374584847192</v>
      </c>
      <c r="AC82">
        <f t="shared" si="29"/>
        <v>0.52004352941176479</v>
      </c>
      <c r="AD82">
        <f t="shared" si="30"/>
        <v>63588.969903648882</v>
      </c>
      <c r="AE82" s="4">
        <f t="shared" si="31"/>
        <v>44512.278932554218</v>
      </c>
    </row>
    <row r="83" spans="1:31">
      <c r="A83" s="30" t="s">
        <v>129</v>
      </c>
      <c r="B83" s="30" t="s">
        <v>315</v>
      </c>
      <c r="C83" s="30" t="s">
        <v>356</v>
      </c>
      <c r="D83" s="30">
        <v>2</v>
      </c>
      <c r="E83" s="30">
        <v>1400</v>
      </c>
      <c r="F83" s="29">
        <f t="shared" si="16"/>
        <v>0.97297297297297303</v>
      </c>
      <c r="G83" s="31">
        <f t="shared" si="17"/>
        <v>16345.945945945947</v>
      </c>
      <c r="H83" s="30">
        <v>322</v>
      </c>
      <c r="I83" s="30">
        <v>0.2712</v>
      </c>
      <c r="J83" s="30">
        <v>168</v>
      </c>
      <c r="K83" s="33">
        <v>392</v>
      </c>
      <c r="L83">
        <f t="shared" si="18"/>
        <v>224</v>
      </c>
      <c r="M83">
        <f t="shared" si="19"/>
        <v>154</v>
      </c>
      <c r="N83">
        <f t="shared" si="20"/>
        <v>0.65</v>
      </c>
      <c r="O83" s="4">
        <f t="shared" si="21"/>
        <v>0.2712</v>
      </c>
      <c r="V83" s="3">
        <f t="shared" si="22"/>
        <v>168</v>
      </c>
      <c r="W83">
        <f t="shared" si="23"/>
        <v>280</v>
      </c>
      <c r="X83">
        <f t="shared" si="24"/>
        <v>140</v>
      </c>
      <c r="Y83">
        <f t="shared" si="25"/>
        <v>-176.83465959328029</v>
      </c>
      <c r="Z83">
        <f t="shared" si="26"/>
        <v>220.43324491600356</v>
      </c>
      <c r="AA83">
        <f t="shared" si="27"/>
        <v>220.43324491600356</v>
      </c>
      <c r="AB83">
        <f t="shared" si="28"/>
        <v>0.28726158898572701</v>
      </c>
      <c r="AC83">
        <f t="shared" si="29"/>
        <v>0.62327499999999991</v>
      </c>
      <c r="AD83">
        <f t="shared" si="30"/>
        <v>50147.543714633066</v>
      </c>
      <c r="AE83" s="4">
        <f t="shared" si="31"/>
        <v>35103.280600243146</v>
      </c>
    </row>
    <row r="84" spans="1:31">
      <c r="A84" s="30" t="s">
        <v>130</v>
      </c>
      <c r="B84" s="30" t="s">
        <v>315</v>
      </c>
      <c r="C84" s="30" t="s">
        <v>357</v>
      </c>
      <c r="D84" s="30">
        <v>1</v>
      </c>
      <c r="E84" s="30">
        <v>1300</v>
      </c>
      <c r="F84" s="29">
        <f t="shared" si="16"/>
        <v>0.97297297297297303</v>
      </c>
      <c r="G84" s="31">
        <f t="shared" si="17"/>
        <v>15178.378378378378</v>
      </c>
      <c r="H84" s="30">
        <v>257</v>
      </c>
      <c r="I84" s="30">
        <v>0.55069999999999997</v>
      </c>
      <c r="J84" s="30">
        <v>155</v>
      </c>
      <c r="K84" s="33">
        <v>494</v>
      </c>
      <c r="L84">
        <f t="shared" si="18"/>
        <v>339</v>
      </c>
      <c r="M84">
        <f t="shared" si="19"/>
        <v>102</v>
      </c>
      <c r="N84">
        <f t="shared" si="20"/>
        <v>0.34070796460176994</v>
      </c>
      <c r="O84" s="4">
        <f t="shared" si="21"/>
        <v>0.55069999999999997</v>
      </c>
      <c r="V84" s="3">
        <f t="shared" si="22"/>
        <v>155</v>
      </c>
      <c r="W84">
        <f t="shared" si="23"/>
        <v>423.75</v>
      </c>
      <c r="X84">
        <f t="shared" si="24"/>
        <v>112.625</v>
      </c>
      <c r="Y84">
        <f t="shared" si="25"/>
        <v>-267.62031072375902</v>
      </c>
      <c r="Z84">
        <f t="shared" si="26"/>
        <v>283.97709833270181</v>
      </c>
      <c r="AA84">
        <f t="shared" si="27"/>
        <v>283.97709833270181</v>
      </c>
      <c r="AB84">
        <f t="shared" si="28"/>
        <v>0.40437073352849984</v>
      </c>
      <c r="AC84">
        <f t="shared" si="29"/>
        <v>0.53055969026548677</v>
      </c>
      <c r="AD84">
        <f t="shared" si="30"/>
        <v>54993.382486869836</v>
      </c>
      <c r="AE84" s="4">
        <f t="shared" si="31"/>
        <v>38495.367740808884</v>
      </c>
    </row>
    <row r="85" spans="1:31">
      <c r="A85" s="30" t="s">
        <v>131</v>
      </c>
      <c r="B85" s="30" t="s">
        <v>315</v>
      </c>
      <c r="C85" s="30" t="s">
        <v>357</v>
      </c>
      <c r="D85" s="30">
        <v>2</v>
      </c>
      <c r="E85" s="30">
        <v>1800</v>
      </c>
      <c r="F85" s="29">
        <f t="shared" si="16"/>
        <v>0.97297297297297303</v>
      </c>
      <c r="G85" s="31">
        <f t="shared" si="17"/>
        <v>21016.216216216217</v>
      </c>
      <c r="H85" s="30">
        <v>286</v>
      </c>
      <c r="I85" s="30">
        <v>0.4521</v>
      </c>
      <c r="J85" s="30">
        <v>151</v>
      </c>
      <c r="K85" s="33">
        <v>391</v>
      </c>
      <c r="L85">
        <f t="shared" si="18"/>
        <v>240</v>
      </c>
      <c r="M85">
        <f t="shared" si="19"/>
        <v>135</v>
      </c>
      <c r="N85">
        <f t="shared" si="20"/>
        <v>0.55000000000000004</v>
      </c>
      <c r="O85" s="4">
        <f t="shared" si="21"/>
        <v>0.4521</v>
      </c>
      <c r="V85" s="3">
        <f t="shared" si="22"/>
        <v>151</v>
      </c>
      <c r="W85">
        <f t="shared" si="23"/>
        <v>300</v>
      </c>
      <c r="X85">
        <f t="shared" si="24"/>
        <v>121</v>
      </c>
      <c r="Y85">
        <f t="shared" si="25"/>
        <v>-189.46570670708601</v>
      </c>
      <c r="Z85">
        <f t="shared" si="26"/>
        <v>221.67847669571805</v>
      </c>
      <c r="AA85">
        <f t="shared" si="27"/>
        <v>221.67847669571805</v>
      </c>
      <c r="AB85">
        <f t="shared" si="28"/>
        <v>0.33559492231906013</v>
      </c>
      <c r="AC85">
        <f t="shared" si="29"/>
        <v>0.58500950000000018</v>
      </c>
      <c r="AD85">
        <f t="shared" si="30"/>
        <v>47334.665406571155</v>
      </c>
      <c r="AE85" s="4">
        <f t="shared" si="31"/>
        <v>33134.265784599804</v>
      </c>
    </row>
    <row r="86" spans="1:31">
      <c r="A86" s="30" t="s">
        <v>132</v>
      </c>
      <c r="B86" s="30" t="s">
        <v>317</v>
      </c>
      <c r="C86" s="30" t="s">
        <v>356</v>
      </c>
      <c r="D86" s="30">
        <v>1</v>
      </c>
      <c r="E86" s="30">
        <v>700</v>
      </c>
      <c r="F86" s="29">
        <f t="shared" si="16"/>
        <v>0.97297297297297303</v>
      </c>
      <c r="G86" s="31">
        <f t="shared" si="17"/>
        <v>8172.9729729729734</v>
      </c>
      <c r="H86" s="30">
        <v>180</v>
      </c>
      <c r="I86" s="30">
        <v>0.51780000000000004</v>
      </c>
      <c r="J86" s="30">
        <v>99</v>
      </c>
      <c r="K86" s="33">
        <v>265</v>
      </c>
      <c r="L86">
        <f t="shared" si="18"/>
        <v>166</v>
      </c>
      <c r="M86">
        <f t="shared" si="19"/>
        <v>81</v>
      </c>
      <c r="N86">
        <f t="shared" si="20"/>
        <v>0.49036144578313257</v>
      </c>
      <c r="O86" s="4">
        <f t="shared" si="21"/>
        <v>0.51780000000000004</v>
      </c>
      <c r="V86" s="3">
        <f t="shared" si="22"/>
        <v>99</v>
      </c>
      <c r="W86">
        <f t="shared" si="23"/>
        <v>207.5</v>
      </c>
      <c r="X86">
        <f t="shared" si="24"/>
        <v>78.25</v>
      </c>
      <c r="Y86">
        <f t="shared" si="25"/>
        <v>-131.04711380573451</v>
      </c>
      <c r="Z86">
        <f t="shared" si="26"/>
        <v>150.60677971453836</v>
      </c>
      <c r="AA86">
        <f t="shared" si="27"/>
        <v>150.60677971453836</v>
      </c>
      <c r="AB86">
        <f t="shared" si="28"/>
        <v>0.34870737211825714</v>
      </c>
      <c r="AC86">
        <f t="shared" si="29"/>
        <v>0.57462837349397589</v>
      </c>
      <c r="AD86">
        <f t="shared" si="30"/>
        <v>31588.169035553703</v>
      </c>
      <c r="AE86" s="4">
        <f t="shared" si="31"/>
        <v>22111.718324887592</v>
      </c>
    </row>
    <row r="87" spans="1:31">
      <c r="A87" s="30" t="s">
        <v>133</v>
      </c>
      <c r="B87" s="30" t="s">
        <v>317</v>
      </c>
      <c r="C87" s="30" t="s">
        <v>356</v>
      </c>
      <c r="D87" s="30">
        <v>2</v>
      </c>
      <c r="E87" s="30">
        <v>900</v>
      </c>
      <c r="F87" s="29">
        <f t="shared" si="16"/>
        <v>0.97297297297297303</v>
      </c>
      <c r="G87" s="31">
        <f t="shared" si="17"/>
        <v>10508.108108108108</v>
      </c>
      <c r="H87" s="30">
        <v>230</v>
      </c>
      <c r="I87" s="30">
        <v>0.52049999999999996</v>
      </c>
      <c r="J87" s="30">
        <v>154</v>
      </c>
      <c r="K87" s="33">
        <v>286</v>
      </c>
      <c r="L87">
        <f t="shared" si="18"/>
        <v>132</v>
      </c>
      <c r="M87">
        <f t="shared" si="19"/>
        <v>76</v>
      </c>
      <c r="N87">
        <f t="shared" si="20"/>
        <v>0.56060606060606066</v>
      </c>
      <c r="O87" s="4">
        <f t="shared" si="21"/>
        <v>0.52049999999999996</v>
      </c>
      <c r="V87" s="3">
        <f t="shared" si="22"/>
        <v>154</v>
      </c>
      <c r="W87">
        <f t="shared" si="23"/>
        <v>165</v>
      </c>
      <c r="X87">
        <f t="shared" si="24"/>
        <v>137.5</v>
      </c>
      <c r="Y87">
        <f t="shared" si="25"/>
        <v>-104.20613868889731</v>
      </c>
      <c r="Z87">
        <f t="shared" si="26"/>
        <v>157.39816218264494</v>
      </c>
      <c r="AA87">
        <f t="shared" si="27"/>
        <v>157.39816218264494</v>
      </c>
      <c r="AB87">
        <f t="shared" si="28"/>
        <v>0.12059492231906023</v>
      </c>
      <c r="AC87">
        <f t="shared" si="29"/>
        <v>0.75522500000000004</v>
      </c>
      <c r="AD87">
        <f t="shared" si="30"/>
        <v>43387.924867551636</v>
      </c>
      <c r="AE87" s="4">
        <f t="shared" si="31"/>
        <v>30371.547407286143</v>
      </c>
    </row>
    <row r="88" spans="1:31">
      <c r="A88" s="30" t="s">
        <v>134</v>
      </c>
      <c r="B88" s="30" t="s">
        <v>317</v>
      </c>
      <c r="C88" s="30" t="s">
        <v>357</v>
      </c>
      <c r="D88" s="30">
        <v>1</v>
      </c>
      <c r="E88" s="30">
        <v>1000</v>
      </c>
      <c r="F88" s="29">
        <f t="shared" si="16"/>
        <v>0.97297297297297303</v>
      </c>
      <c r="G88" s="31">
        <f t="shared" si="17"/>
        <v>11675.675675675677</v>
      </c>
      <c r="H88" s="30">
        <v>221</v>
      </c>
      <c r="I88" s="30">
        <v>0.63009999999999999</v>
      </c>
      <c r="J88" s="30">
        <v>190</v>
      </c>
      <c r="K88" s="33">
        <v>462</v>
      </c>
      <c r="L88">
        <f t="shared" si="18"/>
        <v>272</v>
      </c>
      <c r="M88">
        <f t="shared" si="19"/>
        <v>31</v>
      </c>
      <c r="N88">
        <f t="shared" si="20"/>
        <v>0.19117647058823531</v>
      </c>
      <c r="O88" s="4">
        <f t="shared" si="21"/>
        <v>0.63009999999999999</v>
      </c>
      <c r="V88" s="3">
        <f t="shared" si="22"/>
        <v>190</v>
      </c>
      <c r="W88">
        <f t="shared" si="23"/>
        <v>340</v>
      </c>
      <c r="X88">
        <f t="shared" si="24"/>
        <v>156</v>
      </c>
      <c r="Y88">
        <f t="shared" si="25"/>
        <v>-214.72780093469748</v>
      </c>
      <c r="Z88">
        <f t="shared" si="26"/>
        <v>260.66894025514716</v>
      </c>
      <c r="AA88">
        <f t="shared" si="27"/>
        <v>260.66894025514716</v>
      </c>
      <c r="AB88">
        <f t="shared" si="28"/>
        <v>0.30784982427984459</v>
      </c>
      <c r="AC88">
        <f t="shared" si="29"/>
        <v>0.60697529411764706</v>
      </c>
      <c r="AD88">
        <f t="shared" si="30"/>
        <v>57750.156437726713</v>
      </c>
      <c r="AE88" s="4">
        <f t="shared" si="31"/>
        <v>40425.109506408699</v>
      </c>
    </row>
    <row r="89" spans="1:31">
      <c r="A89" s="30" t="s">
        <v>135</v>
      </c>
      <c r="B89" s="30" t="s">
        <v>317</v>
      </c>
      <c r="C89" s="30" t="s">
        <v>357</v>
      </c>
      <c r="D89" s="30">
        <v>2</v>
      </c>
      <c r="E89" s="30">
        <v>1200</v>
      </c>
      <c r="F89" s="29">
        <f t="shared" si="16"/>
        <v>0.97297297297297303</v>
      </c>
      <c r="G89" s="31">
        <f t="shared" si="17"/>
        <v>14010.810810810812</v>
      </c>
      <c r="H89" s="30">
        <v>316</v>
      </c>
      <c r="I89" s="30">
        <v>0.36990000000000001</v>
      </c>
      <c r="J89" s="30">
        <v>205</v>
      </c>
      <c r="K89" s="33">
        <v>411</v>
      </c>
      <c r="L89">
        <f t="shared" si="18"/>
        <v>206</v>
      </c>
      <c r="M89">
        <f t="shared" si="19"/>
        <v>111</v>
      </c>
      <c r="N89">
        <f t="shared" si="20"/>
        <v>0.53106796116504862</v>
      </c>
      <c r="O89" s="4">
        <f t="shared" si="21"/>
        <v>0.36990000000000001</v>
      </c>
      <c r="V89" s="3">
        <f t="shared" si="22"/>
        <v>205</v>
      </c>
      <c r="W89">
        <f t="shared" si="23"/>
        <v>257.5</v>
      </c>
      <c r="X89">
        <f t="shared" si="24"/>
        <v>179.25</v>
      </c>
      <c r="Y89">
        <f t="shared" si="25"/>
        <v>-162.62473159024884</v>
      </c>
      <c r="Z89">
        <f t="shared" si="26"/>
        <v>227.96985916382471</v>
      </c>
      <c r="AA89">
        <f t="shared" si="27"/>
        <v>227.96985916382471</v>
      </c>
      <c r="AB89">
        <f t="shared" si="28"/>
        <v>0.18920333655854255</v>
      </c>
      <c r="AC89">
        <f t="shared" si="29"/>
        <v>0.70090771844660194</v>
      </c>
      <c r="AD89">
        <f t="shared" si="30"/>
        <v>58321.829359304989</v>
      </c>
      <c r="AE89" s="4">
        <f t="shared" si="31"/>
        <v>40825.28055151349</v>
      </c>
    </row>
    <row r="90" spans="1:31">
      <c r="A90" s="30" t="s">
        <v>136</v>
      </c>
      <c r="B90" s="30" t="s">
        <v>318</v>
      </c>
      <c r="C90" s="30" t="s">
        <v>356</v>
      </c>
      <c r="D90" s="30">
        <v>1</v>
      </c>
      <c r="E90" s="30">
        <v>700</v>
      </c>
      <c r="F90" s="29">
        <f t="shared" si="16"/>
        <v>0.97297297297297303</v>
      </c>
      <c r="G90" s="31">
        <f t="shared" si="17"/>
        <v>8172.9729729729734</v>
      </c>
      <c r="H90" s="30">
        <v>245</v>
      </c>
      <c r="I90" s="30">
        <v>0.56989999999999996</v>
      </c>
      <c r="J90" s="30">
        <v>192</v>
      </c>
      <c r="K90" s="33">
        <v>313</v>
      </c>
      <c r="L90">
        <f t="shared" si="18"/>
        <v>121</v>
      </c>
      <c r="M90">
        <f t="shared" si="19"/>
        <v>53</v>
      </c>
      <c r="N90">
        <f t="shared" si="20"/>
        <v>0.45041322314049592</v>
      </c>
      <c r="O90" s="4">
        <f t="shared" si="21"/>
        <v>0.56989999999999996</v>
      </c>
      <c r="V90" s="3">
        <f t="shared" si="22"/>
        <v>192</v>
      </c>
      <c r="W90">
        <f t="shared" si="23"/>
        <v>151.25</v>
      </c>
      <c r="X90">
        <f t="shared" si="24"/>
        <v>176.875</v>
      </c>
      <c r="Y90">
        <f t="shared" si="25"/>
        <v>-95.522293798155872</v>
      </c>
      <c r="Z90">
        <f t="shared" si="26"/>
        <v>169.69831533409121</v>
      </c>
      <c r="AA90">
        <f t="shared" si="27"/>
        <v>192</v>
      </c>
      <c r="AB90">
        <f t="shared" si="28"/>
        <v>0.1</v>
      </c>
      <c r="AC90">
        <f t="shared" si="29"/>
        <v>0.77153000000000005</v>
      </c>
      <c r="AD90">
        <f t="shared" si="30"/>
        <v>54068.822399999997</v>
      </c>
      <c r="AE90" s="4">
        <f t="shared" si="31"/>
        <v>37848.175679999993</v>
      </c>
    </row>
    <row r="91" spans="1:31">
      <c r="A91" s="30" t="s">
        <v>137</v>
      </c>
      <c r="B91" s="30" t="s">
        <v>318</v>
      </c>
      <c r="C91" s="30" t="s">
        <v>356</v>
      </c>
      <c r="D91" s="30">
        <v>2</v>
      </c>
      <c r="E91" s="30">
        <v>1000</v>
      </c>
      <c r="F91" s="29">
        <f t="shared" si="16"/>
        <v>0.97297297297297303</v>
      </c>
      <c r="G91" s="31">
        <f t="shared" si="17"/>
        <v>11675.675675675677</v>
      </c>
      <c r="H91" s="30">
        <v>266</v>
      </c>
      <c r="I91" s="30">
        <v>0.41920000000000002</v>
      </c>
      <c r="J91" s="30">
        <v>192</v>
      </c>
      <c r="K91" s="33">
        <v>357</v>
      </c>
      <c r="L91">
        <f t="shared" si="18"/>
        <v>165</v>
      </c>
      <c r="M91">
        <f t="shared" si="19"/>
        <v>74</v>
      </c>
      <c r="N91">
        <f t="shared" si="20"/>
        <v>0.45878787878787886</v>
      </c>
      <c r="O91" s="4">
        <f t="shared" si="21"/>
        <v>0.41920000000000002</v>
      </c>
      <c r="V91" s="3">
        <f t="shared" si="22"/>
        <v>192</v>
      </c>
      <c r="W91">
        <f t="shared" si="23"/>
        <v>206.25</v>
      </c>
      <c r="X91">
        <f t="shared" si="24"/>
        <v>171.375</v>
      </c>
      <c r="Y91">
        <f t="shared" si="25"/>
        <v>-130.25767336112165</v>
      </c>
      <c r="Z91">
        <f t="shared" si="26"/>
        <v>196.49770272830619</v>
      </c>
      <c r="AA91">
        <f t="shared" si="27"/>
        <v>196.49770272830619</v>
      </c>
      <c r="AB91">
        <f t="shared" si="28"/>
        <v>0.12180704353118155</v>
      </c>
      <c r="AC91">
        <f t="shared" si="29"/>
        <v>0.75426536363636354</v>
      </c>
      <c r="AD91">
        <f t="shared" si="30"/>
        <v>54097.16508875772</v>
      </c>
      <c r="AE91" s="4">
        <f t="shared" si="31"/>
        <v>37868.0155621304</v>
      </c>
    </row>
    <row r="92" spans="1:31">
      <c r="A92" s="30" t="s">
        <v>138</v>
      </c>
      <c r="B92" s="30" t="s">
        <v>318</v>
      </c>
      <c r="C92" s="30" t="s">
        <v>357</v>
      </c>
      <c r="D92" s="30">
        <v>1</v>
      </c>
      <c r="E92" s="30">
        <v>800</v>
      </c>
      <c r="F92" s="29">
        <f t="shared" si="16"/>
        <v>0.97297297297297303</v>
      </c>
      <c r="G92" s="31">
        <f t="shared" si="17"/>
        <v>9340.5405405405418</v>
      </c>
      <c r="H92" s="30">
        <v>325</v>
      </c>
      <c r="I92" s="30">
        <v>0.45479999999999998</v>
      </c>
      <c r="J92" s="30">
        <v>186</v>
      </c>
      <c r="K92" s="33">
        <v>465</v>
      </c>
      <c r="L92">
        <f t="shared" si="18"/>
        <v>279</v>
      </c>
      <c r="M92">
        <f t="shared" si="19"/>
        <v>139</v>
      </c>
      <c r="N92">
        <f t="shared" si="20"/>
        <v>0.49856630824372761</v>
      </c>
      <c r="O92" s="4">
        <f t="shared" si="21"/>
        <v>0.45479999999999998</v>
      </c>
      <c r="V92" s="3">
        <f t="shared" si="22"/>
        <v>186</v>
      </c>
      <c r="W92">
        <f t="shared" si="23"/>
        <v>348.75</v>
      </c>
      <c r="X92">
        <f t="shared" si="24"/>
        <v>151.125</v>
      </c>
      <c r="Y92">
        <f t="shared" si="25"/>
        <v>-220.25388404698751</v>
      </c>
      <c r="Z92">
        <f t="shared" si="26"/>
        <v>262.93247915877225</v>
      </c>
      <c r="AA92">
        <f t="shared" si="27"/>
        <v>262.93247915877225</v>
      </c>
      <c r="AB92">
        <f t="shared" si="28"/>
        <v>0.32059492231906023</v>
      </c>
      <c r="AC92">
        <f t="shared" si="29"/>
        <v>0.59688500000000011</v>
      </c>
      <c r="AD92">
        <f t="shared" si="30"/>
        <v>57283.265280279586</v>
      </c>
      <c r="AE92" s="4">
        <f t="shared" si="31"/>
        <v>40098.285696195708</v>
      </c>
    </row>
    <row r="93" spans="1:31">
      <c r="A93" s="30" t="s">
        <v>139</v>
      </c>
      <c r="B93" s="30" t="s">
        <v>316</v>
      </c>
      <c r="C93" s="30" t="s">
        <v>357</v>
      </c>
      <c r="D93" s="30">
        <v>1</v>
      </c>
      <c r="E93" s="30">
        <v>2500</v>
      </c>
      <c r="F93" s="29">
        <f t="shared" si="16"/>
        <v>0.97297297297297303</v>
      </c>
      <c r="G93" s="31">
        <f t="shared" si="17"/>
        <v>29189.18918918919</v>
      </c>
      <c r="H93" s="30">
        <v>393</v>
      </c>
      <c r="I93" s="30">
        <v>0.62190000000000001</v>
      </c>
      <c r="J93" s="30">
        <v>189</v>
      </c>
      <c r="K93" s="33">
        <v>588</v>
      </c>
      <c r="L93">
        <f t="shared" si="18"/>
        <v>399</v>
      </c>
      <c r="M93">
        <f t="shared" si="19"/>
        <v>204</v>
      </c>
      <c r="N93">
        <f t="shared" si="20"/>
        <v>0.50902255639097749</v>
      </c>
      <c r="O93" s="4">
        <f t="shared" si="21"/>
        <v>0.62190000000000001</v>
      </c>
      <c r="V93" s="3">
        <f t="shared" si="22"/>
        <v>189</v>
      </c>
      <c r="W93">
        <f t="shared" si="23"/>
        <v>498.75</v>
      </c>
      <c r="X93">
        <f t="shared" si="24"/>
        <v>139.125</v>
      </c>
      <c r="Y93">
        <f t="shared" si="25"/>
        <v>-314.9867374005305</v>
      </c>
      <c r="Z93">
        <f t="shared" si="26"/>
        <v>337.52171750663132</v>
      </c>
      <c r="AA93">
        <f t="shared" si="27"/>
        <v>337.52171750663132</v>
      </c>
      <c r="AB93">
        <f t="shared" si="28"/>
        <v>0.39778790477520065</v>
      </c>
      <c r="AC93">
        <f t="shared" si="29"/>
        <v>0.53577131578947368</v>
      </c>
      <c r="AD93">
        <f t="shared" si="30"/>
        <v>66004.575964058575</v>
      </c>
      <c r="AE93" s="4">
        <f t="shared" si="31"/>
        <v>46203.203174841001</v>
      </c>
    </row>
    <row r="94" spans="1:31">
      <c r="A94" s="30" t="s">
        <v>140</v>
      </c>
      <c r="B94" s="30" t="s">
        <v>318</v>
      </c>
      <c r="C94" s="30" t="s">
        <v>357</v>
      </c>
      <c r="D94" s="30">
        <v>2</v>
      </c>
      <c r="E94" s="30">
        <v>900</v>
      </c>
      <c r="F94" s="29">
        <f t="shared" si="16"/>
        <v>0.97297297297297303</v>
      </c>
      <c r="G94" s="31">
        <f t="shared" si="17"/>
        <v>10508.108108108108</v>
      </c>
      <c r="H94" s="30">
        <v>256</v>
      </c>
      <c r="I94" s="30">
        <v>0.70960000000000001</v>
      </c>
      <c r="J94" s="30">
        <v>209</v>
      </c>
      <c r="K94" s="33">
        <v>358</v>
      </c>
      <c r="L94">
        <f t="shared" si="18"/>
        <v>149</v>
      </c>
      <c r="M94">
        <f t="shared" si="19"/>
        <v>47</v>
      </c>
      <c r="N94">
        <f t="shared" si="20"/>
        <v>0.3523489932885906</v>
      </c>
      <c r="O94" s="4">
        <f t="shared" si="21"/>
        <v>0.70960000000000001</v>
      </c>
      <c r="V94" s="3">
        <f t="shared" si="22"/>
        <v>209</v>
      </c>
      <c r="W94">
        <f t="shared" si="23"/>
        <v>186.25</v>
      </c>
      <c r="X94">
        <f t="shared" si="24"/>
        <v>190.375</v>
      </c>
      <c r="Y94">
        <f t="shared" si="25"/>
        <v>-117.62662624731591</v>
      </c>
      <c r="Z94">
        <f t="shared" si="26"/>
        <v>195.25247094859165</v>
      </c>
      <c r="AA94">
        <f t="shared" si="27"/>
        <v>209</v>
      </c>
      <c r="AB94">
        <f t="shared" si="28"/>
        <v>0.1</v>
      </c>
      <c r="AC94">
        <f t="shared" si="29"/>
        <v>0.77153000000000005</v>
      </c>
      <c r="AD94">
        <f t="shared" si="30"/>
        <v>58856.166050000007</v>
      </c>
      <c r="AE94" s="4">
        <f t="shared" si="31"/>
        <v>41199.316235000006</v>
      </c>
    </row>
    <row r="95" spans="1:31">
      <c r="A95" s="30" t="s">
        <v>141</v>
      </c>
      <c r="B95" s="30" t="s">
        <v>319</v>
      </c>
      <c r="C95" s="30" t="s">
        <v>356</v>
      </c>
      <c r="D95" s="30">
        <v>1</v>
      </c>
      <c r="E95" s="30">
        <v>700</v>
      </c>
      <c r="F95" s="29">
        <f t="shared" si="16"/>
        <v>0.97297297297297303</v>
      </c>
      <c r="G95" s="31">
        <f t="shared" si="17"/>
        <v>8172.9729729729734</v>
      </c>
      <c r="H95" s="30">
        <v>184</v>
      </c>
      <c r="I95" s="30">
        <v>0.30959999999999999</v>
      </c>
      <c r="J95" s="30">
        <v>42</v>
      </c>
      <c r="K95" s="33">
        <v>252</v>
      </c>
      <c r="L95">
        <f t="shared" si="18"/>
        <v>210</v>
      </c>
      <c r="M95">
        <f t="shared" si="19"/>
        <v>142</v>
      </c>
      <c r="N95">
        <f t="shared" si="20"/>
        <v>0.64095238095238094</v>
      </c>
      <c r="O95" s="4">
        <f t="shared" si="21"/>
        <v>0.30959999999999999</v>
      </c>
      <c r="V95" s="3">
        <f t="shared" si="22"/>
        <v>42</v>
      </c>
      <c r="W95">
        <f t="shared" si="23"/>
        <v>262.5</v>
      </c>
      <c r="X95">
        <f t="shared" si="24"/>
        <v>15.75</v>
      </c>
      <c r="Y95">
        <f t="shared" si="25"/>
        <v>-165.78249336870027</v>
      </c>
      <c r="Z95">
        <f t="shared" si="26"/>
        <v>148.90616710875332</v>
      </c>
      <c r="AA95">
        <f t="shared" si="27"/>
        <v>148.90616710875332</v>
      </c>
      <c r="AB95">
        <f t="shared" si="28"/>
        <v>0.50726158898572693</v>
      </c>
      <c r="AC95">
        <f t="shared" si="29"/>
        <v>0.44910100000000003</v>
      </c>
      <c r="AD95">
        <f t="shared" si="30"/>
        <v>24408.976622468508</v>
      </c>
      <c r="AE95" s="4">
        <f t="shared" si="31"/>
        <v>17086.283635727956</v>
      </c>
    </row>
    <row r="96" spans="1:31">
      <c r="A96" s="30" t="s">
        <v>142</v>
      </c>
      <c r="B96" s="30" t="s">
        <v>319</v>
      </c>
      <c r="C96" s="30" t="s">
        <v>356</v>
      </c>
      <c r="D96" s="30">
        <v>2</v>
      </c>
      <c r="E96" s="30">
        <v>1000</v>
      </c>
      <c r="F96" s="29">
        <f t="shared" si="16"/>
        <v>0.97297297297297303</v>
      </c>
      <c r="G96" s="31">
        <f t="shared" si="17"/>
        <v>11675.675675675677</v>
      </c>
      <c r="H96" s="30">
        <v>427</v>
      </c>
      <c r="I96" s="30">
        <v>0.24110000000000001</v>
      </c>
      <c r="J96" s="30">
        <v>94</v>
      </c>
      <c r="K96" s="33">
        <v>531</v>
      </c>
      <c r="L96">
        <f t="shared" si="18"/>
        <v>437</v>
      </c>
      <c r="M96">
        <f t="shared" si="19"/>
        <v>333</v>
      </c>
      <c r="N96">
        <f t="shared" si="20"/>
        <v>0.70961098398169342</v>
      </c>
      <c r="O96" s="4">
        <f t="shared" si="21"/>
        <v>0.24110000000000001</v>
      </c>
      <c r="V96" s="3">
        <f t="shared" si="22"/>
        <v>94</v>
      </c>
      <c r="W96">
        <f t="shared" si="23"/>
        <v>546.25</v>
      </c>
      <c r="X96">
        <f t="shared" si="24"/>
        <v>39.375</v>
      </c>
      <c r="Y96">
        <f t="shared" si="25"/>
        <v>-344.98547429581913</v>
      </c>
      <c r="Z96">
        <f t="shared" si="26"/>
        <v>313.1666429834533</v>
      </c>
      <c r="AA96">
        <f t="shared" si="27"/>
        <v>313.1666429834533</v>
      </c>
      <c r="AB96">
        <f t="shared" si="28"/>
        <v>0.50122039905437676</v>
      </c>
      <c r="AC96">
        <f t="shared" si="29"/>
        <v>0.45388381006864997</v>
      </c>
      <c r="AD96">
        <f t="shared" si="30"/>
        <v>51881.563222864526</v>
      </c>
      <c r="AE96" s="4">
        <f t="shared" si="31"/>
        <v>36317.094256005163</v>
      </c>
    </row>
    <row r="97" spans="1:31">
      <c r="A97" s="30" t="s">
        <v>143</v>
      </c>
      <c r="B97" s="30" t="s">
        <v>319</v>
      </c>
      <c r="C97" s="30" t="s">
        <v>357</v>
      </c>
      <c r="D97" s="30">
        <v>1</v>
      </c>
      <c r="E97" s="30">
        <v>900</v>
      </c>
      <c r="F97" s="29">
        <f t="shared" si="16"/>
        <v>0.97297297297297303</v>
      </c>
      <c r="G97" s="31">
        <f t="shared" si="17"/>
        <v>10508.108108108108</v>
      </c>
      <c r="H97" s="30">
        <v>418</v>
      </c>
      <c r="I97" s="30">
        <v>4.6600000000000003E-2</v>
      </c>
      <c r="J97" s="30">
        <v>86</v>
      </c>
      <c r="K97" s="33">
        <v>488</v>
      </c>
      <c r="L97">
        <f t="shared" si="18"/>
        <v>402</v>
      </c>
      <c r="M97">
        <f t="shared" si="19"/>
        <v>332</v>
      </c>
      <c r="N97">
        <f t="shared" si="20"/>
        <v>0.76069651741293531</v>
      </c>
      <c r="O97" s="4">
        <f t="shared" si="21"/>
        <v>4.6600000000000003E-2</v>
      </c>
      <c r="V97" s="3">
        <f t="shared" si="22"/>
        <v>86</v>
      </c>
      <c r="W97">
        <f t="shared" si="23"/>
        <v>502.5</v>
      </c>
      <c r="X97">
        <f t="shared" si="24"/>
        <v>35.75</v>
      </c>
      <c r="Y97">
        <f t="shared" si="25"/>
        <v>-317.35505873436909</v>
      </c>
      <c r="Z97">
        <f t="shared" si="26"/>
        <v>287.84894846532779</v>
      </c>
      <c r="AA97">
        <f t="shared" si="27"/>
        <v>287.84894846532779</v>
      </c>
      <c r="AB97">
        <f t="shared" si="28"/>
        <v>0.50168944968224438</v>
      </c>
      <c r="AC97">
        <f t="shared" si="29"/>
        <v>0.45351246268656714</v>
      </c>
      <c r="AD97">
        <f t="shared" si="30"/>
        <v>47648.226207591091</v>
      </c>
      <c r="AE97" s="4">
        <f t="shared" si="31"/>
        <v>33353.758345313763</v>
      </c>
    </row>
    <row r="98" spans="1:31">
      <c r="A98" s="30" t="s">
        <v>144</v>
      </c>
      <c r="B98" s="30" t="s">
        <v>319</v>
      </c>
      <c r="C98" s="30" t="s">
        <v>357</v>
      </c>
      <c r="D98" s="30">
        <v>2</v>
      </c>
      <c r="E98" s="30">
        <v>1200</v>
      </c>
      <c r="F98" s="29">
        <f t="shared" si="16"/>
        <v>0.97297297297297303</v>
      </c>
      <c r="G98" s="31">
        <f t="shared" si="17"/>
        <v>14010.810810810812</v>
      </c>
      <c r="H98" s="30">
        <v>219</v>
      </c>
      <c r="I98" s="30">
        <v>0.63560000000000005</v>
      </c>
      <c r="J98" s="30">
        <v>83</v>
      </c>
      <c r="K98" s="33">
        <v>556</v>
      </c>
      <c r="L98">
        <f t="shared" si="18"/>
        <v>473</v>
      </c>
      <c r="M98">
        <f t="shared" si="19"/>
        <v>136</v>
      </c>
      <c r="N98">
        <f t="shared" si="20"/>
        <v>0.33002114164904867</v>
      </c>
      <c r="O98" s="4">
        <f t="shared" si="21"/>
        <v>0.63560000000000005</v>
      </c>
      <c r="V98" s="3">
        <f t="shared" si="22"/>
        <v>83</v>
      </c>
      <c r="W98">
        <f t="shared" si="23"/>
        <v>591.25</v>
      </c>
      <c r="X98">
        <f t="shared" si="24"/>
        <v>23.875</v>
      </c>
      <c r="Y98">
        <f t="shared" si="25"/>
        <v>-373.40533030188203</v>
      </c>
      <c r="Z98">
        <f t="shared" si="26"/>
        <v>329.59341448781106</v>
      </c>
      <c r="AA98">
        <f t="shared" si="27"/>
        <v>329.59341448781106</v>
      </c>
      <c r="AB98">
        <f t="shared" si="28"/>
        <v>0.51707131414428931</v>
      </c>
      <c r="AC98">
        <f t="shared" si="29"/>
        <v>0.4413346405919662</v>
      </c>
      <c r="AD98">
        <f t="shared" si="30"/>
        <v>53093.261760426823</v>
      </c>
      <c r="AE98" s="4">
        <f t="shared" si="31"/>
        <v>37165.283232298774</v>
      </c>
    </row>
    <row r="99" spans="1:31">
      <c r="A99" s="30" t="s">
        <v>145</v>
      </c>
      <c r="B99" s="30" t="s">
        <v>320</v>
      </c>
      <c r="C99" s="30" t="s">
        <v>356</v>
      </c>
      <c r="D99" s="30">
        <v>1</v>
      </c>
      <c r="E99" s="30">
        <v>1100</v>
      </c>
      <c r="F99" s="29">
        <f t="shared" si="16"/>
        <v>0.97297297297297303</v>
      </c>
      <c r="G99" s="31">
        <f t="shared" si="17"/>
        <v>12843.243243243243</v>
      </c>
      <c r="H99" s="30">
        <v>220</v>
      </c>
      <c r="I99" s="30">
        <v>0.43009999999999998</v>
      </c>
      <c r="J99" s="30">
        <v>84</v>
      </c>
      <c r="K99" s="33">
        <v>301</v>
      </c>
      <c r="L99">
        <f t="shared" si="18"/>
        <v>217</v>
      </c>
      <c r="M99">
        <f t="shared" si="19"/>
        <v>136</v>
      </c>
      <c r="N99">
        <f t="shared" si="20"/>
        <v>0.60138248847926268</v>
      </c>
      <c r="O99" s="4">
        <f t="shared" si="21"/>
        <v>0.43009999999999998</v>
      </c>
      <c r="V99" s="3">
        <f t="shared" si="22"/>
        <v>84</v>
      </c>
      <c r="W99">
        <f t="shared" si="23"/>
        <v>271.25</v>
      </c>
      <c r="X99">
        <f t="shared" si="24"/>
        <v>56.875</v>
      </c>
      <c r="Y99">
        <f t="shared" si="25"/>
        <v>-171.3085764809903</v>
      </c>
      <c r="Z99">
        <f t="shared" si="26"/>
        <v>174.16970601237844</v>
      </c>
      <c r="AA99">
        <f t="shared" si="27"/>
        <v>174.16970601237844</v>
      </c>
      <c r="AB99">
        <f t="shared" si="28"/>
        <v>0.43242287930830764</v>
      </c>
      <c r="AC99">
        <f t="shared" si="29"/>
        <v>0.5083508064516129</v>
      </c>
      <c r="AD99">
        <f t="shared" si="30"/>
        <v>32316.848336454015</v>
      </c>
      <c r="AE99" s="4">
        <f t="shared" si="31"/>
        <v>22621.793835517808</v>
      </c>
    </row>
    <row r="100" spans="1:31">
      <c r="A100" s="30" t="s">
        <v>146</v>
      </c>
      <c r="B100" s="30" t="s">
        <v>320</v>
      </c>
      <c r="C100" s="30" t="s">
        <v>356</v>
      </c>
      <c r="D100" s="30">
        <v>2</v>
      </c>
      <c r="E100" s="30">
        <v>1400</v>
      </c>
      <c r="F100" s="29">
        <f t="shared" si="16"/>
        <v>0.97297297297297303</v>
      </c>
      <c r="G100" s="31">
        <f t="shared" si="17"/>
        <v>16345.945945945947</v>
      </c>
      <c r="H100" s="30">
        <v>481</v>
      </c>
      <c r="I100" s="30">
        <v>0.38080000000000003</v>
      </c>
      <c r="J100" s="30">
        <v>134</v>
      </c>
      <c r="K100" s="33">
        <v>568</v>
      </c>
      <c r="L100">
        <f t="shared" si="18"/>
        <v>434</v>
      </c>
      <c r="M100">
        <f t="shared" si="19"/>
        <v>347</v>
      </c>
      <c r="N100">
        <f t="shared" si="20"/>
        <v>0.73963133640553003</v>
      </c>
      <c r="O100" s="4">
        <f t="shared" si="21"/>
        <v>0.38080000000000003</v>
      </c>
      <c r="V100" s="3">
        <f t="shared" si="22"/>
        <v>134</v>
      </c>
      <c r="W100">
        <f t="shared" si="23"/>
        <v>542.5</v>
      </c>
      <c r="X100">
        <f t="shared" si="24"/>
        <v>79.75</v>
      </c>
      <c r="Y100">
        <f t="shared" si="25"/>
        <v>-342.61715296198059</v>
      </c>
      <c r="Z100">
        <f t="shared" si="26"/>
        <v>331.33941202475688</v>
      </c>
      <c r="AA100">
        <f t="shared" si="27"/>
        <v>331.33941202475688</v>
      </c>
      <c r="AB100">
        <f t="shared" si="28"/>
        <v>0.46375928483826151</v>
      </c>
      <c r="AC100">
        <f t="shared" si="29"/>
        <v>0.48354177419354838</v>
      </c>
      <c r="AD100">
        <f t="shared" si="30"/>
        <v>58479.003210004805</v>
      </c>
      <c r="AE100" s="4">
        <f t="shared" si="31"/>
        <v>40935.302247003361</v>
      </c>
    </row>
    <row r="101" spans="1:31">
      <c r="A101" s="30" t="s">
        <v>147</v>
      </c>
      <c r="B101" s="30" t="s">
        <v>320</v>
      </c>
      <c r="C101" s="30" t="s">
        <v>357</v>
      </c>
      <c r="D101" s="30">
        <v>1</v>
      </c>
      <c r="E101" s="30">
        <v>1300</v>
      </c>
      <c r="F101" s="29">
        <f t="shared" si="16"/>
        <v>0.97297297297297303</v>
      </c>
      <c r="G101" s="31">
        <f t="shared" si="17"/>
        <v>15178.378378378378</v>
      </c>
      <c r="H101" s="30">
        <v>280</v>
      </c>
      <c r="I101" s="30">
        <v>0.45750000000000002</v>
      </c>
      <c r="J101" s="30">
        <v>109</v>
      </c>
      <c r="K101" s="33">
        <v>615</v>
      </c>
      <c r="L101">
        <f t="shared" si="18"/>
        <v>506</v>
      </c>
      <c r="M101">
        <f t="shared" si="19"/>
        <v>171</v>
      </c>
      <c r="N101">
        <f t="shared" si="20"/>
        <v>0.37035573122529653</v>
      </c>
      <c r="O101" s="4">
        <f t="shared" si="21"/>
        <v>0.45750000000000002</v>
      </c>
      <c r="V101" s="3">
        <f t="shared" si="22"/>
        <v>109</v>
      </c>
      <c r="W101">
        <f t="shared" si="23"/>
        <v>632.5</v>
      </c>
      <c r="X101">
        <f t="shared" si="24"/>
        <v>45.75</v>
      </c>
      <c r="Y101">
        <f t="shared" si="25"/>
        <v>-399.4568649741064</v>
      </c>
      <c r="Z101">
        <f t="shared" si="26"/>
        <v>362.69295503347229</v>
      </c>
      <c r="AA101">
        <f t="shared" si="27"/>
        <v>362.69295503347229</v>
      </c>
      <c r="AB101">
        <f t="shared" si="28"/>
        <v>0.5010955810805886</v>
      </c>
      <c r="AC101">
        <f t="shared" si="29"/>
        <v>0.45398262845849802</v>
      </c>
      <c r="AD101">
        <f t="shared" si="30"/>
        <v>60099.549883058586</v>
      </c>
      <c r="AE101" s="4">
        <f t="shared" si="31"/>
        <v>42069.684918141007</v>
      </c>
    </row>
    <row r="102" spans="1:31">
      <c r="A102" s="30" t="s">
        <v>148</v>
      </c>
      <c r="B102" s="30" t="s">
        <v>320</v>
      </c>
      <c r="C102" s="30" t="s">
        <v>357</v>
      </c>
      <c r="D102" s="30">
        <v>2</v>
      </c>
      <c r="E102" s="30">
        <v>1900</v>
      </c>
      <c r="F102" s="29">
        <f t="shared" si="16"/>
        <v>0.97297297297297303</v>
      </c>
      <c r="G102" s="31">
        <f t="shared" si="17"/>
        <v>22183.783783783783</v>
      </c>
      <c r="H102" s="30">
        <v>568</v>
      </c>
      <c r="I102" s="30">
        <v>0.189</v>
      </c>
      <c r="J102" s="30">
        <v>227</v>
      </c>
      <c r="K102" s="33">
        <v>861</v>
      </c>
      <c r="L102">
        <f t="shared" si="18"/>
        <v>634</v>
      </c>
      <c r="M102">
        <f t="shared" si="19"/>
        <v>341</v>
      </c>
      <c r="N102">
        <f t="shared" si="20"/>
        <v>0.53028391167192435</v>
      </c>
      <c r="O102" s="4">
        <f t="shared" si="21"/>
        <v>0.189</v>
      </c>
      <c r="V102" s="3">
        <f t="shared" si="22"/>
        <v>227</v>
      </c>
      <c r="W102">
        <f t="shared" si="23"/>
        <v>792.5</v>
      </c>
      <c r="X102">
        <f t="shared" si="24"/>
        <v>147.75</v>
      </c>
      <c r="Y102">
        <f t="shared" si="25"/>
        <v>-500.50524188455228</v>
      </c>
      <c r="Z102">
        <f t="shared" si="26"/>
        <v>499.65480927118864</v>
      </c>
      <c r="AA102">
        <f t="shared" si="27"/>
        <v>499.65480927118864</v>
      </c>
      <c r="AB102">
        <f t="shared" si="28"/>
        <v>0.44404392337058501</v>
      </c>
      <c r="AC102">
        <f t="shared" si="29"/>
        <v>0.49915042586750785</v>
      </c>
      <c r="AD102">
        <f t="shared" si="30"/>
        <v>91032.062454578714</v>
      </c>
      <c r="AE102" s="4">
        <f t="shared" si="31"/>
        <v>63722.443718205097</v>
      </c>
    </row>
    <row r="103" spans="1:31">
      <c r="A103" s="30" t="s">
        <v>149</v>
      </c>
      <c r="B103" s="30" t="s">
        <v>321</v>
      </c>
      <c r="C103" s="30" t="s">
        <v>356</v>
      </c>
      <c r="D103" s="30">
        <v>1</v>
      </c>
      <c r="E103" s="30">
        <v>900</v>
      </c>
      <c r="F103" s="29">
        <f t="shared" si="16"/>
        <v>0.97297297297297303</v>
      </c>
      <c r="G103" s="31">
        <f t="shared" si="17"/>
        <v>10508.108108108108</v>
      </c>
      <c r="H103" s="30">
        <v>318</v>
      </c>
      <c r="I103" s="30">
        <v>0.29039999999999999</v>
      </c>
      <c r="J103" s="30">
        <v>176</v>
      </c>
      <c r="K103" s="33">
        <v>440</v>
      </c>
      <c r="L103">
        <f t="shared" si="18"/>
        <v>264</v>
      </c>
      <c r="M103">
        <f t="shared" si="19"/>
        <v>142</v>
      </c>
      <c r="N103">
        <f t="shared" si="20"/>
        <v>0.53030303030303039</v>
      </c>
      <c r="O103" s="4">
        <f t="shared" si="21"/>
        <v>0.29039999999999999</v>
      </c>
      <c r="V103" s="3">
        <f t="shared" si="22"/>
        <v>176</v>
      </c>
      <c r="W103">
        <f t="shared" si="23"/>
        <v>330</v>
      </c>
      <c r="X103">
        <f t="shared" si="24"/>
        <v>143</v>
      </c>
      <c r="Y103">
        <f t="shared" si="25"/>
        <v>-208.41227737779462</v>
      </c>
      <c r="Z103">
        <f t="shared" si="26"/>
        <v>248.79632436528988</v>
      </c>
      <c r="AA103">
        <f t="shared" si="27"/>
        <v>248.79632436528988</v>
      </c>
      <c r="AB103">
        <f t="shared" si="28"/>
        <v>0.32059492231906023</v>
      </c>
      <c r="AC103">
        <f t="shared" si="29"/>
        <v>0.59688500000000011</v>
      </c>
      <c r="AD103">
        <f t="shared" si="30"/>
        <v>54203.519835103267</v>
      </c>
      <c r="AE103" s="4">
        <f t="shared" si="31"/>
        <v>37942.463884572287</v>
      </c>
    </row>
    <row r="104" spans="1:31">
      <c r="A104" s="30" t="s">
        <v>150</v>
      </c>
      <c r="B104" s="30" t="s">
        <v>316</v>
      </c>
      <c r="C104" s="30" t="s">
        <v>357</v>
      </c>
      <c r="D104" s="30">
        <v>2</v>
      </c>
      <c r="E104" s="30">
        <v>2800</v>
      </c>
      <c r="F104" s="29">
        <f t="shared" si="16"/>
        <v>0.97297297297297303</v>
      </c>
      <c r="G104" s="31">
        <f t="shared" si="17"/>
        <v>32691.891891891893</v>
      </c>
      <c r="H104" s="30">
        <v>556</v>
      </c>
      <c r="I104" s="30">
        <v>0.29859999999999998</v>
      </c>
      <c r="J104" s="30">
        <v>191</v>
      </c>
      <c r="K104" s="33">
        <v>826</v>
      </c>
      <c r="L104">
        <f t="shared" si="18"/>
        <v>635</v>
      </c>
      <c r="M104">
        <f t="shared" si="19"/>
        <v>365</v>
      </c>
      <c r="N104">
        <f t="shared" si="20"/>
        <v>0.5598425196850394</v>
      </c>
      <c r="O104" s="4">
        <f t="shared" si="21"/>
        <v>0.29859999999999998</v>
      </c>
      <c r="V104" s="3">
        <f t="shared" si="22"/>
        <v>191</v>
      </c>
      <c r="W104">
        <f t="shared" si="23"/>
        <v>793.75</v>
      </c>
      <c r="X104">
        <f t="shared" si="24"/>
        <v>111.625</v>
      </c>
      <c r="Y104">
        <f t="shared" si="25"/>
        <v>-501.29468232916514</v>
      </c>
      <c r="Z104">
        <f t="shared" si="26"/>
        <v>482.26388625742078</v>
      </c>
      <c r="AA104">
        <f t="shared" si="27"/>
        <v>482.26388625742078</v>
      </c>
      <c r="AB104">
        <f t="shared" si="28"/>
        <v>0.46694662835580569</v>
      </c>
      <c r="AC104">
        <f t="shared" si="29"/>
        <v>0.48101835433070866</v>
      </c>
      <c r="AD104">
        <f t="shared" si="30"/>
        <v>84671.890036046971</v>
      </c>
      <c r="AE104" s="4">
        <f t="shared" si="31"/>
        <v>59270.323025232872</v>
      </c>
    </row>
    <row r="105" spans="1:31">
      <c r="A105" s="30" t="s">
        <v>151</v>
      </c>
      <c r="B105" s="30" t="s">
        <v>321</v>
      </c>
      <c r="C105" s="30" t="s">
        <v>356</v>
      </c>
      <c r="D105" s="30">
        <v>2</v>
      </c>
      <c r="E105" s="30">
        <v>1100</v>
      </c>
      <c r="F105" s="29">
        <f t="shared" si="16"/>
        <v>0.97297297297297303</v>
      </c>
      <c r="G105" s="31">
        <f t="shared" si="17"/>
        <v>12843.243243243243</v>
      </c>
      <c r="H105" s="30">
        <v>538</v>
      </c>
      <c r="I105" s="30">
        <v>0.58079999999999998</v>
      </c>
      <c r="J105" s="30">
        <v>225</v>
      </c>
      <c r="K105" s="33">
        <v>1033</v>
      </c>
      <c r="L105">
        <f t="shared" si="18"/>
        <v>808</v>
      </c>
      <c r="M105">
        <f t="shared" si="19"/>
        <v>313</v>
      </c>
      <c r="N105">
        <f t="shared" si="20"/>
        <v>0.40990099009900993</v>
      </c>
      <c r="O105" s="4">
        <f t="shared" si="21"/>
        <v>0.58079999999999998</v>
      </c>
      <c r="V105" s="3">
        <f t="shared" si="22"/>
        <v>225</v>
      </c>
      <c r="W105">
        <f t="shared" si="23"/>
        <v>1010</v>
      </c>
      <c r="X105">
        <f t="shared" si="24"/>
        <v>124</v>
      </c>
      <c r="Y105">
        <f t="shared" si="25"/>
        <v>-637.86787924718965</v>
      </c>
      <c r="Z105">
        <f t="shared" si="26"/>
        <v>604.63420487558426</v>
      </c>
      <c r="AA105">
        <f t="shared" si="27"/>
        <v>604.63420487558426</v>
      </c>
      <c r="AB105">
        <f t="shared" si="28"/>
        <v>0.47587545037186563</v>
      </c>
      <c r="AC105">
        <f t="shared" si="29"/>
        <v>0.47394940594059404</v>
      </c>
      <c r="AD105">
        <f t="shared" si="30"/>
        <v>104596.59810743351</v>
      </c>
      <c r="AE105" s="4">
        <f t="shared" si="31"/>
        <v>73217.618675203455</v>
      </c>
    </row>
    <row r="106" spans="1:31">
      <c r="A106" s="30" t="s">
        <v>152</v>
      </c>
      <c r="B106" s="30" t="s">
        <v>321</v>
      </c>
      <c r="C106" s="30" t="s">
        <v>357</v>
      </c>
      <c r="D106" s="30">
        <v>1</v>
      </c>
      <c r="E106" s="30">
        <v>1300</v>
      </c>
      <c r="F106" s="29">
        <f t="shared" si="16"/>
        <v>0.97297297297297303</v>
      </c>
      <c r="G106" s="31">
        <f t="shared" si="17"/>
        <v>15178.378378378378</v>
      </c>
      <c r="H106" s="30">
        <v>318</v>
      </c>
      <c r="I106" s="30">
        <v>0.39179999999999998</v>
      </c>
      <c r="J106" s="30">
        <v>157</v>
      </c>
      <c r="K106" s="33">
        <v>471</v>
      </c>
      <c r="L106">
        <f t="shared" si="18"/>
        <v>314</v>
      </c>
      <c r="M106">
        <f t="shared" si="19"/>
        <v>161</v>
      </c>
      <c r="N106">
        <f t="shared" si="20"/>
        <v>0.51019108280254777</v>
      </c>
      <c r="O106" s="4">
        <f t="shared" si="21"/>
        <v>0.39179999999999998</v>
      </c>
      <c r="V106" s="3">
        <f t="shared" si="22"/>
        <v>157</v>
      </c>
      <c r="W106">
        <f t="shared" si="23"/>
        <v>392.5</v>
      </c>
      <c r="X106">
        <f t="shared" si="24"/>
        <v>117.75</v>
      </c>
      <c r="Y106">
        <f t="shared" si="25"/>
        <v>-247.88429960843754</v>
      </c>
      <c r="Z106">
        <f t="shared" si="26"/>
        <v>269.75017367689787</v>
      </c>
      <c r="AA106">
        <f t="shared" si="27"/>
        <v>269.75017367689787</v>
      </c>
      <c r="AB106">
        <f t="shared" si="28"/>
        <v>0.38726158898572705</v>
      </c>
      <c r="AC106">
        <f t="shared" si="29"/>
        <v>0.54410499999999995</v>
      </c>
      <c r="AD106">
        <f t="shared" si="30"/>
        <v>53571.932660691004</v>
      </c>
      <c r="AE106" s="4">
        <f t="shared" si="31"/>
        <v>37500.352862483698</v>
      </c>
    </row>
    <row r="107" spans="1:31">
      <c r="A107" s="30" t="s">
        <v>153</v>
      </c>
      <c r="B107" s="30" t="s">
        <v>321</v>
      </c>
      <c r="C107" s="30" t="s">
        <v>357</v>
      </c>
      <c r="D107" s="30">
        <v>2</v>
      </c>
      <c r="E107" s="30">
        <v>1600</v>
      </c>
      <c r="F107" s="29">
        <f t="shared" si="16"/>
        <v>0.97297297297297303</v>
      </c>
      <c r="G107" s="31">
        <f t="shared" si="17"/>
        <v>18681.081081081084</v>
      </c>
      <c r="H107" s="30">
        <v>680</v>
      </c>
      <c r="I107" s="30">
        <v>0.38629999999999998</v>
      </c>
      <c r="J107" s="30">
        <v>253</v>
      </c>
      <c r="K107" s="33">
        <v>886</v>
      </c>
      <c r="L107">
        <f t="shared" si="18"/>
        <v>633</v>
      </c>
      <c r="M107">
        <f t="shared" si="19"/>
        <v>427</v>
      </c>
      <c r="N107">
        <f t="shared" si="20"/>
        <v>0.63965244865718796</v>
      </c>
      <c r="O107" s="4">
        <f t="shared" si="21"/>
        <v>0.38629999999999998</v>
      </c>
      <c r="V107" s="3">
        <f t="shared" si="22"/>
        <v>253</v>
      </c>
      <c r="W107">
        <f t="shared" si="23"/>
        <v>791.25</v>
      </c>
      <c r="X107">
        <f t="shared" si="24"/>
        <v>173.875</v>
      </c>
      <c r="Y107">
        <f t="shared" si="25"/>
        <v>-499.71580143993941</v>
      </c>
      <c r="Z107">
        <f t="shared" si="26"/>
        <v>512.04573228495644</v>
      </c>
      <c r="AA107">
        <f t="shared" si="27"/>
        <v>512.04573228495644</v>
      </c>
      <c r="AB107">
        <f t="shared" si="28"/>
        <v>0.42738797129220402</v>
      </c>
      <c r="AC107">
        <f t="shared" si="29"/>
        <v>0.51233694312796207</v>
      </c>
      <c r="AD107">
        <f t="shared" si="30"/>
        <v>95754.080005516604</v>
      </c>
      <c r="AE107" s="4">
        <f t="shared" si="31"/>
        <v>67027.856003861612</v>
      </c>
    </row>
    <row r="108" spans="1:31">
      <c r="A108" s="30" t="s">
        <v>154</v>
      </c>
      <c r="B108" s="30" t="s">
        <v>322</v>
      </c>
      <c r="C108" s="30" t="s">
        <v>356</v>
      </c>
      <c r="D108" s="30">
        <v>1</v>
      </c>
      <c r="E108" s="30">
        <v>1400</v>
      </c>
      <c r="F108" s="29">
        <f t="shared" si="16"/>
        <v>0.97297297297297303</v>
      </c>
      <c r="G108" s="31">
        <f t="shared" si="17"/>
        <v>16345.945945945947</v>
      </c>
      <c r="H108" s="30">
        <v>202</v>
      </c>
      <c r="I108" s="30">
        <v>0.48770000000000002</v>
      </c>
      <c r="J108" s="30">
        <v>76</v>
      </c>
      <c r="K108" s="33">
        <v>342</v>
      </c>
      <c r="L108">
        <f t="shared" si="18"/>
        <v>266</v>
      </c>
      <c r="M108">
        <f t="shared" si="19"/>
        <v>126</v>
      </c>
      <c r="N108">
        <f t="shared" si="20"/>
        <v>0.47894736842105268</v>
      </c>
      <c r="O108" s="4">
        <f t="shared" si="21"/>
        <v>0.48770000000000002</v>
      </c>
      <c r="V108" s="3">
        <f t="shared" si="22"/>
        <v>76</v>
      </c>
      <c r="W108">
        <f t="shared" si="23"/>
        <v>332.5</v>
      </c>
      <c r="X108">
        <f t="shared" si="24"/>
        <v>42.75</v>
      </c>
      <c r="Y108">
        <f t="shared" si="25"/>
        <v>-209.99115826702035</v>
      </c>
      <c r="Z108">
        <f t="shared" si="26"/>
        <v>200.01447833775424</v>
      </c>
      <c r="AA108">
        <f t="shared" si="27"/>
        <v>200.01447833775424</v>
      </c>
      <c r="AB108">
        <f t="shared" si="28"/>
        <v>0.47297587470001273</v>
      </c>
      <c r="AC108">
        <f t="shared" si="29"/>
        <v>0.47624499999999997</v>
      </c>
      <c r="AD108">
        <f t="shared" si="30"/>
        <v>34768.40176112677</v>
      </c>
      <c r="AE108" s="4">
        <f t="shared" si="31"/>
        <v>24337.881232788739</v>
      </c>
    </row>
    <row r="109" spans="1:31">
      <c r="A109" s="30" t="s">
        <v>155</v>
      </c>
      <c r="B109" s="30" t="s">
        <v>322</v>
      </c>
      <c r="C109" s="30" t="s">
        <v>356</v>
      </c>
      <c r="D109" s="30">
        <v>2</v>
      </c>
      <c r="E109" s="30">
        <v>2000</v>
      </c>
      <c r="F109" s="29">
        <f t="shared" si="16"/>
        <v>0.97297297297297303</v>
      </c>
      <c r="G109" s="31">
        <f t="shared" si="17"/>
        <v>23351.351351351354</v>
      </c>
      <c r="H109" s="30">
        <v>579</v>
      </c>
      <c r="I109" s="30">
        <v>0.41099999999999998</v>
      </c>
      <c r="J109" s="30">
        <v>107</v>
      </c>
      <c r="K109" s="33">
        <v>781</v>
      </c>
      <c r="L109">
        <f t="shared" si="18"/>
        <v>674</v>
      </c>
      <c r="M109">
        <f t="shared" si="19"/>
        <v>472</v>
      </c>
      <c r="N109">
        <f t="shared" si="20"/>
        <v>0.66023738872403559</v>
      </c>
      <c r="O109" s="4">
        <f t="shared" si="21"/>
        <v>0.41099999999999998</v>
      </c>
      <c r="V109" s="3">
        <f t="shared" si="22"/>
        <v>107</v>
      </c>
      <c r="W109">
        <f t="shared" si="23"/>
        <v>842.5</v>
      </c>
      <c r="X109">
        <f t="shared" si="24"/>
        <v>22.75</v>
      </c>
      <c r="Y109">
        <f t="shared" si="25"/>
        <v>-532.08285966906658</v>
      </c>
      <c r="Z109">
        <f t="shared" si="26"/>
        <v>464.01788872047496</v>
      </c>
      <c r="AA109">
        <f t="shared" si="27"/>
        <v>464.01788872047496</v>
      </c>
      <c r="AB109">
        <f t="shared" si="28"/>
        <v>0.52376010530620176</v>
      </c>
      <c r="AC109">
        <f t="shared" si="29"/>
        <v>0.43603912462908012</v>
      </c>
      <c r="AD109">
        <f t="shared" si="30"/>
        <v>73850.433213617085</v>
      </c>
      <c r="AE109" s="4">
        <f t="shared" si="31"/>
        <v>51695.303249531957</v>
      </c>
    </row>
    <row r="110" spans="1:31">
      <c r="A110" s="30" t="s">
        <v>156</v>
      </c>
      <c r="B110" s="30" t="s">
        <v>322</v>
      </c>
      <c r="C110" s="30" t="s">
        <v>357</v>
      </c>
      <c r="D110" s="30">
        <v>1</v>
      </c>
      <c r="E110" s="30">
        <v>1700</v>
      </c>
      <c r="F110" s="29">
        <f t="shared" si="16"/>
        <v>0.97297297297297303</v>
      </c>
      <c r="G110" s="31">
        <f t="shared" si="17"/>
        <v>19848.64864864865</v>
      </c>
      <c r="H110" s="30">
        <v>524</v>
      </c>
      <c r="I110" s="30">
        <v>0.50409999999999999</v>
      </c>
      <c r="J110" s="30">
        <v>162</v>
      </c>
      <c r="K110" s="33">
        <v>614</v>
      </c>
      <c r="L110">
        <f t="shared" si="18"/>
        <v>452</v>
      </c>
      <c r="M110">
        <f t="shared" si="19"/>
        <v>362</v>
      </c>
      <c r="N110">
        <f t="shared" si="20"/>
        <v>0.74070796460176991</v>
      </c>
      <c r="O110" s="4">
        <f t="shared" si="21"/>
        <v>0.50409999999999999</v>
      </c>
      <c r="V110" s="3">
        <f t="shared" si="22"/>
        <v>162</v>
      </c>
      <c r="W110">
        <f t="shared" si="23"/>
        <v>565</v>
      </c>
      <c r="X110">
        <f t="shared" si="24"/>
        <v>105.5</v>
      </c>
      <c r="Y110">
        <f t="shared" si="25"/>
        <v>-356.82708096501204</v>
      </c>
      <c r="Z110">
        <f t="shared" si="26"/>
        <v>356.30279777693573</v>
      </c>
      <c r="AA110">
        <f t="shared" si="27"/>
        <v>356.30279777693573</v>
      </c>
      <c r="AB110">
        <f t="shared" si="28"/>
        <v>0.44389875712731991</v>
      </c>
      <c r="AC110">
        <f t="shared" si="29"/>
        <v>0.49926535398230087</v>
      </c>
      <c r="AD110">
        <f t="shared" si="30"/>
        <v>64929.719496799888</v>
      </c>
      <c r="AE110" s="4">
        <f t="shared" si="31"/>
        <v>45450.803647759916</v>
      </c>
    </row>
    <row r="111" spans="1:31">
      <c r="A111" s="30" t="s">
        <v>157</v>
      </c>
      <c r="B111" s="30" t="s">
        <v>322</v>
      </c>
      <c r="C111" s="30" t="s">
        <v>357</v>
      </c>
      <c r="D111" s="30">
        <v>2</v>
      </c>
      <c r="E111" s="30">
        <v>2500</v>
      </c>
      <c r="F111" s="29">
        <f t="shared" si="16"/>
        <v>0.97297297297297303</v>
      </c>
      <c r="G111" s="31">
        <f t="shared" si="17"/>
        <v>29189.18918918919</v>
      </c>
      <c r="H111" s="30">
        <v>560</v>
      </c>
      <c r="I111" s="30">
        <v>0.2767</v>
      </c>
      <c r="J111" s="30">
        <v>158</v>
      </c>
      <c r="K111" s="33">
        <v>906</v>
      </c>
      <c r="L111">
        <f t="shared" si="18"/>
        <v>748</v>
      </c>
      <c r="M111">
        <f t="shared" si="19"/>
        <v>402</v>
      </c>
      <c r="N111">
        <f t="shared" si="20"/>
        <v>0.5299465240641712</v>
      </c>
      <c r="O111" s="4">
        <f t="shared" si="21"/>
        <v>0.2767</v>
      </c>
      <c r="V111" s="3">
        <f t="shared" si="22"/>
        <v>158</v>
      </c>
      <c r="W111">
        <f t="shared" si="23"/>
        <v>935</v>
      </c>
      <c r="X111">
        <f t="shared" si="24"/>
        <v>64.5</v>
      </c>
      <c r="Y111">
        <f t="shared" si="25"/>
        <v>-590.50145257041811</v>
      </c>
      <c r="Z111">
        <f t="shared" si="26"/>
        <v>534.58958570165464</v>
      </c>
      <c r="AA111">
        <f t="shared" si="27"/>
        <v>534.58958570165464</v>
      </c>
      <c r="AB111">
        <f t="shared" si="28"/>
        <v>0.50276961037610124</v>
      </c>
      <c r="AC111">
        <f t="shared" si="29"/>
        <v>0.45265729946524069</v>
      </c>
      <c r="AD111">
        <f t="shared" si="30"/>
        <v>88324.845537872781</v>
      </c>
      <c r="AE111" s="4">
        <f t="shared" si="31"/>
        <v>61827.391876510941</v>
      </c>
    </row>
    <row r="112" spans="1:31">
      <c r="A112" s="30" t="s">
        <v>158</v>
      </c>
      <c r="B112" s="30" t="s">
        <v>323</v>
      </c>
      <c r="C112" s="30" t="s">
        <v>356</v>
      </c>
      <c r="D112" s="30">
        <v>1</v>
      </c>
      <c r="E112" s="30">
        <v>1800</v>
      </c>
      <c r="F112" s="29">
        <f t="shared" si="16"/>
        <v>0.97297297297297303</v>
      </c>
      <c r="G112" s="31">
        <f t="shared" si="17"/>
        <v>21016.216216216217</v>
      </c>
      <c r="H112" s="30">
        <v>362</v>
      </c>
      <c r="I112" s="30">
        <v>0.32879999999999998</v>
      </c>
      <c r="J112" s="30">
        <v>199</v>
      </c>
      <c r="K112" s="33">
        <v>432</v>
      </c>
      <c r="L112">
        <f t="shared" si="18"/>
        <v>233</v>
      </c>
      <c r="M112">
        <f t="shared" si="19"/>
        <v>163</v>
      </c>
      <c r="N112">
        <f t="shared" si="20"/>
        <v>0.65965665236051507</v>
      </c>
      <c r="O112" s="4">
        <f t="shared" si="21"/>
        <v>0.32879999999999998</v>
      </c>
      <c r="V112" s="3">
        <f t="shared" si="22"/>
        <v>199</v>
      </c>
      <c r="W112">
        <f t="shared" si="23"/>
        <v>291.25</v>
      </c>
      <c r="X112">
        <f t="shared" si="24"/>
        <v>169.875</v>
      </c>
      <c r="Y112">
        <f t="shared" si="25"/>
        <v>-183.93962359479602</v>
      </c>
      <c r="Z112">
        <f t="shared" si="26"/>
        <v>241.41493779209299</v>
      </c>
      <c r="AA112">
        <f t="shared" si="27"/>
        <v>241.41493779209299</v>
      </c>
      <c r="AB112">
        <f t="shared" si="28"/>
        <v>0.24563068769817334</v>
      </c>
      <c r="AC112">
        <f t="shared" si="29"/>
        <v>0.65623418454935623</v>
      </c>
      <c r="AD112">
        <f t="shared" si="30"/>
        <v>57825.02821661011</v>
      </c>
      <c r="AE112" s="4">
        <f t="shared" si="31"/>
        <v>40477.519751627071</v>
      </c>
    </row>
    <row r="113" spans="1:31">
      <c r="A113" s="30" t="s">
        <v>159</v>
      </c>
      <c r="B113" s="30" t="s">
        <v>323</v>
      </c>
      <c r="C113" s="30" t="s">
        <v>356</v>
      </c>
      <c r="D113" s="30">
        <v>2</v>
      </c>
      <c r="E113" s="30">
        <v>2600</v>
      </c>
      <c r="F113" s="29">
        <f t="shared" si="16"/>
        <v>0.97297297297297303</v>
      </c>
      <c r="G113" s="31">
        <f t="shared" si="17"/>
        <v>30356.756756756757</v>
      </c>
      <c r="H113" s="30">
        <v>417</v>
      </c>
      <c r="I113" s="30">
        <v>0.53149999999999997</v>
      </c>
      <c r="J113" s="30">
        <v>366</v>
      </c>
      <c r="K113" s="33">
        <v>594</v>
      </c>
      <c r="L113">
        <f t="shared" si="18"/>
        <v>228</v>
      </c>
      <c r="M113">
        <f t="shared" si="19"/>
        <v>51</v>
      </c>
      <c r="N113">
        <f t="shared" si="20"/>
        <v>0.27894736842105267</v>
      </c>
      <c r="O113" s="4">
        <f t="shared" si="21"/>
        <v>0.53149999999999997</v>
      </c>
      <c r="V113" s="3">
        <f t="shared" si="22"/>
        <v>366</v>
      </c>
      <c r="W113">
        <f t="shared" si="23"/>
        <v>285</v>
      </c>
      <c r="X113">
        <f t="shared" si="24"/>
        <v>337.5</v>
      </c>
      <c r="Y113">
        <f t="shared" si="25"/>
        <v>-179.99242137173172</v>
      </c>
      <c r="Z113">
        <f t="shared" si="26"/>
        <v>321.86955286093217</v>
      </c>
      <c r="AA113">
        <f t="shared" si="27"/>
        <v>366</v>
      </c>
      <c r="AB113">
        <f t="shared" si="28"/>
        <v>0.1</v>
      </c>
      <c r="AC113">
        <f t="shared" si="29"/>
        <v>0.77153000000000005</v>
      </c>
      <c r="AD113">
        <f t="shared" si="30"/>
        <v>103068.69270000001</v>
      </c>
      <c r="AE113" s="4">
        <f t="shared" si="31"/>
        <v>72148.084889999998</v>
      </c>
    </row>
    <row r="114" spans="1:31">
      <c r="A114" s="30" t="s">
        <v>160</v>
      </c>
      <c r="B114" s="30" t="s">
        <v>323</v>
      </c>
      <c r="C114" s="30" t="s">
        <v>357</v>
      </c>
      <c r="D114" s="30">
        <v>1</v>
      </c>
      <c r="E114" s="30">
        <v>2500</v>
      </c>
      <c r="F114" s="29">
        <f t="shared" si="16"/>
        <v>0.97297297297297303</v>
      </c>
      <c r="G114" s="31">
        <f t="shared" si="17"/>
        <v>29189.18918918919</v>
      </c>
      <c r="H114" s="30">
        <v>474</v>
      </c>
      <c r="I114" s="30">
        <v>0.4274</v>
      </c>
      <c r="J114" s="30">
        <v>333</v>
      </c>
      <c r="K114" s="33">
        <v>665</v>
      </c>
      <c r="L114">
        <f t="shared" si="18"/>
        <v>332</v>
      </c>
      <c r="M114">
        <f t="shared" si="19"/>
        <v>141</v>
      </c>
      <c r="N114">
        <f t="shared" si="20"/>
        <v>0.43975903614457834</v>
      </c>
      <c r="O114" s="4">
        <f t="shared" si="21"/>
        <v>0.4274</v>
      </c>
      <c r="V114" s="3">
        <f t="shared" si="22"/>
        <v>333</v>
      </c>
      <c r="W114">
        <f t="shared" si="23"/>
        <v>415</v>
      </c>
      <c r="X114">
        <f t="shared" si="24"/>
        <v>291.5</v>
      </c>
      <c r="Y114">
        <f t="shared" si="25"/>
        <v>-262.09422761146902</v>
      </c>
      <c r="Z114">
        <f t="shared" si="26"/>
        <v>368.71355942907672</v>
      </c>
      <c r="AA114">
        <f t="shared" si="27"/>
        <v>368.71355942907672</v>
      </c>
      <c r="AB114">
        <f t="shared" si="28"/>
        <v>0.18605676970861862</v>
      </c>
      <c r="AC114">
        <f t="shared" si="29"/>
        <v>0.70339885542168668</v>
      </c>
      <c r="AD114">
        <f t="shared" si="30"/>
        <v>94663.733923517051</v>
      </c>
      <c r="AE114" s="4">
        <f t="shared" si="31"/>
        <v>66264.613746461939</v>
      </c>
    </row>
    <row r="115" spans="1:31">
      <c r="A115" s="30" t="s">
        <v>161</v>
      </c>
      <c r="B115" s="30" t="s">
        <v>294</v>
      </c>
      <c r="C115" s="30" t="s">
        <v>357</v>
      </c>
      <c r="D115" s="30">
        <v>1</v>
      </c>
      <c r="E115" s="30">
        <v>1500</v>
      </c>
      <c r="F115" s="29">
        <f t="shared" si="16"/>
        <v>0.97297297297297303</v>
      </c>
      <c r="G115" s="31">
        <f t="shared" si="17"/>
        <v>17513.513513513513</v>
      </c>
      <c r="H115" s="30">
        <v>146</v>
      </c>
      <c r="I115" s="30">
        <v>0.24110000000000001</v>
      </c>
      <c r="J115" s="30">
        <v>81</v>
      </c>
      <c r="K115" s="33">
        <v>205</v>
      </c>
      <c r="L115">
        <f t="shared" si="18"/>
        <v>124</v>
      </c>
      <c r="M115">
        <f t="shared" si="19"/>
        <v>65</v>
      </c>
      <c r="N115">
        <f t="shared" si="20"/>
        <v>0.51935483870967747</v>
      </c>
      <c r="O115" s="4">
        <f t="shared" si="21"/>
        <v>0.24110000000000001</v>
      </c>
      <c r="V115" s="3">
        <f t="shared" si="22"/>
        <v>81</v>
      </c>
      <c r="W115">
        <f t="shared" si="23"/>
        <v>155</v>
      </c>
      <c r="X115">
        <f t="shared" si="24"/>
        <v>65.5</v>
      </c>
      <c r="Y115">
        <f t="shared" si="25"/>
        <v>-97.890615131994451</v>
      </c>
      <c r="Z115">
        <f t="shared" si="26"/>
        <v>116.02554629278768</v>
      </c>
      <c r="AA115">
        <f t="shared" si="27"/>
        <v>116.02554629278768</v>
      </c>
      <c r="AB115">
        <f t="shared" si="28"/>
        <v>0.32597126640508178</v>
      </c>
      <c r="AC115">
        <f t="shared" si="29"/>
        <v>0.59262854838709678</v>
      </c>
      <c r="AD115">
        <f t="shared" si="30"/>
        <v>25097.418642489851</v>
      </c>
      <c r="AE115" s="4">
        <f t="shared" si="31"/>
        <v>17568.193049742895</v>
      </c>
    </row>
    <row r="116" spans="1:31">
      <c r="A116" s="30" t="s">
        <v>162</v>
      </c>
      <c r="B116" s="30" t="s">
        <v>316</v>
      </c>
      <c r="C116" s="30" t="s">
        <v>356</v>
      </c>
      <c r="D116" s="30">
        <v>1</v>
      </c>
      <c r="E116" s="30">
        <v>1700</v>
      </c>
      <c r="F116" s="29">
        <f t="shared" si="16"/>
        <v>0.97297297297297303</v>
      </c>
      <c r="G116" s="31">
        <f t="shared" si="17"/>
        <v>19848.64864864865</v>
      </c>
      <c r="H116" s="30">
        <v>312</v>
      </c>
      <c r="I116" s="30">
        <v>0.41099999999999998</v>
      </c>
      <c r="J116" s="30">
        <v>106</v>
      </c>
      <c r="K116" s="33">
        <v>465</v>
      </c>
      <c r="L116">
        <f t="shared" si="18"/>
        <v>359</v>
      </c>
      <c r="M116">
        <f t="shared" si="19"/>
        <v>206</v>
      </c>
      <c r="N116">
        <f t="shared" si="20"/>
        <v>0.55905292479108637</v>
      </c>
      <c r="O116" s="4">
        <f t="shared" si="21"/>
        <v>0.41099999999999998</v>
      </c>
      <c r="V116" s="3">
        <f t="shared" si="22"/>
        <v>106</v>
      </c>
      <c r="W116">
        <f t="shared" si="23"/>
        <v>448.75</v>
      </c>
      <c r="X116">
        <f t="shared" si="24"/>
        <v>61.125</v>
      </c>
      <c r="Y116">
        <f t="shared" si="25"/>
        <v>-283.4091196160162</v>
      </c>
      <c r="Z116">
        <f t="shared" si="26"/>
        <v>271.658638057345</v>
      </c>
      <c r="AA116">
        <f t="shared" si="27"/>
        <v>271.658638057345</v>
      </c>
      <c r="AB116">
        <f t="shared" si="28"/>
        <v>0.46915573940355432</v>
      </c>
      <c r="AC116">
        <f t="shared" si="29"/>
        <v>0.47926940111420607</v>
      </c>
      <c r="AD116">
        <f t="shared" si="30"/>
        <v>47522.15056077428</v>
      </c>
      <c r="AE116" s="4">
        <f t="shared" si="31"/>
        <v>33265.505392541992</v>
      </c>
    </row>
    <row r="117" spans="1:31">
      <c r="A117" s="30" t="s">
        <v>163</v>
      </c>
      <c r="B117" s="30" t="s">
        <v>323</v>
      </c>
      <c r="C117" s="30" t="s">
        <v>357</v>
      </c>
      <c r="D117" s="30">
        <v>2</v>
      </c>
      <c r="E117" s="30">
        <v>3600</v>
      </c>
      <c r="F117" s="29">
        <f t="shared" si="16"/>
        <v>0.97297297297297303</v>
      </c>
      <c r="G117" s="31">
        <f t="shared" si="17"/>
        <v>42032.432432432433</v>
      </c>
      <c r="H117" s="30">
        <v>491</v>
      </c>
      <c r="I117" s="30">
        <v>0.39729999999999999</v>
      </c>
      <c r="J117" s="30">
        <v>336</v>
      </c>
      <c r="K117" s="33">
        <v>624</v>
      </c>
      <c r="L117">
        <f t="shared" si="18"/>
        <v>288</v>
      </c>
      <c r="M117">
        <f t="shared" si="19"/>
        <v>155</v>
      </c>
      <c r="N117">
        <f t="shared" si="20"/>
        <v>0.53055555555555556</v>
      </c>
      <c r="O117" s="4">
        <f t="shared" si="21"/>
        <v>0.39729999999999999</v>
      </c>
      <c r="V117" s="3">
        <f t="shared" si="22"/>
        <v>336</v>
      </c>
      <c r="W117">
        <f t="shared" si="23"/>
        <v>360</v>
      </c>
      <c r="X117">
        <f t="shared" si="24"/>
        <v>300</v>
      </c>
      <c r="Y117">
        <f t="shared" si="25"/>
        <v>-227.35884804850323</v>
      </c>
      <c r="Z117">
        <f t="shared" si="26"/>
        <v>343.41417203486174</v>
      </c>
      <c r="AA117">
        <f t="shared" si="27"/>
        <v>343.41417203486174</v>
      </c>
      <c r="AB117">
        <f t="shared" si="28"/>
        <v>0.12059492231906038</v>
      </c>
      <c r="AC117">
        <f t="shared" si="29"/>
        <v>0.75522499999999992</v>
      </c>
      <c r="AD117">
        <f t="shared" si="30"/>
        <v>94664.563347385367</v>
      </c>
      <c r="AE117" s="4">
        <f t="shared" si="31"/>
        <v>66265.194343169758</v>
      </c>
    </row>
    <row r="118" spans="1:31">
      <c r="A118" s="30" t="s">
        <v>164</v>
      </c>
      <c r="B118" s="30" t="s">
        <v>324</v>
      </c>
      <c r="C118" s="30" t="s">
        <v>356</v>
      </c>
      <c r="D118" s="30">
        <v>1</v>
      </c>
      <c r="E118" s="30">
        <v>1200</v>
      </c>
      <c r="F118" s="29">
        <f t="shared" si="16"/>
        <v>0.97297297297297303</v>
      </c>
      <c r="G118" s="31">
        <f t="shared" si="17"/>
        <v>14010.810810810812</v>
      </c>
      <c r="H118" s="30">
        <v>204</v>
      </c>
      <c r="I118" s="30">
        <v>0.79730000000000001</v>
      </c>
      <c r="J118" s="30">
        <v>173</v>
      </c>
      <c r="K118" s="33">
        <v>395</v>
      </c>
      <c r="L118">
        <f t="shared" si="18"/>
        <v>222</v>
      </c>
      <c r="M118">
        <f t="shared" si="19"/>
        <v>31</v>
      </c>
      <c r="N118">
        <f t="shared" si="20"/>
        <v>0.21171171171171171</v>
      </c>
      <c r="O118" s="4">
        <f t="shared" si="21"/>
        <v>0.79730000000000001</v>
      </c>
      <c r="V118" s="3">
        <f t="shared" si="22"/>
        <v>173</v>
      </c>
      <c r="W118">
        <f t="shared" si="23"/>
        <v>277.5</v>
      </c>
      <c r="X118">
        <f t="shared" si="24"/>
        <v>145.25</v>
      </c>
      <c r="Y118">
        <f t="shared" si="25"/>
        <v>-175.25577870405456</v>
      </c>
      <c r="Z118">
        <f t="shared" si="26"/>
        <v>221.7150909435392</v>
      </c>
      <c r="AA118">
        <f t="shared" si="27"/>
        <v>221.7150909435392</v>
      </c>
      <c r="AB118">
        <f t="shared" si="28"/>
        <v>0.27554987727401514</v>
      </c>
      <c r="AC118">
        <f t="shared" si="29"/>
        <v>0.63254716216216222</v>
      </c>
      <c r="AD118">
        <f t="shared" si="30"/>
        <v>51189.516828474421</v>
      </c>
      <c r="AE118" s="4">
        <f t="shared" si="31"/>
        <v>35832.661779932096</v>
      </c>
    </row>
    <row r="119" spans="1:31">
      <c r="A119" s="30" t="s">
        <v>165</v>
      </c>
      <c r="B119" s="30" t="s">
        <v>324</v>
      </c>
      <c r="C119" s="30" t="s">
        <v>356</v>
      </c>
      <c r="D119" s="30">
        <v>2</v>
      </c>
      <c r="E119" s="30">
        <v>1600</v>
      </c>
      <c r="F119" s="29">
        <f t="shared" si="16"/>
        <v>0.97297297297297303</v>
      </c>
      <c r="G119" s="31">
        <f t="shared" si="17"/>
        <v>18681.081081081084</v>
      </c>
      <c r="H119" s="30">
        <v>245</v>
      </c>
      <c r="I119" s="30">
        <v>0.68769999999999998</v>
      </c>
      <c r="J119" s="30">
        <v>228</v>
      </c>
      <c r="K119" s="33">
        <v>456</v>
      </c>
      <c r="L119">
        <f t="shared" si="18"/>
        <v>228</v>
      </c>
      <c r="M119">
        <f t="shared" si="19"/>
        <v>17</v>
      </c>
      <c r="N119">
        <f t="shared" si="20"/>
        <v>0.15964912280701754</v>
      </c>
      <c r="O119" s="4">
        <f t="shared" si="21"/>
        <v>0.68769999999999998</v>
      </c>
      <c r="V119" s="3">
        <f t="shared" si="22"/>
        <v>228</v>
      </c>
      <c r="W119">
        <f t="shared" si="23"/>
        <v>285</v>
      </c>
      <c r="X119">
        <f t="shared" si="24"/>
        <v>199.5</v>
      </c>
      <c r="Y119">
        <f t="shared" si="25"/>
        <v>-179.99242137173172</v>
      </c>
      <c r="Z119">
        <f t="shared" si="26"/>
        <v>252.86955286093217</v>
      </c>
      <c r="AA119">
        <f t="shared" si="27"/>
        <v>252.86955286093217</v>
      </c>
      <c r="AB119">
        <f t="shared" si="28"/>
        <v>0.18726158898572692</v>
      </c>
      <c r="AC119">
        <f t="shared" si="29"/>
        <v>0.70244499999999999</v>
      </c>
      <c r="AD119">
        <f t="shared" si="30"/>
        <v>64833.837866680085</v>
      </c>
      <c r="AE119" s="4">
        <f t="shared" si="31"/>
        <v>45383.686506676058</v>
      </c>
    </row>
    <row r="120" spans="1:31">
      <c r="A120" s="30" t="s">
        <v>166</v>
      </c>
      <c r="B120" s="30" t="s">
        <v>324</v>
      </c>
      <c r="C120" s="30" t="s">
        <v>357</v>
      </c>
      <c r="D120" s="30">
        <v>1</v>
      </c>
      <c r="E120" s="30">
        <v>1000</v>
      </c>
      <c r="F120" s="29">
        <f t="shared" si="16"/>
        <v>0.97297297297297303</v>
      </c>
      <c r="G120" s="31">
        <f t="shared" si="17"/>
        <v>11675.675675675677</v>
      </c>
      <c r="H120" s="30">
        <v>197</v>
      </c>
      <c r="I120" s="30">
        <v>0.58899999999999997</v>
      </c>
      <c r="J120" s="30">
        <v>155</v>
      </c>
      <c r="K120" s="33">
        <v>252</v>
      </c>
      <c r="L120">
        <f t="shared" si="18"/>
        <v>97</v>
      </c>
      <c r="M120">
        <f t="shared" si="19"/>
        <v>42</v>
      </c>
      <c r="N120">
        <f t="shared" si="20"/>
        <v>0.44639175257731956</v>
      </c>
      <c r="O120" s="4">
        <f t="shared" si="21"/>
        <v>0.58899999999999997</v>
      </c>
      <c r="V120" s="3">
        <f t="shared" si="22"/>
        <v>155</v>
      </c>
      <c r="W120">
        <f t="shared" si="23"/>
        <v>121.25</v>
      </c>
      <c r="X120">
        <f t="shared" si="24"/>
        <v>142.875</v>
      </c>
      <c r="Y120">
        <f t="shared" si="25"/>
        <v>-76.575723127447276</v>
      </c>
      <c r="Z120">
        <f t="shared" si="26"/>
        <v>136.5804676645194</v>
      </c>
      <c r="AA120">
        <f t="shared" si="27"/>
        <v>155</v>
      </c>
      <c r="AB120">
        <f t="shared" si="28"/>
        <v>0.1</v>
      </c>
      <c r="AC120">
        <f t="shared" si="29"/>
        <v>0.77153000000000005</v>
      </c>
      <c r="AD120">
        <f t="shared" si="30"/>
        <v>43649.30975</v>
      </c>
      <c r="AE120" s="4">
        <f t="shared" si="31"/>
        <v>30554.516824999999</v>
      </c>
    </row>
    <row r="121" spans="1:31">
      <c r="A121" s="30" t="s">
        <v>167</v>
      </c>
      <c r="B121" s="30" t="s">
        <v>324</v>
      </c>
      <c r="C121" s="30" t="s">
        <v>357</v>
      </c>
      <c r="D121" s="30">
        <v>2</v>
      </c>
      <c r="E121" s="30">
        <v>1500</v>
      </c>
      <c r="F121" s="29">
        <f t="shared" si="16"/>
        <v>0.97297297297297303</v>
      </c>
      <c r="G121" s="31">
        <f t="shared" si="17"/>
        <v>17513.513513513513</v>
      </c>
      <c r="H121" s="30">
        <v>195</v>
      </c>
      <c r="I121" s="30">
        <v>0.61919999999999997</v>
      </c>
      <c r="J121" s="30">
        <v>158</v>
      </c>
      <c r="K121" s="33">
        <v>236</v>
      </c>
      <c r="L121">
        <f t="shared" si="18"/>
        <v>78</v>
      </c>
      <c r="M121">
        <f t="shared" si="19"/>
        <v>37</v>
      </c>
      <c r="N121">
        <f t="shared" si="20"/>
        <v>0.47948717948717956</v>
      </c>
      <c r="O121" s="4">
        <f t="shared" si="21"/>
        <v>0.61919999999999997</v>
      </c>
      <c r="V121" s="3">
        <f t="shared" si="22"/>
        <v>158</v>
      </c>
      <c r="W121">
        <f t="shared" si="23"/>
        <v>97.5</v>
      </c>
      <c r="X121">
        <f t="shared" si="24"/>
        <v>148.25</v>
      </c>
      <c r="Y121">
        <f t="shared" si="25"/>
        <v>-61.576354679802961</v>
      </c>
      <c r="Z121">
        <f t="shared" si="26"/>
        <v>126.50800492610838</v>
      </c>
      <c r="AA121">
        <f t="shared" si="27"/>
        <v>158</v>
      </c>
      <c r="AB121">
        <f t="shared" si="28"/>
        <v>0.1</v>
      </c>
      <c r="AC121">
        <f t="shared" si="29"/>
        <v>0.77153000000000005</v>
      </c>
      <c r="AD121">
        <f t="shared" si="30"/>
        <v>44494.1351</v>
      </c>
      <c r="AE121" s="4">
        <f t="shared" si="31"/>
        <v>31145.894569999997</v>
      </c>
    </row>
    <row r="122" spans="1:31">
      <c r="A122" s="30" t="s">
        <v>168</v>
      </c>
      <c r="B122" s="30" t="s">
        <v>325</v>
      </c>
      <c r="C122" s="30" t="s">
        <v>356</v>
      </c>
      <c r="D122" s="30">
        <v>1</v>
      </c>
      <c r="E122" s="30">
        <v>750</v>
      </c>
      <c r="F122" s="29">
        <f t="shared" si="16"/>
        <v>0.97297297297297303</v>
      </c>
      <c r="G122" s="31">
        <f t="shared" si="17"/>
        <v>8756.7567567567567</v>
      </c>
      <c r="H122" s="30">
        <v>124</v>
      </c>
      <c r="I122" s="30">
        <v>0.45479999999999998</v>
      </c>
      <c r="J122" s="30">
        <v>89</v>
      </c>
      <c r="K122" s="33">
        <v>155</v>
      </c>
      <c r="L122">
        <f t="shared" si="18"/>
        <v>66</v>
      </c>
      <c r="M122">
        <f t="shared" si="19"/>
        <v>35</v>
      </c>
      <c r="N122">
        <f t="shared" si="20"/>
        <v>0.52424242424242429</v>
      </c>
      <c r="O122" s="4">
        <f t="shared" si="21"/>
        <v>0.45479999999999998</v>
      </c>
      <c r="V122" s="3">
        <f t="shared" si="22"/>
        <v>89</v>
      </c>
      <c r="W122">
        <f t="shared" si="23"/>
        <v>82.5</v>
      </c>
      <c r="X122">
        <f t="shared" si="24"/>
        <v>80.75</v>
      </c>
      <c r="Y122">
        <f t="shared" si="25"/>
        <v>-52.103069344448656</v>
      </c>
      <c r="Z122">
        <f t="shared" si="26"/>
        <v>84.699081091322469</v>
      </c>
      <c r="AA122">
        <f t="shared" si="27"/>
        <v>89</v>
      </c>
      <c r="AB122">
        <f t="shared" si="28"/>
        <v>0.1</v>
      </c>
      <c r="AC122">
        <f t="shared" si="29"/>
        <v>0.77153000000000005</v>
      </c>
      <c r="AD122">
        <f t="shared" si="30"/>
        <v>25063.152050000004</v>
      </c>
      <c r="AE122" s="4">
        <f t="shared" si="31"/>
        <v>17544.206435</v>
      </c>
    </row>
    <row r="123" spans="1:31">
      <c r="A123" s="30" t="s">
        <v>169</v>
      </c>
      <c r="B123" s="30" t="s">
        <v>325</v>
      </c>
      <c r="C123" s="30" t="s">
        <v>356</v>
      </c>
      <c r="D123" s="30">
        <v>2</v>
      </c>
      <c r="E123" s="30">
        <v>1040</v>
      </c>
      <c r="F123" s="29">
        <f t="shared" si="16"/>
        <v>0.97297297297297303</v>
      </c>
      <c r="G123" s="31">
        <f t="shared" si="17"/>
        <v>12142.702702702703</v>
      </c>
      <c r="H123" s="30">
        <v>156</v>
      </c>
      <c r="I123" s="30">
        <v>0.48770000000000002</v>
      </c>
      <c r="J123" s="30">
        <v>115</v>
      </c>
      <c r="K123" s="33">
        <v>179</v>
      </c>
      <c r="L123">
        <f t="shared" si="18"/>
        <v>64</v>
      </c>
      <c r="M123">
        <f t="shared" si="19"/>
        <v>41</v>
      </c>
      <c r="N123">
        <f t="shared" si="20"/>
        <v>0.61250000000000004</v>
      </c>
      <c r="O123" s="4">
        <f t="shared" si="21"/>
        <v>0.48770000000000002</v>
      </c>
      <c r="V123" s="3">
        <f t="shared" si="22"/>
        <v>115</v>
      </c>
      <c r="W123">
        <f t="shared" si="23"/>
        <v>80</v>
      </c>
      <c r="X123">
        <f t="shared" si="24"/>
        <v>107</v>
      </c>
      <c r="Y123">
        <f t="shared" si="25"/>
        <v>-50.524188455222941</v>
      </c>
      <c r="Z123">
        <f t="shared" si="26"/>
        <v>96.480927118858162</v>
      </c>
      <c r="AA123">
        <f t="shared" si="27"/>
        <v>115</v>
      </c>
      <c r="AB123">
        <f t="shared" si="28"/>
        <v>0.1</v>
      </c>
      <c r="AC123">
        <f t="shared" si="29"/>
        <v>0.77153000000000005</v>
      </c>
      <c r="AD123">
        <f t="shared" si="30"/>
        <v>32384.971750000004</v>
      </c>
      <c r="AE123" s="4">
        <f t="shared" si="31"/>
        <v>22669.480225000003</v>
      </c>
    </row>
    <row r="124" spans="1:31">
      <c r="A124" s="30" t="s">
        <v>170</v>
      </c>
      <c r="B124" s="30" t="s">
        <v>325</v>
      </c>
      <c r="C124" s="30" t="s">
        <v>357</v>
      </c>
      <c r="D124" s="30">
        <v>1</v>
      </c>
      <c r="E124" s="30">
        <v>900</v>
      </c>
      <c r="F124" s="29">
        <f t="shared" si="16"/>
        <v>0.97297297297297303</v>
      </c>
      <c r="G124" s="31">
        <f t="shared" si="17"/>
        <v>10508.108108108108</v>
      </c>
      <c r="H124" s="30">
        <v>256</v>
      </c>
      <c r="I124" s="30">
        <v>0.47949999999999998</v>
      </c>
      <c r="J124" s="30">
        <v>152</v>
      </c>
      <c r="K124" s="33">
        <v>300</v>
      </c>
      <c r="L124">
        <f t="shared" si="18"/>
        <v>148</v>
      </c>
      <c r="M124">
        <f t="shared" si="19"/>
        <v>104</v>
      </c>
      <c r="N124">
        <f t="shared" si="20"/>
        <v>0.66216216216216217</v>
      </c>
      <c r="O124" s="4">
        <f t="shared" si="21"/>
        <v>0.47949999999999998</v>
      </c>
      <c r="V124" s="3">
        <f t="shared" si="22"/>
        <v>152</v>
      </c>
      <c r="W124">
        <f t="shared" si="23"/>
        <v>185</v>
      </c>
      <c r="X124">
        <f t="shared" si="24"/>
        <v>133.5</v>
      </c>
      <c r="Y124">
        <f t="shared" si="25"/>
        <v>-116.83718580270305</v>
      </c>
      <c r="Z124">
        <f t="shared" si="26"/>
        <v>166.14339396235948</v>
      </c>
      <c r="AA124">
        <f t="shared" si="27"/>
        <v>166.14339396235948</v>
      </c>
      <c r="AB124">
        <f t="shared" si="28"/>
        <v>0.17645077817491611</v>
      </c>
      <c r="AC124">
        <f t="shared" si="29"/>
        <v>0.7110039189189189</v>
      </c>
      <c r="AD124">
        <f t="shared" si="30"/>
        <v>43116.940536550515</v>
      </c>
      <c r="AE124" s="4">
        <f t="shared" si="31"/>
        <v>30181.858375585358</v>
      </c>
    </row>
    <row r="125" spans="1:31">
      <c r="A125" s="30" t="s">
        <v>171</v>
      </c>
      <c r="B125" s="30" t="s">
        <v>325</v>
      </c>
      <c r="C125" s="30" t="s">
        <v>357</v>
      </c>
      <c r="D125" s="30">
        <v>2</v>
      </c>
      <c r="E125" s="30">
        <v>1400</v>
      </c>
      <c r="F125" s="29">
        <f t="shared" si="16"/>
        <v>0.97297297297297303</v>
      </c>
      <c r="G125" s="31">
        <f t="shared" si="17"/>
        <v>16345.945945945947</v>
      </c>
      <c r="H125" s="30">
        <v>284</v>
      </c>
      <c r="I125" s="30">
        <v>0.49320000000000003</v>
      </c>
      <c r="J125" s="30">
        <v>175</v>
      </c>
      <c r="K125" s="33">
        <v>368</v>
      </c>
      <c r="L125">
        <f t="shared" si="18"/>
        <v>193</v>
      </c>
      <c r="M125">
        <f t="shared" si="19"/>
        <v>109</v>
      </c>
      <c r="N125">
        <f t="shared" si="20"/>
        <v>0.55181347150259075</v>
      </c>
      <c r="O125" s="4">
        <f t="shared" si="21"/>
        <v>0.49320000000000003</v>
      </c>
      <c r="V125" s="3">
        <f t="shared" si="22"/>
        <v>175</v>
      </c>
      <c r="W125">
        <f t="shared" si="23"/>
        <v>241.25</v>
      </c>
      <c r="X125">
        <f t="shared" si="24"/>
        <v>150.875</v>
      </c>
      <c r="Y125">
        <f t="shared" si="25"/>
        <v>-152.36200581028169</v>
      </c>
      <c r="Z125">
        <f t="shared" si="26"/>
        <v>205.05185834280664</v>
      </c>
      <c r="AA125">
        <f t="shared" si="27"/>
        <v>205.05185834280664</v>
      </c>
      <c r="AB125">
        <f t="shared" si="28"/>
        <v>0.22456728846759227</v>
      </c>
      <c r="AC125">
        <f t="shared" si="29"/>
        <v>0.67291007772020728</v>
      </c>
      <c r="AD125">
        <f t="shared" si="30"/>
        <v>50363.233605957794</v>
      </c>
      <c r="AE125" s="4">
        <f t="shared" si="31"/>
        <v>35254.263524170456</v>
      </c>
    </row>
    <row r="126" spans="1:31">
      <c r="A126" s="30" t="s">
        <v>172</v>
      </c>
      <c r="B126" s="30" t="s">
        <v>326</v>
      </c>
      <c r="C126" s="30" t="s">
        <v>356</v>
      </c>
      <c r="D126" s="30">
        <v>1</v>
      </c>
      <c r="E126" s="30">
        <v>825</v>
      </c>
      <c r="F126" s="29">
        <f t="shared" si="16"/>
        <v>0.97297297297297303</v>
      </c>
      <c r="G126" s="31">
        <f t="shared" si="17"/>
        <v>9632.4324324324334</v>
      </c>
      <c r="H126" s="30">
        <v>128</v>
      </c>
      <c r="I126" s="30">
        <v>0.36159999999999998</v>
      </c>
      <c r="J126" s="30">
        <v>77</v>
      </c>
      <c r="K126" s="33">
        <v>161</v>
      </c>
      <c r="L126">
        <f t="shared" si="18"/>
        <v>84</v>
      </c>
      <c r="M126">
        <f t="shared" si="19"/>
        <v>51</v>
      </c>
      <c r="N126">
        <f t="shared" si="20"/>
        <v>0.58571428571428574</v>
      </c>
      <c r="O126" s="4">
        <f t="shared" si="21"/>
        <v>0.36159999999999998</v>
      </c>
      <c r="V126" s="3">
        <f t="shared" si="22"/>
        <v>77</v>
      </c>
      <c r="W126">
        <f t="shared" si="23"/>
        <v>105</v>
      </c>
      <c r="X126">
        <f t="shared" si="24"/>
        <v>66.5</v>
      </c>
      <c r="Y126">
        <f t="shared" si="25"/>
        <v>-66.312997347480106</v>
      </c>
      <c r="Z126">
        <f t="shared" si="26"/>
        <v>89.662466843501335</v>
      </c>
      <c r="AA126">
        <f t="shared" si="27"/>
        <v>89.662466843501335</v>
      </c>
      <c r="AB126">
        <f t="shared" si="28"/>
        <v>0.22059492231906033</v>
      </c>
      <c r="AC126">
        <f t="shared" si="29"/>
        <v>0.67605499999999996</v>
      </c>
      <c r="AD126">
        <f t="shared" si="30"/>
        <v>22125.1170429874</v>
      </c>
      <c r="AE126" s="4">
        <f t="shared" si="31"/>
        <v>15487.581930091179</v>
      </c>
    </row>
    <row r="127" spans="1:31">
      <c r="A127" s="30" t="s">
        <v>173</v>
      </c>
      <c r="B127" s="30" t="s">
        <v>327</v>
      </c>
      <c r="C127" s="30" t="s">
        <v>356</v>
      </c>
      <c r="D127" s="30">
        <v>2</v>
      </c>
      <c r="E127" s="30">
        <v>2700</v>
      </c>
      <c r="F127" s="29">
        <f t="shared" si="16"/>
        <v>0.97297297297297303</v>
      </c>
      <c r="G127" s="31">
        <f t="shared" si="17"/>
        <v>31524.324324324327</v>
      </c>
      <c r="H127" s="30">
        <v>337</v>
      </c>
      <c r="I127" s="30">
        <v>0.4219</v>
      </c>
      <c r="J127" s="30">
        <v>157</v>
      </c>
      <c r="K127" s="33">
        <v>526</v>
      </c>
      <c r="L127">
        <f t="shared" si="18"/>
        <v>369</v>
      </c>
      <c r="M127">
        <f t="shared" si="19"/>
        <v>180</v>
      </c>
      <c r="N127">
        <f t="shared" si="20"/>
        <v>0.49024390243902438</v>
      </c>
      <c r="O127" s="4">
        <f t="shared" si="21"/>
        <v>0.4219</v>
      </c>
      <c r="V127" s="3">
        <f t="shared" si="22"/>
        <v>157</v>
      </c>
      <c r="W127">
        <f t="shared" si="23"/>
        <v>461.25</v>
      </c>
      <c r="X127">
        <f t="shared" si="24"/>
        <v>110.875</v>
      </c>
      <c r="Y127">
        <f t="shared" si="25"/>
        <v>-291.30352406214479</v>
      </c>
      <c r="Z127">
        <f t="shared" si="26"/>
        <v>303.24940791966662</v>
      </c>
      <c r="AA127">
        <f t="shared" si="27"/>
        <v>303.24940791966662</v>
      </c>
      <c r="AB127">
        <f t="shared" si="28"/>
        <v>0.41707188708870813</v>
      </c>
      <c r="AC127">
        <f t="shared" si="29"/>
        <v>0.52050418699186984</v>
      </c>
      <c r="AD127">
        <f t="shared" si="30"/>
        <v>57612.544081622065</v>
      </c>
      <c r="AE127" s="4">
        <f t="shared" si="31"/>
        <v>40328.78085713544</v>
      </c>
    </row>
    <row r="128" spans="1:31">
      <c r="A128" s="30" t="s">
        <v>174</v>
      </c>
      <c r="B128" s="30" t="s">
        <v>326</v>
      </c>
      <c r="C128" s="30" t="s">
        <v>356</v>
      </c>
      <c r="D128" s="30">
        <v>2</v>
      </c>
      <c r="E128" s="30">
        <v>1300</v>
      </c>
      <c r="F128" s="29">
        <f t="shared" si="16"/>
        <v>0.97297297297297303</v>
      </c>
      <c r="G128" s="31">
        <f t="shared" si="17"/>
        <v>15178.378378378378</v>
      </c>
      <c r="H128" s="30">
        <v>139</v>
      </c>
      <c r="I128" s="30">
        <v>0.74250000000000005</v>
      </c>
      <c r="J128" s="30">
        <v>125</v>
      </c>
      <c r="K128" s="33">
        <v>170</v>
      </c>
      <c r="L128">
        <f t="shared" si="18"/>
        <v>45</v>
      </c>
      <c r="M128">
        <f t="shared" si="19"/>
        <v>14</v>
      </c>
      <c r="N128">
        <f t="shared" si="20"/>
        <v>0.34888888888888892</v>
      </c>
      <c r="O128" s="4">
        <f t="shared" si="21"/>
        <v>0.74250000000000005</v>
      </c>
      <c r="V128" s="3">
        <f t="shared" si="22"/>
        <v>125</v>
      </c>
      <c r="W128">
        <f t="shared" si="23"/>
        <v>56.25</v>
      </c>
      <c r="X128">
        <f t="shared" si="24"/>
        <v>119.375</v>
      </c>
      <c r="Y128">
        <f t="shared" si="25"/>
        <v>-35.524820007578633</v>
      </c>
      <c r="Z128">
        <f t="shared" si="26"/>
        <v>89.908464380447157</v>
      </c>
      <c r="AA128">
        <f t="shared" si="27"/>
        <v>125</v>
      </c>
      <c r="AB128">
        <f t="shared" si="28"/>
        <v>0.1</v>
      </c>
      <c r="AC128">
        <f t="shared" si="29"/>
        <v>0.77153000000000005</v>
      </c>
      <c r="AD128">
        <f t="shared" si="30"/>
        <v>35201.056250000001</v>
      </c>
      <c r="AE128" s="4">
        <f t="shared" si="31"/>
        <v>24640.739375000001</v>
      </c>
    </row>
    <row r="129" spans="1:31">
      <c r="A129" s="30" t="s">
        <v>175</v>
      </c>
      <c r="B129" s="30" t="s">
        <v>326</v>
      </c>
      <c r="C129" s="30" t="s">
        <v>357</v>
      </c>
      <c r="D129" s="30">
        <v>1</v>
      </c>
      <c r="E129" s="30">
        <v>1000</v>
      </c>
      <c r="F129" s="29">
        <f t="shared" si="16"/>
        <v>0.97297297297297303</v>
      </c>
      <c r="G129" s="31">
        <f t="shared" si="17"/>
        <v>11675.675675675677</v>
      </c>
      <c r="H129" s="30">
        <v>240</v>
      </c>
      <c r="I129" s="30">
        <v>0.36990000000000001</v>
      </c>
      <c r="J129" s="30">
        <v>140</v>
      </c>
      <c r="K129" s="33">
        <v>288</v>
      </c>
      <c r="L129">
        <f t="shared" si="18"/>
        <v>148</v>
      </c>
      <c r="M129">
        <f t="shared" si="19"/>
        <v>100</v>
      </c>
      <c r="N129">
        <f t="shared" si="20"/>
        <v>0.64054054054054055</v>
      </c>
      <c r="O129" s="4">
        <f t="shared" si="21"/>
        <v>0.36990000000000001</v>
      </c>
      <c r="V129" s="3">
        <f t="shared" si="22"/>
        <v>140</v>
      </c>
      <c r="W129">
        <f t="shared" si="23"/>
        <v>185</v>
      </c>
      <c r="X129">
        <f t="shared" si="24"/>
        <v>121.5</v>
      </c>
      <c r="Y129">
        <f t="shared" si="25"/>
        <v>-116.83718580270305</v>
      </c>
      <c r="Z129">
        <f t="shared" si="26"/>
        <v>160.14339396235948</v>
      </c>
      <c r="AA129">
        <f t="shared" si="27"/>
        <v>160.14339396235948</v>
      </c>
      <c r="AB129">
        <f t="shared" si="28"/>
        <v>0.20888321060734855</v>
      </c>
      <c r="AC129">
        <f t="shared" si="29"/>
        <v>0.68532716216216216</v>
      </c>
      <c r="AD129">
        <f t="shared" si="30"/>
        <v>40058.97546898295</v>
      </c>
      <c r="AE129" s="4">
        <f t="shared" si="31"/>
        <v>28041.282828288062</v>
      </c>
    </row>
    <row r="130" spans="1:31">
      <c r="A130" s="30" t="s">
        <v>176</v>
      </c>
      <c r="B130" s="30" t="s">
        <v>326</v>
      </c>
      <c r="C130" s="30" t="s">
        <v>357</v>
      </c>
      <c r="D130" s="30">
        <v>2</v>
      </c>
      <c r="E130" s="30">
        <v>1480</v>
      </c>
      <c r="F130" s="29">
        <f t="shared" si="16"/>
        <v>0.97297297297297303</v>
      </c>
      <c r="G130" s="31">
        <f t="shared" si="17"/>
        <v>17280</v>
      </c>
      <c r="H130" s="30">
        <v>249</v>
      </c>
      <c r="I130" s="30">
        <v>0.44109999999999999</v>
      </c>
      <c r="J130" s="30">
        <v>175</v>
      </c>
      <c r="K130" s="33">
        <v>310</v>
      </c>
      <c r="L130">
        <f t="shared" si="18"/>
        <v>135</v>
      </c>
      <c r="M130">
        <f t="shared" si="19"/>
        <v>74</v>
      </c>
      <c r="N130">
        <f t="shared" si="20"/>
        <v>0.53851851851851851</v>
      </c>
      <c r="O130" s="4">
        <f t="shared" si="21"/>
        <v>0.44109999999999999</v>
      </c>
      <c r="V130" s="3">
        <f t="shared" si="22"/>
        <v>175</v>
      </c>
      <c r="W130">
        <f t="shared" si="23"/>
        <v>168.75</v>
      </c>
      <c r="X130">
        <f t="shared" si="24"/>
        <v>158.125</v>
      </c>
      <c r="Y130">
        <f t="shared" si="25"/>
        <v>-106.57446002273589</v>
      </c>
      <c r="Z130">
        <f t="shared" si="26"/>
        <v>169.72539314134144</v>
      </c>
      <c r="AA130">
        <f t="shared" si="27"/>
        <v>175</v>
      </c>
      <c r="AB130">
        <f t="shared" si="28"/>
        <v>0.1</v>
      </c>
      <c r="AC130">
        <f t="shared" si="29"/>
        <v>0.77153000000000005</v>
      </c>
      <c r="AD130">
        <f t="shared" si="30"/>
        <v>49281.478750000002</v>
      </c>
      <c r="AE130" s="4">
        <f t="shared" si="31"/>
        <v>34497.035125000002</v>
      </c>
    </row>
    <row r="131" spans="1:31">
      <c r="A131" s="30" t="s">
        <v>177</v>
      </c>
      <c r="B131" s="30" t="s">
        <v>328</v>
      </c>
      <c r="C131" s="30" t="s">
        <v>356</v>
      </c>
      <c r="D131" s="30">
        <v>1</v>
      </c>
      <c r="E131" s="30">
        <v>650</v>
      </c>
      <c r="F131" s="29">
        <f t="shared" si="16"/>
        <v>0.97297297297297303</v>
      </c>
      <c r="G131" s="31">
        <f t="shared" si="17"/>
        <v>7589.1891891891892</v>
      </c>
      <c r="H131" s="30">
        <v>107</v>
      </c>
      <c r="I131" s="30">
        <v>0.47949999999999998</v>
      </c>
      <c r="J131" s="30">
        <v>80</v>
      </c>
      <c r="K131" s="33">
        <v>156</v>
      </c>
      <c r="L131">
        <f t="shared" si="18"/>
        <v>76</v>
      </c>
      <c r="M131">
        <f t="shared" si="19"/>
        <v>27</v>
      </c>
      <c r="N131">
        <f t="shared" si="20"/>
        <v>0.38421052631578945</v>
      </c>
      <c r="O131" s="4">
        <f t="shared" si="21"/>
        <v>0.47949999999999998</v>
      </c>
      <c r="V131" s="3">
        <f t="shared" si="22"/>
        <v>80</v>
      </c>
      <c r="W131">
        <f t="shared" si="23"/>
        <v>95</v>
      </c>
      <c r="X131">
        <f t="shared" si="24"/>
        <v>70.5</v>
      </c>
      <c r="Y131">
        <f t="shared" si="25"/>
        <v>-59.997473790577239</v>
      </c>
      <c r="Z131">
        <f t="shared" si="26"/>
        <v>86.289850953644063</v>
      </c>
      <c r="AA131">
        <f t="shared" si="27"/>
        <v>86.289850953644063</v>
      </c>
      <c r="AB131">
        <f t="shared" si="28"/>
        <v>0.1662089574067796</v>
      </c>
      <c r="AC131">
        <f t="shared" si="29"/>
        <v>0.71911236842105264</v>
      </c>
      <c r="AD131">
        <f t="shared" si="30"/>
        <v>22649.016167840731</v>
      </c>
      <c r="AE131" s="4">
        <f t="shared" si="31"/>
        <v>15854.311317488511</v>
      </c>
    </row>
    <row r="132" spans="1:31">
      <c r="A132" s="30" t="s">
        <v>178</v>
      </c>
      <c r="B132" s="30" t="s">
        <v>328</v>
      </c>
      <c r="C132" s="30" t="s">
        <v>356</v>
      </c>
      <c r="D132" s="30">
        <v>2</v>
      </c>
      <c r="E132" s="30">
        <v>920</v>
      </c>
      <c r="F132" s="29">
        <f t="shared" ref="F132:F195" si="32">36/37</f>
        <v>0.97297297297297303</v>
      </c>
      <c r="G132" s="31">
        <f t="shared" ref="G132:G195" si="33">E132*12*F132</f>
        <v>10741.621621621622</v>
      </c>
      <c r="H132" s="30">
        <v>147</v>
      </c>
      <c r="I132" s="30">
        <v>0.41370000000000001</v>
      </c>
      <c r="J132" s="30">
        <v>108</v>
      </c>
      <c r="K132" s="33">
        <v>205</v>
      </c>
      <c r="L132">
        <f t="shared" ref="L132:L195" si="34">K132-J132</f>
        <v>97</v>
      </c>
      <c r="M132">
        <f t="shared" ref="M132:M195" si="35">H132-J132</f>
        <v>39</v>
      </c>
      <c r="N132">
        <f t="shared" ref="N132:N195" si="36">0.1+0.8*M132/L132</f>
        <v>0.42164948453608253</v>
      </c>
      <c r="O132" s="4">
        <f t="shared" ref="O132:O195" si="37">I132</f>
        <v>0.41370000000000001</v>
      </c>
      <c r="V132" s="3">
        <f t="shared" ref="V132:V195" si="38">J132</f>
        <v>108</v>
      </c>
      <c r="W132">
        <f t="shared" ref="W132:W195" si="39">1.25*(K132-J132)</f>
        <v>121.25</v>
      </c>
      <c r="X132">
        <f t="shared" ref="X132:X195" si="40">V132-((K132-J132)/8)</f>
        <v>95.875</v>
      </c>
      <c r="Y132">
        <f t="shared" ref="Y132:Y195" si="41">W132/(2*R$2)</f>
        <v>-76.575723127447276</v>
      </c>
      <c r="Z132">
        <f t="shared" ref="Z132:Z195" si="42">((R$2*X132)/W132-S$2)*Y132</f>
        <v>113.0804676645194</v>
      </c>
      <c r="AA132">
        <f t="shared" ref="AA132:AA195" si="43">IF(Z132&gt;V132,Z132,V132)</f>
        <v>113.0804676645194</v>
      </c>
      <c r="AB132">
        <f t="shared" ref="AB132:AB195" si="44">(AA132-X132)/W132</f>
        <v>0.14190076424345899</v>
      </c>
      <c r="AC132">
        <f t="shared" ref="AC132:AC195" si="45">R$2*AB132+S$2</f>
        <v>0.73835716494845349</v>
      </c>
      <c r="AD132">
        <f t="shared" ref="AD132:AD195" si="46">AA132*AC132*365</f>
        <v>30475.22733327423</v>
      </c>
      <c r="AE132" s="4">
        <f t="shared" ref="AE132:AE195" si="47">AD132*0.7</f>
        <v>21332.65913329196</v>
      </c>
    </row>
    <row r="133" spans="1:31">
      <c r="A133" s="30" t="s">
        <v>179</v>
      </c>
      <c r="B133" s="30" t="s">
        <v>328</v>
      </c>
      <c r="C133" s="30" t="s">
        <v>357</v>
      </c>
      <c r="D133" s="30">
        <v>1</v>
      </c>
      <c r="E133" s="30">
        <v>880</v>
      </c>
      <c r="F133" s="29">
        <f t="shared" si="32"/>
        <v>0.97297297297297303</v>
      </c>
      <c r="G133" s="31">
        <f t="shared" si="33"/>
        <v>10274.594594594595</v>
      </c>
      <c r="H133" s="30">
        <v>246</v>
      </c>
      <c r="I133" s="30">
        <v>0.44379999999999997</v>
      </c>
      <c r="J133" s="30">
        <v>145</v>
      </c>
      <c r="K133" s="33">
        <v>333</v>
      </c>
      <c r="L133">
        <f t="shared" si="34"/>
        <v>188</v>
      </c>
      <c r="M133">
        <f t="shared" si="35"/>
        <v>101</v>
      </c>
      <c r="N133">
        <f t="shared" si="36"/>
        <v>0.52978723404255323</v>
      </c>
      <c r="O133" s="4">
        <f t="shared" si="37"/>
        <v>0.44379999999999997</v>
      </c>
      <c r="V133" s="3">
        <f t="shared" si="38"/>
        <v>145</v>
      </c>
      <c r="W133">
        <f t="shared" si="39"/>
        <v>235</v>
      </c>
      <c r="X133">
        <f t="shared" si="40"/>
        <v>121.5</v>
      </c>
      <c r="Y133">
        <f t="shared" si="41"/>
        <v>-148.41480358721739</v>
      </c>
      <c r="Z133">
        <f t="shared" si="42"/>
        <v>187.00647341164583</v>
      </c>
      <c r="AA133">
        <f t="shared" si="43"/>
        <v>187.00647341164583</v>
      </c>
      <c r="AB133">
        <f t="shared" si="44"/>
        <v>0.2787509506878546</v>
      </c>
      <c r="AC133">
        <f t="shared" si="45"/>
        <v>0.63001287234042547</v>
      </c>
      <c r="AD133">
        <f t="shared" si="46"/>
        <v>43003.017193018401</v>
      </c>
      <c r="AE133" s="4">
        <f t="shared" si="47"/>
        <v>30102.112035112877</v>
      </c>
    </row>
    <row r="134" spans="1:31">
      <c r="A134" s="30" t="s">
        <v>180</v>
      </c>
      <c r="B134" s="30" t="s">
        <v>328</v>
      </c>
      <c r="C134" s="30" t="s">
        <v>357</v>
      </c>
      <c r="D134" s="30">
        <v>2</v>
      </c>
      <c r="E134" s="30">
        <v>1200</v>
      </c>
      <c r="F134" s="29">
        <f t="shared" si="32"/>
        <v>0.97297297297297303</v>
      </c>
      <c r="G134" s="31">
        <f t="shared" si="33"/>
        <v>14010.810810810812</v>
      </c>
      <c r="H134" s="30">
        <v>169</v>
      </c>
      <c r="I134" s="30">
        <v>0.61919999999999997</v>
      </c>
      <c r="J134" s="30">
        <v>160</v>
      </c>
      <c r="K134" s="33">
        <v>310</v>
      </c>
      <c r="L134">
        <f t="shared" si="34"/>
        <v>150</v>
      </c>
      <c r="M134">
        <f t="shared" si="35"/>
        <v>9</v>
      </c>
      <c r="N134">
        <f t="shared" si="36"/>
        <v>0.14800000000000002</v>
      </c>
      <c r="O134" s="4">
        <f t="shared" si="37"/>
        <v>0.61919999999999997</v>
      </c>
      <c r="V134" s="3">
        <f t="shared" si="38"/>
        <v>160</v>
      </c>
      <c r="W134">
        <f t="shared" si="39"/>
        <v>187.5</v>
      </c>
      <c r="X134">
        <f t="shared" si="40"/>
        <v>141.25</v>
      </c>
      <c r="Y134">
        <f t="shared" si="41"/>
        <v>-118.41606669192876</v>
      </c>
      <c r="Z134">
        <f t="shared" si="42"/>
        <v>171.36154793482379</v>
      </c>
      <c r="AA134">
        <f t="shared" si="43"/>
        <v>171.36154793482379</v>
      </c>
      <c r="AB134">
        <f t="shared" si="44"/>
        <v>0.16059492231906022</v>
      </c>
      <c r="AC134">
        <f t="shared" si="45"/>
        <v>0.72355700000000001</v>
      </c>
      <c r="AD134">
        <f t="shared" si="46"/>
        <v>45256.294351763216</v>
      </c>
      <c r="AE134" s="4">
        <f t="shared" si="47"/>
        <v>31679.40604623425</v>
      </c>
    </row>
    <row r="135" spans="1:31">
      <c r="A135" s="30" t="s">
        <v>181</v>
      </c>
      <c r="B135" s="30" t="s">
        <v>329</v>
      </c>
      <c r="C135" s="30" t="s">
        <v>356</v>
      </c>
      <c r="D135" s="30">
        <v>1</v>
      </c>
      <c r="E135" s="30">
        <v>1000</v>
      </c>
      <c r="F135" s="29">
        <f t="shared" si="32"/>
        <v>0.97297297297297303</v>
      </c>
      <c r="G135" s="31">
        <f t="shared" si="33"/>
        <v>11675.675675675677</v>
      </c>
      <c r="H135" s="30">
        <v>174</v>
      </c>
      <c r="I135" s="30">
        <v>0.54790000000000005</v>
      </c>
      <c r="J135" s="30">
        <v>95</v>
      </c>
      <c r="K135" s="33">
        <v>280</v>
      </c>
      <c r="L135">
        <f t="shared" si="34"/>
        <v>185</v>
      </c>
      <c r="M135">
        <f t="shared" si="35"/>
        <v>79</v>
      </c>
      <c r="N135">
        <f t="shared" si="36"/>
        <v>0.44162162162162166</v>
      </c>
      <c r="O135" s="4">
        <f t="shared" si="37"/>
        <v>0.54790000000000005</v>
      </c>
      <c r="V135" s="3">
        <f t="shared" si="38"/>
        <v>95</v>
      </c>
      <c r="W135">
        <f t="shared" si="39"/>
        <v>231.25</v>
      </c>
      <c r="X135">
        <f t="shared" si="40"/>
        <v>71.875</v>
      </c>
      <c r="Y135">
        <f t="shared" si="41"/>
        <v>-146.04648225337883</v>
      </c>
      <c r="Z135">
        <f t="shared" si="42"/>
        <v>160.17924245294938</v>
      </c>
      <c r="AA135">
        <f t="shared" si="43"/>
        <v>160.17924245294938</v>
      </c>
      <c r="AB135">
        <f t="shared" si="44"/>
        <v>0.38185618358032164</v>
      </c>
      <c r="AC135">
        <f t="shared" si="45"/>
        <v>0.54838445945945935</v>
      </c>
      <c r="AD135">
        <f t="shared" si="46"/>
        <v>32061.529660553009</v>
      </c>
      <c r="AE135" s="4">
        <f t="shared" si="47"/>
        <v>22443.070762387106</v>
      </c>
    </row>
    <row r="136" spans="1:31">
      <c r="A136" s="30" t="s">
        <v>182</v>
      </c>
      <c r="B136" s="30" t="s">
        <v>329</v>
      </c>
      <c r="C136" s="30" t="s">
        <v>356</v>
      </c>
      <c r="D136" s="30">
        <v>2</v>
      </c>
      <c r="E136" s="30">
        <v>1200</v>
      </c>
      <c r="F136" s="29">
        <f t="shared" si="32"/>
        <v>0.97297297297297303</v>
      </c>
      <c r="G136" s="31">
        <f t="shared" si="33"/>
        <v>14010.810810810812</v>
      </c>
      <c r="H136" s="30">
        <v>203</v>
      </c>
      <c r="I136" s="30">
        <v>0.2712</v>
      </c>
      <c r="J136" s="30">
        <v>125</v>
      </c>
      <c r="K136" s="33">
        <v>277</v>
      </c>
      <c r="L136">
        <f t="shared" si="34"/>
        <v>152</v>
      </c>
      <c r="M136">
        <f t="shared" si="35"/>
        <v>78</v>
      </c>
      <c r="N136">
        <f t="shared" si="36"/>
        <v>0.51052631578947372</v>
      </c>
      <c r="O136" s="4">
        <f t="shared" si="37"/>
        <v>0.2712</v>
      </c>
      <c r="V136" s="3">
        <f t="shared" si="38"/>
        <v>125</v>
      </c>
      <c r="W136">
        <f t="shared" si="39"/>
        <v>190</v>
      </c>
      <c r="X136">
        <f t="shared" si="40"/>
        <v>106</v>
      </c>
      <c r="Y136">
        <f t="shared" si="41"/>
        <v>-119.99494758115448</v>
      </c>
      <c r="Z136">
        <f t="shared" si="42"/>
        <v>155.0797019072881</v>
      </c>
      <c r="AA136">
        <f t="shared" si="43"/>
        <v>155.0797019072881</v>
      </c>
      <c r="AB136">
        <f t="shared" si="44"/>
        <v>0.25831422056467418</v>
      </c>
      <c r="AC136">
        <f t="shared" si="45"/>
        <v>0.64619263157894746</v>
      </c>
      <c r="AD136">
        <f t="shared" si="46"/>
        <v>36577.146648181464</v>
      </c>
      <c r="AE136" s="4">
        <f t="shared" si="47"/>
        <v>25604.002653727024</v>
      </c>
    </row>
    <row r="137" spans="1:31">
      <c r="A137" s="30" t="s">
        <v>183</v>
      </c>
      <c r="B137" s="30" t="s">
        <v>329</v>
      </c>
      <c r="C137" s="30" t="s">
        <v>357</v>
      </c>
      <c r="D137" s="30">
        <v>1</v>
      </c>
      <c r="E137" s="30">
        <v>1400</v>
      </c>
      <c r="F137" s="29">
        <f t="shared" si="32"/>
        <v>0.97297297297297303</v>
      </c>
      <c r="G137" s="31">
        <f t="shared" si="33"/>
        <v>16345.945945945947</v>
      </c>
      <c r="H137" s="30">
        <v>240</v>
      </c>
      <c r="I137" s="30">
        <v>0.76160000000000005</v>
      </c>
      <c r="J137" s="30">
        <v>209</v>
      </c>
      <c r="K137" s="33">
        <v>384</v>
      </c>
      <c r="L137">
        <f t="shared" si="34"/>
        <v>175</v>
      </c>
      <c r="M137">
        <f t="shared" si="35"/>
        <v>31</v>
      </c>
      <c r="N137">
        <f t="shared" si="36"/>
        <v>0.24171428571428571</v>
      </c>
      <c r="O137" s="4">
        <f t="shared" si="37"/>
        <v>0.76160000000000005</v>
      </c>
      <c r="V137" s="3">
        <f t="shared" si="38"/>
        <v>209</v>
      </c>
      <c r="W137">
        <f t="shared" si="39"/>
        <v>218.75</v>
      </c>
      <c r="X137">
        <f t="shared" si="40"/>
        <v>187.125</v>
      </c>
      <c r="Y137">
        <f t="shared" si="41"/>
        <v>-138.15207780725024</v>
      </c>
      <c r="Z137">
        <f t="shared" si="42"/>
        <v>211.08847259062779</v>
      </c>
      <c r="AA137">
        <f t="shared" si="43"/>
        <v>211.08847259062779</v>
      </c>
      <c r="AB137">
        <f t="shared" si="44"/>
        <v>0.10954730327144131</v>
      </c>
      <c r="AC137">
        <f t="shared" si="45"/>
        <v>0.76397139999999997</v>
      </c>
      <c r="AD137">
        <f t="shared" si="46"/>
        <v>58861.927914057087</v>
      </c>
      <c r="AE137" s="4">
        <f t="shared" si="47"/>
        <v>41203.349539839961</v>
      </c>
    </row>
    <row r="138" spans="1:31">
      <c r="A138" s="30" t="s">
        <v>184</v>
      </c>
      <c r="B138" s="30" t="s">
        <v>327</v>
      </c>
      <c r="C138" s="30" t="s">
        <v>357</v>
      </c>
      <c r="D138" s="30">
        <v>1</v>
      </c>
      <c r="E138" s="30">
        <v>2700</v>
      </c>
      <c r="F138" s="29">
        <f t="shared" si="32"/>
        <v>0.97297297297297303</v>
      </c>
      <c r="G138" s="31">
        <f t="shared" si="33"/>
        <v>31524.324324324327</v>
      </c>
      <c r="H138" s="30">
        <v>389</v>
      </c>
      <c r="I138" s="30">
        <v>0.51229999999999998</v>
      </c>
      <c r="J138" s="30">
        <v>202</v>
      </c>
      <c r="K138" s="33">
        <v>629</v>
      </c>
      <c r="L138">
        <f t="shared" si="34"/>
        <v>427</v>
      </c>
      <c r="M138">
        <f t="shared" si="35"/>
        <v>187</v>
      </c>
      <c r="N138">
        <f t="shared" si="36"/>
        <v>0.45035128805620606</v>
      </c>
      <c r="O138" s="4">
        <f t="shared" si="37"/>
        <v>0.51229999999999998</v>
      </c>
      <c r="V138" s="3">
        <f t="shared" si="38"/>
        <v>202</v>
      </c>
      <c r="W138">
        <f t="shared" si="39"/>
        <v>533.75</v>
      </c>
      <c r="X138">
        <f t="shared" si="40"/>
        <v>148.625</v>
      </c>
      <c r="Y138">
        <f t="shared" si="41"/>
        <v>-337.09106984969054</v>
      </c>
      <c r="Z138">
        <f t="shared" si="42"/>
        <v>361.07587312113174</v>
      </c>
      <c r="AA138">
        <f t="shared" si="43"/>
        <v>361.07587312113174</v>
      </c>
      <c r="AB138">
        <f t="shared" si="44"/>
        <v>0.39803442270938028</v>
      </c>
      <c r="AC138">
        <f t="shared" si="45"/>
        <v>0.5355761475409837</v>
      </c>
      <c r="AD138">
        <f t="shared" si="46"/>
        <v>70585.023160117664</v>
      </c>
      <c r="AE138" s="4">
        <f t="shared" si="47"/>
        <v>49409.516212082359</v>
      </c>
    </row>
    <row r="139" spans="1:31">
      <c r="A139" s="30" t="s">
        <v>185</v>
      </c>
      <c r="B139" s="30" t="s">
        <v>329</v>
      </c>
      <c r="C139" s="30" t="s">
        <v>357</v>
      </c>
      <c r="D139" s="30">
        <v>2</v>
      </c>
      <c r="E139" s="30">
        <v>1600</v>
      </c>
      <c r="F139" s="29">
        <f t="shared" si="32"/>
        <v>0.97297297297297303</v>
      </c>
      <c r="G139" s="31">
        <f t="shared" si="33"/>
        <v>18681.081081081084</v>
      </c>
      <c r="H139" s="30">
        <v>312</v>
      </c>
      <c r="I139" s="30">
        <v>0.60819999999999996</v>
      </c>
      <c r="J139" s="30">
        <v>220</v>
      </c>
      <c r="K139" s="33">
        <v>418</v>
      </c>
      <c r="L139">
        <f t="shared" si="34"/>
        <v>198</v>
      </c>
      <c r="M139">
        <f t="shared" si="35"/>
        <v>92</v>
      </c>
      <c r="N139">
        <f t="shared" si="36"/>
        <v>0.47171717171717176</v>
      </c>
      <c r="O139" s="4">
        <f t="shared" si="37"/>
        <v>0.60819999999999996</v>
      </c>
      <c r="V139" s="3">
        <f t="shared" si="38"/>
        <v>220</v>
      </c>
      <c r="W139">
        <f t="shared" si="39"/>
        <v>247.5</v>
      </c>
      <c r="X139">
        <f t="shared" si="40"/>
        <v>195.25</v>
      </c>
      <c r="Y139">
        <f t="shared" si="41"/>
        <v>-156.30920803334598</v>
      </c>
      <c r="Z139">
        <f t="shared" si="42"/>
        <v>230.59724327396745</v>
      </c>
      <c r="AA139">
        <f t="shared" si="43"/>
        <v>230.59724327396745</v>
      </c>
      <c r="AB139">
        <f t="shared" si="44"/>
        <v>0.14281714454128264</v>
      </c>
      <c r="AC139">
        <f t="shared" si="45"/>
        <v>0.73763166666666657</v>
      </c>
      <c r="AD139">
        <f t="shared" si="46"/>
        <v>62084.977542994115</v>
      </c>
      <c r="AE139" s="4">
        <f t="shared" si="47"/>
        <v>43459.48428009588</v>
      </c>
    </row>
    <row r="140" spans="1:31">
      <c r="A140" s="30" t="s">
        <v>186</v>
      </c>
      <c r="B140" s="30" t="s">
        <v>330</v>
      </c>
      <c r="C140" s="30" t="s">
        <v>356</v>
      </c>
      <c r="D140" s="30">
        <v>1</v>
      </c>
      <c r="E140" s="30">
        <v>1105</v>
      </c>
      <c r="F140" s="29">
        <f t="shared" si="32"/>
        <v>0.97297297297297303</v>
      </c>
      <c r="G140" s="31">
        <f t="shared" si="33"/>
        <v>12901.621621621622</v>
      </c>
      <c r="H140" s="30">
        <v>111</v>
      </c>
      <c r="I140" s="30">
        <v>0.61099999999999999</v>
      </c>
      <c r="J140" s="30">
        <v>82</v>
      </c>
      <c r="K140" s="33">
        <v>235</v>
      </c>
      <c r="L140">
        <f t="shared" si="34"/>
        <v>153</v>
      </c>
      <c r="M140">
        <f t="shared" si="35"/>
        <v>29</v>
      </c>
      <c r="N140">
        <f t="shared" si="36"/>
        <v>0.25163398692810457</v>
      </c>
      <c r="O140" s="4">
        <f t="shared" si="37"/>
        <v>0.61099999999999999</v>
      </c>
      <c r="V140" s="3">
        <f t="shared" si="38"/>
        <v>82</v>
      </c>
      <c r="W140">
        <f t="shared" si="39"/>
        <v>191.25</v>
      </c>
      <c r="X140">
        <f t="shared" si="40"/>
        <v>62.875</v>
      </c>
      <c r="Y140">
        <f t="shared" si="41"/>
        <v>-120.78438802576734</v>
      </c>
      <c r="Z140">
        <f t="shared" si="42"/>
        <v>134.18877889352027</v>
      </c>
      <c r="AA140">
        <f t="shared" si="43"/>
        <v>134.18877889352027</v>
      </c>
      <c r="AB140">
        <f t="shared" si="44"/>
        <v>0.37288250401840661</v>
      </c>
      <c r="AC140">
        <f t="shared" si="45"/>
        <v>0.5554889215686275</v>
      </c>
      <c r="AD140">
        <f t="shared" si="46"/>
        <v>27207.238727072989</v>
      </c>
      <c r="AE140" s="4">
        <f t="shared" si="47"/>
        <v>19045.067108951091</v>
      </c>
    </row>
    <row r="141" spans="1:31">
      <c r="A141" s="30" t="s">
        <v>187</v>
      </c>
      <c r="B141" s="30" t="s">
        <v>330</v>
      </c>
      <c r="C141" s="30" t="s">
        <v>356</v>
      </c>
      <c r="D141" s="30">
        <v>2</v>
      </c>
      <c r="E141" s="30">
        <v>1665</v>
      </c>
      <c r="F141" s="29">
        <f t="shared" si="32"/>
        <v>0.97297297297297303</v>
      </c>
      <c r="G141" s="31">
        <f t="shared" si="33"/>
        <v>19440</v>
      </c>
      <c r="H141" s="30">
        <v>169</v>
      </c>
      <c r="I141" s="30">
        <v>0.30680000000000002</v>
      </c>
      <c r="J141" s="30">
        <v>130</v>
      </c>
      <c r="K141" s="33">
        <v>200</v>
      </c>
      <c r="L141">
        <f t="shared" si="34"/>
        <v>70</v>
      </c>
      <c r="M141">
        <f t="shared" si="35"/>
        <v>39</v>
      </c>
      <c r="N141">
        <f t="shared" si="36"/>
        <v>0.54571428571428571</v>
      </c>
      <c r="O141" s="4">
        <f t="shared" si="37"/>
        <v>0.30680000000000002</v>
      </c>
      <c r="V141" s="3">
        <f t="shared" si="38"/>
        <v>130</v>
      </c>
      <c r="W141">
        <f t="shared" si="39"/>
        <v>87.5</v>
      </c>
      <c r="X141">
        <f t="shared" si="40"/>
        <v>121.25</v>
      </c>
      <c r="Y141">
        <f t="shared" si="41"/>
        <v>-55.260831122900093</v>
      </c>
      <c r="Z141">
        <f t="shared" si="42"/>
        <v>107.63538903625111</v>
      </c>
      <c r="AA141">
        <f t="shared" si="43"/>
        <v>130</v>
      </c>
      <c r="AB141">
        <f t="shared" si="44"/>
        <v>0.1</v>
      </c>
      <c r="AC141">
        <f t="shared" si="45"/>
        <v>0.77153000000000005</v>
      </c>
      <c r="AD141">
        <f t="shared" si="46"/>
        <v>36609.0985</v>
      </c>
      <c r="AE141" s="4">
        <f t="shared" si="47"/>
        <v>25626.36895</v>
      </c>
    </row>
    <row r="142" spans="1:31">
      <c r="A142" s="30" t="s">
        <v>188</v>
      </c>
      <c r="B142" s="30" t="s">
        <v>330</v>
      </c>
      <c r="C142" s="30" t="s">
        <v>357</v>
      </c>
      <c r="D142" s="30">
        <v>1</v>
      </c>
      <c r="E142" s="30">
        <v>1175</v>
      </c>
      <c r="F142" s="29">
        <f t="shared" si="32"/>
        <v>0.97297297297297303</v>
      </c>
      <c r="G142" s="31">
        <f t="shared" si="33"/>
        <v>13718.91891891892</v>
      </c>
      <c r="H142" s="30">
        <v>201</v>
      </c>
      <c r="I142" s="30">
        <v>0.52329999999999999</v>
      </c>
      <c r="J142" s="30">
        <v>106</v>
      </c>
      <c r="K142" s="33">
        <v>267</v>
      </c>
      <c r="L142">
        <f t="shared" si="34"/>
        <v>161</v>
      </c>
      <c r="M142">
        <f t="shared" si="35"/>
        <v>95</v>
      </c>
      <c r="N142">
        <f t="shared" si="36"/>
        <v>0.57204968944099377</v>
      </c>
      <c r="O142" s="4">
        <f t="shared" si="37"/>
        <v>0.52329999999999999</v>
      </c>
      <c r="V142" s="3">
        <f t="shared" si="38"/>
        <v>106</v>
      </c>
      <c r="W142">
        <f t="shared" si="39"/>
        <v>201.25</v>
      </c>
      <c r="X142">
        <f t="shared" si="40"/>
        <v>85.875</v>
      </c>
      <c r="Y142">
        <f t="shared" si="41"/>
        <v>-127.09991158267022</v>
      </c>
      <c r="Z142">
        <f t="shared" si="42"/>
        <v>151.06139478337758</v>
      </c>
      <c r="AA142">
        <f t="shared" si="43"/>
        <v>151.06139478337758</v>
      </c>
      <c r="AB142">
        <f t="shared" si="44"/>
        <v>0.32390755171864638</v>
      </c>
      <c r="AC142">
        <f t="shared" si="45"/>
        <v>0.59426239130434766</v>
      </c>
      <c r="AD142">
        <f t="shared" si="46"/>
        <v>32766.088579675124</v>
      </c>
      <c r="AE142" s="4">
        <f t="shared" si="47"/>
        <v>22936.262005772587</v>
      </c>
    </row>
    <row r="143" spans="1:31">
      <c r="A143" s="30" t="s">
        <v>189</v>
      </c>
      <c r="B143" s="30" t="s">
        <v>330</v>
      </c>
      <c r="C143" s="30" t="s">
        <v>357</v>
      </c>
      <c r="D143" s="30">
        <v>2</v>
      </c>
      <c r="E143" s="30">
        <v>1725</v>
      </c>
      <c r="F143" s="29">
        <f t="shared" si="32"/>
        <v>0.97297297297297303</v>
      </c>
      <c r="G143" s="31">
        <f t="shared" si="33"/>
        <v>20140.54054054054</v>
      </c>
      <c r="H143" s="30">
        <v>242</v>
      </c>
      <c r="I143" s="30">
        <v>0.48220000000000002</v>
      </c>
      <c r="J143" s="30">
        <v>195</v>
      </c>
      <c r="K143" s="33">
        <v>305</v>
      </c>
      <c r="L143">
        <f t="shared" si="34"/>
        <v>110</v>
      </c>
      <c r="M143">
        <f t="shared" si="35"/>
        <v>47</v>
      </c>
      <c r="N143">
        <f t="shared" si="36"/>
        <v>0.44181818181818189</v>
      </c>
      <c r="O143" s="4">
        <f t="shared" si="37"/>
        <v>0.48220000000000002</v>
      </c>
      <c r="V143" s="3">
        <f t="shared" si="38"/>
        <v>195</v>
      </c>
      <c r="W143">
        <f t="shared" si="39"/>
        <v>137.5</v>
      </c>
      <c r="X143">
        <f t="shared" si="40"/>
        <v>181.25</v>
      </c>
      <c r="Y143">
        <f t="shared" si="41"/>
        <v>-86.838448907414431</v>
      </c>
      <c r="Z143">
        <f t="shared" si="42"/>
        <v>164.49846848553744</v>
      </c>
      <c r="AA143">
        <f t="shared" si="43"/>
        <v>195</v>
      </c>
      <c r="AB143">
        <f t="shared" si="44"/>
        <v>0.1</v>
      </c>
      <c r="AC143">
        <f t="shared" si="45"/>
        <v>0.77153000000000005</v>
      </c>
      <c r="AD143">
        <f t="shared" si="46"/>
        <v>54913.647750000004</v>
      </c>
      <c r="AE143" s="4">
        <f t="shared" si="47"/>
        <v>38439.553424999998</v>
      </c>
    </row>
    <row r="144" spans="1:31">
      <c r="A144" s="30" t="s">
        <v>190</v>
      </c>
      <c r="B144" s="30" t="s">
        <v>331</v>
      </c>
      <c r="C144" s="30" t="s">
        <v>356</v>
      </c>
      <c r="D144" s="30">
        <v>1</v>
      </c>
      <c r="E144" s="30">
        <v>709</v>
      </c>
      <c r="F144" s="29">
        <f t="shared" si="32"/>
        <v>0.97297297297297303</v>
      </c>
      <c r="G144" s="31">
        <f t="shared" si="33"/>
        <v>8278.0540540540551</v>
      </c>
      <c r="H144" s="30">
        <v>158</v>
      </c>
      <c r="I144" s="30">
        <v>0.22189999999999999</v>
      </c>
      <c r="J144" s="30">
        <v>86</v>
      </c>
      <c r="K144" s="33">
        <v>192</v>
      </c>
      <c r="L144">
        <f t="shared" si="34"/>
        <v>106</v>
      </c>
      <c r="M144">
        <f t="shared" si="35"/>
        <v>72</v>
      </c>
      <c r="N144">
        <f t="shared" si="36"/>
        <v>0.64339622641509431</v>
      </c>
      <c r="O144" s="4">
        <f t="shared" si="37"/>
        <v>0.22189999999999999</v>
      </c>
      <c r="V144" s="3">
        <f t="shared" si="38"/>
        <v>86</v>
      </c>
      <c r="W144">
        <f t="shared" si="39"/>
        <v>132.5</v>
      </c>
      <c r="X144">
        <f t="shared" si="40"/>
        <v>72.75</v>
      </c>
      <c r="Y144">
        <f t="shared" si="41"/>
        <v>-83.680687128963001</v>
      </c>
      <c r="Z144">
        <f t="shared" si="42"/>
        <v>107.56216054060883</v>
      </c>
      <c r="AA144">
        <f t="shared" si="43"/>
        <v>107.56216054060883</v>
      </c>
      <c r="AB144">
        <f t="shared" si="44"/>
        <v>0.26273328709893456</v>
      </c>
      <c r="AC144">
        <f t="shared" si="45"/>
        <v>0.64269405660377354</v>
      </c>
      <c r="AD144">
        <f t="shared" si="46"/>
        <v>25232.289872642235</v>
      </c>
      <c r="AE144" s="4">
        <f t="shared" si="47"/>
        <v>17662.602910849564</v>
      </c>
    </row>
    <row r="145" spans="1:31">
      <c r="A145" s="30" t="s">
        <v>191</v>
      </c>
      <c r="B145" s="30" t="s">
        <v>331</v>
      </c>
      <c r="C145" s="30" t="s">
        <v>356</v>
      </c>
      <c r="D145" s="30">
        <v>2</v>
      </c>
      <c r="E145" s="30">
        <v>869</v>
      </c>
      <c r="F145" s="29">
        <f t="shared" si="32"/>
        <v>0.97297297297297303</v>
      </c>
      <c r="G145" s="31">
        <f t="shared" si="33"/>
        <v>10146.162162162163</v>
      </c>
      <c r="H145" s="30">
        <v>246</v>
      </c>
      <c r="I145" s="30">
        <v>0.38900000000000001</v>
      </c>
      <c r="J145" s="30">
        <v>135</v>
      </c>
      <c r="K145" s="33">
        <v>305</v>
      </c>
      <c r="L145">
        <f t="shared" si="34"/>
        <v>170</v>
      </c>
      <c r="M145">
        <f t="shared" si="35"/>
        <v>111</v>
      </c>
      <c r="N145">
        <f t="shared" si="36"/>
        <v>0.62235294117647066</v>
      </c>
      <c r="O145" s="4">
        <f t="shared" si="37"/>
        <v>0.38900000000000001</v>
      </c>
      <c r="V145" s="3">
        <f t="shared" si="38"/>
        <v>135</v>
      </c>
      <c r="W145">
        <f t="shared" si="39"/>
        <v>212.5</v>
      </c>
      <c r="X145">
        <f t="shared" si="40"/>
        <v>113.75</v>
      </c>
      <c r="Y145">
        <f t="shared" si="41"/>
        <v>-134.20487558418594</v>
      </c>
      <c r="Z145">
        <f t="shared" si="42"/>
        <v>171.04308765946698</v>
      </c>
      <c r="AA145">
        <f t="shared" si="43"/>
        <v>171.04308765946698</v>
      </c>
      <c r="AB145">
        <f t="shared" si="44"/>
        <v>0.26961453016219755</v>
      </c>
      <c r="AC145">
        <f t="shared" si="45"/>
        <v>0.63724617647058823</v>
      </c>
      <c r="AD145">
        <f t="shared" si="46"/>
        <v>39783.742072292429</v>
      </c>
      <c r="AE145" s="4">
        <f t="shared" si="47"/>
        <v>27848.6194506047</v>
      </c>
    </row>
    <row r="146" spans="1:31">
      <c r="A146" s="30" t="s">
        <v>192</v>
      </c>
      <c r="B146" s="30" t="s">
        <v>331</v>
      </c>
      <c r="C146" s="30" t="s">
        <v>357</v>
      </c>
      <c r="D146" s="30">
        <v>1</v>
      </c>
      <c r="E146" s="30">
        <v>925</v>
      </c>
      <c r="F146" s="29">
        <f t="shared" si="32"/>
        <v>0.97297297297297303</v>
      </c>
      <c r="G146" s="31">
        <f t="shared" si="33"/>
        <v>10800</v>
      </c>
      <c r="H146" s="30">
        <v>207</v>
      </c>
      <c r="I146" s="30">
        <v>0.41639999999999999</v>
      </c>
      <c r="J146" s="30">
        <v>125</v>
      </c>
      <c r="K146" s="33">
        <v>288</v>
      </c>
      <c r="L146">
        <f t="shared" si="34"/>
        <v>163</v>
      </c>
      <c r="M146">
        <f t="shared" si="35"/>
        <v>82</v>
      </c>
      <c r="N146">
        <f t="shared" si="36"/>
        <v>0.50245398773006145</v>
      </c>
      <c r="O146" s="4">
        <f t="shared" si="37"/>
        <v>0.41639999999999999</v>
      </c>
      <c r="V146" s="3">
        <f t="shared" si="38"/>
        <v>125</v>
      </c>
      <c r="W146">
        <f t="shared" si="39"/>
        <v>203.75</v>
      </c>
      <c r="X146">
        <f t="shared" si="40"/>
        <v>104.625</v>
      </c>
      <c r="Y146">
        <f t="shared" si="41"/>
        <v>-128.67879247189592</v>
      </c>
      <c r="Z146">
        <f t="shared" si="42"/>
        <v>161.77954875584183</v>
      </c>
      <c r="AA146">
        <f t="shared" si="43"/>
        <v>161.77954875584183</v>
      </c>
      <c r="AB146">
        <f t="shared" si="44"/>
        <v>0.28051312272805806</v>
      </c>
      <c r="AC146">
        <f t="shared" si="45"/>
        <v>0.62861776073619646</v>
      </c>
      <c r="AD146">
        <f t="shared" si="46"/>
        <v>37119.586650210513</v>
      </c>
      <c r="AE146" s="4">
        <f t="shared" si="47"/>
        <v>25983.710655147359</v>
      </c>
    </row>
    <row r="147" spans="1:31">
      <c r="A147" s="30" t="s">
        <v>193</v>
      </c>
      <c r="B147" s="30" t="s">
        <v>331</v>
      </c>
      <c r="C147" s="30" t="s">
        <v>357</v>
      </c>
      <c r="D147" s="30">
        <v>2</v>
      </c>
      <c r="E147" s="30">
        <v>1350</v>
      </c>
      <c r="F147" s="29">
        <f t="shared" si="32"/>
        <v>0.97297297297297303</v>
      </c>
      <c r="G147" s="31">
        <f t="shared" si="33"/>
        <v>15762.162162162163</v>
      </c>
      <c r="H147" s="30">
        <v>224</v>
      </c>
      <c r="I147" s="30">
        <v>0.4849</v>
      </c>
      <c r="J147" s="30">
        <v>119</v>
      </c>
      <c r="K147" s="33">
        <v>360</v>
      </c>
      <c r="L147">
        <f t="shared" si="34"/>
        <v>241</v>
      </c>
      <c r="M147">
        <f t="shared" si="35"/>
        <v>105</v>
      </c>
      <c r="N147">
        <f t="shared" si="36"/>
        <v>0.44854771784232361</v>
      </c>
      <c r="O147" s="4">
        <f t="shared" si="37"/>
        <v>0.4849</v>
      </c>
      <c r="V147" s="3">
        <f t="shared" si="38"/>
        <v>119</v>
      </c>
      <c r="W147">
        <f t="shared" si="39"/>
        <v>301.25</v>
      </c>
      <c r="X147">
        <f t="shared" si="40"/>
        <v>88.875</v>
      </c>
      <c r="Y147">
        <f t="shared" si="41"/>
        <v>-190.25514715169888</v>
      </c>
      <c r="Z147">
        <f t="shared" si="42"/>
        <v>206.28755368195024</v>
      </c>
      <c r="AA147">
        <f t="shared" si="43"/>
        <v>206.28755368195024</v>
      </c>
      <c r="AB147">
        <f t="shared" si="44"/>
        <v>0.38975121554174352</v>
      </c>
      <c r="AC147">
        <f t="shared" si="45"/>
        <v>0.54213396265560165</v>
      </c>
      <c r="AD147">
        <f t="shared" si="46"/>
        <v>40819.953457305928</v>
      </c>
      <c r="AE147" s="4">
        <f t="shared" si="47"/>
        <v>28573.96742011415</v>
      </c>
    </row>
    <row r="148" spans="1:31">
      <c r="A148" s="30" t="s">
        <v>194</v>
      </c>
      <c r="B148" s="30" t="s">
        <v>332</v>
      </c>
      <c r="C148" s="30" t="s">
        <v>356</v>
      </c>
      <c r="D148" s="30">
        <v>1</v>
      </c>
      <c r="E148" s="30">
        <v>900</v>
      </c>
      <c r="F148" s="29">
        <f t="shared" si="32"/>
        <v>0.97297297297297303</v>
      </c>
      <c r="G148" s="31">
        <f t="shared" si="33"/>
        <v>10508.108108108108</v>
      </c>
      <c r="H148" s="30">
        <v>139</v>
      </c>
      <c r="I148" s="30">
        <v>0.55069999999999997</v>
      </c>
      <c r="J148" s="30">
        <v>89</v>
      </c>
      <c r="K148" s="33">
        <v>177</v>
      </c>
      <c r="L148">
        <f t="shared" si="34"/>
        <v>88</v>
      </c>
      <c r="M148">
        <f t="shared" si="35"/>
        <v>50</v>
      </c>
      <c r="N148">
        <f t="shared" si="36"/>
        <v>0.55454545454545456</v>
      </c>
      <c r="O148" s="4">
        <f t="shared" si="37"/>
        <v>0.55069999999999997</v>
      </c>
      <c r="V148" s="3">
        <f t="shared" si="38"/>
        <v>89</v>
      </c>
      <c r="W148">
        <f t="shared" si="39"/>
        <v>110</v>
      </c>
      <c r="X148">
        <f t="shared" si="40"/>
        <v>78</v>
      </c>
      <c r="Y148">
        <f t="shared" si="41"/>
        <v>-69.470759125931536</v>
      </c>
      <c r="Z148">
        <f t="shared" si="42"/>
        <v>98.098774788429949</v>
      </c>
      <c r="AA148">
        <f t="shared" si="43"/>
        <v>98.098774788429949</v>
      </c>
      <c r="AB148">
        <f t="shared" si="44"/>
        <v>0.18271613444027227</v>
      </c>
      <c r="AC148">
        <f t="shared" si="45"/>
        <v>0.70604363636363643</v>
      </c>
      <c r="AD148">
        <f t="shared" si="46"/>
        <v>25280.635721170784</v>
      </c>
      <c r="AE148" s="4">
        <f t="shared" si="47"/>
        <v>17696.445004819547</v>
      </c>
    </row>
    <row r="149" spans="1:31">
      <c r="A149" s="30" t="s">
        <v>195</v>
      </c>
      <c r="B149" s="30" t="s">
        <v>327</v>
      </c>
      <c r="C149" s="30" t="s">
        <v>357</v>
      </c>
      <c r="D149" s="30">
        <v>2</v>
      </c>
      <c r="E149" s="30">
        <v>3200</v>
      </c>
      <c r="F149" s="29">
        <f t="shared" si="32"/>
        <v>0.97297297297297303</v>
      </c>
      <c r="G149" s="31">
        <f t="shared" si="33"/>
        <v>37362.162162162167</v>
      </c>
      <c r="H149" s="30">
        <v>325</v>
      </c>
      <c r="I149" s="30">
        <v>0.81640000000000001</v>
      </c>
      <c r="J149" s="30">
        <v>195</v>
      </c>
      <c r="K149" s="33">
        <v>844</v>
      </c>
      <c r="L149">
        <f t="shared" si="34"/>
        <v>649</v>
      </c>
      <c r="M149">
        <f t="shared" si="35"/>
        <v>130</v>
      </c>
      <c r="N149">
        <f t="shared" si="36"/>
        <v>0.26024653312788903</v>
      </c>
      <c r="O149" s="4">
        <f t="shared" si="37"/>
        <v>0.81640000000000001</v>
      </c>
      <c r="V149" s="3">
        <f t="shared" si="38"/>
        <v>195</v>
      </c>
      <c r="W149">
        <f t="shared" si="39"/>
        <v>811.25</v>
      </c>
      <c r="X149">
        <f t="shared" si="40"/>
        <v>113.875</v>
      </c>
      <c r="Y149">
        <f t="shared" si="41"/>
        <v>-512.34684855374508</v>
      </c>
      <c r="Z149">
        <f t="shared" si="42"/>
        <v>492.79096406467096</v>
      </c>
      <c r="AA149">
        <f t="shared" si="43"/>
        <v>492.79096406467096</v>
      </c>
      <c r="AB149">
        <f t="shared" si="44"/>
        <v>0.4670766891398101</v>
      </c>
      <c r="AC149">
        <f t="shared" si="45"/>
        <v>0.48091538520801236</v>
      </c>
      <c r="AD149">
        <f t="shared" si="46"/>
        <v>86501.626053218992</v>
      </c>
      <c r="AE149" s="4">
        <f t="shared" si="47"/>
        <v>60551.13823725329</v>
      </c>
    </row>
    <row r="150" spans="1:31">
      <c r="A150" s="30" t="s">
        <v>196</v>
      </c>
      <c r="B150" s="30" t="s">
        <v>332</v>
      </c>
      <c r="C150" s="30" t="s">
        <v>356</v>
      </c>
      <c r="D150" s="30">
        <v>2</v>
      </c>
      <c r="E150" s="30">
        <v>1325</v>
      </c>
      <c r="F150" s="29">
        <f t="shared" si="32"/>
        <v>0.97297297297297303</v>
      </c>
      <c r="G150" s="31">
        <f t="shared" si="33"/>
        <v>15470.270270270272</v>
      </c>
      <c r="H150" s="30">
        <v>283</v>
      </c>
      <c r="I150" s="30">
        <v>0.29320000000000002</v>
      </c>
      <c r="J150" s="30">
        <v>161</v>
      </c>
      <c r="K150" s="33">
        <v>319</v>
      </c>
      <c r="L150">
        <f t="shared" si="34"/>
        <v>158</v>
      </c>
      <c r="M150">
        <f t="shared" si="35"/>
        <v>122</v>
      </c>
      <c r="N150">
        <f t="shared" si="36"/>
        <v>0.71772151898734182</v>
      </c>
      <c r="O150" s="4">
        <f t="shared" si="37"/>
        <v>0.29320000000000002</v>
      </c>
      <c r="V150" s="3">
        <f t="shared" si="38"/>
        <v>161</v>
      </c>
      <c r="W150">
        <f t="shared" si="39"/>
        <v>197.5</v>
      </c>
      <c r="X150">
        <f t="shared" si="40"/>
        <v>141.25</v>
      </c>
      <c r="Y150">
        <f t="shared" si="41"/>
        <v>-124.73159024883164</v>
      </c>
      <c r="Z150">
        <f t="shared" si="42"/>
        <v>176.73416382468105</v>
      </c>
      <c r="AA150">
        <f t="shared" si="43"/>
        <v>176.73416382468105</v>
      </c>
      <c r="AB150">
        <f t="shared" si="44"/>
        <v>0.17966665227686607</v>
      </c>
      <c r="AC150">
        <f t="shared" si="45"/>
        <v>0.70845791139240522</v>
      </c>
      <c r="AD150">
        <f t="shared" si="46"/>
        <v>45701.181549844601</v>
      </c>
      <c r="AE150" s="4">
        <f t="shared" si="47"/>
        <v>31990.827084891218</v>
      </c>
    </row>
    <row r="151" spans="1:31">
      <c r="A151" s="30" t="s">
        <v>197</v>
      </c>
      <c r="B151" s="30" t="s">
        <v>332</v>
      </c>
      <c r="C151" s="30" t="s">
        <v>357</v>
      </c>
      <c r="D151" s="30">
        <v>1</v>
      </c>
      <c r="E151" s="30">
        <v>975</v>
      </c>
      <c r="F151" s="29">
        <f t="shared" si="32"/>
        <v>0.97297297297297303</v>
      </c>
      <c r="G151" s="31">
        <f t="shared" si="33"/>
        <v>11383.783783783785</v>
      </c>
      <c r="H151" s="30">
        <v>192</v>
      </c>
      <c r="I151" s="30">
        <v>0.50139999999999996</v>
      </c>
      <c r="J151" s="30">
        <v>145</v>
      </c>
      <c r="K151" s="33">
        <v>300</v>
      </c>
      <c r="L151">
        <f t="shared" si="34"/>
        <v>155</v>
      </c>
      <c r="M151">
        <f t="shared" si="35"/>
        <v>47</v>
      </c>
      <c r="N151">
        <f t="shared" si="36"/>
        <v>0.34258064516129033</v>
      </c>
      <c r="O151" s="4">
        <f t="shared" si="37"/>
        <v>0.50139999999999996</v>
      </c>
      <c r="V151" s="3">
        <f t="shared" si="38"/>
        <v>145</v>
      </c>
      <c r="W151">
        <f t="shared" si="39"/>
        <v>193.75</v>
      </c>
      <c r="X151">
        <f t="shared" si="40"/>
        <v>125.625</v>
      </c>
      <c r="Y151">
        <f t="shared" si="41"/>
        <v>-122.36326891499306</v>
      </c>
      <c r="Z151">
        <f t="shared" si="42"/>
        <v>166.9069328659846</v>
      </c>
      <c r="AA151">
        <f t="shared" si="43"/>
        <v>166.9069328659846</v>
      </c>
      <c r="AB151">
        <f t="shared" si="44"/>
        <v>0.21306804059863019</v>
      </c>
      <c r="AC151">
        <f t="shared" si="45"/>
        <v>0.68201403225806456</v>
      </c>
      <c r="AD151">
        <f t="shared" si="46"/>
        <v>41548.997657951026</v>
      </c>
      <c r="AE151" s="4">
        <f t="shared" si="47"/>
        <v>29084.298360565717</v>
      </c>
    </row>
    <row r="152" spans="1:31">
      <c r="A152" s="30" t="s">
        <v>198</v>
      </c>
      <c r="B152" s="30" t="s">
        <v>332</v>
      </c>
      <c r="C152" s="30" t="s">
        <v>357</v>
      </c>
      <c r="D152" s="30">
        <v>2</v>
      </c>
      <c r="E152" s="30">
        <v>1550</v>
      </c>
      <c r="F152" s="29">
        <f t="shared" si="32"/>
        <v>0.97297297297297303</v>
      </c>
      <c r="G152" s="31">
        <f t="shared" si="33"/>
        <v>18097.297297297297</v>
      </c>
      <c r="H152" s="30">
        <v>307</v>
      </c>
      <c r="I152" s="30">
        <v>0.3014</v>
      </c>
      <c r="J152" s="30">
        <v>185</v>
      </c>
      <c r="K152" s="33">
        <v>376</v>
      </c>
      <c r="L152">
        <f t="shared" si="34"/>
        <v>191</v>
      </c>
      <c r="M152">
        <f t="shared" si="35"/>
        <v>122</v>
      </c>
      <c r="N152">
        <f t="shared" si="36"/>
        <v>0.61099476439790579</v>
      </c>
      <c r="O152" s="4">
        <f t="shared" si="37"/>
        <v>0.3014</v>
      </c>
      <c r="V152" s="3">
        <f t="shared" si="38"/>
        <v>185</v>
      </c>
      <c r="W152">
        <f t="shared" si="39"/>
        <v>238.75</v>
      </c>
      <c r="X152">
        <f t="shared" si="40"/>
        <v>161.125</v>
      </c>
      <c r="Y152">
        <f t="shared" si="41"/>
        <v>-150.78312492105596</v>
      </c>
      <c r="Z152">
        <f t="shared" si="42"/>
        <v>208.8337043703423</v>
      </c>
      <c r="AA152">
        <f t="shared" si="43"/>
        <v>208.8337043703423</v>
      </c>
      <c r="AB152">
        <f t="shared" si="44"/>
        <v>0.19982703401190494</v>
      </c>
      <c r="AC152">
        <f t="shared" si="45"/>
        <v>0.69249693717277494</v>
      </c>
      <c r="AD152">
        <f t="shared" si="46"/>
        <v>52785.095739040982</v>
      </c>
      <c r="AE152" s="4">
        <f t="shared" si="47"/>
        <v>36949.567017328685</v>
      </c>
    </row>
    <row r="153" spans="1:31">
      <c r="A153" s="30" t="s">
        <v>199</v>
      </c>
      <c r="B153" s="30" t="s">
        <v>333</v>
      </c>
      <c r="C153" s="30" t="s">
        <v>356</v>
      </c>
      <c r="D153" s="30">
        <v>1</v>
      </c>
      <c r="E153" s="30">
        <v>1165</v>
      </c>
      <c r="F153" s="29">
        <f t="shared" si="32"/>
        <v>0.97297297297297303</v>
      </c>
      <c r="G153" s="31">
        <f t="shared" si="33"/>
        <v>13602.162162162163</v>
      </c>
      <c r="H153" s="30">
        <v>180</v>
      </c>
      <c r="I153" s="30">
        <v>0.34250000000000003</v>
      </c>
      <c r="J153" s="30">
        <v>135</v>
      </c>
      <c r="K153" s="33">
        <v>220</v>
      </c>
      <c r="L153">
        <f t="shared" si="34"/>
        <v>85</v>
      </c>
      <c r="M153">
        <f t="shared" si="35"/>
        <v>45</v>
      </c>
      <c r="N153">
        <f t="shared" si="36"/>
        <v>0.52352941176470591</v>
      </c>
      <c r="O153" s="4">
        <f t="shared" si="37"/>
        <v>0.34250000000000003</v>
      </c>
      <c r="V153" s="3">
        <f t="shared" si="38"/>
        <v>135</v>
      </c>
      <c r="W153">
        <f t="shared" si="39"/>
        <v>106.25</v>
      </c>
      <c r="X153">
        <f t="shared" si="40"/>
        <v>124.375</v>
      </c>
      <c r="Y153">
        <f t="shared" si="41"/>
        <v>-67.102437792092971</v>
      </c>
      <c r="Z153">
        <f t="shared" si="42"/>
        <v>119.27154382973349</v>
      </c>
      <c r="AA153">
        <f t="shared" si="43"/>
        <v>135</v>
      </c>
      <c r="AB153">
        <f t="shared" si="44"/>
        <v>0.1</v>
      </c>
      <c r="AC153">
        <f t="shared" si="45"/>
        <v>0.77153000000000005</v>
      </c>
      <c r="AD153">
        <f t="shared" si="46"/>
        <v>38017.140750000006</v>
      </c>
      <c r="AE153" s="4">
        <f t="shared" si="47"/>
        <v>26611.998525000003</v>
      </c>
    </row>
    <row r="154" spans="1:31">
      <c r="A154" s="30" t="s">
        <v>200</v>
      </c>
      <c r="B154" s="30" t="s">
        <v>333</v>
      </c>
      <c r="C154" s="30" t="s">
        <v>356</v>
      </c>
      <c r="D154" s="30">
        <v>2</v>
      </c>
      <c r="E154" s="30">
        <v>1625</v>
      </c>
      <c r="F154" s="29">
        <f t="shared" si="32"/>
        <v>0.97297297297297303</v>
      </c>
      <c r="G154" s="31">
        <f t="shared" si="33"/>
        <v>18972.972972972973</v>
      </c>
      <c r="H154" s="30">
        <v>260</v>
      </c>
      <c r="I154" s="30">
        <v>0.6</v>
      </c>
      <c r="J154" s="30">
        <v>220</v>
      </c>
      <c r="K154" s="33">
        <v>312</v>
      </c>
      <c r="L154">
        <f t="shared" si="34"/>
        <v>92</v>
      </c>
      <c r="M154">
        <f t="shared" si="35"/>
        <v>40</v>
      </c>
      <c r="N154">
        <f t="shared" si="36"/>
        <v>0.44782608695652171</v>
      </c>
      <c r="O154" s="4">
        <f t="shared" si="37"/>
        <v>0.6</v>
      </c>
      <c r="V154" s="3">
        <f t="shared" si="38"/>
        <v>220</v>
      </c>
      <c r="W154">
        <f t="shared" si="39"/>
        <v>115</v>
      </c>
      <c r="X154">
        <f t="shared" si="40"/>
        <v>208.5</v>
      </c>
      <c r="Y154">
        <f t="shared" si="41"/>
        <v>-72.628520904382981</v>
      </c>
      <c r="Z154">
        <f t="shared" si="42"/>
        <v>166.03508273335859</v>
      </c>
      <c r="AA154">
        <f t="shared" si="43"/>
        <v>220</v>
      </c>
      <c r="AB154">
        <f t="shared" si="44"/>
        <v>0.1</v>
      </c>
      <c r="AC154">
        <f t="shared" si="45"/>
        <v>0.77153000000000005</v>
      </c>
      <c r="AD154">
        <f t="shared" si="46"/>
        <v>61953.859000000004</v>
      </c>
      <c r="AE154" s="4">
        <f t="shared" si="47"/>
        <v>43367.701300000001</v>
      </c>
    </row>
    <row r="155" spans="1:31">
      <c r="A155" s="30" t="s">
        <v>201</v>
      </c>
      <c r="B155" s="30" t="s">
        <v>333</v>
      </c>
      <c r="C155" s="30" t="s">
        <v>357</v>
      </c>
      <c r="D155" s="30">
        <v>1</v>
      </c>
      <c r="E155" s="30">
        <v>1400</v>
      </c>
      <c r="F155" s="29">
        <f t="shared" si="32"/>
        <v>0.97297297297297303</v>
      </c>
      <c r="G155" s="31">
        <f t="shared" si="33"/>
        <v>16345.945945945947</v>
      </c>
      <c r="H155" s="30">
        <v>232</v>
      </c>
      <c r="I155" s="30">
        <v>0.49859999999999999</v>
      </c>
      <c r="J155" s="30">
        <v>135</v>
      </c>
      <c r="K155" s="33">
        <v>287</v>
      </c>
      <c r="L155">
        <f t="shared" si="34"/>
        <v>152</v>
      </c>
      <c r="M155">
        <f t="shared" si="35"/>
        <v>97</v>
      </c>
      <c r="N155">
        <f t="shared" si="36"/>
        <v>0.61052631578947369</v>
      </c>
      <c r="O155" s="4">
        <f t="shared" si="37"/>
        <v>0.49859999999999999</v>
      </c>
      <c r="V155" s="3">
        <f t="shared" si="38"/>
        <v>135</v>
      </c>
      <c r="W155">
        <f t="shared" si="39"/>
        <v>190</v>
      </c>
      <c r="X155">
        <f t="shared" si="40"/>
        <v>116</v>
      </c>
      <c r="Y155">
        <f t="shared" si="41"/>
        <v>-119.99494758115448</v>
      </c>
      <c r="Z155">
        <f t="shared" si="42"/>
        <v>160.07970190728813</v>
      </c>
      <c r="AA155">
        <f t="shared" si="43"/>
        <v>160.07970190728813</v>
      </c>
      <c r="AB155">
        <f t="shared" si="44"/>
        <v>0.23199843109099014</v>
      </c>
      <c r="AC155">
        <f t="shared" si="45"/>
        <v>0.6670268421052632</v>
      </c>
      <c r="AD155">
        <f t="shared" si="46"/>
        <v>38973.772187655151</v>
      </c>
      <c r="AE155" s="4">
        <f t="shared" si="47"/>
        <v>27281.640531358604</v>
      </c>
    </row>
    <row r="156" spans="1:31">
      <c r="A156" s="30" t="s">
        <v>202</v>
      </c>
      <c r="B156" s="30" t="s">
        <v>333</v>
      </c>
      <c r="C156" s="30" t="s">
        <v>357</v>
      </c>
      <c r="D156" s="30">
        <v>2</v>
      </c>
      <c r="E156" s="30">
        <v>1995</v>
      </c>
      <c r="F156" s="29">
        <f t="shared" si="32"/>
        <v>0.97297297297297303</v>
      </c>
      <c r="G156" s="31">
        <f t="shared" si="33"/>
        <v>23292.972972972973</v>
      </c>
      <c r="H156" s="30">
        <v>292</v>
      </c>
      <c r="I156" s="30">
        <v>0.63839999999999997</v>
      </c>
      <c r="J156" s="30">
        <v>224</v>
      </c>
      <c r="K156" s="33">
        <v>331</v>
      </c>
      <c r="L156">
        <f t="shared" si="34"/>
        <v>107</v>
      </c>
      <c r="M156">
        <f t="shared" si="35"/>
        <v>68</v>
      </c>
      <c r="N156">
        <f t="shared" si="36"/>
        <v>0.60841121495327111</v>
      </c>
      <c r="O156" s="4">
        <f t="shared" si="37"/>
        <v>0.63839999999999997</v>
      </c>
      <c r="V156" s="3">
        <f t="shared" si="38"/>
        <v>224</v>
      </c>
      <c r="W156">
        <f t="shared" si="39"/>
        <v>133.75</v>
      </c>
      <c r="X156">
        <f t="shared" si="40"/>
        <v>210.625</v>
      </c>
      <c r="Y156">
        <f t="shared" si="41"/>
        <v>-84.470127573575851</v>
      </c>
      <c r="Z156">
        <f t="shared" si="42"/>
        <v>177.17123752684097</v>
      </c>
      <c r="AA156">
        <f t="shared" si="43"/>
        <v>224</v>
      </c>
      <c r="AB156">
        <f t="shared" si="44"/>
        <v>0.1</v>
      </c>
      <c r="AC156">
        <f t="shared" si="45"/>
        <v>0.77153000000000005</v>
      </c>
      <c r="AD156">
        <f t="shared" si="46"/>
        <v>63080.292800000003</v>
      </c>
      <c r="AE156" s="4">
        <f t="shared" si="47"/>
        <v>44156.204960000003</v>
      </c>
    </row>
    <row r="157" spans="1:31">
      <c r="A157" s="30" t="s">
        <v>203</v>
      </c>
      <c r="B157" s="30" t="s">
        <v>334</v>
      </c>
      <c r="C157" s="30" t="s">
        <v>356</v>
      </c>
      <c r="D157" s="30">
        <v>1</v>
      </c>
      <c r="E157" s="30">
        <v>760</v>
      </c>
      <c r="F157" s="29">
        <f t="shared" si="32"/>
        <v>0.97297297297297303</v>
      </c>
      <c r="G157" s="31">
        <f t="shared" si="33"/>
        <v>8873.5135135135133</v>
      </c>
      <c r="H157" s="30">
        <v>169</v>
      </c>
      <c r="I157" s="30">
        <v>0.29039999999999999</v>
      </c>
      <c r="J157" s="30">
        <v>100</v>
      </c>
      <c r="K157" s="33">
        <v>195</v>
      </c>
      <c r="L157">
        <f t="shared" si="34"/>
        <v>95</v>
      </c>
      <c r="M157">
        <f t="shared" si="35"/>
        <v>69</v>
      </c>
      <c r="N157">
        <f t="shared" si="36"/>
        <v>0.68105263157894735</v>
      </c>
      <c r="O157" s="4">
        <f t="shared" si="37"/>
        <v>0.29039999999999999</v>
      </c>
      <c r="V157" s="3">
        <f t="shared" si="38"/>
        <v>100</v>
      </c>
      <c r="W157">
        <f t="shared" si="39"/>
        <v>118.75</v>
      </c>
      <c r="X157">
        <f t="shared" si="40"/>
        <v>88.125</v>
      </c>
      <c r="Y157">
        <f t="shared" si="41"/>
        <v>-74.996842238221546</v>
      </c>
      <c r="Z157">
        <f t="shared" si="42"/>
        <v>107.86231369205507</v>
      </c>
      <c r="AA157">
        <f t="shared" si="43"/>
        <v>107.86231369205507</v>
      </c>
      <c r="AB157">
        <f t="shared" si="44"/>
        <v>0.16620895740677952</v>
      </c>
      <c r="AC157">
        <f t="shared" si="45"/>
        <v>0.71911236842105264</v>
      </c>
      <c r="AD157">
        <f t="shared" si="46"/>
        <v>28311.270209800914</v>
      </c>
      <c r="AE157" s="4">
        <f t="shared" si="47"/>
        <v>19817.889146860638</v>
      </c>
    </row>
    <row r="158" spans="1:31">
      <c r="A158" s="30" t="s">
        <v>204</v>
      </c>
      <c r="B158" s="30" t="s">
        <v>334</v>
      </c>
      <c r="C158" s="30" t="s">
        <v>356</v>
      </c>
      <c r="D158" s="30">
        <v>2</v>
      </c>
      <c r="E158" s="30">
        <v>965</v>
      </c>
      <c r="F158" s="29">
        <f t="shared" si="32"/>
        <v>0.97297297297297303</v>
      </c>
      <c r="G158" s="31">
        <f t="shared" si="33"/>
        <v>11267.027027027028</v>
      </c>
      <c r="H158" s="30">
        <v>189</v>
      </c>
      <c r="I158" s="30">
        <v>0.53969999999999996</v>
      </c>
      <c r="J158" s="30">
        <v>135</v>
      </c>
      <c r="K158" s="33">
        <v>284</v>
      </c>
      <c r="L158">
        <f t="shared" si="34"/>
        <v>149</v>
      </c>
      <c r="M158">
        <f t="shared" si="35"/>
        <v>54</v>
      </c>
      <c r="N158">
        <f t="shared" si="36"/>
        <v>0.38993288590604025</v>
      </c>
      <c r="O158" s="4">
        <f t="shared" si="37"/>
        <v>0.53969999999999996</v>
      </c>
      <c r="V158" s="3">
        <f t="shared" si="38"/>
        <v>135</v>
      </c>
      <c r="W158">
        <f t="shared" si="39"/>
        <v>186.25</v>
      </c>
      <c r="X158">
        <f t="shared" si="40"/>
        <v>116.375</v>
      </c>
      <c r="Y158">
        <f t="shared" si="41"/>
        <v>-117.62662624731591</v>
      </c>
      <c r="Z158">
        <f t="shared" si="42"/>
        <v>158.25247094859165</v>
      </c>
      <c r="AA158">
        <f t="shared" si="43"/>
        <v>158.25247094859165</v>
      </c>
      <c r="AB158">
        <f t="shared" si="44"/>
        <v>0.22484548160317663</v>
      </c>
      <c r="AC158">
        <f t="shared" si="45"/>
        <v>0.67268983221476508</v>
      </c>
      <c r="AD158">
        <f t="shared" si="46"/>
        <v>38856.01226744274</v>
      </c>
      <c r="AE158" s="4">
        <f t="shared" si="47"/>
        <v>27199.208587209916</v>
      </c>
    </row>
    <row r="159" spans="1:31">
      <c r="A159" s="30" t="s">
        <v>205</v>
      </c>
      <c r="B159" s="30" t="s">
        <v>334</v>
      </c>
      <c r="C159" s="30" t="s">
        <v>357</v>
      </c>
      <c r="D159" s="30">
        <v>1</v>
      </c>
      <c r="E159" s="30">
        <v>1185</v>
      </c>
      <c r="F159" s="29">
        <f t="shared" si="32"/>
        <v>0.97297297297297303</v>
      </c>
      <c r="G159" s="31">
        <f t="shared" si="33"/>
        <v>13835.675675675677</v>
      </c>
      <c r="H159" s="30">
        <v>289</v>
      </c>
      <c r="I159" s="30">
        <v>0.27950000000000003</v>
      </c>
      <c r="J159" s="30">
        <v>157</v>
      </c>
      <c r="K159" s="33">
        <v>320</v>
      </c>
      <c r="L159">
        <f t="shared" si="34"/>
        <v>163</v>
      </c>
      <c r="M159">
        <f t="shared" si="35"/>
        <v>132</v>
      </c>
      <c r="N159">
        <f t="shared" si="36"/>
        <v>0.74785276073619633</v>
      </c>
      <c r="O159" s="4">
        <f t="shared" si="37"/>
        <v>0.27950000000000003</v>
      </c>
      <c r="V159" s="3">
        <f t="shared" si="38"/>
        <v>157</v>
      </c>
      <c r="W159">
        <f t="shared" si="39"/>
        <v>203.75</v>
      </c>
      <c r="X159">
        <f t="shared" si="40"/>
        <v>136.625</v>
      </c>
      <c r="Y159">
        <f t="shared" si="41"/>
        <v>-128.67879247189592</v>
      </c>
      <c r="Z159">
        <f t="shared" si="42"/>
        <v>177.77954875584186</v>
      </c>
      <c r="AA159">
        <f t="shared" si="43"/>
        <v>177.77954875584186</v>
      </c>
      <c r="AB159">
        <f t="shared" si="44"/>
        <v>0.20198551536609502</v>
      </c>
      <c r="AC159">
        <f t="shared" si="45"/>
        <v>0.69078806748466259</v>
      </c>
      <c r="AD159">
        <f t="shared" si="46"/>
        <v>44824.916687020326</v>
      </c>
      <c r="AE159" s="4">
        <f t="shared" si="47"/>
        <v>31377.441680914228</v>
      </c>
    </row>
    <row r="160" spans="1:31">
      <c r="A160" s="30" t="s">
        <v>206</v>
      </c>
      <c r="B160" s="30" t="s">
        <v>327</v>
      </c>
      <c r="C160" s="30" t="s">
        <v>356</v>
      </c>
      <c r="D160" s="30">
        <v>1</v>
      </c>
      <c r="E160" s="30">
        <v>1700</v>
      </c>
      <c r="F160" s="29">
        <f t="shared" si="32"/>
        <v>0.97297297297297303</v>
      </c>
      <c r="G160" s="31">
        <f t="shared" si="33"/>
        <v>19848.64864864865</v>
      </c>
      <c r="H160" s="30">
        <v>239</v>
      </c>
      <c r="I160" s="30">
        <v>0.67669999999999997</v>
      </c>
      <c r="J160" s="30">
        <v>98</v>
      </c>
      <c r="K160" s="33">
        <v>430</v>
      </c>
      <c r="L160">
        <f t="shared" si="34"/>
        <v>332</v>
      </c>
      <c r="M160">
        <f t="shared" si="35"/>
        <v>141</v>
      </c>
      <c r="N160">
        <f t="shared" si="36"/>
        <v>0.43975903614457834</v>
      </c>
      <c r="O160" s="4">
        <f t="shared" si="37"/>
        <v>0.67669999999999997</v>
      </c>
      <c r="V160" s="3">
        <f t="shared" si="38"/>
        <v>98</v>
      </c>
      <c r="W160">
        <f t="shared" si="39"/>
        <v>415</v>
      </c>
      <c r="X160">
        <f t="shared" si="40"/>
        <v>56.5</v>
      </c>
      <c r="Y160">
        <f t="shared" si="41"/>
        <v>-262.09422761146902</v>
      </c>
      <c r="Z160">
        <f t="shared" si="42"/>
        <v>251.2135594290767</v>
      </c>
      <c r="AA160">
        <f t="shared" si="43"/>
        <v>251.2135594290767</v>
      </c>
      <c r="AB160">
        <f t="shared" si="44"/>
        <v>0.46918929982910046</v>
      </c>
      <c r="AC160">
        <f t="shared" si="45"/>
        <v>0.47924283132530121</v>
      </c>
      <c r="AD160">
        <f t="shared" si="46"/>
        <v>43943.188583155599</v>
      </c>
      <c r="AE160" s="4">
        <f t="shared" si="47"/>
        <v>30760.232008208917</v>
      </c>
    </row>
    <row r="161" spans="1:31">
      <c r="A161" s="30" t="s">
        <v>207</v>
      </c>
      <c r="B161" s="30" t="s">
        <v>334</v>
      </c>
      <c r="C161" s="30" t="s">
        <v>357</v>
      </c>
      <c r="D161" s="30">
        <v>2</v>
      </c>
      <c r="E161" s="30">
        <v>1340</v>
      </c>
      <c r="F161" s="29">
        <f t="shared" si="32"/>
        <v>0.97297297297297303</v>
      </c>
      <c r="G161" s="31">
        <f t="shared" si="33"/>
        <v>15645.405405405407</v>
      </c>
      <c r="H161" s="30">
        <v>278</v>
      </c>
      <c r="I161" s="30">
        <v>0.38900000000000001</v>
      </c>
      <c r="J161" s="30">
        <v>135</v>
      </c>
      <c r="K161" s="33">
        <v>347</v>
      </c>
      <c r="L161">
        <f t="shared" si="34"/>
        <v>212</v>
      </c>
      <c r="M161">
        <f t="shared" si="35"/>
        <v>143</v>
      </c>
      <c r="N161">
        <f t="shared" si="36"/>
        <v>0.63962264150943393</v>
      </c>
      <c r="O161" s="4">
        <f t="shared" si="37"/>
        <v>0.38900000000000001</v>
      </c>
      <c r="V161" s="3">
        <f t="shared" si="38"/>
        <v>135</v>
      </c>
      <c r="W161">
        <f t="shared" si="39"/>
        <v>265</v>
      </c>
      <c r="X161">
        <f t="shared" si="40"/>
        <v>108.5</v>
      </c>
      <c r="Y161">
        <f t="shared" si="41"/>
        <v>-167.361374257926</v>
      </c>
      <c r="Z161">
        <f t="shared" si="42"/>
        <v>196.62432108121766</v>
      </c>
      <c r="AA161">
        <f t="shared" si="43"/>
        <v>196.62432108121766</v>
      </c>
      <c r="AB161">
        <f t="shared" si="44"/>
        <v>0.33254460785365153</v>
      </c>
      <c r="AC161">
        <f t="shared" si="45"/>
        <v>0.58742443396226407</v>
      </c>
      <c r="AD161">
        <f t="shared" si="46"/>
        <v>42158.20463773729</v>
      </c>
      <c r="AE161" s="4">
        <f t="shared" si="47"/>
        <v>29510.743246416099</v>
      </c>
    </row>
    <row r="162" spans="1:31">
      <c r="A162" s="30" t="s">
        <v>208</v>
      </c>
      <c r="B162" s="30" t="s">
        <v>335</v>
      </c>
      <c r="C162" s="30" t="s">
        <v>356</v>
      </c>
      <c r="D162" s="30">
        <v>1</v>
      </c>
      <c r="E162" s="30">
        <v>1150</v>
      </c>
      <c r="F162" s="29">
        <f t="shared" si="32"/>
        <v>0.97297297297297303</v>
      </c>
      <c r="G162" s="31">
        <f t="shared" si="33"/>
        <v>13427.027027027028</v>
      </c>
      <c r="H162" s="30">
        <v>183</v>
      </c>
      <c r="I162" s="30">
        <v>0.57530000000000003</v>
      </c>
      <c r="J162" s="30">
        <v>80</v>
      </c>
      <c r="K162" s="33">
        <v>267</v>
      </c>
      <c r="L162">
        <f t="shared" si="34"/>
        <v>187</v>
      </c>
      <c r="M162">
        <f t="shared" si="35"/>
        <v>103</v>
      </c>
      <c r="N162">
        <f t="shared" si="36"/>
        <v>0.54064171122994653</v>
      </c>
      <c r="O162" s="4">
        <f t="shared" si="37"/>
        <v>0.57530000000000003</v>
      </c>
      <c r="V162" s="3">
        <f t="shared" si="38"/>
        <v>80</v>
      </c>
      <c r="W162">
        <f t="shared" si="39"/>
        <v>233.75</v>
      </c>
      <c r="X162">
        <f t="shared" si="40"/>
        <v>56.625</v>
      </c>
      <c r="Y162">
        <f t="shared" si="41"/>
        <v>-147.62536314260453</v>
      </c>
      <c r="Z162">
        <f t="shared" si="42"/>
        <v>153.89739642541366</v>
      </c>
      <c r="AA162">
        <f t="shared" si="43"/>
        <v>153.89739642541366</v>
      </c>
      <c r="AB162">
        <f t="shared" si="44"/>
        <v>0.41613859433332046</v>
      </c>
      <c r="AC162">
        <f t="shared" si="45"/>
        <v>0.52124307486631016</v>
      </c>
      <c r="AD162">
        <f t="shared" si="46"/>
        <v>29279.552526246269</v>
      </c>
      <c r="AE162" s="4">
        <f t="shared" si="47"/>
        <v>20495.686768372387</v>
      </c>
    </row>
    <row r="163" spans="1:31">
      <c r="A163" s="30" t="s">
        <v>209</v>
      </c>
      <c r="B163" s="30" t="s">
        <v>335</v>
      </c>
      <c r="C163" s="30" t="s">
        <v>356</v>
      </c>
      <c r="D163" s="30">
        <v>2</v>
      </c>
      <c r="E163" s="30">
        <v>2000</v>
      </c>
      <c r="F163" s="29">
        <f t="shared" si="32"/>
        <v>0.97297297297297303</v>
      </c>
      <c r="G163" s="31">
        <f t="shared" si="33"/>
        <v>23351.351351351354</v>
      </c>
      <c r="H163" s="30">
        <v>237</v>
      </c>
      <c r="I163" s="30">
        <v>0.31230000000000002</v>
      </c>
      <c r="J163" s="30">
        <v>160</v>
      </c>
      <c r="K163" s="33">
        <v>323</v>
      </c>
      <c r="L163">
        <f t="shared" si="34"/>
        <v>163</v>
      </c>
      <c r="M163">
        <f t="shared" si="35"/>
        <v>77</v>
      </c>
      <c r="N163">
        <f t="shared" si="36"/>
        <v>0.47791411042944787</v>
      </c>
      <c r="O163" s="4">
        <f t="shared" si="37"/>
        <v>0.31230000000000002</v>
      </c>
      <c r="V163" s="3">
        <f t="shared" si="38"/>
        <v>160</v>
      </c>
      <c r="W163">
        <f t="shared" si="39"/>
        <v>203.75</v>
      </c>
      <c r="X163">
        <f t="shared" si="40"/>
        <v>139.625</v>
      </c>
      <c r="Y163">
        <f t="shared" si="41"/>
        <v>-128.67879247189592</v>
      </c>
      <c r="Z163">
        <f t="shared" si="42"/>
        <v>179.27954875584186</v>
      </c>
      <c r="AA163">
        <f t="shared" si="43"/>
        <v>179.27954875584186</v>
      </c>
      <c r="AB163">
        <f t="shared" si="44"/>
        <v>0.19462355217591096</v>
      </c>
      <c r="AC163">
        <f t="shared" si="45"/>
        <v>0.69661653374233135</v>
      </c>
      <c r="AD163">
        <f t="shared" si="46"/>
        <v>45584.52070619211</v>
      </c>
      <c r="AE163" s="4">
        <f t="shared" si="47"/>
        <v>31909.164494334476</v>
      </c>
    </row>
    <row r="164" spans="1:31">
      <c r="A164" s="30" t="s">
        <v>210</v>
      </c>
      <c r="B164" s="30" t="s">
        <v>335</v>
      </c>
      <c r="C164" s="30" t="s">
        <v>357</v>
      </c>
      <c r="D164" s="30">
        <v>1</v>
      </c>
      <c r="E164" s="30">
        <v>1600</v>
      </c>
      <c r="F164" s="29">
        <f t="shared" si="32"/>
        <v>0.97297297297297303</v>
      </c>
      <c r="G164" s="31">
        <f t="shared" si="33"/>
        <v>18681.081081081084</v>
      </c>
      <c r="H164" s="30">
        <v>297</v>
      </c>
      <c r="I164" s="30">
        <v>0.4521</v>
      </c>
      <c r="J164" s="30">
        <v>225</v>
      </c>
      <c r="K164" s="33">
        <v>406</v>
      </c>
      <c r="L164">
        <f t="shared" si="34"/>
        <v>181</v>
      </c>
      <c r="M164">
        <f t="shared" si="35"/>
        <v>72</v>
      </c>
      <c r="N164">
        <f t="shared" si="36"/>
        <v>0.41823204419889504</v>
      </c>
      <c r="O164" s="4">
        <f t="shared" si="37"/>
        <v>0.4521</v>
      </c>
      <c r="V164" s="3">
        <f t="shared" si="38"/>
        <v>225</v>
      </c>
      <c r="W164">
        <f t="shared" si="39"/>
        <v>226.25</v>
      </c>
      <c r="X164">
        <f t="shared" si="40"/>
        <v>202.375</v>
      </c>
      <c r="Y164">
        <f t="shared" si="41"/>
        <v>-142.88872047492737</v>
      </c>
      <c r="Z164">
        <f t="shared" si="42"/>
        <v>222.74293450802068</v>
      </c>
      <c r="AA164">
        <f t="shared" si="43"/>
        <v>225</v>
      </c>
      <c r="AB164">
        <f t="shared" si="44"/>
        <v>0.1</v>
      </c>
      <c r="AC164">
        <f t="shared" si="45"/>
        <v>0.77153000000000005</v>
      </c>
      <c r="AD164">
        <f t="shared" si="46"/>
        <v>63361.901250000003</v>
      </c>
      <c r="AE164" s="4">
        <f t="shared" si="47"/>
        <v>44353.330875</v>
      </c>
    </row>
    <row r="165" spans="1:31">
      <c r="A165" s="30" t="s">
        <v>211</v>
      </c>
      <c r="B165" s="30" t="s">
        <v>335</v>
      </c>
      <c r="C165" s="30" t="s">
        <v>357</v>
      </c>
      <c r="D165" s="30">
        <v>2</v>
      </c>
      <c r="E165" s="30">
        <v>2150</v>
      </c>
      <c r="F165" s="29">
        <f t="shared" si="32"/>
        <v>0.97297297297297303</v>
      </c>
      <c r="G165" s="31">
        <f t="shared" si="33"/>
        <v>25102.702702702703</v>
      </c>
      <c r="H165" s="30">
        <v>360</v>
      </c>
      <c r="I165" s="30">
        <v>0.53149999999999997</v>
      </c>
      <c r="J165" s="30">
        <v>170</v>
      </c>
      <c r="K165" s="33">
        <v>447</v>
      </c>
      <c r="L165">
        <f t="shared" si="34"/>
        <v>277</v>
      </c>
      <c r="M165">
        <f t="shared" si="35"/>
        <v>190</v>
      </c>
      <c r="N165">
        <f t="shared" si="36"/>
        <v>0.64873646209386282</v>
      </c>
      <c r="O165" s="4">
        <f t="shared" si="37"/>
        <v>0.53149999999999997</v>
      </c>
      <c r="V165" s="3">
        <f t="shared" si="38"/>
        <v>170</v>
      </c>
      <c r="W165">
        <f t="shared" si="39"/>
        <v>346.25</v>
      </c>
      <c r="X165">
        <f t="shared" si="40"/>
        <v>135.375</v>
      </c>
      <c r="Y165">
        <f t="shared" si="41"/>
        <v>-218.67500315776178</v>
      </c>
      <c r="Z165">
        <f t="shared" si="42"/>
        <v>253.71432518630792</v>
      </c>
      <c r="AA165">
        <f t="shared" si="43"/>
        <v>253.71432518630792</v>
      </c>
      <c r="AB165">
        <f t="shared" si="44"/>
        <v>0.34177422436478821</v>
      </c>
      <c r="AC165">
        <f t="shared" si="45"/>
        <v>0.58011734657039726</v>
      </c>
      <c r="AD165">
        <f t="shared" si="46"/>
        <v>53722.189606602646</v>
      </c>
      <c r="AE165" s="4">
        <f t="shared" si="47"/>
        <v>37605.532724621851</v>
      </c>
    </row>
    <row r="166" spans="1:31">
      <c r="A166" s="30" t="s">
        <v>212</v>
      </c>
      <c r="B166" s="30" t="s">
        <v>336</v>
      </c>
      <c r="C166" s="30" t="s">
        <v>356</v>
      </c>
      <c r="D166" s="30">
        <v>1</v>
      </c>
      <c r="E166" s="30">
        <v>1600</v>
      </c>
      <c r="F166" s="29">
        <f t="shared" si="32"/>
        <v>0.97297297297297303</v>
      </c>
      <c r="G166" s="31">
        <f t="shared" si="33"/>
        <v>18681.081081081084</v>
      </c>
      <c r="H166" s="30">
        <v>209</v>
      </c>
      <c r="I166" s="30">
        <v>0.53969999999999996</v>
      </c>
      <c r="J166" s="30">
        <v>94</v>
      </c>
      <c r="K166" s="33">
        <v>411</v>
      </c>
      <c r="L166">
        <f t="shared" si="34"/>
        <v>317</v>
      </c>
      <c r="M166">
        <f t="shared" si="35"/>
        <v>115</v>
      </c>
      <c r="N166">
        <f t="shared" si="36"/>
        <v>0.39022082018927451</v>
      </c>
      <c r="O166" s="4">
        <f t="shared" si="37"/>
        <v>0.53969999999999996</v>
      </c>
      <c r="V166" s="3">
        <f t="shared" si="38"/>
        <v>94</v>
      </c>
      <c r="W166">
        <f t="shared" si="39"/>
        <v>396.25</v>
      </c>
      <c r="X166">
        <f t="shared" si="40"/>
        <v>54.375</v>
      </c>
      <c r="Y166">
        <f t="shared" si="41"/>
        <v>-250.25262094227614</v>
      </c>
      <c r="Z166">
        <f t="shared" si="42"/>
        <v>240.07740463559432</v>
      </c>
      <c r="AA166">
        <f t="shared" si="43"/>
        <v>240.07740463559432</v>
      </c>
      <c r="AB166">
        <f t="shared" si="44"/>
        <v>0.46864960160402352</v>
      </c>
      <c r="AC166">
        <f t="shared" si="45"/>
        <v>0.47967011041009461</v>
      </c>
      <c r="AD166">
        <f t="shared" si="46"/>
        <v>42032.653643811434</v>
      </c>
      <c r="AE166" s="4">
        <f t="shared" si="47"/>
        <v>29422.857550668003</v>
      </c>
    </row>
    <row r="167" spans="1:31">
      <c r="A167" s="30" t="s">
        <v>213</v>
      </c>
      <c r="B167" s="30" t="s">
        <v>336</v>
      </c>
      <c r="C167" s="30" t="s">
        <v>356</v>
      </c>
      <c r="D167" s="30">
        <v>2</v>
      </c>
      <c r="E167" s="30">
        <v>2100</v>
      </c>
      <c r="F167" s="29">
        <f t="shared" si="32"/>
        <v>0.97297297297297303</v>
      </c>
      <c r="G167" s="31">
        <f t="shared" si="33"/>
        <v>24518.91891891892</v>
      </c>
      <c r="H167" s="30">
        <v>265</v>
      </c>
      <c r="I167" s="30">
        <v>0.4027</v>
      </c>
      <c r="J167" s="30">
        <v>130</v>
      </c>
      <c r="K167" s="33">
        <v>438</v>
      </c>
      <c r="L167">
        <f t="shared" si="34"/>
        <v>308</v>
      </c>
      <c r="M167">
        <f t="shared" si="35"/>
        <v>135</v>
      </c>
      <c r="N167">
        <f t="shared" si="36"/>
        <v>0.45064935064935063</v>
      </c>
      <c r="O167" s="4">
        <f t="shared" si="37"/>
        <v>0.4027</v>
      </c>
      <c r="V167" s="3">
        <f t="shared" si="38"/>
        <v>130</v>
      </c>
      <c r="W167">
        <f t="shared" si="39"/>
        <v>385</v>
      </c>
      <c r="X167">
        <f t="shared" si="40"/>
        <v>91.5</v>
      </c>
      <c r="Y167">
        <f t="shared" si="41"/>
        <v>-243.14765694076041</v>
      </c>
      <c r="Z167">
        <f t="shared" si="42"/>
        <v>252.59571175950487</v>
      </c>
      <c r="AA167">
        <f t="shared" si="43"/>
        <v>252.59571175950487</v>
      </c>
      <c r="AB167">
        <f t="shared" si="44"/>
        <v>0.41843042015455811</v>
      </c>
      <c r="AC167">
        <f t="shared" si="45"/>
        <v>0.51942863636363645</v>
      </c>
      <c r="AD167">
        <f t="shared" si="46"/>
        <v>47889.987830347745</v>
      </c>
      <c r="AE167" s="4">
        <f t="shared" si="47"/>
        <v>33522.991481243422</v>
      </c>
    </row>
    <row r="168" spans="1:31">
      <c r="A168" s="30" t="s">
        <v>214</v>
      </c>
      <c r="B168" s="30" t="s">
        <v>336</v>
      </c>
      <c r="C168" s="30" t="s">
        <v>357</v>
      </c>
      <c r="D168" s="30">
        <v>1</v>
      </c>
      <c r="E168" s="30">
        <v>1200</v>
      </c>
      <c r="F168" s="29">
        <f t="shared" si="32"/>
        <v>0.97297297297297303</v>
      </c>
      <c r="G168" s="31">
        <f t="shared" si="33"/>
        <v>14010.810810810812</v>
      </c>
      <c r="H168" s="30">
        <v>435</v>
      </c>
      <c r="I168" s="30">
        <v>0.4</v>
      </c>
      <c r="J168" s="30">
        <v>162</v>
      </c>
      <c r="K168" s="33">
        <v>504</v>
      </c>
      <c r="L168">
        <f t="shared" si="34"/>
        <v>342</v>
      </c>
      <c r="M168">
        <f t="shared" si="35"/>
        <v>273</v>
      </c>
      <c r="N168">
        <f t="shared" si="36"/>
        <v>0.73859649122807014</v>
      </c>
      <c r="O168" s="4">
        <f t="shared" si="37"/>
        <v>0.4</v>
      </c>
      <c r="V168" s="3">
        <f t="shared" si="38"/>
        <v>162</v>
      </c>
      <c r="W168">
        <f t="shared" si="39"/>
        <v>427.5</v>
      </c>
      <c r="X168">
        <f t="shared" si="40"/>
        <v>119.25</v>
      </c>
      <c r="Y168">
        <f t="shared" si="41"/>
        <v>-269.98863205759761</v>
      </c>
      <c r="Z168">
        <f t="shared" si="42"/>
        <v>289.30432929139829</v>
      </c>
      <c r="AA168">
        <f t="shared" si="43"/>
        <v>289.30432929139829</v>
      </c>
      <c r="AB168">
        <f t="shared" si="44"/>
        <v>0.39778790477520065</v>
      </c>
      <c r="AC168">
        <f t="shared" si="45"/>
        <v>0.53577131578947368</v>
      </c>
      <c r="AD168">
        <f t="shared" si="46"/>
        <v>56575.350826335925</v>
      </c>
      <c r="AE168" s="4">
        <f t="shared" si="47"/>
        <v>39602.745578435148</v>
      </c>
    </row>
    <row r="169" spans="1:31">
      <c r="A169" s="30" t="s">
        <v>215</v>
      </c>
      <c r="B169" s="30" t="s">
        <v>336</v>
      </c>
      <c r="C169" s="30" t="s">
        <v>357</v>
      </c>
      <c r="D169" s="30">
        <v>2</v>
      </c>
      <c r="E169" s="30">
        <v>2100</v>
      </c>
      <c r="F169" s="29">
        <f t="shared" si="32"/>
        <v>0.97297297297297303</v>
      </c>
      <c r="G169" s="31">
        <f t="shared" si="33"/>
        <v>24518.91891891892</v>
      </c>
      <c r="H169" s="30">
        <v>487</v>
      </c>
      <c r="I169" s="30">
        <v>0.43009999999999998</v>
      </c>
      <c r="J169" s="30">
        <v>175</v>
      </c>
      <c r="K169" s="33">
        <v>755</v>
      </c>
      <c r="L169">
        <f t="shared" si="34"/>
        <v>580</v>
      </c>
      <c r="M169">
        <f t="shared" si="35"/>
        <v>312</v>
      </c>
      <c r="N169">
        <f t="shared" si="36"/>
        <v>0.53034482758620693</v>
      </c>
      <c r="O169" s="4">
        <f t="shared" si="37"/>
        <v>0.43009999999999998</v>
      </c>
      <c r="V169" s="3">
        <f t="shared" si="38"/>
        <v>175</v>
      </c>
      <c r="W169">
        <f t="shared" si="39"/>
        <v>725</v>
      </c>
      <c r="X169">
        <f t="shared" si="40"/>
        <v>102.5</v>
      </c>
      <c r="Y169">
        <f t="shared" si="41"/>
        <v>-457.87545787545793</v>
      </c>
      <c r="Z169">
        <f t="shared" si="42"/>
        <v>440.76465201465203</v>
      </c>
      <c r="AA169">
        <f t="shared" si="43"/>
        <v>440.76465201465203</v>
      </c>
      <c r="AB169">
        <f t="shared" si="44"/>
        <v>0.46657193381331313</v>
      </c>
      <c r="AC169">
        <f t="shared" si="45"/>
        <v>0.48131500000000005</v>
      </c>
      <c r="AD169">
        <f t="shared" si="46"/>
        <v>77433.523046817776</v>
      </c>
      <c r="AE169" s="4">
        <f t="shared" si="47"/>
        <v>54203.466132772439</v>
      </c>
    </row>
    <row r="170" spans="1:31">
      <c r="A170" s="30" t="s">
        <v>216</v>
      </c>
      <c r="B170" s="30" t="s">
        <v>337</v>
      </c>
      <c r="C170" s="30" t="s">
        <v>356</v>
      </c>
      <c r="D170" s="30">
        <v>2</v>
      </c>
      <c r="E170" s="30">
        <v>2500</v>
      </c>
      <c r="F170" s="29">
        <f t="shared" si="32"/>
        <v>0.97297297297297303</v>
      </c>
      <c r="G170" s="31">
        <f t="shared" si="33"/>
        <v>29189.18918918919</v>
      </c>
      <c r="H170" s="30">
        <v>231</v>
      </c>
      <c r="I170" s="30">
        <v>0.4027</v>
      </c>
      <c r="J170" s="30">
        <v>129</v>
      </c>
      <c r="K170" s="33">
        <v>431</v>
      </c>
      <c r="L170">
        <f t="shared" si="34"/>
        <v>302</v>
      </c>
      <c r="M170">
        <f t="shared" si="35"/>
        <v>102</v>
      </c>
      <c r="N170">
        <f t="shared" si="36"/>
        <v>0.37019867549668872</v>
      </c>
      <c r="O170" s="4">
        <f t="shared" si="37"/>
        <v>0.4027</v>
      </c>
      <c r="V170" s="3">
        <f t="shared" si="38"/>
        <v>129</v>
      </c>
      <c r="W170">
        <f t="shared" si="39"/>
        <v>377.5</v>
      </c>
      <c r="X170">
        <f t="shared" si="40"/>
        <v>91.25</v>
      </c>
      <c r="Y170">
        <f t="shared" si="41"/>
        <v>-238.41101427308325</v>
      </c>
      <c r="Z170">
        <f t="shared" si="42"/>
        <v>248.44124984211194</v>
      </c>
      <c r="AA170">
        <f t="shared" si="43"/>
        <v>248.44124984211194</v>
      </c>
      <c r="AB170">
        <f t="shared" si="44"/>
        <v>0.41640066183340912</v>
      </c>
      <c r="AC170">
        <f t="shared" si="45"/>
        <v>0.52103559602649008</v>
      </c>
      <c r="AD170">
        <f t="shared" si="46"/>
        <v>47248.058161503592</v>
      </c>
      <c r="AE170" s="4">
        <f t="shared" si="47"/>
        <v>33073.640713052511</v>
      </c>
    </row>
    <row r="171" spans="1:31">
      <c r="A171" s="30" t="s">
        <v>217</v>
      </c>
      <c r="B171" s="30" t="s">
        <v>294</v>
      </c>
      <c r="C171" s="30" t="s">
        <v>357</v>
      </c>
      <c r="D171" s="30">
        <v>2</v>
      </c>
      <c r="E171" s="30">
        <v>2000</v>
      </c>
      <c r="F171" s="29">
        <f t="shared" si="32"/>
        <v>0.97297297297297303</v>
      </c>
      <c r="G171" s="31">
        <f t="shared" si="33"/>
        <v>23351.351351351354</v>
      </c>
      <c r="H171" s="30">
        <v>199</v>
      </c>
      <c r="I171" s="30">
        <v>0.31230000000000002</v>
      </c>
      <c r="J171" s="30">
        <v>97</v>
      </c>
      <c r="K171" s="33">
        <v>240</v>
      </c>
      <c r="L171">
        <f t="shared" si="34"/>
        <v>143</v>
      </c>
      <c r="M171">
        <f t="shared" si="35"/>
        <v>102</v>
      </c>
      <c r="N171">
        <f t="shared" si="36"/>
        <v>0.67062937062937067</v>
      </c>
      <c r="O171" s="4">
        <f t="shared" si="37"/>
        <v>0.31230000000000002</v>
      </c>
      <c r="V171" s="3">
        <f t="shared" si="38"/>
        <v>97</v>
      </c>
      <c r="W171">
        <f t="shared" si="39"/>
        <v>178.75</v>
      </c>
      <c r="X171">
        <f t="shared" si="40"/>
        <v>79.125</v>
      </c>
      <c r="Y171">
        <f t="shared" si="41"/>
        <v>-112.88998357963875</v>
      </c>
      <c r="Z171">
        <f t="shared" si="42"/>
        <v>135.59800903119867</v>
      </c>
      <c r="AA171">
        <f t="shared" si="43"/>
        <v>135.59800903119867</v>
      </c>
      <c r="AB171">
        <f t="shared" si="44"/>
        <v>0.3159329176570555</v>
      </c>
      <c r="AC171">
        <f t="shared" si="45"/>
        <v>0.60057590909090919</v>
      </c>
      <c r="AD171">
        <f t="shared" si="46"/>
        <v>29724.467603862755</v>
      </c>
      <c r="AE171" s="4">
        <f t="shared" si="47"/>
        <v>20807.127322703927</v>
      </c>
    </row>
    <row r="172" spans="1:31">
      <c r="A172" s="30" t="s">
        <v>218</v>
      </c>
      <c r="B172" s="30" t="s">
        <v>337</v>
      </c>
      <c r="C172" s="30" t="s">
        <v>357</v>
      </c>
      <c r="D172" s="30">
        <v>1</v>
      </c>
      <c r="E172" s="30">
        <v>2500</v>
      </c>
      <c r="F172" s="29">
        <f t="shared" si="32"/>
        <v>0.97297297297297303</v>
      </c>
      <c r="G172" s="31">
        <f t="shared" si="33"/>
        <v>29189.18918918919</v>
      </c>
      <c r="H172" s="30">
        <v>490</v>
      </c>
      <c r="I172" s="30">
        <v>0.2301</v>
      </c>
      <c r="J172" s="30">
        <v>186</v>
      </c>
      <c r="K172" s="33">
        <v>578</v>
      </c>
      <c r="L172">
        <f t="shared" si="34"/>
        <v>392</v>
      </c>
      <c r="M172">
        <f t="shared" si="35"/>
        <v>304</v>
      </c>
      <c r="N172">
        <f t="shared" si="36"/>
        <v>0.7204081632653061</v>
      </c>
      <c r="O172" s="4">
        <f t="shared" si="37"/>
        <v>0.2301</v>
      </c>
      <c r="V172" s="3">
        <f t="shared" si="38"/>
        <v>186</v>
      </c>
      <c r="W172">
        <f t="shared" si="39"/>
        <v>490</v>
      </c>
      <c r="X172">
        <f t="shared" si="40"/>
        <v>137</v>
      </c>
      <c r="Y172">
        <f t="shared" si="41"/>
        <v>-309.46065428824051</v>
      </c>
      <c r="Z172">
        <f t="shared" si="42"/>
        <v>331.75817860300617</v>
      </c>
      <c r="AA172">
        <f t="shared" si="43"/>
        <v>331.75817860300617</v>
      </c>
      <c r="AB172">
        <f t="shared" si="44"/>
        <v>0.39746567061837995</v>
      </c>
      <c r="AC172">
        <f t="shared" si="45"/>
        <v>0.53602642857142868</v>
      </c>
      <c r="AD172">
        <f t="shared" si="46"/>
        <v>64908.370343465023</v>
      </c>
      <c r="AE172" s="4">
        <f t="shared" si="47"/>
        <v>45435.859240425511</v>
      </c>
    </row>
    <row r="173" spans="1:31">
      <c r="A173" s="30" t="s">
        <v>219</v>
      </c>
      <c r="B173" s="30" t="s">
        <v>337</v>
      </c>
      <c r="C173" s="30" t="s">
        <v>357</v>
      </c>
      <c r="D173" s="30">
        <v>2</v>
      </c>
      <c r="E173" s="30">
        <v>2750</v>
      </c>
      <c r="F173" s="29">
        <f t="shared" si="32"/>
        <v>0.97297297297297303</v>
      </c>
      <c r="G173" s="31">
        <f t="shared" si="33"/>
        <v>32108.10810810811</v>
      </c>
      <c r="H173" s="30">
        <v>538</v>
      </c>
      <c r="I173" s="30">
        <v>0.6</v>
      </c>
      <c r="J173" s="30">
        <v>188</v>
      </c>
      <c r="K173" s="33">
        <v>810</v>
      </c>
      <c r="L173">
        <f t="shared" si="34"/>
        <v>622</v>
      </c>
      <c r="M173">
        <f t="shared" si="35"/>
        <v>350</v>
      </c>
      <c r="N173">
        <f t="shared" si="36"/>
        <v>0.5501607717041801</v>
      </c>
      <c r="O173" s="4">
        <f t="shared" si="37"/>
        <v>0.6</v>
      </c>
      <c r="V173" s="3">
        <f t="shared" si="38"/>
        <v>188</v>
      </c>
      <c r="W173">
        <f t="shared" si="39"/>
        <v>777.5</v>
      </c>
      <c r="X173">
        <f t="shared" si="40"/>
        <v>110.25</v>
      </c>
      <c r="Y173">
        <f t="shared" si="41"/>
        <v>-491.03195654919796</v>
      </c>
      <c r="Z173">
        <f t="shared" si="42"/>
        <v>472.84588543640268</v>
      </c>
      <c r="AA173">
        <f t="shared" si="43"/>
        <v>472.84588543640268</v>
      </c>
      <c r="AB173">
        <f t="shared" si="44"/>
        <v>0.46636126744231854</v>
      </c>
      <c r="AC173">
        <f t="shared" si="45"/>
        <v>0.48148178456591645</v>
      </c>
      <c r="AD173">
        <f t="shared" si="46"/>
        <v>83098.33847176806</v>
      </c>
      <c r="AE173" s="4">
        <f t="shared" si="47"/>
        <v>58168.836930237638</v>
      </c>
    </row>
    <row r="174" spans="1:31">
      <c r="A174" s="30" t="s">
        <v>220</v>
      </c>
      <c r="B174" s="30" t="s">
        <v>337</v>
      </c>
      <c r="C174" s="30" t="s">
        <v>356</v>
      </c>
      <c r="D174" s="30">
        <v>1</v>
      </c>
      <c r="E174" s="30">
        <v>1800</v>
      </c>
      <c r="F174" s="29">
        <f t="shared" si="32"/>
        <v>0.97297297297297303</v>
      </c>
      <c r="G174" s="31">
        <f t="shared" si="33"/>
        <v>21016.216216216217</v>
      </c>
      <c r="H174" s="30">
        <v>288</v>
      </c>
      <c r="I174" s="30">
        <v>0.2329</v>
      </c>
      <c r="J174" s="30">
        <v>89</v>
      </c>
      <c r="K174" s="33">
        <v>390</v>
      </c>
      <c r="L174">
        <f t="shared" si="34"/>
        <v>301</v>
      </c>
      <c r="M174">
        <f t="shared" si="35"/>
        <v>199</v>
      </c>
      <c r="N174">
        <f t="shared" si="36"/>
        <v>0.62890365448504992</v>
      </c>
      <c r="O174" s="4">
        <f t="shared" si="37"/>
        <v>0.2329</v>
      </c>
      <c r="V174" s="3">
        <f t="shared" si="38"/>
        <v>89</v>
      </c>
      <c r="W174">
        <f t="shared" si="39"/>
        <v>376.25</v>
      </c>
      <c r="X174">
        <f t="shared" si="40"/>
        <v>51.375</v>
      </c>
      <c r="Y174">
        <f t="shared" si="41"/>
        <v>-237.62157382847039</v>
      </c>
      <c r="Z174">
        <f t="shared" si="42"/>
        <v>227.83217285587975</v>
      </c>
      <c r="AA174">
        <f t="shared" si="43"/>
        <v>227.83217285587975</v>
      </c>
      <c r="AB174">
        <f t="shared" si="44"/>
        <v>0.46898916373655747</v>
      </c>
      <c r="AC174">
        <f t="shared" si="45"/>
        <v>0.47940127906976748</v>
      </c>
      <c r="AD174">
        <f t="shared" si="46"/>
        <v>39866.40780432889</v>
      </c>
      <c r="AE174" s="4">
        <f t="shared" si="47"/>
        <v>27906.485463030222</v>
      </c>
    </row>
    <row r="175" spans="1:31">
      <c r="A175" s="30" t="s">
        <v>221</v>
      </c>
      <c r="B175" s="30" t="s">
        <v>338</v>
      </c>
      <c r="C175" s="30" t="s">
        <v>356</v>
      </c>
      <c r="D175" s="30">
        <v>2</v>
      </c>
      <c r="E175" s="30">
        <v>3000</v>
      </c>
      <c r="F175" s="29">
        <f t="shared" si="32"/>
        <v>0.97297297297297303</v>
      </c>
      <c r="G175" s="31">
        <f t="shared" si="33"/>
        <v>35027.027027027027</v>
      </c>
      <c r="H175" s="30">
        <v>415</v>
      </c>
      <c r="I175" s="30">
        <v>0.40820000000000001</v>
      </c>
      <c r="J175" s="30">
        <v>193</v>
      </c>
      <c r="K175" s="33">
        <v>648</v>
      </c>
      <c r="L175">
        <f t="shared" si="34"/>
        <v>455</v>
      </c>
      <c r="M175">
        <f t="shared" si="35"/>
        <v>222</v>
      </c>
      <c r="N175">
        <f t="shared" si="36"/>
        <v>0.49032967032967034</v>
      </c>
      <c r="O175" s="4">
        <f t="shared" si="37"/>
        <v>0.40820000000000001</v>
      </c>
      <c r="V175" s="3">
        <f t="shared" si="38"/>
        <v>193</v>
      </c>
      <c r="W175">
        <f t="shared" si="39"/>
        <v>568.75</v>
      </c>
      <c r="X175">
        <f t="shared" si="40"/>
        <v>136.125</v>
      </c>
      <c r="Y175">
        <f t="shared" si="41"/>
        <v>-359.19540229885058</v>
      </c>
      <c r="Z175">
        <f t="shared" si="42"/>
        <v>373.63002873563221</v>
      </c>
      <c r="AA175">
        <f t="shared" si="43"/>
        <v>373.63002873563221</v>
      </c>
      <c r="AB175">
        <f t="shared" si="44"/>
        <v>0.41759125931539731</v>
      </c>
      <c r="AC175">
        <f t="shared" si="45"/>
        <v>0.52009299999999992</v>
      </c>
      <c r="AD175">
        <f t="shared" si="46"/>
        <v>70927.662325348414</v>
      </c>
      <c r="AE175" s="4">
        <f t="shared" si="47"/>
        <v>49649.363627743885</v>
      </c>
    </row>
    <row r="176" spans="1:31">
      <c r="A176" s="30" t="s">
        <v>222</v>
      </c>
      <c r="B176" s="30" t="s">
        <v>338</v>
      </c>
      <c r="C176" s="30" t="s">
        <v>357</v>
      </c>
      <c r="D176" s="30">
        <v>1</v>
      </c>
      <c r="E176" s="30">
        <v>2000</v>
      </c>
      <c r="F176" s="29">
        <f t="shared" si="32"/>
        <v>0.97297297297297303</v>
      </c>
      <c r="G176" s="31">
        <f t="shared" si="33"/>
        <v>23351.351351351354</v>
      </c>
      <c r="H176" s="30">
        <v>387</v>
      </c>
      <c r="I176" s="30">
        <v>0.32600000000000001</v>
      </c>
      <c r="J176" s="30">
        <v>193</v>
      </c>
      <c r="K176" s="33">
        <v>600</v>
      </c>
      <c r="L176">
        <f t="shared" si="34"/>
        <v>407</v>
      </c>
      <c r="M176">
        <f t="shared" si="35"/>
        <v>194</v>
      </c>
      <c r="N176">
        <f t="shared" si="36"/>
        <v>0.48132678132678142</v>
      </c>
      <c r="O176" s="4">
        <f t="shared" si="37"/>
        <v>0.32600000000000001</v>
      </c>
      <c r="V176" s="3">
        <f t="shared" si="38"/>
        <v>193</v>
      </c>
      <c r="W176">
        <f t="shared" si="39"/>
        <v>508.75</v>
      </c>
      <c r="X176">
        <f t="shared" si="40"/>
        <v>142.125</v>
      </c>
      <c r="Y176">
        <f t="shared" si="41"/>
        <v>-321.30226095743336</v>
      </c>
      <c r="Z176">
        <f t="shared" si="42"/>
        <v>344.39433339648855</v>
      </c>
      <c r="AA176">
        <f t="shared" si="43"/>
        <v>344.39433339648855</v>
      </c>
      <c r="AB176">
        <f t="shared" si="44"/>
        <v>0.39758099930513718</v>
      </c>
      <c r="AC176">
        <f t="shared" si="45"/>
        <v>0.5359351228501229</v>
      </c>
      <c r="AD176">
        <f t="shared" si="46"/>
        <v>67369.152072872646</v>
      </c>
      <c r="AE176" s="4">
        <f t="shared" si="47"/>
        <v>47158.406451010851</v>
      </c>
    </row>
    <row r="177" spans="1:31">
      <c r="A177" s="30" t="s">
        <v>223</v>
      </c>
      <c r="B177" s="30" t="s">
        <v>338</v>
      </c>
      <c r="C177" s="30" t="s">
        <v>357</v>
      </c>
      <c r="D177" s="30">
        <v>2</v>
      </c>
      <c r="E177" s="30">
        <v>2950</v>
      </c>
      <c r="F177" s="29">
        <f t="shared" si="32"/>
        <v>0.97297297297297303</v>
      </c>
      <c r="G177" s="31">
        <f t="shared" si="33"/>
        <v>34443.243243243247</v>
      </c>
      <c r="H177" s="30">
        <v>575</v>
      </c>
      <c r="I177" s="30">
        <v>0.38900000000000001</v>
      </c>
      <c r="J177" s="30">
        <v>192</v>
      </c>
      <c r="K177" s="33">
        <v>829</v>
      </c>
      <c r="L177">
        <f t="shared" si="34"/>
        <v>637</v>
      </c>
      <c r="M177">
        <f t="shared" si="35"/>
        <v>383</v>
      </c>
      <c r="N177">
        <f t="shared" si="36"/>
        <v>0.58100470957613826</v>
      </c>
      <c r="O177" s="4">
        <f t="shared" si="37"/>
        <v>0.38900000000000001</v>
      </c>
      <c r="V177" s="3">
        <f t="shared" si="38"/>
        <v>192</v>
      </c>
      <c r="W177">
        <f t="shared" si="39"/>
        <v>796.25</v>
      </c>
      <c r="X177">
        <f t="shared" si="40"/>
        <v>112.375</v>
      </c>
      <c r="Y177">
        <f t="shared" si="41"/>
        <v>-502.87356321839081</v>
      </c>
      <c r="Z177">
        <f t="shared" si="42"/>
        <v>483.98204022988506</v>
      </c>
      <c r="AA177">
        <f t="shared" si="43"/>
        <v>483.98204022988506</v>
      </c>
      <c r="AB177">
        <f t="shared" si="44"/>
        <v>0.46669643984914921</v>
      </c>
      <c r="AC177">
        <f t="shared" si="45"/>
        <v>0.4812164285714286</v>
      </c>
      <c r="AD177">
        <f t="shared" si="46"/>
        <v>85008.539745630653</v>
      </c>
      <c r="AE177" s="4">
        <f t="shared" si="47"/>
        <v>59505.977821941451</v>
      </c>
    </row>
    <row r="178" spans="1:31">
      <c r="A178" s="30" t="s">
        <v>224</v>
      </c>
      <c r="B178" s="30" t="s">
        <v>338</v>
      </c>
      <c r="C178" s="30" t="s">
        <v>356</v>
      </c>
      <c r="D178" s="30">
        <v>1</v>
      </c>
      <c r="E178" s="30">
        <v>1700</v>
      </c>
      <c r="F178" s="29">
        <f t="shared" si="32"/>
        <v>0.97297297297297303</v>
      </c>
      <c r="G178" s="31">
        <f t="shared" si="33"/>
        <v>19848.64864864865</v>
      </c>
      <c r="H178" s="30">
        <v>228</v>
      </c>
      <c r="I178" s="30">
        <v>0.52049999999999996</v>
      </c>
      <c r="J178" s="30">
        <v>98</v>
      </c>
      <c r="K178" s="33">
        <v>432</v>
      </c>
      <c r="L178">
        <f t="shared" si="34"/>
        <v>334</v>
      </c>
      <c r="M178">
        <f t="shared" si="35"/>
        <v>130</v>
      </c>
      <c r="N178">
        <f t="shared" si="36"/>
        <v>0.41137724550898203</v>
      </c>
      <c r="O178" s="4">
        <f t="shared" si="37"/>
        <v>0.52049999999999996</v>
      </c>
      <c r="V178" s="3">
        <f t="shared" si="38"/>
        <v>98</v>
      </c>
      <c r="W178">
        <f t="shared" si="39"/>
        <v>417.5</v>
      </c>
      <c r="X178">
        <f t="shared" si="40"/>
        <v>56.25</v>
      </c>
      <c r="Y178">
        <f t="shared" si="41"/>
        <v>-263.6731085006947</v>
      </c>
      <c r="Z178">
        <f t="shared" si="42"/>
        <v>252.43171340154097</v>
      </c>
      <c r="AA178">
        <f t="shared" si="43"/>
        <v>252.43171340154097</v>
      </c>
      <c r="AB178">
        <f t="shared" si="44"/>
        <v>0.46989631952464905</v>
      </c>
      <c r="AC178">
        <f t="shared" si="45"/>
        <v>0.47868308383233538</v>
      </c>
      <c r="AD178">
        <f t="shared" si="46"/>
        <v>44104.698725267415</v>
      </c>
      <c r="AE178" s="4">
        <f t="shared" si="47"/>
        <v>30873.289107687189</v>
      </c>
    </row>
    <row r="179" spans="1:31">
      <c r="A179" s="30" t="s">
        <v>225</v>
      </c>
      <c r="B179" s="30" t="s">
        <v>339</v>
      </c>
      <c r="C179" s="30" t="s">
        <v>356</v>
      </c>
      <c r="D179" s="30">
        <v>1</v>
      </c>
      <c r="E179" s="30">
        <v>3000</v>
      </c>
      <c r="F179" s="29">
        <f t="shared" si="32"/>
        <v>0.97297297297297303</v>
      </c>
      <c r="G179" s="31">
        <f t="shared" si="33"/>
        <v>35027.027027027027</v>
      </c>
      <c r="H179" s="30">
        <v>337</v>
      </c>
      <c r="I179" s="30">
        <v>0.46300000000000002</v>
      </c>
      <c r="J179" s="30">
        <v>87</v>
      </c>
      <c r="K179" s="33">
        <v>512</v>
      </c>
      <c r="L179">
        <f t="shared" si="34"/>
        <v>425</v>
      </c>
      <c r="M179">
        <f t="shared" si="35"/>
        <v>250</v>
      </c>
      <c r="N179">
        <f t="shared" si="36"/>
        <v>0.57058823529411762</v>
      </c>
      <c r="O179" s="4">
        <f t="shared" si="37"/>
        <v>0.46300000000000002</v>
      </c>
      <c r="V179" s="3">
        <f t="shared" si="38"/>
        <v>87</v>
      </c>
      <c r="W179">
        <f t="shared" si="39"/>
        <v>531.25</v>
      </c>
      <c r="X179">
        <f t="shared" si="40"/>
        <v>33.875</v>
      </c>
      <c r="Y179">
        <f t="shared" si="41"/>
        <v>-335.51218896046481</v>
      </c>
      <c r="Z179">
        <f t="shared" si="42"/>
        <v>302.3577191486674</v>
      </c>
      <c r="AA179">
        <f t="shared" si="43"/>
        <v>302.3577191486674</v>
      </c>
      <c r="AB179">
        <f t="shared" si="44"/>
        <v>0.50537923604455037</v>
      </c>
      <c r="AC179">
        <f t="shared" si="45"/>
        <v>0.45059125882352952</v>
      </c>
      <c r="AD179">
        <f t="shared" si="46"/>
        <v>49727.507029466367</v>
      </c>
      <c r="AE179" s="4">
        <f t="shared" si="47"/>
        <v>34809.254920626452</v>
      </c>
    </row>
    <row r="180" spans="1:31">
      <c r="A180" s="30" t="s">
        <v>226</v>
      </c>
      <c r="B180" s="30" t="s">
        <v>339</v>
      </c>
      <c r="C180" s="30" t="s">
        <v>356</v>
      </c>
      <c r="D180" s="30">
        <v>2</v>
      </c>
      <c r="E180" s="30">
        <v>3200</v>
      </c>
      <c r="F180" s="29">
        <f t="shared" si="32"/>
        <v>0.97297297297297303</v>
      </c>
      <c r="G180" s="31">
        <f t="shared" si="33"/>
        <v>37362.162162162167</v>
      </c>
      <c r="H180" s="30">
        <v>154</v>
      </c>
      <c r="I180" s="30">
        <v>0.67949999999999999</v>
      </c>
      <c r="J180" s="30">
        <v>154</v>
      </c>
      <c r="K180" s="33">
        <v>480</v>
      </c>
      <c r="L180">
        <f t="shared" si="34"/>
        <v>326</v>
      </c>
      <c r="M180">
        <f t="shared" si="35"/>
        <v>0</v>
      </c>
      <c r="N180">
        <f t="shared" si="36"/>
        <v>0.1</v>
      </c>
      <c r="O180" s="4">
        <f t="shared" si="37"/>
        <v>0.67949999999999999</v>
      </c>
      <c r="V180" s="3">
        <f t="shared" si="38"/>
        <v>154</v>
      </c>
      <c r="W180">
        <f t="shared" si="39"/>
        <v>407.5</v>
      </c>
      <c r="X180">
        <f t="shared" si="40"/>
        <v>113.25</v>
      </c>
      <c r="Y180">
        <f t="shared" si="41"/>
        <v>-257.35758494379184</v>
      </c>
      <c r="Z180">
        <f t="shared" si="42"/>
        <v>275.55909751168366</v>
      </c>
      <c r="AA180">
        <f t="shared" si="43"/>
        <v>275.55909751168366</v>
      </c>
      <c r="AB180">
        <f t="shared" si="44"/>
        <v>0.39830453377100283</v>
      </c>
      <c r="AC180">
        <f t="shared" si="45"/>
        <v>0.5353623006134971</v>
      </c>
      <c r="AD180">
        <f t="shared" si="46"/>
        <v>53846.242625574392</v>
      </c>
      <c r="AE180" s="4">
        <f t="shared" si="47"/>
        <v>37692.369837902072</v>
      </c>
    </row>
    <row r="181" spans="1:31">
      <c r="A181" s="30" t="s">
        <v>227</v>
      </c>
      <c r="B181" s="30" t="s">
        <v>340</v>
      </c>
      <c r="C181" s="30" t="s">
        <v>356</v>
      </c>
      <c r="D181" s="30">
        <v>2</v>
      </c>
      <c r="E181" s="30">
        <v>4500</v>
      </c>
      <c r="F181" s="29">
        <f t="shared" si="32"/>
        <v>0.97297297297297303</v>
      </c>
      <c r="G181" s="31">
        <f t="shared" si="33"/>
        <v>52540.54054054054</v>
      </c>
      <c r="H181" s="30">
        <v>432</v>
      </c>
      <c r="I181" s="30">
        <v>0.68220000000000003</v>
      </c>
      <c r="J181" s="30">
        <v>273</v>
      </c>
      <c r="K181" s="33">
        <v>853</v>
      </c>
      <c r="L181">
        <f t="shared" si="34"/>
        <v>580</v>
      </c>
      <c r="M181">
        <f t="shared" si="35"/>
        <v>159</v>
      </c>
      <c r="N181">
        <f t="shared" si="36"/>
        <v>0.31931034482758625</v>
      </c>
      <c r="O181" s="4">
        <f t="shared" si="37"/>
        <v>0.68220000000000003</v>
      </c>
      <c r="V181" s="3">
        <f t="shared" si="38"/>
        <v>273</v>
      </c>
      <c r="W181">
        <f t="shared" si="39"/>
        <v>725</v>
      </c>
      <c r="X181">
        <f t="shared" si="40"/>
        <v>200.5</v>
      </c>
      <c r="Y181">
        <f t="shared" si="41"/>
        <v>-457.87545787545793</v>
      </c>
      <c r="Z181">
        <f t="shared" si="42"/>
        <v>489.76465201465209</v>
      </c>
      <c r="AA181">
        <f t="shared" si="43"/>
        <v>489.76465201465209</v>
      </c>
      <c r="AB181">
        <f t="shared" si="44"/>
        <v>0.39898572691676149</v>
      </c>
      <c r="AC181">
        <f t="shared" si="45"/>
        <v>0.53482299999999994</v>
      </c>
      <c r="AD181">
        <f t="shared" si="46"/>
        <v>95607.151176817773</v>
      </c>
      <c r="AE181" s="4">
        <f t="shared" si="47"/>
        <v>66925.005823772444</v>
      </c>
    </row>
    <row r="182" spans="1:31">
      <c r="A182" s="30" t="s">
        <v>228</v>
      </c>
      <c r="B182" s="30" t="s">
        <v>294</v>
      </c>
      <c r="C182" s="30" t="s">
        <v>356</v>
      </c>
      <c r="D182" s="30">
        <v>1</v>
      </c>
      <c r="E182" s="30">
        <v>800</v>
      </c>
      <c r="F182" s="29">
        <f t="shared" si="32"/>
        <v>0.97297297297297303</v>
      </c>
      <c r="G182" s="31">
        <f t="shared" si="33"/>
        <v>9340.5405405405418</v>
      </c>
      <c r="H182" s="30">
        <v>104</v>
      </c>
      <c r="I182" s="30">
        <v>0.56989999999999996</v>
      </c>
      <c r="J182" s="30">
        <v>53</v>
      </c>
      <c r="K182" s="33">
        <v>188</v>
      </c>
      <c r="L182">
        <f t="shared" si="34"/>
        <v>135</v>
      </c>
      <c r="M182">
        <f t="shared" si="35"/>
        <v>51</v>
      </c>
      <c r="N182">
        <f t="shared" si="36"/>
        <v>0.40222222222222226</v>
      </c>
      <c r="O182" s="4">
        <f t="shared" si="37"/>
        <v>0.56989999999999996</v>
      </c>
      <c r="V182" s="3">
        <f t="shared" si="38"/>
        <v>53</v>
      </c>
      <c r="W182">
        <f t="shared" si="39"/>
        <v>168.75</v>
      </c>
      <c r="X182">
        <f t="shared" si="40"/>
        <v>36.125</v>
      </c>
      <c r="Y182">
        <f t="shared" si="41"/>
        <v>-106.57446002273589</v>
      </c>
      <c r="Z182">
        <f t="shared" si="42"/>
        <v>108.72539314134143</v>
      </c>
      <c r="AA182">
        <f t="shared" si="43"/>
        <v>108.72539314134143</v>
      </c>
      <c r="AB182">
        <f t="shared" si="44"/>
        <v>0.43022455194868997</v>
      </c>
      <c r="AC182">
        <f t="shared" si="45"/>
        <v>0.51009122222222225</v>
      </c>
      <c r="AD182">
        <f t="shared" si="46"/>
        <v>20242.852066031341</v>
      </c>
      <c r="AE182" s="4">
        <f t="shared" si="47"/>
        <v>14169.996446221938</v>
      </c>
    </row>
    <row r="183" spans="1:31">
      <c r="A183" s="30" t="s">
        <v>229</v>
      </c>
      <c r="B183" s="30" t="s">
        <v>340</v>
      </c>
      <c r="C183" s="30" t="s">
        <v>357</v>
      </c>
      <c r="D183" s="30">
        <v>1</v>
      </c>
      <c r="E183" s="30">
        <v>4500</v>
      </c>
      <c r="F183" s="29">
        <f t="shared" si="32"/>
        <v>0.97297297297297303</v>
      </c>
      <c r="G183" s="31">
        <f t="shared" si="33"/>
        <v>52540.54054054054</v>
      </c>
      <c r="H183" s="30">
        <v>200</v>
      </c>
      <c r="I183" s="30">
        <v>0.86850000000000005</v>
      </c>
      <c r="J183" s="30">
        <v>103</v>
      </c>
      <c r="K183" s="33">
        <v>807</v>
      </c>
      <c r="L183">
        <f t="shared" si="34"/>
        <v>704</v>
      </c>
      <c r="M183">
        <f t="shared" si="35"/>
        <v>97</v>
      </c>
      <c r="N183">
        <f t="shared" si="36"/>
        <v>0.21022727272727276</v>
      </c>
      <c r="O183" s="4">
        <f t="shared" si="37"/>
        <v>0.86850000000000005</v>
      </c>
      <c r="V183" s="3">
        <f t="shared" si="38"/>
        <v>103</v>
      </c>
      <c r="W183">
        <f t="shared" si="39"/>
        <v>880</v>
      </c>
      <c r="X183">
        <f t="shared" si="40"/>
        <v>15</v>
      </c>
      <c r="Y183">
        <f t="shared" si="41"/>
        <v>-555.76607300745229</v>
      </c>
      <c r="Z183">
        <f t="shared" si="42"/>
        <v>480.29019830743971</v>
      </c>
      <c r="AA183">
        <f t="shared" si="43"/>
        <v>480.29019830743971</v>
      </c>
      <c r="AB183">
        <f t="shared" si="44"/>
        <v>0.52873886171299966</v>
      </c>
      <c r="AC183">
        <f t="shared" si="45"/>
        <v>0.4320974431818182</v>
      </c>
      <c r="AD183">
        <f t="shared" si="46"/>
        <v>75749.240835985591</v>
      </c>
      <c r="AE183" s="4">
        <f t="shared" si="47"/>
        <v>53024.468585189912</v>
      </c>
    </row>
    <row r="184" spans="1:31">
      <c r="A184" s="30" t="s">
        <v>230</v>
      </c>
      <c r="B184" s="30" t="s">
        <v>340</v>
      </c>
      <c r="C184" s="30" t="s">
        <v>357</v>
      </c>
      <c r="D184" s="30">
        <v>2</v>
      </c>
      <c r="E184" s="30">
        <v>5500</v>
      </c>
      <c r="F184" s="29">
        <f t="shared" si="32"/>
        <v>0.97297297297297303</v>
      </c>
      <c r="G184" s="31">
        <f t="shared" si="33"/>
        <v>64216.21621621622</v>
      </c>
      <c r="H184" s="30">
        <v>428</v>
      </c>
      <c r="I184" s="30">
        <v>0.52329999999999999</v>
      </c>
      <c r="J184" s="30">
        <v>200</v>
      </c>
      <c r="K184" s="33">
        <v>770</v>
      </c>
      <c r="L184">
        <f t="shared" si="34"/>
        <v>570</v>
      </c>
      <c r="M184">
        <f t="shared" si="35"/>
        <v>228</v>
      </c>
      <c r="N184">
        <f t="shared" si="36"/>
        <v>0.42000000000000004</v>
      </c>
      <c r="O184" s="4">
        <f t="shared" si="37"/>
        <v>0.52329999999999999</v>
      </c>
      <c r="V184" s="3">
        <f t="shared" si="38"/>
        <v>200</v>
      </c>
      <c r="W184">
        <f t="shared" si="39"/>
        <v>712.5</v>
      </c>
      <c r="X184">
        <f t="shared" si="40"/>
        <v>128.75</v>
      </c>
      <c r="Y184">
        <f t="shared" si="41"/>
        <v>-449.98105342932934</v>
      </c>
      <c r="Z184">
        <f t="shared" si="42"/>
        <v>447.17388215233046</v>
      </c>
      <c r="AA184">
        <f t="shared" si="43"/>
        <v>447.17388215233046</v>
      </c>
      <c r="AB184">
        <f t="shared" si="44"/>
        <v>0.4469107117927445</v>
      </c>
      <c r="AC184">
        <f t="shared" si="45"/>
        <v>0.49688078947368419</v>
      </c>
      <c r="AD184">
        <f t="shared" si="46"/>
        <v>81100.120732489697</v>
      </c>
      <c r="AE184" s="4">
        <f t="shared" si="47"/>
        <v>56770.084512742782</v>
      </c>
    </row>
    <row r="185" spans="1:31">
      <c r="A185" s="30" t="s">
        <v>231</v>
      </c>
      <c r="B185" s="30" t="s">
        <v>340</v>
      </c>
      <c r="C185" s="30" t="s">
        <v>356</v>
      </c>
      <c r="D185" s="30">
        <v>1</v>
      </c>
      <c r="E185" s="30">
        <v>3500</v>
      </c>
      <c r="F185" s="29">
        <f t="shared" si="32"/>
        <v>0.97297297297297303</v>
      </c>
      <c r="G185" s="31">
        <f t="shared" si="33"/>
        <v>40864.864864864867</v>
      </c>
      <c r="H185" s="30">
        <v>576</v>
      </c>
      <c r="I185" s="30">
        <v>0.46029999999999999</v>
      </c>
      <c r="J185" s="30">
        <v>151</v>
      </c>
      <c r="K185" s="33">
        <v>890</v>
      </c>
      <c r="L185">
        <f t="shared" si="34"/>
        <v>739</v>
      </c>
      <c r="M185">
        <f t="shared" si="35"/>
        <v>425</v>
      </c>
      <c r="N185">
        <f t="shared" si="36"/>
        <v>0.56008119079837615</v>
      </c>
      <c r="O185" s="4">
        <f t="shared" si="37"/>
        <v>0.46029999999999999</v>
      </c>
      <c r="V185" s="3">
        <f t="shared" si="38"/>
        <v>151</v>
      </c>
      <c r="W185">
        <f t="shared" si="39"/>
        <v>923.75</v>
      </c>
      <c r="X185">
        <f t="shared" si="40"/>
        <v>58.625</v>
      </c>
      <c r="Y185">
        <f t="shared" si="41"/>
        <v>-583.39648856890244</v>
      </c>
      <c r="Z185">
        <f t="shared" si="42"/>
        <v>525.60789282556527</v>
      </c>
      <c r="AA185">
        <f t="shared" si="43"/>
        <v>525.60789282556527</v>
      </c>
      <c r="AB185">
        <f t="shared" si="44"/>
        <v>0.50552951862036832</v>
      </c>
      <c r="AC185">
        <f t="shared" si="45"/>
        <v>0.45047228010825441</v>
      </c>
      <c r="AD185">
        <f t="shared" si="46"/>
        <v>86421.701862269998</v>
      </c>
      <c r="AE185" s="4">
        <f t="shared" si="47"/>
        <v>60495.191303588996</v>
      </c>
    </row>
    <row r="186" spans="1:31">
      <c r="A186" s="30" t="s">
        <v>232</v>
      </c>
      <c r="B186" s="30" t="s">
        <v>341</v>
      </c>
      <c r="C186" s="30" t="s">
        <v>356</v>
      </c>
      <c r="D186" s="30">
        <v>2</v>
      </c>
      <c r="E186" s="30">
        <v>4000</v>
      </c>
      <c r="F186" s="29">
        <f t="shared" si="32"/>
        <v>0.97297297297297303</v>
      </c>
      <c r="G186" s="31">
        <f t="shared" si="33"/>
        <v>46702.702702702707</v>
      </c>
      <c r="H186" s="30">
        <v>560</v>
      </c>
      <c r="I186" s="30">
        <v>0.35339999999999999</v>
      </c>
      <c r="J186" s="30">
        <v>218</v>
      </c>
      <c r="K186" s="33">
        <v>681</v>
      </c>
      <c r="L186">
        <f t="shared" si="34"/>
        <v>463</v>
      </c>
      <c r="M186">
        <f t="shared" si="35"/>
        <v>342</v>
      </c>
      <c r="N186">
        <f t="shared" si="36"/>
        <v>0.69092872570194386</v>
      </c>
      <c r="O186" s="4">
        <f t="shared" si="37"/>
        <v>0.35339999999999999</v>
      </c>
      <c r="V186" s="3">
        <f t="shared" si="38"/>
        <v>218</v>
      </c>
      <c r="W186">
        <f t="shared" si="39"/>
        <v>578.75</v>
      </c>
      <c r="X186">
        <f t="shared" si="40"/>
        <v>160.125</v>
      </c>
      <c r="Y186">
        <f t="shared" si="41"/>
        <v>-365.51092585575344</v>
      </c>
      <c r="Z186">
        <f t="shared" si="42"/>
        <v>391.00264462548949</v>
      </c>
      <c r="AA186">
        <f t="shared" si="43"/>
        <v>391.00264462548949</v>
      </c>
      <c r="AB186">
        <f t="shared" si="44"/>
        <v>0.39892465594037063</v>
      </c>
      <c r="AC186">
        <f t="shared" si="45"/>
        <v>0.53487134989200857</v>
      </c>
      <c r="AD186">
        <f t="shared" si="46"/>
        <v>76334.681004896018</v>
      </c>
      <c r="AE186" s="4">
        <f t="shared" si="47"/>
        <v>53434.276703427211</v>
      </c>
    </row>
    <row r="187" spans="1:31">
      <c r="A187" s="30" t="s">
        <v>233</v>
      </c>
      <c r="B187" s="30" t="s">
        <v>341</v>
      </c>
      <c r="C187" s="30" t="s">
        <v>356</v>
      </c>
      <c r="D187" s="30">
        <v>1</v>
      </c>
      <c r="E187" s="30">
        <v>3000</v>
      </c>
      <c r="F187" s="29">
        <f t="shared" si="32"/>
        <v>0.97297297297297303</v>
      </c>
      <c r="G187" s="31">
        <f t="shared" si="33"/>
        <v>35027.027027027027</v>
      </c>
      <c r="H187" s="30">
        <v>288</v>
      </c>
      <c r="I187" s="30">
        <v>0.49859999999999999</v>
      </c>
      <c r="J187" s="30">
        <v>109</v>
      </c>
      <c r="K187" s="33">
        <v>640</v>
      </c>
      <c r="L187">
        <f t="shared" si="34"/>
        <v>531</v>
      </c>
      <c r="M187">
        <f t="shared" si="35"/>
        <v>179</v>
      </c>
      <c r="N187">
        <f t="shared" si="36"/>
        <v>0.36967984934086628</v>
      </c>
      <c r="O187" s="4">
        <f t="shared" si="37"/>
        <v>0.49859999999999999</v>
      </c>
      <c r="V187" s="3">
        <f t="shared" si="38"/>
        <v>109</v>
      </c>
      <c r="W187">
        <f t="shared" si="39"/>
        <v>663.75</v>
      </c>
      <c r="X187">
        <f t="shared" si="40"/>
        <v>42.625</v>
      </c>
      <c r="Y187">
        <f t="shared" si="41"/>
        <v>-419.19287608942784</v>
      </c>
      <c r="Z187">
        <f t="shared" si="42"/>
        <v>377.91987968927629</v>
      </c>
      <c r="AA187">
        <f t="shared" si="43"/>
        <v>377.91987968927629</v>
      </c>
      <c r="AB187">
        <f t="shared" si="44"/>
        <v>0.50515236111378725</v>
      </c>
      <c r="AC187">
        <f t="shared" si="45"/>
        <v>0.45077087570621466</v>
      </c>
      <c r="AD187">
        <f t="shared" si="46"/>
        <v>62179.675416727659</v>
      </c>
      <c r="AE187" s="4">
        <f t="shared" si="47"/>
        <v>43525.772791709358</v>
      </c>
    </row>
    <row r="188" spans="1:31">
      <c r="A188" s="30" t="s">
        <v>234</v>
      </c>
      <c r="B188" s="30" t="s">
        <v>342</v>
      </c>
      <c r="C188" s="30" t="s">
        <v>356</v>
      </c>
      <c r="D188" s="30">
        <v>2</v>
      </c>
      <c r="E188" s="30">
        <v>5600</v>
      </c>
      <c r="F188" s="29">
        <f t="shared" si="32"/>
        <v>0.97297297297297303</v>
      </c>
      <c r="G188" s="31">
        <f t="shared" si="33"/>
        <v>65383.783783783787</v>
      </c>
      <c r="H188" s="30">
        <v>373</v>
      </c>
      <c r="I188" s="30">
        <v>0.5151</v>
      </c>
      <c r="J188" s="30">
        <v>196</v>
      </c>
      <c r="K188" s="33">
        <v>612</v>
      </c>
      <c r="L188">
        <f t="shared" si="34"/>
        <v>416</v>
      </c>
      <c r="M188">
        <f t="shared" si="35"/>
        <v>177</v>
      </c>
      <c r="N188">
        <f t="shared" si="36"/>
        <v>0.44038461538461537</v>
      </c>
      <c r="O188" s="4">
        <f t="shared" si="37"/>
        <v>0.5151</v>
      </c>
      <c r="V188" s="3">
        <f t="shared" si="38"/>
        <v>196</v>
      </c>
      <c r="W188">
        <f t="shared" si="39"/>
        <v>520</v>
      </c>
      <c r="X188">
        <f t="shared" si="40"/>
        <v>144</v>
      </c>
      <c r="Y188">
        <f t="shared" si="41"/>
        <v>-328.40722495894909</v>
      </c>
      <c r="Z188">
        <f t="shared" si="42"/>
        <v>351.37602627257797</v>
      </c>
      <c r="AA188">
        <f t="shared" si="43"/>
        <v>351.37602627257797</v>
      </c>
      <c r="AB188">
        <f t="shared" si="44"/>
        <v>0.39880005052418843</v>
      </c>
      <c r="AC188">
        <f t="shared" si="45"/>
        <v>0.53497000000000006</v>
      </c>
      <c r="AD188">
        <f t="shared" si="46"/>
        <v>68611.105962889982</v>
      </c>
      <c r="AE188" s="4">
        <f t="shared" si="47"/>
        <v>48027.774174022983</v>
      </c>
    </row>
    <row r="189" spans="1:31">
      <c r="A189" s="30" t="s">
        <v>235</v>
      </c>
      <c r="B189" s="30" t="s">
        <v>342</v>
      </c>
      <c r="C189" s="30" t="s">
        <v>357</v>
      </c>
      <c r="D189" s="30">
        <v>1</v>
      </c>
      <c r="E189" s="30">
        <v>3200</v>
      </c>
      <c r="F189" s="29">
        <f t="shared" si="32"/>
        <v>0.97297297297297303</v>
      </c>
      <c r="G189" s="31">
        <f t="shared" si="33"/>
        <v>37362.162162162167</v>
      </c>
      <c r="H189" s="30">
        <v>420</v>
      </c>
      <c r="I189" s="30">
        <v>0.87119999999999997</v>
      </c>
      <c r="J189" s="30">
        <v>165</v>
      </c>
      <c r="K189" s="33">
        <v>1296</v>
      </c>
      <c r="L189">
        <f t="shared" si="34"/>
        <v>1131</v>
      </c>
      <c r="M189">
        <f t="shared" si="35"/>
        <v>255</v>
      </c>
      <c r="N189">
        <f t="shared" si="36"/>
        <v>0.28037135278514591</v>
      </c>
      <c r="O189" s="4">
        <f t="shared" si="37"/>
        <v>0.87119999999999997</v>
      </c>
      <c r="V189" s="3">
        <f t="shared" si="38"/>
        <v>165</v>
      </c>
      <c r="W189">
        <f t="shared" si="39"/>
        <v>1413.75</v>
      </c>
      <c r="X189">
        <f t="shared" si="40"/>
        <v>23.625</v>
      </c>
      <c r="Y189">
        <f t="shared" si="41"/>
        <v>-892.85714285714289</v>
      </c>
      <c r="Z189">
        <f t="shared" si="42"/>
        <v>771.36607142857144</v>
      </c>
      <c r="AA189">
        <f t="shared" si="43"/>
        <v>771.36607142857144</v>
      </c>
      <c r="AB189">
        <f t="shared" si="44"/>
        <v>0.52890615131994445</v>
      </c>
      <c r="AC189">
        <f t="shared" si="45"/>
        <v>0.43196499999999999</v>
      </c>
      <c r="AD189">
        <f t="shared" si="46"/>
        <v>121619.14794129464</v>
      </c>
      <c r="AE189" s="4">
        <f t="shared" si="47"/>
        <v>85133.403558906241</v>
      </c>
    </row>
    <row r="190" spans="1:31">
      <c r="A190" s="30" t="s">
        <v>236</v>
      </c>
      <c r="B190" s="30" t="s">
        <v>342</v>
      </c>
      <c r="C190" s="30" t="s">
        <v>357</v>
      </c>
      <c r="D190" s="30">
        <v>2</v>
      </c>
      <c r="E190" s="30">
        <v>3500</v>
      </c>
      <c r="F190" s="29">
        <f t="shared" si="32"/>
        <v>0.97297297297297303</v>
      </c>
      <c r="G190" s="31">
        <f t="shared" si="33"/>
        <v>40864.864864864867</v>
      </c>
      <c r="H190" s="30">
        <v>593</v>
      </c>
      <c r="I190" s="30">
        <v>0.50680000000000003</v>
      </c>
      <c r="J190" s="30">
        <v>268</v>
      </c>
      <c r="K190" s="33">
        <v>1032</v>
      </c>
      <c r="L190">
        <f t="shared" si="34"/>
        <v>764</v>
      </c>
      <c r="M190">
        <f t="shared" si="35"/>
        <v>325</v>
      </c>
      <c r="N190">
        <f t="shared" si="36"/>
        <v>0.44031413612565451</v>
      </c>
      <c r="O190" s="4">
        <f t="shared" si="37"/>
        <v>0.50680000000000003</v>
      </c>
      <c r="V190" s="3">
        <f t="shared" si="38"/>
        <v>268</v>
      </c>
      <c r="W190">
        <f t="shared" si="39"/>
        <v>955</v>
      </c>
      <c r="X190">
        <f t="shared" si="40"/>
        <v>172.5</v>
      </c>
      <c r="Y190">
        <f t="shared" si="41"/>
        <v>-603.13249968422383</v>
      </c>
      <c r="Z190">
        <f t="shared" si="42"/>
        <v>599.33481748136921</v>
      </c>
      <c r="AA190">
        <f t="shared" si="43"/>
        <v>599.33481748136921</v>
      </c>
      <c r="AB190">
        <f t="shared" si="44"/>
        <v>0.44694745286007248</v>
      </c>
      <c r="AC190">
        <f t="shared" si="45"/>
        <v>0.49685170157068065</v>
      </c>
      <c r="AD190">
        <f t="shared" si="46"/>
        <v>108689.89121480264</v>
      </c>
      <c r="AE190" s="4">
        <f t="shared" si="47"/>
        <v>76082.92385036184</v>
      </c>
    </row>
    <row r="191" spans="1:31">
      <c r="A191" s="30" t="s">
        <v>237</v>
      </c>
      <c r="B191" s="30" t="s">
        <v>342</v>
      </c>
      <c r="C191" s="30" t="s">
        <v>356</v>
      </c>
      <c r="D191" s="30">
        <v>1</v>
      </c>
      <c r="E191" s="30">
        <v>3400</v>
      </c>
      <c r="F191" s="29">
        <f t="shared" si="32"/>
        <v>0.97297297297297303</v>
      </c>
      <c r="G191" s="31">
        <f t="shared" si="33"/>
        <v>39697.2972972973</v>
      </c>
      <c r="H191" s="30">
        <v>436</v>
      </c>
      <c r="I191" s="30">
        <v>0.28220000000000001</v>
      </c>
      <c r="J191" s="30">
        <v>106</v>
      </c>
      <c r="K191" s="33">
        <v>624</v>
      </c>
      <c r="L191">
        <f t="shared" si="34"/>
        <v>518</v>
      </c>
      <c r="M191">
        <f t="shared" si="35"/>
        <v>330</v>
      </c>
      <c r="N191">
        <f t="shared" si="36"/>
        <v>0.60965250965250961</v>
      </c>
      <c r="O191" s="4">
        <f t="shared" si="37"/>
        <v>0.28220000000000001</v>
      </c>
      <c r="V191" s="3">
        <f t="shared" si="38"/>
        <v>106</v>
      </c>
      <c r="W191">
        <f t="shared" si="39"/>
        <v>647.5</v>
      </c>
      <c r="X191">
        <f t="shared" si="40"/>
        <v>41.25</v>
      </c>
      <c r="Y191">
        <f t="shared" si="41"/>
        <v>-408.93015030946066</v>
      </c>
      <c r="Z191">
        <f t="shared" si="42"/>
        <v>368.50187886825819</v>
      </c>
      <c r="AA191">
        <f t="shared" si="43"/>
        <v>368.50187886825819</v>
      </c>
      <c r="AB191">
        <f t="shared" si="44"/>
        <v>0.50540830713244511</v>
      </c>
      <c r="AC191">
        <f t="shared" si="45"/>
        <v>0.45056824324324324</v>
      </c>
      <c r="AD191">
        <f t="shared" si="46"/>
        <v>60602.864130629518</v>
      </c>
      <c r="AE191" s="4">
        <f t="shared" si="47"/>
        <v>42422.004891440658</v>
      </c>
    </row>
    <row r="192" spans="1:31">
      <c r="A192" s="30" t="s">
        <v>238</v>
      </c>
      <c r="B192" s="30" t="s">
        <v>343</v>
      </c>
      <c r="C192" s="30" t="s">
        <v>356</v>
      </c>
      <c r="D192" s="30">
        <v>2</v>
      </c>
      <c r="E192" s="30">
        <v>4200</v>
      </c>
      <c r="F192" s="29">
        <f t="shared" si="32"/>
        <v>0.97297297297297303</v>
      </c>
      <c r="G192" s="31">
        <f t="shared" si="33"/>
        <v>49037.83783783784</v>
      </c>
      <c r="H192" s="30">
        <v>426</v>
      </c>
      <c r="I192" s="30">
        <v>0.54249999999999998</v>
      </c>
      <c r="J192" s="30">
        <v>210</v>
      </c>
      <c r="K192" s="33">
        <v>654</v>
      </c>
      <c r="L192">
        <f t="shared" si="34"/>
        <v>444</v>
      </c>
      <c r="M192">
        <f t="shared" si="35"/>
        <v>216</v>
      </c>
      <c r="N192">
        <f t="shared" si="36"/>
        <v>0.48918918918918919</v>
      </c>
      <c r="O192" s="4">
        <f t="shared" si="37"/>
        <v>0.54249999999999998</v>
      </c>
      <c r="V192" s="3">
        <f t="shared" si="38"/>
        <v>210</v>
      </c>
      <c r="W192">
        <f t="shared" si="39"/>
        <v>555</v>
      </c>
      <c r="X192">
        <f t="shared" si="40"/>
        <v>154.5</v>
      </c>
      <c r="Y192">
        <f t="shared" si="41"/>
        <v>-350.51155740810913</v>
      </c>
      <c r="Z192">
        <f t="shared" si="42"/>
        <v>375.43018188707839</v>
      </c>
      <c r="AA192">
        <f t="shared" si="43"/>
        <v>375.43018188707839</v>
      </c>
      <c r="AB192">
        <f t="shared" si="44"/>
        <v>0.39807239979653763</v>
      </c>
      <c r="AC192">
        <f t="shared" si="45"/>
        <v>0.53554608108108126</v>
      </c>
      <c r="AD192">
        <f t="shared" si="46"/>
        <v>73386.959359651562</v>
      </c>
      <c r="AE192" s="4">
        <f t="shared" si="47"/>
        <v>51370.871551756092</v>
      </c>
    </row>
    <row r="193" spans="1:31">
      <c r="A193" s="30" t="s">
        <v>239</v>
      </c>
      <c r="B193" s="30" t="s">
        <v>344</v>
      </c>
      <c r="C193" s="30" t="s">
        <v>356</v>
      </c>
      <c r="D193" s="30">
        <v>2</v>
      </c>
      <c r="E193" s="30">
        <v>1100</v>
      </c>
      <c r="F193" s="29">
        <f t="shared" si="32"/>
        <v>0.97297297297297303</v>
      </c>
      <c r="G193" s="31">
        <f t="shared" si="33"/>
        <v>12843.243243243243</v>
      </c>
      <c r="H193" s="30">
        <v>142</v>
      </c>
      <c r="I193" s="30">
        <v>8.2199999999999995E-2</v>
      </c>
      <c r="J193" s="30">
        <v>111</v>
      </c>
      <c r="K193" s="33">
        <v>148</v>
      </c>
      <c r="L193">
        <f t="shared" si="34"/>
        <v>37</v>
      </c>
      <c r="M193">
        <f t="shared" si="35"/>
        <v>31</v>
      </c>
      <c r="N193">
        <f t="shared" si="36"/>
        <v>0.77027027027027029</v>
      </c>
      <c r="O193" s="4">
        <f t="shared" si="37"/>
        <v>8.2199999999999995E-2</v>
      </c>
      <c r="V193" s="3">
        <f t="shared" si="38"/>
        <v>111</v>
      </c>
      <c r="W193">
        <f t="shared" si="39"/>
        <v>46.25</v>
      </c>
      <c r="X193">
        <f t="shared" si="40"/>
        <v>106.375</v>
      </c>
      <c r="Y193">
        <f t="shared" si="41"/>
        <v>-29.209296450675762</v>
      </c>
      <c r="Z193">
        <f t="shared" si="42"/>
        <v>78.035848490589871</v>
      </c>
      <c r="AA193">
        <f t="shared" si="43"/>
        <v>111</v>
      </c>
      <c r="AB193">
        <f t="shared" si="44"/>
        <v>0.1</v>
      </c>
      <c r="AC193">
        <f t="shared" si="45"/>
        <v>0.77153000000000005</v>
      </c>
      <c r="AD193">
        <f t="shared" si="46"/>
        <v>31258.537950000002</v>
      </c>
      <c r="AE193" s="4">
        <f t="shared" si="47"/>
        <v>21880.976565000001</v>
      </c>
    </row>
    <row r="194" spans="1:31">
      <c r="A194" s="30" t="s">
        <v>240</v>
      </c>
      <c r="B194" s="30" t="s">
        <v>343</v>
      </c>
      <c r="C194" s="30" t="s">
        <v>357</v>
      </c>
      <c r="D194" s="30">
        <v>1</v>
      </c>
      <c r="E194" s="30">
        <v>3000</v>
      </c>
      <c r="F194" s="29">
        <f t="shared" si="32"/>
        <v>0.97297297297297303</v>
      </c>
      <c r="G194" s="31">
        <f t="shared" si="33"/>
        <v>35027.027027027027</v>
      </c>
      <c r="H194" s="30">
        <v>621</v>
      </c>
      <c r="I194" s="30">
        <v>0.34789999999999999</v>
      </c>
      <c r="J194" s="30">
        <v>133</v>
      </c>
      <c r="K194" s="33">
        <v>1040</v>
      </c>
      <c r="L194">
        <f t="shared" si="34"/>
        <v>907</v>
      </c>
      <c r="M194">
        <f t="shared" si="35"/>
        <v>488</v>
      </c>
      <c r="N194">
        <f t="shared" si="36"/>
        <v>0.53042998897464166</v>
      </c>
      <c r="O194" s="4">
        <f t="shared" si="37"/>
        <v>0.34789999999999999</v>
      </c>
      <c r="V194" s="3">
        <f t="shared" si="38"/>
        <v>133</v>
      </c>
      <c r="W194">
        <f t="shared" si="39"/>
        <v>1133.75</v>
      </c>
      <c r="X194">
        <f t="shared" si="40"/>
        <v>19.625</v>
      </c>
      <c r="Y194">
        <f t="shared" si="41"/>
        <v>-716.02248326386257</v>
      </c>
      <c r="Z194">
        <f t="shared" si="42"/>
        <v>618.93282651256789</v>
      </c>
      <c r="AA194">
        <f t="shared" si="43"/>
        <v>618.93282651256789</v>
      </c>
      <c r="AB194">
        <f t="shared" si="44"/>
        <v>0.52860668270127265</v>
      </c>
      <c r="AC194">
        <f t="shared" si="45"/>
        <v>0.43220208930540249</v>
      </c>
      <c r="AD194">
        <f t="shared" si="46"/>
        <v>97638.982176826976</v>
      </c>
      <c r="AE194" s="4">
        <f t="shared" si="47"/>
        <v>68347.287523778883</v>
      </c>
    </row>
    <row r="195" spans="1:31">
      <c r="A195" s="30" t="s">
        <v>241</v>
      </c>
      <c r="B195" s="30" t="s">
        <v>343</v>
      </c>
      <c r="C195" s="30" t="s">
        <v>357</v>
      </c>
      <c r="D195" s="30">
        <v>2</v>
      </c>
      <c r="E195" s="30">
        <v>3900</v>
      </c>
      <c r="F195" s="29">
        <f t="shared" si="32"/>
        <v>0.97297297297297303</v>
      </c>
      <c r="G195" s="31">
        <f t="shared" si="33"/>
        <v>45535.13513513514</v>
      </c>
      <c r="H195" s="30">
        <v>535</v>
      </c>
      <c r="I195" s="30">
        <v>0.47670000000000001</v>
      </c>
      <c r="J195" s="30">
        <v>231</v>
      </c>
      <c r="K195" s="33">
        <v>888</v>
      </c>
      <c r="L195">
        <f t="shared" si="34"/>
        <v>657</v>
      </c>
      <c r="M195">
        <f t="shared" si="35"/>
        <v>304</v>
      </c>
      <c r="N195">
        <f t="shared" si="36"/>
        <v>0.4701674277016743</v>
      </c>
      <c r="O195" s="4">
        <f t="shared" si="37"/>
        <v>0.47670000000000001</v>
      </c>
      <c r="V195" s="3">
        <f t="shared" si="38"/>
        <v>231</v>
      </c>
      <c r="W195">
        <f t="shared" si="39"/>
        <v>821.25</v>
      </c>
      <c r="X195">
        <f t="shared" si="40"/>
        <v>148.875</v>
      </c>
      <c r="Y195">
        <f t="shared" si="41"/>
        <v>-518.66237211064799</v>
      </c>
      <c r="Z195">
        <f t="shared" si="42"/>
        <v>515.66357995452825</v>
      </c>
      <c r="AA195">
        <f t="shared" si="43"/>
        <v>515.66357995452825</v>
      </c>
      <c r="AB195">
        <f t="shared" si="44"/>
        <v>0.44662231957933424</v>
      </c>
      <c r="AC195">
        <f t="shared" si="45"/>
        <v>0.49710910958904109</v>
      </c>
      <c r="AD195">
        <f t="shared" si="46"/>
        <v>93564.488023722894</v>
      </c>
      <c r="AE195" s="4">
        <f t="shared" si="47"/>
        <v>65495.141616606023</v>
      </c>
    </row>
    <row r="196" spans="1:31">
      <c r="A196" s="30" t="s">
        <v>242</v>
      </c>
      <c r="B196" s="30" t="s">
        <v>343</v>
      </c>
      <c r="C196" s="30" t="s">
        <v>356</v>
      </c>
      <c r="D196" s="30">
        <v>1</v>
      </c>
      <c r="E196" s="30">
        <v>3600</v>
      </c>
      <c r="F196" s="29">
        <f t="shared" ref="F196:F247" si="48">36/37</f>
        <v>0.97297297297297303</v>
      </c>
      <c r="G196" s="31">
        <f t="shared" ref="G196:G259" si="49">E196*12*F196</f>
        <v>42032.432432432433</v>
      </c>
      <c r="H196" s="30">
        <v>196</v>
      </c>
      <c r="I196" s="30">
        <v>0.77810000000000001</v>
      </c>
      <c r="J196" s="30">
        <v>137</v>
      </c>
      <c r="K196" s="33">
        <v>808</v>
      </c>
      <c r="L196">
        <f t="shared" ref="L196:L259" si="50">K196-J196</f>
        <v>671</v>
      </c>
      <c r="M196">
        <f t="shared" ref="M196:M247" si="51">H196-J196</f>
        <v>59</v>
      </c>
      <c r="N196">
        <f t="shared" ref="N196:N259" si="52">0.1+0.8*M196/L196</f>
        <v>0.17034277198211625</v>
      </c>
      <c r="O196" s="4">
        <f t="shared" ref="O196:O247" si="53">I196</f>
        <v>0.77810000000000001</v>
      </c>
      <c r="V196" s="3">
        <f t="shared" ref="V196:V248" si="54">J196</f>
        <v>137</v>
      </c>
      <c r="W196">
        <f t="shared" ref="W196:W248" si="55">1.25*(K196-J196)</f>
        <v>838.75</v>
      </c>
      <c r="X196">
        <f t="shared" ref="X196:X248" si="56">V196-((K196-J196)/8)</f>
        <v>53.125</v>
      </c>
      <c r="Y196">
        <f t="shared" ref="Y196:Y248" si="57">W196/(2*R$2)</f>
        <v>-529.71453833522799</v>
      </c>
      <c r="Z196">
        <f t="shared" ref="Z196:Z259" si="58">((R$2*X196)/W196-S$2)*Y196</f>
        <v>477.19065776177843</v>
      </c>
      <c r="AA196">
        <f t="shared" ref="AA196:AA259" si="59">IF(Z196&gt;V196,Z196,V196)</f>
        <v>477.19065776177843</v>
      </c>
      <c r="AB196">
        <f t="shared" ref="AB196:AB259" si="60">(AA196-X196)/W196</f>
        <v>0.50559243846411739</v>
      </c>
      <c r="AC196">
        <f t="shared" ref="AC196:AC259" si="61">R$2*AB196+S$2</f>
        <v>0.4504224664679583</v>
      </c>
      <c r="AD196">
        <f t="shared" ref="AD196:AD259" si="62">AA196*AC196*365</f>
        <v>78452.148461252567</v>
      </c>
      <c r="AE196" s="4">
        <f t="shared" ref="AE196:AE259" si="63">AD196*0.7</f>
        <v>54916.503922876793</v>
      </c>
    </row>
    <row r="197" spans="1:31">
      <c r="A197" s="30" t="s">
        <v>243</v>
      </c>
      <c r="B197" s="30" t="s">
        <v>345</v>
      </c>
      <c r="C197" s="30" t="s">
        <v>356</v>
      </c>
      <c r="D197" s="30">
        <v>2</v>
      </c>
      <c r="E197" s="30">
        <v>3500</v>
      </c>
      <c r="F197" s="29">
        <f t="shared" si="48"/>
        <v>0.97297297297297303</v>
      </c>
      <c r="G197" s="31">
        <f t="shared" si="49"/>
        <v>40864.864864864867</v>
      </c>
      <c r="H197" s="30">
        <v>294</v>
      </c>
      <c r="I197" s="30">
        <v>0.39729999999999999</v>
      </c>
      <c r="J197" s="30">
        <v>155</v>
      </c>
      <c r="K197" s="33">
        <v>483</v>
      </c>
      <c r="L197">
        <f t="shared" si="50"/>
        <v>328</v>
      </c>
      <c r="M197">
        <f t="shared" si="51"/>
        <v>139</v>
      </c>
      <c r="N197">
        <f t="shared" si="52"/>
        <v>0.4390243902439025</v>
      </c>
      <c r="O197" s="4">
        <f t="shared" si="53"/>
        <v>0.39729999999999999</v>
      </c>
      <c r="V197" s="3">
        <f t="shared" si="54"/>
        <v>155</v>
      </c>
      <c r="W197">
        <f t="shared" si="55"/>
        <v>410</v>
      </c>
      <c r="X197">
        <f t="shared" si="56"/>
        <v>114</v>
      </c>
      <c r="Y197">
        <f t="shared" si="57"/>
        <v>-258.93646583301756</v>
      </c>
      <c r="Z197">
        <f t="shared" si="58"/>
        <v>277.27725148414805</v>
      </c>
      <c r="AA197">
        <f t="shared" si="59"/>
        <v>277.27725148414805</v>
      </c>
      <c r="AB197">
        <f t="shared" si="60"/>
        <v>0.39823719874182451</v>
      </c>
      <c r="AC197">
        <f t="shared" si="61"/>
        <v>0.53541560975609759</v>
      </c>
      <c r="AD197">
        <f t="shared" si="62"/>
        <v>54187.377566331183</v>
      </c>
      <c r="AE197" s="4">
        <f t="shared" si="63"/>
        <v>37931.164296431823</v>
      </c>
    </row>
    <row r="198" spans="1:31">
      <c r="A198" s="30" t="s">
        <v>244</v>
      </c>
      <c r="B198" s="30" t="s">
        <v>345</v>
      </c>
      <c r="C198" s="30" t="s">
        <v>357</v>
      </c>
      <c r="D198" s="30">
        <v>1</v>
      </c>
      <c r="E198" s="30">
        <v>2500</v>
      </c>
      <c r="F198" s="29">
        <f t="shared" si="48"/>
        <v>0.97297297297297303</v>
      </c>
      <c r="G198" s="31">
        <f t="shared" si="49"/>
        <v>29189.18918918919</v>
      </c>
      <c r="H198" s="30">
        <v>471</v>
      </c>
      <c r="I198" s="30">
        <v>0.6</v>
      </c>
      <c r="J198" s="30">
        <v>111</v>
      </c>
      <c r="K198" s="33">
        <v>868</v>
      </c>
      <c r="L198">
        <f t="shared" si="50"/>
        <v>757</v>
      </c>
      <c r="M198">
        <f t="shared" si="51"/>
        <v>360</v>
      </c>
      <c r="N198">
        <f t="shared" si="52"/>
        <v>0.480449141347424</v>
      </c>
      <c r="O198" s="4">
        <f t="shared" si="53"/>
        <v>0.6</v>
      </c>
      <c r="V198" s="3">
        <f t="shared" si="54"/>
        <v>111</v>
      </c>
      <c r="W198">
        <f t="shared" si="55"/>
        <v>946.25</v>
      </c>
      <c r="X198">
        <f t="shared" si="56"/>
        <v>16.375</v>
      </c>
      <c r="Y198">
        <f t="shared" si="57"/>
        <v>-597.60641657193389</v>
      </c>
      <c r="Z198">
        <f t="shared" si="58"/>
        <v>516.57127857774424</v>
      </c>
      <c r="AA198">
        <f t="shared" si="59"/>
        <v>516.57127857774424</v>
      </c>
      <c r="AB198">
        <f t="shared" si="60"/>
        <v>0.52860901302799923</v>
      </c>
      <c r="AC198">
        <f t="shared" si="61"/>
        <v>0.43220024438573307</v>
      </c>
      <c r="AD198">
        <f t="shared" si="62"/>
        <v>81490.714988042353</v>
      </c>
      <c r="AE198" s="4">
        <f t="shared" si="63"/>
        <v>57043.500491629646</v>
      </c>
    </row>
    <row r="199" spans="1:31">
      <c r="A199" s="30" t="s">
        <v>245</v>
      </c>
      <c r="B199" s="30" t="s">
        <v>345</v>
      </c>
      <c r="C199" s="30" t="s">
        <v>357</v>
      </c>
      <c r="D199" s="30">
        <v>2</v>
      </c>
      <c r="E199" s="30">
        <v>3000</v>
      </c>
      <c r="F199" s="29">
        <f t="shared" si="48"/>
        <v>0.97297297297297303</v>
      </c>
      <c r="G199" s="31">
        <f t="shared" si="49"/>
        <v>35027.027027027027</v>
      </c>
      <c r="H199" s="30">
        <v>620</v>
      </c>
      <c r="I199" s="30">
        <v>0.29320000000000002</v>
      </c>
      <c r="J199" s="30">
        <v>195</v>
      </c>
      <c r="K199" s="33">
        <v>752</v>
      </c>
      <c r="L199">
        <f t="shared" si="50"/>
        <v>557</v>
      </c>
      <c r="M199">
        <f t="shared" si="51"/>
        <v>425</v>
      </c>
      <c r="N199">
        <f t="shared" si="52"/>
        <v>0.71041292639138243</v>
      </c>
      <c r="O199" s="4">
        <f t="shared" si="53"/>
        <v>0.29320000000000002</v>
      </c>
      <c r="V199" s="3">
        <f t="shared" si="54"/>
        <v>195</v>
      </c>
      <c r="W199">
        <f t="shared" si="55"/>
        <v>696.25</v>
      </c>
      <c r="X199">
        <f t="shared" si="56"/>
        <v>125.375</v>
      </c>
      <c r="Y199">
        <f t="shared" si="57"/>
        <v>-439.71832764936215</v>
      </c>
      <c r="Z199">
        <f t="shared" si="58"/>
        <v>436.75588133131237</v>
      </c>
      <c r="AA199">
        <f t="shared" si="59"/>
        <v>436.75588133131237</v>
      </c>
      <c r="AB199">
        <f t="shared" si="60"/>
        <v>0.44722568234299803</v>
      </c>
      <c r="AC199">
        <f t="shared" si="61"/>
        <v>0.49663142728904847</v>
      </c>
      <c r="AD199">
        <f t="shared" si="62"/>
        <v>79170.944303696422</v>
      </c>
      <c r="AE199" s="4">
        <f t="shared" si="63"/>
        <v>55419.661012587494</v>
      </c>
    </row>
    <row r="200" spans="1:31">
      <c r="A200" s="30" t="s">
        <v>246</v>
      </c>
      <c r="B200" s="30" t="s">
        <v>345</v>
      </c>
      <c r="C200" s="30" t="s">
        <v>356</v>
      </c>
      <c r="D200" s="30">
        <v>1</v>
      </c>
      <c r="E200" s="30">
        <v>3000</v>
      </c>
      <c r="F200" s="29">
        <f t="shared" si="48"/>
        <v>0.97297297297297303</v>
      </c>
      <c r="G200" s="31">
        <f t="shared" si="49"/>
        <v>35027.027027027027</v>
      </c>
      <c r="H200" s="30">
        <v>235</v>
      </c>
      <c r="I200" s="30">
        <v>0.6411</v>
      </c>
      <c r="J200" s="30">
        <v>80</v>
      </c>
      <c r="K200" s="33">
        <v>469</v>
      </c>
      <c r="L200">
        <f t="shared" si="50"/>
        <v>389</v>
      </c>
      <c r="M200">
        <f t="shared" si="51"/>
        <v>155</v>
      </c>
      <c r="N200">
        <f t="shared" si="52"/>
        <v>0.41876606683804629</v>
      </c>
      <c r="O200" s="4">
        <f t="shared" si="53"/>
        <v>0.6411</v>
      </c>
      <c r="V200" s="3">
        <f t="shared" si="54"/>
        <v>80</v>
      </c>
      <c r="W200">
        <f t="shared" si="55"/>
        <v>486.25</v>
      </c>
      <c r="X200">
        <f t="shared" si="56"/>
        <v>31.375</v>
      </c>
      <c r="Y200">
        <f t="shared" si="57"/>
        <v>-307.09233295440191</v>
      </c>
      <c r="Z200">
        <f t="shared" si="58"/>
        <v>276.9309476443097</v>
      </c>
      <c r="AA200">
        <f t="shared" si="59"/>
        <v>276.9309476443097</v>
      </c>
      <c r="AB200">
        <f t="shared" si="60"/>
        <v>0.50499937818881169</v>
      </c>
      <c r="AC200">
        <f t="shared" si="61"/>
        <v>0.45089199228791782</v>
      </c>
      <c r="AD200">
        <f t="shared" si="62"/>
        <v>45576.070548976211</v>
      </c>
      <c r="AE200" s="4">
        <f t="shared" si="63"/>
        <v>31903.249384283346</v>
      </c>
    </row>
    <row r="201" spans="1:31">
      <c r="A201" s="30" t="s">
        <v>247</v>
      </c>
      <c r="B201" s="30" t="s">
        <v>346</v>
      </c>
      <c r="C201" s="30" t="s">
        <v>356</v>
      </c>
      <c r="D201" s="30">
        <v>2</v>
      </c>
      <c r="E201" s="30">
        <v>3900</v>
      </c>
      <c r="F201" s="29">
        <f t="shared" si="48"/>
        <v>0.97297297297297303</v>
      </c>
      <c r="G201" s="31">
        <f t="shared" si="49"/>
        <v>45535.13513513514</v>
      </c>
      <c r="H201" s="30">
        <v>284</v>
      </c>
      <c r="I201" s="30">
        <v>0.50409999999999999</v>
      </c>
      <c r="J201" s="30">
        <v>116</v>
      </c>
      <c r="K201" s="33">
        <v>361</v>
      </c>
      <c r="L201">
        <f t="shared" si="50"/>
        <v>245</v>
      </c>
      <c r="M201">
        <f t="shared" si="51"/>
        <v>168</v>
      </c>
      <c r="N201">
        <f t="shared" si="52"/>
        <v>0.64857142857142858</v>
      </c>
      <c r="O201" s="4">
        <f t="shared" si="53"/>
        <v>0.50409999999999999</v>
      </c>
      <c r="V201" s="3">
        <f t="shared" si="54"/>
        <v>116</v>
      </c>
      <c r="W201">
        <f t="shared" si="55"/>
        <v>306.25</v>
      </c>
      <c r="X201">
        <f t="shared" si="56"/>
        <v>85.375</v>
      </c>
      <c r="Y201">
        <f t="shared" si="57"/>
        <v>-193.41290893015031</v>
      </c>
      <c r="Z201">
        <f t="shared" si="58"/>
        <v>207.22386162687886</v>
      </c>
      <c r="AA201">
        <f t="shared" si="59"/>
        <v>207.22386162687886</v>
      </c>
      <c r="AB201">
        <f t="shared" si="60"/>
        <v>0.39787383388368608</v>
      </c>
      <c r="AC201">
        <f t="shared" si="61"/>
        <v>0.53570328571428583</v>
      </c>
      <c r="AD201">
        <f t="shared" si="62"/>
        <v>40518.833796451356</v>
      </c>
      <c r="AE201" s="4">
        <f t="shared" si="63"/>
        <v>28363.183657515947</v>
      </c>
    </row>
    <row r="202" spans="1:31">
      <c r="A202" s="30" t="s">
        <v>248</v>
      </c>
      <c r="B202" s="30" t="s">
        <v>346</v>
      </c>
      <c r="C202" s="30" t="s">
        <v>357</v>
      </c>
      <c r="D202" s="30">
        <v>1</v>
      </c>
      <c r="E202" s="30">
        <v>2800</v>
      </c>
      <c r="F202" s="29">
        <f t="shared" si="48"/>
        <v>0.97297297297297303</v>
      </c>
      <c r="G202" s="31">
        <f t="shared" si="49"/>
        <v>32691.891891891893</v>
      </c>
      <c r="H202" s="30">
        <v>355</v>
      </c>
      <c r="I202" s="30">
        <v>0.4027</v>
      </c>
      <c r="J202" s="30">
        <v>102</v>
      </c>
      <c r="K202" s="33">
        <v>799</v>
      </c>
      <c r="L202">
        <f t="shared" si="50"/>
        <v>697</v>
      </c>
      <c r="M202">
        <f t="shared" si="51"/>
        <v>253</v>
      </c>
      <c r="N202">
        <f t="shared" si="52"/>
        <v>0.39038737446197991</v>
      </c>
      <c r="O202" s="4">
        <f t="shared" si="53"/>
        <v>0.4027</v>
      </c>
      <c r="V202" s="3">
        <f t="shared" si="54"/>
        <v>102</v>
      </c>
      <c r="W202">
        <f t="shared" si="55"/>
        <v>871.25</v>
      </c>
      <c r="X202">
        <f t="shared" si="56"/>
        <v>14.875</v>
      </c>
      <c r="Y202">
        <f t="shared" si="57"/>
        <v>-550.23998989516235</v>
      </c>
      <c r="Z202">
        <f t="shared" si="58"/>
        <v>475.52665940381462</v>
      </c>
      <c r="AA202">
        <f t="shared" si="59"/>
        <v>475.52665940381462</v>
      </c>
      <c r="AB202">
        <f t="shared" si="60"/>
        <v>0.52872500361987329</v>
      </c>
      <c r="AC202">
        <f t="shared" si="61"/>
        <v>0.43210841463414634</v>
      </c>
      <c r="AD202">
        <f t="shared" si="62"/>
        <v>74999.860882607711</v>
      </c>
      <c r="AE202" s="4">
        <f t="shared" si="63"/>
        <v>52499.902617825392</v>
      </c>
    </row>
    <row r="203" spans="1:31">
      <c r="A203" s="30" t="s">
        <v>249</v>
      </c>
      <c r="B203" s="30" t="s">
        <v>346</v>
      </c>
      <c r="C203" s="30" t="s">
        <v>357</v>
      </c>
      <c r="D203" s="30">
        <v>2</v>
      </c>
      <c r="E203" s="30">
        <v>3500</v>
      </c>
      <c r="F203" s="29">
        <f t="shared" si="48"/>
        <v>0.97297297297297303</v>
      </c>
      <c r="G203" s="31">
        <f t="shared" si="49"/>
        <v>40864.864864864867</v>
      </c>
      <c r="H203" s="30">
        <v>436</v>
      </c>
      <c r="I203" s="30">
        <v>0.50680000000000003</v>
      </c>
      <c r="J203" s="30">
        <v>188</v>
      </c>
      <c r="K203" s="33">
        <v>724</v>
      </c>
      <c r="L203">
        <f t="shared" si="50"/>
        <v>536</v>
      </c>
      <c r="M203">
        <f t="shared" si="51"/>
        <v>248</v>
      </c>
      <c r="N203">
        <f t="shared" si="52"/>
        <v>0.47014925373134331</v>
      </c>
      <c r="O203" s="4">
        <f t="shared" si="53"/>
        <v>0.50680000000000003</v>
      </c>
      <c r="V203" s="3">
        <f t="shared" si="54"/>
        <v>188</v>
      </c>
      <c r="W203">
        <f t="shared" si="55"/>
        <v>670</v>
      </c>
      <c r="X203">
        <f t="shared" si="56"/>
        <v>121</v>
      </c>
      <c r="Y203">
        <f t="shared" si="57"/>
        <v>-423.14007831249211</v>
      </c>
      <c r="Z203">
        <f t="shared" si="58"/>
        <v>420.46526462043704</v>
      </c>
      <c r="AA203">
        <f t="shared" si="59"/>
        <v>420.46526462043704</v>
      </c>
      <c r="AB203">
        <f t="shared" si="60"/>
        <v>0.44696308152304037</v>
      </c>
      <c r="AC203">
        <f t="shared" si="61"/>
        <v>0.49683932835820899</v>
      </c>
      <c r="AD203">
        <f t="shared" si="62"/>
        <v>76249.843080270715</v>
      </c>
      <c r="AE203" s="4">
        <f t="shared" si="63"/>
        <v>53374.890156189496</v>
      </c>
    </row>
    <row r="204" spans="1:31">
      <c r="A204" s="30" t="s">
        <v>250</v>
      </c>
      <c r="B204" s="30" t="s">
        <v>344</v>
      </c>
      <c r="C204" s="30" t="s">
        <v>357</v>
      </c>
      <c r="D204" s="30">
        <v>1</v>
      </c>
      <c r="E204" s="30">
        <v>900</v>
      </c>
      <c r="F204" s="29">
        <f t="shared" si="48"/>
        <v>0.97297297297297303</v>
      </c>
      <c r="G204" s="31">
        <f t="shared" si="49"/>
        <v>10508.108108108108</v>
      </c>
      <c r="H204" s="30">
        <v>141</v>
      </c>
      <c r="I204" s="30">
        <v>0.54790000000000005</v>
      </c>
      <c r="J204" s="30">
        <v>116</v>
      </c>
      <c r="K204" s="33">
        <v>296</v>
      </c>
      <c r="L204">
        <f t="shared" si="50"/>
        <v>180</v>
      </c>
      <c r="M204">
        <f t="shared" si="51"/>
        <v>25</v>
      </c>
      <c r="N204">
        <f t="shared" si="52"/>
        <v>0.21111111111111111</v>
      </c>
      <c r="O204" s="4">
        <f t="shared" si="53"/>
        <v>0.54790000000000005</v>
      </c>
      <c r="V204" s="3">
        <f t="shared" si="54"/>
        <v>116</v>
      </c>
      <c r="W204">
        <f t="shared" si="55"/>
        <v>225</v>
      </c>
      <c r="X204">
        <f t="shared" si="56"/>
        <v>93.5</v>
      </c>
      <c r="Y204">
        <f t="shared" si="57"/>
        <v>-142.09928003031453</v>
      </c>
      <c r="Z204">
        <f t="shared" si="58"/>
        <v>167.63385752178857</v>
      </c>
      <c r="AA204">
        <f t="shared" si="59"/>
        <v>167.63385752178857</v>
      </c>
      <c r="AB204">
        <f t="shared" si="60"/>
        <v>0.32948381120794923</v>
      </c>
      <c r="AC204">
        <f t="shared" si="61"/>
        <v>0.58984766666666655</v>
      </c>
      <c r="AD204">
        <f t="shared" si="62"/>
        <v>36090.630495449186</v>
      </c>
      <c r="AE204" s="4">
        <f t="shared" si="63"/>
        <v>25263.44134681443</v>
      </c>
    </row>
    <row r="205" spans="1:31">
      <c r="A205" s="30" t="s">
        <v>251</v>
      </c>
      <c r="B205" s="30" t="s">
        <v>346</v>
      </c>
      <c r="C205" s="30" t="s">
        <v>356</v>
      </c>
      <c r="D205" s="30">
        <v>1</v>
      </c>
      <c r="E205" s="30">
        <v>2600</v>
      </c>
      <c r="F205" s="29">
        <f t="shared" si="48"/>
        <v>0.97297297297297303</v>
      </c>
      <c r="G205" s="31">
        <f t="shared" si="49"/>
        <v>30356.756756756757</v>
      </c>
      <c r="H205" s="30">
        <v>250</v>
      </c>
      <c r="I205" s="30">
        <v>0.36990000000000001</v>
      </c>
      <c r="J205" s="30">
        <v>69</v>
      </c>
      <c r="K205" s="33">
        <v>406</v>
      </c>
      <c r="L205">
        <f t="shared" si="50"/>
        <v>337</v>
      </c>
      <c r="M205">
        <f t="shared" si="51"/>
        <v>181</v>
      </c>
      <c r="N205">
        <f t="shared" si="52"/>
        <v>0.52967359050445106</v>
      </c>
      <c r="O205" s="4">
        <f t="shared" si="53"/>
        <v>0.36990000000000001</v>
      </c>
      <c r="V205" s="3">
        <f t="shared" si="54"/>
        <v>69</v>
      </c>
      <c r="W205">
        <f t="shared" si="55"/>
        <v>421.25</v>
      </c>
      <c r="X205">
        <f t="shared" si="56"/>
        <v>26.875</v>
      </c>
      <c r="Y205">
        <f t="shared" si="57"/>
        <v>-266.04142983453329</v>
      </c>
      <c r="Z205">
        <f t="shared" si="58"/>
        <v>239.75894436023748</v>
      </c>
      <c r="AA205">
        <f t="shared" si="59"/>
        <v>239.75894436023748</v>
      </c>
      <c r="AB205">
        <f t="shared" si="60"/>
        <v>0.50536247919344213</v>
      </c>
      <c r="AC205">
        <f t="shared" si="61"/>
        <v>0.4506045252225519</v>
      </c>
      <c r="AD205">
        <f t="shared" si="62"/>
        <v>39433.30983132634</v>
      </c>
      <c r="AE205" s="4">
        <f t="shared" si="63"/>
        <v>27603.316881928436</v>
      </c>
    </row>
    <row r="206" spans="1:31">
      <c r="A206" s="30" t="s">
        <v>252</v>
      </c>
      <c r="B206" s="30" t="s">
        <v>347</v>
      </c>
      <c r="C206" s="30" t="s">
        <v>356</v>
      </c>
      <c r="D206" s="30">
        <v>2</v>
      </c>
      <c r="E206" s="30">
        <v>2695</v>
      </c>
      <c r="F206" s="29">
        <f t="shared" si="48"/>
        <v>0.97297297297297303</v>
      </c>
      <c r="G206" s="31">
        <f t="shared" si="49"/>
        <v>31465.945945945947</v>
      </c>
      <c r="H206" s="30">
        <v>443</v>
      </c>
      <c r="I206" s="30">
        <v>0.2356</v>
      </c>
      <c r="J206" s="30">
        <v>265</v>
      </c>
      <c r="K206" s="33">
        <v>534</v>
      </c>
      <c r="L206">
        <f t="shared" si="50"/>
        <v>269</v>
      </c>
      <c r="M206">
        <f t="shared" si="51"/>
        <v>178</v>
      </c>
      <c r="N206">
        <f t="shared" si="52"/>
        <v>0.6293680297397769</v>
      </c>
      <c r="O206" s="4">
        <f t="shared" si="53"/>
        <v>0.2356</v>
      </c>
      <c r="V206" s="3">
        <f t="shared" si="54"/>
        <v>265</v>
      </c>
      <c r="W206">
        <f t="shared" si="55"/>
        <v>336.25</v>
      </c>
      <c r="X206">
        <f t="shared" si="56"/>
        <v>231.375</v>
      </c>
      <c r="Y206">
        <f t="shared" si="57"/>
        <v>-212.35947960085892</v>
      </c>
      <c r="Z206">
        <f t="shared" si="58"/>
        <v>296.34170929645069</v>
      </c>
      <c r="AA206">
        <f t="shared" si="59"/>
        <v>296.34170929645069</v>
      </c>
      <c r="AB206">
        <f t="shared" si="60"/>
        <v>0.19320954437606153</v>
      </c>
      <c r="AC206">
        <f t="shared" si="61"/>
        <v>0.69773600371747213</v>
      </c>
      <c r="AD206">
        <f t="shared" si="62"/>
        <v>75470.422192448284</v>
      </c>
      <c r="AE206" s="4">
        <f t="shared" si="63"/>
        <v>52829.295534713798</v>
      </c>
    </row>
    <row r="207" spans="1:31">
      <c r="A207" s="30" t="s">
        <v>253</v>
      </c>
      <c r="B207" s="30" t="s">
        <v>347</v>
      </c>
      <c r="C207" s="30" t="s">
        <v>357</v>
      </c>
      <c r="D207" s="30">
        <v>1</v>
      </c>
      <c r="E207" s="30">
        <v>3000</v>
      </c>
      <c r="F207" s="29">
        <f t="shared" si="48"/>
        <v>0.97297297297297303</v>
      </c>
      <c r="G207" s="31">
        <f t="shared" si="49"/>
        <v>35027.027027027027</v>
      </c>
      <c r="H207" s="30">
        <v>343</v>
      </c>
      <c r="I207" s="30">
        <v>0.58079999999999998</v>
      </c>
      <c r="J207" s="30">
        <v>158</v>
      </c>
      <c r="K207" s="33">
        <v>706</v>
      </c>
      <c r="L207">
        <f t="shared" si="50"/>
        <v>548</v>
      </c>
      <c r="M207">
        <f t="shared" si="51"/>
        <v>185</v>
      </c>
      <c r="N207">
        <f t="shared" si="52"/>
        <v>0.37007299270072991</v>
      </c>
      <c r="O207" s="4">
        <f t="shared" si="53"/>
        <v>0.58079999999999998</v>
      </c>
      <c r="V207" s="3">
        <f t="shared" si="54"/>
        <v>158</v>
      </c>
      <c r="W207">
        <f t="shared" si="55"/>
        <v>685</v>
      </c>
      <c r="X207">
        <f t="shared" si="56"/>
        <v>89.5</v>
      </c>
      <c r="Y207">
        <f t="shared" si="57"/>
        <v>-432.61336364784643</v>
      </c>
      <c r="Z207">
        <f t="shared" si="58"/>
        <v>412.77418845522294</v>
      </c>
      <c r="AA207">
        <f t="shared" si="59"/>
        <v>412.77418845522294</v>
      </c>
      <c r="AB207">
        <f t="shared" si="60"/>
        <v>0.47193312183244224</v>
      </c>
      <c r="AC207">
        <f t="shared" si="61"/>
        <v>0.47707054744525551</v>
      </c>
      <c r="AD207">
        <f t="shared" si="62"/>
        <v>71876.678941025559</v>
      </c>
      <c r="AE207" s="4">
        <f t="shared" si="63"/>
        <v>50313.675258717885</v>
      </c>
    </row>
    <row r="208" spans="1:31">
      <c r="A208" s="30" t="s">
        <v>254</v>
      </c>
      <c r="B208" s="30" t="s">
        <v>347</v>
      </c>
      <c r="C208" s="30" t="s">
        <v>357</v>
      </c>
      <c r="D208" s="30">
        <v>2</v>
      </c>
      <c r="E208" s="30">
        <v>4000</v>
      </c>
      <c r="F208" s="29">
        <f t="shared" si="48"/>
        <v>0.97297297297297303</v>
      </c>
      <c r="G208" s="31">
        <f t="shared" si="49"/>
        <v>46702.702702702707</v>
      </c>
      <c r="H208" s="30">
        <v>739</v>
      </c>
      <c r="I208" s="30">
        <v>1.9199999999999998E-2</v>
      </c>
      <c r="J208" s="30">
        <v>306</v>
      </c>
      <c r="K208" s="33">
        <v>781</v>
      </c>
      <c r="L208">
        <f t="shared" si="50"/>
        <v>475</v>
      </c>
      <c r="M208">
        <f t="shared" si="51"/>
        <v>433</v>
      </c>
      <c r="N208">
        <f t="shared" si="52"/>
        <v>0.82926315789473692</v>
      </c>
      <c r="O208" s="4">
        <f t="shared" si="53"/>
        <v>1.9199999999999998E-2</v>
      </c>
      <c r="V208" s="3">
        <f t="shared" si="54"/>
        <v>306</v>
      </c>
      <c r="W208">
        <f t="shared" si="55"/>
        <v>593.75</v>
      </c>
      <c r="X208">
        <f t="shared" si="56"/>
        <v>246.625</v>
      </c>
      <c r="Y208">
        <f t="shared" si="57"/>
        <v>-374.98421119110776</v>
      </c>
      <c r="Z208">
        <f t="shared" si="58"/>
        <v>442.31156846027534</v>
      </c>
      <c r="AA208">
        <f t="shared" si="59"/>
        <v>442.31156846027534</v>
      </c>
      <c r="AB208">
        <f t="shared" si="60"/>
        <v>0.3295773784594111</v>
      </c>
      <c r="AC208">
        <f t="shared" si="61"/>
        <v>0.58977358947368419</v>
      </c>
      <c r="AD208">
        <f t="shared" si="62"/>
        <v>95215.243709741408</v>
      </c>
      <c r="AE208" s="4">
        <f t="shared" si="63"/>
        <v>66650.670596818978</v>
      </c>
    </row>
    <row r="209" spans="1:31">
      <c r="A209" s="30" t="s">
        <v>255</v>
      </c>
      <c r="B209" s="30" t="s">
        <v>347</v>
      </c>
      <c r="C209" s="30" t="s">
        <v>356</v>
      </c>
      <c r="D209" s="30">
        <v>1</v>
      </c>
      <c r="E209" s="30">
        <v>2295</v>
      </c>
      <c r="F209" s="29">
        <f t="shared" si="48"/>
        <v>0.97297297297297303</v>
      </c>
      <c r="G209" s="31">
        <f t="shared" si="49"/>
        <v>26795.675675675677</v>
      </c>
      <c r="H209" s="30">
        <v>270</v>
      </c>
      <c r="I209" s="30">
        <v>0.46850000000000003</v>
      </c>
      <c r="J209" s="30">
        <v>100</v>
      </c>
      <c r="K209" s="33">
        <v>469</v>
      </c>
      <c r="L209">
        <f t="shared" si="50"/>
        <v>369</v>
      </c>
      <c r="M209">
        <f t="shared" si="51"/>
        <v>170</v>
      </c>
      <c r="N209">
        <f t="shared" si="52"/>
        <v>0.46856368563685635</v>
      </c>
      <c r="O209" s="4">
        <f t="shared" si="53"/>
        <v>0.46850000000000003</v>
      </c>
      <c r="V209" s="3">
        <f t="shared" si="54"/>
        <v>100</v>
      </c>
      <c r="W209">
        <f t="shared" si="55"/>
        <v>461.25</v>
      </c>
      <c r="X209">
        <f t="shared" si="56"/>
        <v>53.875</v>
      </c>
      <c r="Y209">
        <f t="shared" si="57"/>
        <v>-291.30352406214479</v>
      </c>
      <c r="Z209">
        <f t="shared" si="58"/>
        <v>274.74940791966657</v>
      </c>
      <c r="AA209">
        <f t="shared" si="59"/>
        <v>274.74940791966657</v>
      </c>
      <c r="AB209">
        <f t="shared" si="60"/>
        <v>0.47886050497488686</v>
      </c>
      <c r="AC209">
        <f t="shared" si="61"/>
        <v>0.47158613821138212</v>
      </c>
      <c r="AD209">
        <f t="shared" si="62"/>
        <v>47292.32447369524</v>
      </c>
      <c r="AE209" s="4">
        <f t="shared" si="63"/>
        <v>33104.627131586669</v>
      </c>
    </row>
    <row r="210" spans="1:31">
      <c r="A210" s="30" t="s">
        <v>256</v>
      </c>
      <c r="B210" s="30" t="s">
        <v>348</v>
      </c>
      <c r="C210" s="30" t="s">
        <v>356</v>
      </c>
      <c r="D210" s="30">
        <v>2</v>
      </c>
      <c r="E210" s="30">
        <v>3000</v>
      </c>
      <c r="F210" s="29">
        <f t="shared" si="48"/>
        <v>0.97297297297297303</v>
      </c>
      <c r="G210" s="31">
        <f t="shared" si="49"/>
        <v>35027.027027027027</v>
      </c>
      <c r="H210" s="30">
        <v>424</v>
      </c>
      <c r="I210" s="30">
        <v>0.34250000000000003</v>
      </c>
      <c r="J210" s="30">
        <v>270</v>
      </c>
      <c r="K210" s="33">
        <v>543</v>
      </c>
      <c r="L210">
        <f t="shared" si="50"/>
        <v>273</v>
      </c>
      <c r="M210">
        <f t="shared" si="51"/>
        <v>154</v>
      </c>
      <c r="N210">
        <f t="shared" si="52"/>
        <v>0.55128205128205132</v>
      </c>
      <c r="O210" s="4">
        <f t="shared" si="53"/>
        <v>0.34250000000000003</v>
      </c>
      <c r="V210" s="3">
        <f t="shared" si="54"/>
        <v>270</v>
      </c>
      <c r="W210">
        <f t="shared" si="55"/>
        <v>341.25</v>
      </c>
      <c r="X210">
        <f t="shared" si="56"/>
        <v>235.875</v>
      </c>
      <c r="Y210">
        <f t="shared" si="57"/>
        <v>-215.51724137931035</v>
      </c>
      <c r="Z210">
        <f t="shared" si="58"/>
        <v>301.27801724137936</v>
      </c>
      <c r="AA210">
        <f t="shared" si="59"/>
        <v>301.27801724137936</v>
      </c>
      <c r="AB210">
        <f t="shared" si="60"/>
        <v>0.19165719338133144</v>
      </c>
      <c r="AC210">
        <f t="shared" si="61"/>
        <v>0.69896499999999995</v>
      </c>
      <c r="AD210">
        <f t="shared" si="62"/>
        <v>76862.718102209066</v>
      </c>
      <c r="AE210" s="4">
        <f t="shared" si="63"/>
        <v>53803.902671546341</v>
      </c>
    </row>
    <row r="211" spans="1:31">
      <c r="A211" s="30" t="s">
        <v>257</v>
      </c>
      <c r="B211" s="30" t="s">
        <v>348</v>
      </c>
      <c r="C211" s="30" t="s">
        <v>357</v>
      </c>
      <c r="D211" s="30">
        <v>1</v>
      </c>
      <c r="E211" s="30">
        <v>3300</v>
      </c>
      <c r="F211" s="29">
        <f t="shared" si="48"/>
        <v>0.97297297297297303</v>
      </c>
      <c r="G211" s="31">
        <f t="shared" si="49"/>
        <v>38529.729729729734</v>
      </c>
      <c r="H211" s="30">
        <v>980</v>
      </c>
      <c r="I211" s="30">
        <v>0.2712</v>
      </c>
      <c r="J211" s="30">
        <v>283</v>
      </c>
      <c r="K211" s="33">
        <v>1261</v>
      </c>
      <c r="L211">
        <f t="shared" si="50"/>
        <v>978</v>
      </c>
      <c r="M211">
        <f t="shared" si="51"/>
        <v>697</v>
      </c>
      <c r="N211">
        <f t="shared" si="52"/>
        <v>0.67014314928425356</v>
      </c>
      <c r="O211" s="4">
        <f t="shared" si="53"/>
        <v>0.2712</v>
      </c>
      <c r="V211" s="3">
        <f t="shared" si="54"/>
        <v>283</v>
      </c>
      <c r="W211">
        <f t="shared" si="55"/>
        <v>1222.5</v>
      </c>
      <c r="X211">
        <f t="shared" si="56"/>
        <v>160.75</v>
      </c>
      <c r="Y211">
        <f t="shared" si="57"/>
        <v>-772.07275483137551</v>
      </c>
      <c r="Z211">
        <f t="shared" si="58"/>
        <v>737.17729253505115</v>
      </c>
      <c r="AA211">
        <f t="shared" si="59"/>
        <v>737.17729253505115</v>
      </c>
      <c r="AB211">
        <f t="shared" si="60"/>
        <v>0.47151516771783325</v>
      </c>
      <c r="AC211">
        <f t="shared" si="61"/>
        <v>0.47740144171779142</v>
      </c>
      <c r="AD211">
        <f t="shared" si="62"/>
        <v>128454.26832411579</v>
      </c>
      <c r="AE211" s="4">
        <f t="shared" si="63"/>
        <v>89917.987826881057</v>
      </c>
    </row>
    <row r="212" spans="1:31">
      <c r="A212" s="30" t="s">
        <v>258</v>
      </c>
      <c r="B212" s="30" t="s">
        <v>348</v>
      </c>
      <c r="C212" s="30" t="s">
        <v>357</v>
      </c>
      <c r="D212" s="30">
        <v>2</v>
      </c>
      <c r="E212" s="30">
        <v>4500</v>
      </c>
      <c r="F212" s="29">
        <f t="shared" si="48"/>
        <v>0.97297297297297303</v>
      </c>
      <c r="G212" s="31">
        <f t="shared" si="49"/>
        <v>52540.54054054054</v>
      </c>
      <c r="H212" s="30">
        <v>994</v>
      </c>
      <c r="I212" s="30">
        <v>0.43009999999999998</v>
      </c>
      <c r="J212" s="30">
        <v>530</v>
      </c>
      <c r="K212" s="33">
        <v>1354</v>
      </c>
      <c r="L212">
        <f t="shared" si="50"/>
        <v>824</v>
      </c>
      <c r="M212">
        <f t="shared" si="51"/>
        <v>464</v>
      </c>
      <c r="N212">
        <f t="shared" si="52"/>
        <v>0.55048543689320395</v>
      </c>
      <c r="O212" s="4">
        <f t="shared" si="53"/>
        <v>0.43009999999999998</v>
      </c>
      <c r="V212" s="3">
        <f t="shared" si="54"/>
        <v>530</v>
      </c>
      <c r="W212">
        <f t="shared" si="55"/>
        <v>1030</v>
      </c>
      <c r="X212">
        <f t="shared" si="56"/>
        <v>427</v>
      </c>
      <c r="Y212">
        <f t="shared" si="57"/>
        <v>-650.49892636099537</v>
      </c>
      <c r="Z212">
        <f t="shared" si="58"/>
        <v>766.87943665529872</v>
      </c>
      <c r="AA212">
        <f t="shared" si="59"/>
        <v>766.87943665529872</v>
      </c>
      <c r="AB212">
        <f t="shared" si="60"/>
        <v>0.32998003558766864</v>
      </c>
      <c r="AC212">
        <f t="shared" si="61"/>
        <v>0.58945480582524279</v>
      </c>
      <c r="AD212">
        <f t="shared" si="62"/>
        <v>164994.88084013257</v>
      </c>
      <c r="AE212" s="4">
        <f t="shared" si="63"/>
        <v>115496.41658809279</v>
      </c>
    </row>
    <row r="213" spans="1:31">
      <c r="A213" s="30" t="s">
        <v>259</v>
      </c>
      <c r="B213" s="30" t="s">
        <v>348</v>
      </c>
      <c r="C213" s="30" t="s">
        <v>356</v>
      </c>
      <c r="D213" s="30">
        <v>1</v>
      </c>
      <c r="E213" s="30">
        <v>2700</v>
      </c>
      <c r="F213" s="29">
        <f t="shared" si="48"/>
        <v>0.97297297297297303</v>
      </c>
      <c r="G213" s="31">
        <f t="shared" si="49"/>
        <v>31524.324324324327</v>
      </c>
      <c r="H213" s="30">
        <v>284</v>
      </c>
      <c r="I213" s="30">
        <v>0.60550000000000004</v>
      </c>
      <c r="J213" s="30">
        <v>103</v>
      </c>
      <c r="K213" s="33">
        <v>483</v>
      </c>
      <c r="L213">
        <f t="shared" si="50"/>
        <v>380</v>
      </c>
      <c r="M213">
        <f t="shared" si="51"/>
        <v>181</v>
      </c>
      <c r="N213">
        <f t="shared" si="52"/>
        <v>0.4810526315789474</v>
      </c>
      <c r="O213" s="4">
        <f t="shared" si="53"/>
        <v>0.60550000000000004</v>
      </c>
      <c r="V213" s="3">
        <f t="shared" si="54"/>
        <v>103</v>
      </c>
      <c r="W213">
        <f t="shared" si="55"/>
        <v>475</v>
      </c>
      <c r="X213">
        <f t="shared" si="56"/>
        <v>55.5</v>
      </c>
      <c r="Y213">
        <f t="shared" si="57"/>
        <v>-299.98736895288619</v>
      </c>
      <c r="Z213">
        <f t="shared" si="58"/>
        <v>282.94925476822027</v>
      </c>
      <c r="AA213">
        <f t="shared" si="59"/>
        <v>282.94925476822027</v>
      </c>
      <c r="AB213">
        <f t="shared" si="60"/>
        <v>0.47884053635414792</v>
      </c>
      <c r="AC213">
        <f t="shared" si="61"/>
        <v>0.47160194736842115</v>
      </c>
      <c r="AD213">
        <f t="shared" si="62"/>
        <v>48705.388137624715</v>
      </c>
      <c r="AE213" s="4">
        <f t="shared" si="63"/>
        <v>34093.771696337302</v>
      </c>
    </row>
    <row r="214" spans="1:31">
      <c r="A214" s="30" t="s">
        <v>260</v>
      </c>
      <c r="B214" s="30" t="s">
        <v>349</v>
      </c>
      <c r="C214" s="30" t="s">
        <v>356</v>
      </c>
      <c r="D214" s="30">
        <v>1</v>
      </c>
      <c r="E214" s="30">
        <v>2700</v>
      </c>
      <c r="F214" s="29">
        <f t="shared" si="48"/>
        <v>0.97297297297297303</v>
      </c>
      <c r="G214" s="31">
        <f t="shared" si="49"/>
        <v>31524.324324324327</v>
      </c>
      <c r="H214" s="30">
        <v>236</v>
      </c>
      <c r="I214" s="30">
        <v>0.56710000000000005</v>
      </c>
      <c r="J214" s="30">
        <v>110</v>
      </c>
      <c r="K214" s="33">
        <v>515</v>
      </c>
      <c r="L214">
        <f t="shared" si="50"/>
        <v>405</v>
      </c>
      <c r="M214">
        <f t="shared" si="51"/>
        <v>126</v>
      </c>
      <c r="N214">
        <f t="shared" si="52"/>
        <v>0.34888888888888892</v>
      </c>
      <c r="O214" s="4">
        <f t="shared" si="53"/>
        <v>0.56710000000000005</v>
      </c>
      <c r="V214" s="3">
        <f t="shared" si="54"/>
        <v>110</v>
      </c>
      <c r="W214">
        <f t="shared" si="55"/>
        <v>506.25</v>
      </c>
      <c r="X214">
        <f t="shared" si="56"/>
        <v>59.375</v>
      </c>
      <c r="Y214">
        <f t="shared" si="57"/>
        <v>-319.72338006820769</v>
      </c>
      <c r="Z214">
        <f t="shared" si="58"/>
        <v>301.67617942402427</v>
      </c>
      <c r="AA214">
        <f t="shared" si="59"/>
        <v>301.67617942402427</v>
      </c>
      <c r="AB214">
        <f t="shared" si="60"/>
        <v>0.478619613677085</v>
      </c>
      <c r="AC214">
        <f t="shared" si="61"/>
        <v>0.47177685185185186</v>
      </c>
      <c r="AD214">
        <f t="shared" si="62"/>
        <v>51948.200945686614</v>
      </c>
      <c r="AE214" s="4">
        <f t="shared" si="63"/>
        <v>36363.740661980628</v>
      </c>
    </row>
    <row r="215" spans="1:31">
      <c r="A215" s="30" t="s">
        <v>261</v>
      </c>
      <c r="B215" s="30" t="s">
        <v>344</v>
      </c>
      <c r="C215" s="30" t="s">
        <v>357</v>
      </c>
      <c r="D215" s="30">
        <v>2</v>
      </c>
      <c r="E215" s="30">
        <v>1100</v>
      </c>
      <c r="F215" s="29">
        <f t="shared" si="48"/>
        <v>0.97297297297297303</v>
      </c>
      <c r="G215" s="31">
        <f t="shared" si="49"/>
        <v>12843.243243243243</v>
      </c>
      <c r="H215" s="30">
        <v>188</v>
      </c>
      <c r="I215" s="30">
        <v>0.61919999999999997</v>
      </c>
      <c r="J215" s="30">
        <v>136</v>
      </c>
      <c r="K215" s="33">
        <v>335</v>
      </c>
      <c r="L215">
        <f t="shared" si="50"/>
        <v>199</v>
      </c>
      <c r="M215">
        <f t="shared" si="51"/>
        <v>52</v>
      </c>
      <c r="N215">
        <f t="shared" si="52"/>
        <v>0.30904522613065327</v>
      </c>
      <c r="O215" s="4">
        <f t="shared" si="53"/>
        <v>0.61919999999999997</v>
      </c>
      <c r="V215" s="3">
        <f t="shared" si="54"/>
        <v>136</v>
      </c>
      <c r="W215">
        <f t="shared" si="55"/>
        <v>248.75</v>
      </c>
      <c r="X215">
        <f t="shared" si="56"/>
        <v>111.125</v>
      </c>
      <c r="Y215">
        <f t="shared" si="57"/>
        <v>-157.09864847795882</v>
      </c>
      <c r="Z215">
        <f t="shared" si="58"/>
        <v>189.20632026019956</v>
      </c>
      <c r="AA215">
        <f t="shared" si="59"/>
        <v>189.20632026019956</v>
      </c>
      <c r="AB215">
        <f t="shared" si="60"/>
        <v>0.31389475481487261</v>
      </c>
      <c r="AC215">
        <f t="shared" si="61"/>
        <v>0.60218952261306535</v>
      </c>
      <c r="AD215">
        <f t="shared" si="62"/>
        <v>41587.393240595484</v>
      </c>
      <c r="AE215" s="4">
        <f t="shared" si="63"/>
        <v>29111.175268416835</v>
      </c>
    </row>
    <row r="216" spans="1:31">
      <c r="A216" s="30" t="s">
        <v>262</v>
      </c>
      <c r="B216" s="30" t="s">
        <v>349</v>
      </c>
      <c r="C216" s="30" t="s">
        <v>356</v>
      </c>
      <c r="D216" s="30">
        <v>2</v>
      </c>
      <c r="E216" s="30">
        <v>3000</v>
      </c>
      <c r="F216" s="29">
        <f t="shared" si="48"/>
        <v>0.97297297297297303</v>
      </c>
      <c r="G216" s="31">
        <f t="shared" si="49"/>
        <v>35027.027027027027</v>
      </c>
      <c r="H216" s="30">
        <v>329</v>
      </c>
      <c r="I216" s="30">
        <v>0.70409999999999995</v>
      </c>
      <c r="J216" s="30">
        <v>270</v>
      </c>
      <c r="K216" s="33">
        <v>544</v>
      </c>
      <c r="L216">
        <f t="shared" si="50"/>
        <v>274</v>
      </c>
      <c r="M216">
        <f t="shared" si="51"/>
        <v>59</v>
      </c>
      <c r="N216">
        <f t="shared" si="52"/>
        <v>0.27226277372262775</v>
      </c>
      <c r="O216" s="4">
        <f t="shared" si="53"/>
        <v>0.70409999999999995</v>
      </c>
      <c r="V216" s="3">
        <f t="shared" si="54"/>
        <v>270</v>
      </c>
      <c r="W216">
        <f t="shared" si="55"/>
        <v>342.5</v>
      </c>
      <c r="X216">
        <f t="shared" si="56"/>
        <v>235.75</v>
      </c>
      <c r="Y216">
        <f t="shared" si="57"/>
        <v>-216.30668182392321</v>
      </c>
      <c r="Z216">
        <f t="shared" si="58"/>
        <v>301.8870942276115</v>
      </c>
      <c r="AA216">
        <f t="shared" si="59"/>
        <v>301.8870942276115</v>
      </c>
      <c r="AB216">
        <f t="shared" si="60"/>
        <v>0.19310100504412117</v>
      </c>
      <c r="AC216">
        <f t="shared" si="61"/>
        <v>0.69782193430656925</v>
      </c>
      <c r="AD216">
        <f t="shared" si="62"/>
        <v>76892.154153177005</v>
      </c>
      <c r="AE216" s="4">
        <f t="shared" si="63"/>
        <v>53824.507907223902</v>
      </c>
    </row>
    <row r="217" spans="1:31">
      <c r="A217" s="30" t="s">
        <v>263</v>
      </c>
      <c r="B217" s="30" t="s">
        <v>349</v>
      </c>
      <c r="C217" s="30" t="s">
        <v>357</v>
      </c>
      <c r="D217" s="30">
        <v>1</v>
      </c>
      <c r="E217" s="30">
        <v>4500</v>
      </c>
      <c r="F217" s="29">
        <f t="shared" si="48"/>
        <v>0.97297297297297303</v>
      </c>
      <c r="G217" s="31">
        <f t="shared" si="49"/>
        <v>52540.54054054054</v>
      </c>
      <c r="H217" s="30">
        <v>549</v>
      </c>
      <c r="I217" s="30">
        <v>0.44379999999999997</v>
      </c>
      <c r="J217" s="30">
        <v>231</v>
      </c>
      <c r="K217" s="33">
        <v>1027</v>
      </c>
      <c r="L217">
        <f t="shared" si="50"/>
        <v>796</v>
      </c>
      <c r="M217">
        <f t="shared" si="51"/>
        <v>318</v>
      </c>
      <c r="N217">
        <f t="shared" si="52"/>
        <v>0.41959798994974873</v>
      </c>
      <c r="O217" s="4">
        <f t="shared" si="53"/>
        <v>0.44379999999999997</v>
      </c>
      <c r="V217" s="3">
        <f t="shared" si="54"/>
        <v>231</v>
      </c>
      <c r="W217">
        <f t="shared" si="55"/>
        <v>995</v>
      </c>
      <c r="X217">
        <f t="shared" si="56"/>
        <v>131.5</v>
      </c>
      <c r="Y217">
        <f t="shared" si="57"/>
        <v>-628.39459391183527</v>
      </c>
      <c r="Z217">
        <f t="shared" si="58"/>
        <v>600.32528104079825</v>
      </c>
      <c r="AA217">
        <f t="shared" si="59"/>
        <v>600.32528104079825</v>
      </c>
      <c r="AB217">
        <f t="shared" si="60"/>
        <v>0.47118118697567662</v>
      </c>
      <c r="AC217">
        <f t="shared" si="61"/>
        <v>0.47766585427135683</v>
      </c>
      <c r="AD217">
        <f t="shared" si="62"/>
        <v>104665.53419630151</v>
      </c>
      <c r="AE217" s="4">
        <f t="shared" si="63"/>
        <v>73265.873937411045</v>
      </c>
    </row>
    <row r="218" spans="1:31">
      <c r="A218" s="30" t="s">
        <v>264</v>
      </c>
      <c r="B218" s="30" t="s">
        <v>349</v>
      </c>
      <c r="C218" s="30" t="s">
        <v>357</v>
      </c>
      <c r="D218" s="30">
        <v>2</v>
      </c>
      <c r="E218" s="30">
        <v>4900</v>
      </c>
      <c r="F218" s="29">
        <f t="shared" si="48"/>
        <v>0.97297297297297303</v>
      </c>
      <c r="G218" s="31">
        <f t="shared" si="49"/>
        <v>57210.810810810814</v>
      </c>
      <c r="H218" s="30">
        <v>652</v>
      </c>
      <c r="I218" s="30">
        <v>0.4466</v>
      </c>
      <c r="J218" s="30">
        <v>379</v>
      </c>
      <c r="K218" s="33">
        <v>969</v>
      </c>
      <c r="L218">
        <f t="shared" si="50"/>
        <v>590</v>
      </c>
      <c r="M218">
        <f t="shared" si="51"/>
        <v>273</v>
      </c>
      <c r="N218">
        <f t="shared" si="52"/>
        <v>0.47016949152542376</v>
      </c>
      <c r="O218" s="4">
        <f t="shared" si="53"/>
        <v>0.4466</v>
      </c>
      <c r="V218" s="3">
        <f t="shared" si="54"/>
        <v>379</v>
      </c>
      <c r="W218">
        <f t="shared" si="55"/>
        <v>737.5</v>
      </c>
      <c r="X218">
        <f t="shared" si="56"/>
        <v>305.25</v>
      </c>
      <c r="Y218">
        <f t="shared" si="57"/>
        <v>-465.76986232158646</v>
      </c>
      <c r="Z218">
        <f t="shared" si="58"/>
        <v>548.85542187697354</v>
      </c>
      <c r="AA218">
        <f t="shared" si="59"/>
        <v>548.85542187697354</v>
      </c>
      <c r="AB218">
        <f t="shared" si="60"/>
        <v>0.33031243644335395</v>
      </c>
      <c r="AC218">
        <f t="shared" si="61"/>
        <v>0.58919164406779667</v>
      </c>
      <c r="AD218">
        <f t="shared" si="62"/>
        <v>118034.07535549464</v>
      </c>
      <c r="AE218" s="4">
        <f t="shared" si="63"/>
        <v>82623.852748846242</v>
      </c>
    </row>
    <row r="219" spans="1:31">
      <c r="A219" s="30" t="s">
        <v>265</v>
      </c>
      <c r="B219" s="30" t="s">
        <v>350</v>
      </c>
      <c r="C219" s="30" t="s">
        <v>356</v>
      </c>
      <c r="D219" s="30">
        <v>2</v>
      </c>
      <c r="E219" s="30">
        <v>3300</v>
      </c>
      <c r="F219" s="29">
        <f t="shared" si="48"/>
        <v>0.97297297297297303</v>
      </c>
      <c r="G219" s="31">
        <f t="shared" si="49"/>
        <v>38529.729729729734</v>
      </c>
      <c r="H219" s="30">
        <v>378</v>
      </c>
      <c r="I219" s="30">
        <v>0.4219</v>
      </c>
      <c r="J219" s="30">
        <v>264</v>
      </c>
      <c r="K219" s="33">
        <v>532</v>
      </c>
      <c r="L219">
        <f t="shared" si="50"/>
        <v>268</v>
      </c>
      <c r="M219">
        <f t="shared" si="51"/>
        <v>114</v>
      </c>
      <c r="N219">
        <f t="shared" si="52"/>
        <v>0.44029850746268662</v>
      </c>
      <c r="O219" s="4">
        <f t="shared" si="53"/>
        <v>0.4219</v>
      </c>
      <c r="V219" s="3">
        <f t="shared" si="54"/>
        <v>264</v>
      </c>
      <c r="W219">
        <f t="shared" si="55"/>
        <v>335</v>
      </c>
      <c r="X219">
        <f t="shared" si="56"/>
        <v>230.5</v>
      </c>
      <c r="Y219">
        <f t="shared" si="57"/>
        <v>-211.57003915624605</v>
      </c>
      <c r="Z219">
        <f t="shared" si="58"/>
        <v>295.23263231021855</v>
      </c>
      <c r="AA219">
        <f t="shared" si="59"/>
        <v>295.23263231021855</v>
      </c>
      <c r="AB219">
        <f t="shared" si="60"/>
        <v>0.19323173823945836</v>
      </c>
      <c r="AC219">
        <f t="shared" si="61"/>
        <v>0.6977184328358208</v>
      </c>
      <c r="AD219">
        <f t="shared" si="62"/>
        <v>75186.07608118013</v>
      </c>
      <c r="AE219" s="4">
        <f t="shared" si="63"/>
        <v>52630.253256826087</v>
      </c>
    </row>
    <row r="220" spans="1:31">
      <c r="A220" s="30" t="s">
        <v>266</v>
      </c>
      <c r="B220" s="30" t="s">
        <v>350</v>
      </c>
      <c r="C220" s="30" t="s">
        <v>357</v>
      </c>
      <c r="D220" s="30">
        <v>1</v>
      </c>
      <c r="E220" s="30">
        <v>4500</v>
      </c>
      <c r="F220" s="29">
        <f t="shared" si="48"/>
        <v>0.97297297297297303</v>
      </c>
      <c r="G220" s="31">
        <f t="shared" si="49"/>
        <v>52540.54054054054</v>
      </c>
      <c r="H220" s="30">
        <v>255</v>
      </c>
      <c r="I220" s="30">
        <v>0.59179999999999999</v>
      </c>
      <c r="J220" s="30">
        <v>151</v>
      </c>
      <c r="K220" s="33">
        <v>673</v>
      </c>
      <c r="L220">
        <f t="shared" si="50"/>
        <v>522</v>
      </c>
      <c r="M220">
        <f t="shared" si="51"/>
        <v>104</v>
      </c>
      <c r="N220">
        <f t="shared" si="52"/>
        <v>0.25938697318007664</v>
      </c>
      <c r="O220" s="4">
        <f t="shared" si="53"/>
        <v>0.59179999999999999</v>
      </c>
      <c r="V220" s="3">
        <f t="shared" si="54"/>
        <v>151</v>
      </c>
      <c r="W220">
        <f t="shared" si="55"/>
        <v>652.5</v>
      </c>
      <c r="X220">
        <f t="shared" si="56"/>
        <v>85.75</v>
      </c>
      <c r="Y220">
        <f t="shared" si="57"/>
        <v>-412.08791208791212</v>
      </c>
      <c r="Z220">
        <f t="shared" si="58"/>
        <v>393.4381868131868</v>
      </c>
      <c r="AA220">
        <f t="shared" si="59"/>
        <v>393.4381868131868</v>
      </c>
      <c r="AB220">
        <f t="shared" si="60"/>
        <v>0.47155277672519053</v>
      </c>
      <c r="AC220">
        <f t="shared" si="61"/>
        <v>0.47737166666666669</v>
      </c>
      <c r="AD220">
        <f t="shared" si="62"/>
        <v>68552.92868380266</v>
      </c>
      <c r="AE220" s="4">
        <f t="shared" si="63"/>
        <v>47987.050078661858</v>
      </c>
    </row>
    <row r="221" spans="1:31">
      <c r="A221" s="30" t="s">
        <v>267</v>
      </c>
      <c r="B221" s="30" t="s">
        <v>350</v>
      </c>
      <c r="C221" s="30" t="s">
        <v>357</v>
      </c>
      <c r="D221" s="30">
        <v>2</v>
      </c>
      <c r="E221" s="30">
        <v>4200</v>
      </c>
      <c r="F221" s="29">
        <f t="shared" si="48"/>
        <v>0.97297297297297303</v>
      </c>
      <c r="G221" s="31">
        <f t="shared" si="49"/>
        <v>49037.83783783784</v>
      </c>
      <c r="H221" s="30">
        <v>441</v>
      </c>
      <c r="I221" s="30">
        <v>0.5726</v>
      </c>
      <c r="J221" s="30">
        <v>278</v>
      </c>
      <c r="K221" s="33">
        <v>711</v>
      </c>
      <c r="L221">
        <f t="shared" si="50"/>
        <v>433</v>
      </c>
      <c r="M221">
        <f t="shared" si="51"/>
        <v>163</v>
      </c>
      <c r="N221">
        <f t="shared" si="52"/>
        <v>0.40115473441108551</v>
      </c>
      <c r="O221" s="4">
        <f t="shared" si="53"/>
        <v>0.5726</v>
      </c>
      <c r="V221" s="3">
        <f t="shared" si="54"/>
        <v>278</v>
      </c>
      <c r="W221">
        <f t="shared" si="55"/>
        <v>541.25</v>
      </c>
      <c r="X221">
        <f t="shared" si="56"/>
        <v>223.875</v>
      </c>
      <c r="Y221">
        <f t="shared" si="57"/>
        <v>-341.82771251736773</v>
      </c>
      <c r="Z221">
        <f t="shared" si="58"/>
        <v>402.73033503852474</v>
      </c>
      <c r="AA221">
        <f t="shared" si="59"/>
        <v>402.73033503852474</v>
      </c>
      <c r="AB221">
        <f t="shared" si="60"/>
        <v>0.33044865596032286</v>
      </c>
      <c r="AC221">
        <f t="shared" si="61"/>
        <v>0.58908379907621244</v>
      </c>
      <c r="AD221">
        <f t="shared" si="62"/>
        <v>86593.299255221456</v>
      </c>
      <c r="AE221" s="4">
        <f t="shared" si="63"/>
        <v>60615.309478655014</v>
      </c>
    </row>
    <row r="222" spans="1:31">
      <c r="A222" s="30" t="s">
        <v>268</v>
      </c>
      <c r="B222" s="30" t="s">
        <v>350</v>
      </c>
      <c r="C222" s="30" t="s">
        <v>356</v>
      </c>
      <c r="D222" s="30">
        <v>1</v>
      </c>
      <c r="E222" s="30">
        <v>2500</v>
      </c>
      <c r="F222" s="29">
        <f t="shared" si="48"/>
        <v>0.97297297297297303</v>
      </c>
      <c r="G222" s="31">
        <f t="shared" si="49"/>
        <v>29189.18918918919</v>
      </c>
      <c r="H222" s="30">
        <v>356</v>
      </c>
      <c r="I222" s="30">
        <v>0.42470000000000002</v>
      </c>
      <c r="J222" s="30">
        <v>98</v>
      </c>
      <c r="K222" s="33">
        <v>460</v>
      </c>
      <c r="L222">
        <f t="shared" si="50"/>
        <v>362</v>
      </c>
      <c r="M222">
        <f t="shared" si="51"/>
        <v>258</v>
      </c>
      <c r="N222">
        <f t="shared" si="52"/>
        <v>0.67016574585635358</v>
      </c>
      <c r="O222" s="4">
        <f t="shared" si="53"/>
        <v>0.42470000000000002</v>
      </c>
      <c r="V222" s="3">
        <f t="shared" si="54"/>
        <v>98</v>
      </c>
      <c r="W222">
        <f t="shared" si="55"/>
        <v>452.5</v>
      </c>
      <c r="X222">
        <f t="shared" si="56"/>
        <v>52.75</v>
      </c>
      <c r="Y222">
        <f t="shared" si="57"/>
        <v>-285.77744094985474</v>
      </c>
      <c r="Z222">
        <f t="shared" si="58"/>
        <v>269.48586901604142</v>
      </c>
      <c r="AA222">
        <f t="shared" si="59"/>
        <v>269.48586901604142</v>
      </c>
      <c r="AB222">
        <f t="shared" si="60"/>
        <v>0.47897429616804732</v>
      </c>
      <c r="AC222">
        <f t="shared" si="61"/>
        <v>0.47149604972375697</v>
      </c>
      <c r="AD222">
        <f t="shared" si="62"/>
        <v>46377.455784564627</v>
      </c>
      <c r="AE222" s="4">
        <f t="shared" si="63"/>
        <v>32464.219049195235</v>
      </c>
    </row>
    <row r="223" spans="1:31">
      <c r="A223" s="30" t="s">
        <v>269</v>
      </c>
      <c r="B223" s="30" t="s">
        <v>351</v>
      </c>
      <c r="C223" s="30" t="s">
        <v>356</v>
      </c>
      <c r="D223" s="30">
        <v>1</v>
      </c>
      <c r="E223" s="30">
        <v>2500</v>
      </c>
      <c r="F223" s="29">
        <f t="shared" si="48"/>
        <v>0.97297297297297303</v>
      </c>
      <c r="G223" s="31">
        <f t="shared" si="49"/>
        <v>29189.18918918919</v>
      </c>
      <c r="H223" s="30">
        <v>437</v>
      </c>
      <c r="I223" s="30">
        <v>7.9500000000000001E-2</v>
      </c>
      <c r="J223" s="30">
        <v>108</v>
      </c>
      <c r="K223" s="33">
        <v>507</v>
      </c>
      <c r="L223">
        <f t="shared" si="50"/>
        <v>399</v>
      </c>
      <c r="M223">
        <f t="shared" si="51"/>
        <v>329</v>
      </c>
      <c r="N223">
        <f t="shared" si="52"/>
        <v>0.75964912280701746</v>
      </c>
      <c r="O223" s="4">
        <f t="shared" si="53"/>
        <v>7.9500000000000001E-2</v>
      </c>
      <c r="V223" s="3">
        <f t="shared" si="54"/>
        <v>108</v>
      </c>
      <c r="W223">
        <f t="shared" si="55"/>
        <v>498.75</v>
      </c>
      <c r="X223">
        <f t="shared" si="56"/>
        <v>58.125</v>
      </c>
      <c r="Y223">
        <f t="shared" si="57"/>
        <v>-314.9867374005305</v>
      </c>
      <c r="Z223">
        <f t="shared" si="58"/>
        <v>297.02171750663132</v>
      </c>
      <c r="AA223">
        <f t="shared" si="59"/>
        <v>297.02171750663132</v>
      </c>
      <c r="AB223">
        <f t="shared" si="60"/>
        <v>0.47899091229399765</v>
      </c>
      <c r="AC223">
        <f t="shared" si="61"/>
        <v>0.47148289473684207</v>
      </c>
      <c r="AD223">
        <f t="shared" si="62"/>
        <v>51114.840596953312</v>
      </c>
      <c r="AE223" s="4">
        <f t="shared" si="63"/>
        <v>35780.388417867318</v>
      </c>
    </row>
    <row r="224" spans="1:31">
      <c r="A224" s="30" t="s">
        <v>270</v>
      </c>
      <c r="B224" s="30" t="s">
        <v>351</v>
      </c>
      <c r="C224" s="30" t="s">
        <v>356</v>
      </c>
      <c r="D224" s="30">
        <v>2</v>
      </c>
      <c r="E224" s="30">
        <v>3300</v>
      </c>
      <c r="F224" s="29">
        <f t="shared" si="48"/>
        <v>0.97297297297297303</v>
      </c>
      <c r="G224" s="31">
        <f t="shared" si="49"/>
        <v>38529.729729729734</v>
      </c>
      <c r="H224" s="30">
        <v>461</v>
      </c>
      <c r="I224" s="30">
        <v>0.31780000000000003</v>
      </c>
      <c r="J224" s="30">
        <v>270</v>
      </c>
      <c r="K224" s="33">
        <v>543</v>
      </c>
      <c r="L224">
        <f t="shared" si="50"/>
        <v>273</v>
      </c>
      <c r="M224">
        <f t="shared" si="51"/>
        <v>191</v>
      </c>
      <c r="N224">
        <f t="shared" si="52"/>
        <v>0.65970695970695969</v>
      </c>
      <c r="O224" s="4">
        <f t="shared" si="53"/>
        <v>0.31780000000000003</v>
      </c>
      <c r="V224" s="3">
        <f t="shared" si="54"/>
        <v>270</v>
      </c>
      <c r="W224">
        <f t="shared" si="55"/>
        <v>341.25</v>
      </c>
      <c r="X224">
        <f t="shared" si="56"/>
        <v>235.875</v>
      </c>
      <c r="Y224">
        <f t="shared" si="57"/>
        <v>-215.51724137931035</v>
      </c>
      <c r="Z224">
        <f t="shared" si="58"/>
        <v>301.27801724137936</v>
      </c>
      <c r="AA224">
        <f t="shared" si="59"/>
        <v>301.27801724137936</v>
      </c>
      <c r="AB224">
        <f t="shared" si="60"/>
        <v>0.19165719338133144</v>
      </c>
      <c r="AC224">
        <f t="shared" si="61"/>
        <v>0.69896499999999995</v>
      </c>
      <c r="AD224">
        <f t="shared" si="62"/>
        <v>76862.718102209066</v>
      </c>
      <c r="AE224" s="4">
        <f t="shared" si="63"/>
        <v>53803.902671546341</v>
      </c>
    </row>
    <row r="225" spans="1:31">
      <c r="A225" s="30" t="s">
        <v>271</v>
      </c>
      <c r="B225" s="30" t="s">
        <v>351</v>
      </c>
      <c r="C225" s="30" t="s">
        <v>357</v>
      </c>
      <c r="D225" s="30">
        <v>1</v>
      </c>
      <c r="E225" s="30">
        <v>4500</v>
      </c>
      <c r="F225" s="29">
        <f t="shared" si="48"/>
        <v>0.97297297297297303</v>
      </c>
      <c r="G225" s="31">
        <f t="shared" si="49"/>
        <v>52540.54054054054</v>
      </c>
      <c r="H225" s="30">
        <v>669</v>
      </c>
      <c r="I225" s="30">
        <v>0.31230000000000002</v>
      </c>
      <c r="J225" s="30">
        <v>186</v>
      </c>
      <c r="K225" s="33">
        <v>829</v>
      </c>
      <c r="L225">
        <f t="shared" si="50"/>
        <v>643</v>
      </c>
      <c r="M225">
        <f t="shared" si="51"/>
        <v>483</v>
      </c>
      <c r="N225">
        <f t="shared" si="52"/>
        <v>0.7009331259720063</v>
      </c>
      <c r="O225" s="4">
        <f t="shared" si="53"/>
        <v>0.31230000000000002</v>
      </c>
      <c r="V225" s="3">
        <f t="shared" si="54"/>
        <v>186</v>
      </c>
      <c r="W225">
        <f t="shared" si="55"/>
        <v>803.75</v>
      </c>
      <c r="X225">
        <f t="shared" si="56"/>
        <v>105.625</v>
      </c>
      <c r="Y225">
        <f t="shared" si="57"/>
        <v>-507.610205886068</v>
      </c>
      <c r="Z225">
        <f t="shared" si="58"/>
        <v>484.63650214727807</v>
      </c>
      <c r="AA225">
        <f t="shared" si="59"/>
        <v>484.63650214727807</v>
      </c>
      <c r="AB225">
        <f t="shared" si="60"/>
        <v>0.47155396845695563</v>
      </c>
      <c r="AC225">
        <f t="shared" si="61"/>
        <v>0.47737072317262824</v>
      </c>
      <c r="AD225">
        <f t="shared" si="62"/>
        <v>84443.216289653181</v>
      </c>
      <c r="AE225" s="4">
        <f t="shared" si="63"/>
        <v>59110.251402757225</v>
      </c>
    </row>
    <row r="226" spans="1:31">
      <c r="A226" s="30" t="s">
        <v>272</v>
      </c>
      <c r="B226" s="30" t="s">
        <v>344</v>
      </c>
      <c r="C226" s="30" t="s">
        <v>356</v>
      </c>
      <c r="D226" s="30">
        <v>1</v>
      </c>
      <c r="E226" s="30">
        <v>500</v>
      </c>
      <c r="F226" s="29">
        <f t="shared" si="48"/>
        <v>0.97297297297297303</v>
      </c>
      <c r="G226" s="31">
        <f t="shared" si="49"/>
        <v>5837.8378378378384</v>
      </c>
      <c r="H226" s="30">
        <v>121</v>
      </c>
      <c r="I226" s="30">
        <v>0.39729999999999999</v>
      </c>
      <c r="J226" s="30">
        <v>50</v>
      </c>
      <c r="K226" s="33">
        <v>174</v>
      </c>
      <c r="L226">
        <f t="shared" si="50"/>
        <v>124</v>
      </c>
      <c r="M226">
        <f t="shared" si="51"/>
        <v>71</v>
      </c>
      <c r="N226">
        <f t="shared" si="52"/>
        <v>0.5580645161290323</v>
      </c>
      <c r="O226" s="4">
        <f t="shared" si="53"/>
        <v>0.39729999999999999</v>
      </c>
      <c r="V226" s="3">
        <f t="shared" si="54"/>
        <v>50</v>
      </c>
      <c r="W226">
        <f t="shared" si="55"/>
        <v>155</v>
      </c>
      <c r="X226">
        <f t="shared" si="56"/>
        <v>34.5</v>
      </c>
      <c r="Y226">
        <f t="shared" si="57"/>
        <v>-97.890615131994451</v>
      </c>
      <c r="Z226">
        <f t="shared" si="58"/>
        <v>100.52554629278769</v>
      </c>
      <c r="AA226">
        <f t="shared" si="59"/>
        <v>100.52554629278769</v>
      </c>
      <c r="AB226">
        <f t="shared" si="60"/>
        <v>0.42597126640508193</v>
      </c>
      <c r="AC226">
        <f t="shared" si="61"/>
        <v>0.51345854838709659</v>
      </c>
      <c r="AD226">
        <f t="shared" si="62"/>
        <v>18839.730892489846</v>
      </c>
      <c r="AE226" s="4">
        <f t="shared" si="63"/>
        <v>13187.811624742892</v>
      </c>
    </row>
    <row r="227" spans="1:31">
      <c r="A227" s="30" t="s">
        <v>273</v>
      </c>
      <c r="B227" s="30" t="s">
        <v>351</v>
      </c>
      <c r="C227" s="30" t="s">
        <v>357</v>
      </c>
      <c r="D227" s="30">
        <v>2</v>
      </c>
      <c r="E227" s="30">
        <v>4200</v>
      </c>
      <c r="F227" s="29">
        <f t="shared" si="48"/>
        <v>0.97297297297297303</v>
      </c>
      <c r="G227" s="31">
        <f t="shared" si="49"/>
        <v>49037.83783783784</v>
      </c>
      <c r="H227" s="30">
        <v>437</v>
      </c>
      <c r="I227" s="30">
        <v>0.61099999999999999</v>
      </c>
      <c r="J227" s="30">
        <v>319</v>
      </c>
      <c r="K227" s="33">
        <v>815</v>
      </c>
      <c r="L227">
        <f t="shared" si="50"/>
        <v>496</v>
      </c>
      <c r="M227">
        <f t="shared" si="51"/>
        <v>118</v>
      </c>
      <c r="N227">
        <f t="shared" si="52"/>
        <v>0.29032258064516131</v>
      </c>
      <c r="O227" s="4">
        <f t="shared" si="53"/>
        <v>0.61099999999999999</v>
      </c>
      <c r="V227" s="3">
        <f t="shared" si="54"/>
        <v>319</v>
      </c>
      <c r="W227">
        <f t="shared" si="55"/>
        <v>620</v>
      </c>
      <c r="X227">
        <f t="shared" si="56"/>
        <v>257</v>
      </c>
      <c r="Y227">
        <f t="shared" si="57"/>
        <v>-391.56246052797781</v>
      </c>
      <c r="Z227">
        <f t="shared" si="58"/>
        <v>461.60218517115078</v>
      </c>
      <c r="AA227">
        <f t="shared" si="59"/>
        <v>461.60218517115078</v>
      </c>
      <c r="AB227">
        <f t="shared" si="60"/>
        <v>0.33000352446959802</v>
      </c>
      <c r="AC227">
        <f t="shared" si="61"/>
        <v>0.58943620967741928</v>
      </c>
      <c r="AD227">
        <f t="shared" si="62"/>
        <v>99311.040478225521</v>
      </c>
      <c r="AE227" s="4">
        <f t="shared" si="63"/>
        <v>69517.728334757863</v>
      </c>
    </row>
    <row r="228" spans="1:31">
      <c r="A228" s="30" t="s">
        <v>274</v>
      </c>
      <c r="B228" s="30" t="s">
        <v>352</v>
      </c>
      <c r="C228" s="30" t="s">
        <v>356</v>
      </c>
      <c r="D228" s="30">
        <v>2</v>
      </c>
      <c r="E228" s="30">
        <v>3600</v>
      </c>
      <c r="F228" s="29">
        <f t="shared" si="48"/>
        <v>0.97297297297297303</v>
      </c>
      <c r="G228" s="31">
        <f t="shared" si="49"/>
        <v>42032.432432432433</v>
      </c>
      <c r="H228" s="30">
        <v>663</v>
      </c>
      <c r="I228" s="30">
        <v>0.2329</v>
      </c>
      <c r="J228" s="30">
        <v>332</v>
      </c>
      <c r="K228" s="33">
        <v>805</v>
      </c>
      <c r="L228">
        <f t="shared" si="50"/>
        <v>473</v>
      </c>
      <c r="M228">
        <f t="shared" si="51"/>
        <v>331</v>
      </c>
      <c r="N228">
        <f t="shared" si="52"/>
        <v>0.65983086680761105</v>
      </c>
      <c r="O228" s="4">
        <f t="shared" si="53"/>
        <v>0.2329</v>
      </c>
      <c r="V228" s="3">
        <f t="shared" si="54"/>
        <v>332</v>
      </c>
      <c r="W228">
        <f t="shared" si="55"/>
        <v>591.25</v>
      </c>
      <c r="X228">
        <f t="shared" si="56"/>
        <v>272.875</v>
      </c>
      <c r="Y228">
        <f t="shared" si="57"/>
        <v>-373.40533030188203</v>
      </c>
      <c r="Z228">
        <f t="shared" si="58"/>
        <v>454.09341448781106</v>
      </c>
      <c r="AA228">
        <f t="shared" si="59"/>
        <v>454.09341448781106</v>
      </c>
      <c r="AB228">
        <f t="shared" si="60"/>
        <v>0.30650048961997645</v>
      </c>
      <c r="AC228">
        <f t="shared" si="61"/>
        <v>0.60804356236786461</v>
      </c>
      <c r="AD228">
        <f t="shared" si="62"/>
        <v>100779.63074842893</v>
      </c>
      <c r="AE228" s="4">
        <f t="shared" si="63"/>
        <v>70545.741523900244</v>
      </c>
    </row>
    <row r="229" spans="1:31">
      <c r="A229" s="30" t="s">
        <v>275</v>
      </c>
      <c r="B229" s="30" t="s">
        <v>352</v>
      </c>
      <c r="C229" s="30" t="s">
        <v>357</v>
      </c>
      <c r="D229" s="30">
        <v>1</v>
      </c>
      <c r="E229" s="30">
        <v>4000</v>
      </c>
      <c r="F229" s="29">
        <f t="shared" si="48"/>
        <v>0.97297297297297303</v>
      </c>
      <c r="G229" s="31">
        <f t="shared" si="49"/>
        <v>46702.702702702707</v>
      </c>
      <c r="H229" s="30">
        <v>337</v>
      </c>
      <c r="I229" s="30">
        <v>0.50680000000000003</v>
      </c>
      <c r="J229" s="30">
        <v>179</v>
      </c>
      <c r="K229" s="33">
        <v>629</v>
      </c>
      <c r="L229">
        <f t="shared" si="50"/>
        <v>450</v>
      </c>
      <c r="M229">
        <f t="shared" si="51"/>
        <v>158</v>
      </c>
      <c r="N229">
        <f t="shared" si="52"/>
        <v>0.38088888888888894</v>
      </c>
      <c r="O229" s="4">
        <f t="shared" si="53"/>
        <v>0.50680000000000003</v>
      </c>
      <c r="V229" s="3">
        <f t="shared" si="54"/>
        <v>179</v>
      </c>
      <c r="W229">
        <f t="shared" si="55"/>
        <v>562.5</v>
      </c>
      <c r="X229">
        <f t="shared" si="56"/>
        <v>122.75</v>
      </c>
      <c r="Y229">
        <f t="shared" si="57"/>
        <v>-355.24820007578631</v>
      </c>
      <c r="Z229">
        <f t="shared" si="58"/>
        <v>363.5846438044714</v>
      </c>
      <c r="AA229">
        <f t="shared" si="59"/>
        <v>363.5846438044714</v>
      </c>
      <c r="AB229">
        <f t="shared" si="60"/>
        <v>0.4281504778746158</v>
      </c>
      <c r="AC229">
        <f t="shared" si="61"/>
        <v>0.51173326666666674</v>
      </c>
      <c r="AD229">
        <f t="shared" si="62"/>
        <v>67911.30048162298</v>
      </c>
      <c r="AE229" s="4">
        <f t="shared" si="63"/>
        <v>47537.910337136083</v>
      </c>
    </row>
    <row r="230" spans="1:31">
      <c r="A230" s="30" t="s">
        <v>276</v>
      </c>
      <c r="B230" s="30" t="s">
        <v>352</v>
      </c>
      <c r="C230" s="30" t="s">
        <v>357</v>
      </c>
      <c r="D230" s="30">
        <v>2</v>
      </c>
      <c r="E230" s="30">
        <v>5500</v>
      </c>
      <c r="F230" s="29">
        <f t="shared" si="48"/>
        <v>0.97297297297297303</v>
      </c>
      <c r="G230" s="31">
        <f t="shared" si="49"/>
        <v>64216.21621621622</v>
      </c>
      <c r="H230" s="30">
        <v>447</v>
      </c>
      <c r="I230" s="30">
        <v>0.61639999999999995</v>
      </c>
      <c r="J230" s="30">
        <v>227</v>
      </c>
      <c r="K230" s="33">
        <v>813</v>
      </c>
      <c r="L230">
        <f t="shared" si="50"/>
        <v>586</v>
      </c>
      <c r="M230">
        <f t="shared" si="51"/>
        <v>220</v>
      </c>
      <c r="N230">
        <f t="shared" si="52"/>
        <v>0.40034129692832765</v>
      </c>
      <c r="O230" s="4">
        <f t="shared" si="53"/>
        <v>0.61639999999999995</v>
      </c>
      <c r="V230" s="3">
        <f t="shared" si="54"/>
        <v>227</v>
      </c>
      <c r="W230">
        <f t="shared" si="55"/>
        <v>732.5</v>
      </c>
      <c r="X230">
        <f t="shared" si="56"/>
        <v>153.75</v>
      </c>
      <c r="Y230">
        <f t="shared" si="57"/>
        <v>-462.61210054313506</v>
      </c>
      <c r="Z230">
        <f t="shared" si="58"/>
        <v>470.41911393204498</v>
      </c>
      <c r="AA230">
        <f t="shared" si="59"/>
        <v>470.41911393204498</v>
      </c>
      <c r="AB230">
        <f t="shared" si="60"/>
        <v>0.4323127835249761</v>
      </c>
      <c r="AC230">
        <f t="shared" si="61"/>
        <v>0.50843796928327645</v>
      </c>
      <c r="AD230">
        <f t="shared" si="62"/>
        <v>87300.31273487123</v>
      </c>
      <c r="AE230" s="4">
        <f t="shared" si="63"/>
        <v>61110.218914409859</v>
      </c>
    </row>
    <row r="231" spans="1:31">
      <c r="A231" s="30" t="s">
        <v>277</v>
      </c>
      <c r="B231" s="30" t="s">
        <v>352</v>
      </c>
      <c r="C231" s="30" t="s">
        <v>356</v>
      </c>
      <c r="D231" s="30">
        <v>1</v>
      </c>
      <c r="E231" s="30">
        <v>3000</v>
      </c>
      <c r="F231" s="29">
        <f t="shared" si="48"/>
        <v>0.97297297297297303</v>
      </c>
      <c r="G231" s="31">
        <f t="shared" si="49"/>
        <v>35027.027027027027</v>
      </c>
      <c r="H231" s="30">
        <v>610</v>
      </c>
      <c r="I231" s="30">
        <v>0.1014</v>
      </c>
      <c r="J231" s="30">
        <v>115</v>
      </c>
      <c r="K231" s="33">
        <v>650</v>
      </c>
      <c r="L231">
        <f t="shared" si="50"/>
        <v>535</v>
      </c>
      <c r="M231">
        <f t="shared" si="51"/>
        <v>495</v>
      </c>
      <c r="N231">
        <f t="shared" si="52"/>
        <v>0.84018691588785044</v>
      </c>
      <c r="O231" s="4">
        <f t="shared" si="53"/>
        <v>0.1014</v>
      </c>
      <c r="V231" s="3">
        <f t="shared" si="54"/>
        <v>115</v>
      </c>
      <c r="W231">
        <f t="shared" si="55"/>
        <v>668.75</v>
      </c>
      <c r="X231">
        <f t="shared" si="56"/>
        <v>48.125</v>
      </c>
      <c r="Y231">
        <f t="shared" si="57"/>
        <v>-422.35063786787924</v>
      </c>
      <c r="Z231">
        <f t="shared" si="58"/>
        <v>383.35618763420484</v>
      </c>
      <c r="AA231">
        <f t="shared" si="59"/>
        <v>383.35618763420484</v>
      </c>
      <c r="AB231">
        <f t="shared" si="60"/>
        <v>0.50128028057451191</v>
      </c>
      <c r="AC231">
        <f t="shared" si="61"/>
        <v>0.45383640186915897</v>
      </c>
      <c r="AD231">
        <f t="shared" si="62"/>
        <v>63503.062383017779</v>
      </c>
      <c r="AE231" s="4">
        <f t="shared" si="63"/>
        <v>44452.14366811244</v>
      </c>
    </row>
    <row r="232" spans="1:31">
      <c r="A232" s="30" t="s">
        <v>278</v>
      </c>
      <c r="B232" s="30" t="s">
        <v>353</v>
      </c>
      <c r="C232" s="30" t="s">
        <v>356</v>
      </c>
      <c r="D232" s="30">
        <v>2</v>
      </c>
      <c r="E232" s="30">
        <v>4000</v>
      </c>
      <c r="F232" s="29">
        <f t="shared" si="48"/>
        <v>0.97297297297297303</v>
      </c>
      <c r="G232" s="31">
        <f t="shared" si="49"/>
        <v>46702.702702702707</v>
      </c>
      <c r="H232" s="30">
        <v>302</v>
      </c>
      <c r="I232" s="30">
        <v>0.31509999999999999</v>
      </c>
      <c r="J232" s="30">
        <v>220</v>
      </c>
      <c r="K232" s="33">
        <v>534</v>
      </c>
      <c r="L232">
        <f t="shared" si="50"/>
        <v>314</v>
      </c>
      <c r="M232">
        <f t="shared" si="51"/>
        <v>82</v>
      </c>
      <c r="N232">
        <f t="shared" si="52"/>
        <v>0.30891719745222934</v>
      </c>
      <c r="O232" s="4">
        <f t="shared" si="53"/>
        <v>0.31509999999999999</v>
      </c>
      <c r="V232" s="3">
        <f t="shared" si="54"/>
        <v>220</v>
      </c>
      <c r="W232">
        <f t="shared" si="55"/>
        <v>392.5</v>
      </c>
      <c r="X232">
        <f t="shared" si="56"/>
        <v>180.75</v>
      </c>
      <c r="Y232">
        <f t="shared" si="57"/>
        <v>-247.88429960843754</v>
      </c>
      <c r="Z232">
        <f t="shared" si="58"/>
        <v>301.25017367689782</v>
      </c>
      <c r="AA232">
        <f t="shared" si="59"/>
        <v>301.25017367689782</v>
      </c>
      <c r="AB232">
        <f t="shared" si="60"/>
        <v>0.3070068119156632</v>
      </c>
      <c r="AC232">
        <f t="shared" si="61"/>
        <v>0.60764270700636946</v>
      </c>
      <c r="AD232">
        <f t="shared" si="62"/>
        <v>66814.15192199673</v>
      </c>
      <c r="AE232" s="4">
        <f t="shared" si="63"/>
        <v>46769.906345397707</v>
      </c>
    </row>
    <row r="233" spans="1:31">
      <c r="A233" s="30" t="s">
        <v>279</v>
      </c>
      <c r="B233" s="30" t="s">
        <v>353</v>
      </c>
      <c r="C233" s="30" t="s">
        <v>357</v>
      </c>
      <c r="D233" s="30">
        <v>1</v>
      </c>
      <c r="E233" s="30">
        <v>4000</v>
      </c>
      <c r="F233" s="29">
        <f t="shared" si="48"/>
        <v>0.97297297297297303</v>
      </c>
      <c r="G233" s="31">
        <f t="shared" si="49"/>
        <v>46702.702702702707</v>
      </c>
      <c r="H233" s="30">
        <v>213</v>
      </c>
      <c r="I233" s="30">
        <v>0.65210000000000001</v>
      </c>
      <c r="J233" s="30">
        <v>128</v>
      </c>
      <c r="K233" s="33">
        <v>450</v>
      </c>
      <c r="L233">
        <f t="shared" si="50"/>
        <v>322</v>
      </c>
      <c r="M233">
        <f t="shared" si="51"/>
        <v>85</v>
      </c>
      <c r="N233">
        <f t="shared" si="52"/>
        <v>0.31118012422360253</v>
      </c>
      <c r="O233" s="4">
        <f t="shared" si="53"/>
        <v>0.65210000000000001</v>
      </c>
      <c r="V233" s="3">
        <f t="shared" si="54"/>
        <v>128</v>
      </c>
      <c r="W233">
        <f t="shared" si="55"/>
        <v>402.5</v>
      </c>
      <c r="X233">
        <f t="shared" si="56"/>
        <v>87.75</v>
      </c>
      <c r="Y233">
        <f t="shared" si="57"/>
        <v>-254.19982316534043</v>
      </c>
      <c r="Z233">
        <f t="shared" si="58"/>
        <v>260.1227895667551</v>
      </c>
      <c r="AA233">
        <f t="shared" si="59"/>
        <v>260.1227895667551</v>
      </c>
      <c r="AB233">
        <f t="shared" si="60"/>
        <v>0.42825537780560274</v>
      </c>
      <c r="AC233">
        <f t="shared" si="61"/>
        <v>0.51165021739130434</v>
      </c>
      <c r="AD233">
        <f t="shared" si="62"/>
        <v>48578.536868045907</v>
      </c>
      <c r="AE233" s="4">
        <f t="shared" si="63"/>
        <v>34004.97580763213</v>
      </c>
    </row>
    <row r="234" spans="1:31">
      <c r="A234" s="30" t="s">
        <v>280</v>
      </c>
      <c r="B234" s="30" t="s">
        <v>353</v>
      </c>
      <c r="C234" s="30" t="s">
        <v>357</v>
      </c>
      <c r="D234" s="30">
        <v>2</v>
      </c>
      <c r="E234" s="30">
        <v>5000</v>
      </c>
      <c r="F234" s="29">
        <f t="shared" si="48"/>
        <v>0.97297297297297303</v>
      </c>
      <c r="G234" s="31">
        <f t="shared" si="49"/>
        <v>58378.37837837838</v>
      </c>
      <c r="H234" s="30">
        <v>364</v>
      </c>
      <c r="I234" s="30">
        <v>0.51229999999999998</v>
      </c>
      <c r="J234" s="30">
        <v>152</v>
      </c>
      <c r="K234" s="33">
        <v>546</v>
      </c>
      <c r="L234">
        <f t="shared" si="50"/>
        <v>394</v>
      </c>
      <c r="M234">
        <f t="shared" si="51"/>
        <v>212</v>
      </c>
      <c r="N234">
        <f t="shared" si="52"/>
        <v>0.53045685279187826</v>
      </c>
      <c r="O234" s="4">
        <f t="shared" si="53"/>
        <v>0.51229999999999998</v>
      </c>
      <c r="V234" s="3">
        <f t="shared" si="54"/>
        <v>152</v>
      </c>
      <c r="W234">
        <f t="shared" si="55"/>
        <v>492.5</v>
      </c>
      <c r="X234">
        <f t="shared" si="56"/>
        <v>102.75</v>
      </c>
      <c r="Y234">
        <f t="shared" si="57"/>
        <v>-311.03953517746623</v>
      </c>
      <c r="Z234">
        <f t="shared" si="58"/>
        <v>315.97633257547051</v>
      </c>
      <c r="AA234">
        <f t="shared" si="59"/>
        <v>315.97633257547051</v>
      </c>
      <c r="AB234">
        <f t="shared" si="60"/>
        <v>0.43294686817354416</v>
      </c>
      <c r="AC234">
        <f t="shared" si="61"/>
        <v>0.50793596446700517</v>
      </c>
      <c r="AD234">
        <f t="shared" si="62"/>
        <v>58580.946280946118</v>
      </c>
      <c r="AE234" s="4">
        <f t="shared" si="63"/>
        <v>41006.662396662279</v>
      </c>
    </row>
    <row r="235" spans="1:31">
      <c r="A235" s="30" t="s">
        <v>281</v>
      </c>
      <c r="B235" s="30" t="s">
        <v>353</v>
      </c>
      <c r="C235" s="30" t="s">
        <v>356</v>
      </c>
      <c r="D235" s="30">
        <v>1</v>
      </c>
      <c r="E235" s="30">
        <v>3200</v>
      </c>
      <c r="F235" s="29">
        <f t="shared" si="48"/>
        <v>0.97297297297297303</v>
      </c>
      <c r="G235" s="31">
        <f t="shared" si="49"/>
        <v>37362.162162162167</v>
      </c>
      <c r="H235" s="30">
        <v>251</v>
      </c>
      <c r="I235" s="30">
        <v>0.62739999999999996</v>
      </c>
      <c r="J235" s="30">
        <v>94</v>
      </c>
      <c r="K235" s="33">
        <v>528</v>
      </c>
      <c r="L235">
        <f t="shared" si="50"/>
        <v>434</v>
      </c>
      <c r="M235">
        <f t="shared" si="51"/>
        <v>157</v>
      </c>
      <c r="N235">
        <f t="shared" si="52"/>
        <v>0.38940092165898621</v>
      </c>
      <c r="O235" s="4">
        <f t="shared" si="53"/>
        <v>0.62739999999999996</v>
      </c>
      <c r="V235" s="3">
        <f t="shared" si="54"/>
        <v>94</v>
      </c>
      <c r="W235">
        <f t="shared" si="55"/>
        <v>542.5</v>
      </c>
      <c r="X235">
        <f t="shared" si="56"/>
        <v>39.75</v>
      </c>
      <c r="Y235">
        <f t="shared" si="57"/>
        <v>-342.61715296198059</v>
      </c>
      <c r="Z235">
        <f t="shared" si="58"/>
        <v>311.33941202475694</v>
      </c>
      <c r="AA235">
        <f t="shared" si="59"/>
        <v>311.33941202475694</v>
      </c>
      <c r="AB235">
        <f t="shared" si="60"/>
        <v>0.50062564428526624</v>
      </c>
      <c r="AC235">
        <f t="shared" si="61"/>
        <v>0.45435467741935476</v>
      </c>
      <c r="AD235">
        <f t="shared" si="62"/>
        <v>51632.35911323061</v>
      </c>
      <c r="AE235" s="4">
        <f t="shared" si="63"/>
        <v>36142.651379261428</v>
      </c>
    </row>
    <row r="236" spans="1:31">
      <c r="A236" s="30" t="s">
        <v>282</v>
      </c>
      <c r="B236" s="30" t="s">
        <v>354</v>
      </c>
      <c r="C236" s="30" t="s">
        <v>356</v>
      </c>
      <c r="D236" s="30">
        <v>2</v>
      </c>
      <c r="E236" s="30">
        <v>3500</v>
      </c>
      <c r="F236" s="29">
        <f t="shared" si="48"/>
        <v>0.97297297297297303</v>
      </c>
      <c r="G236" s="31">
        <f t="shared" si="49"/>
        <v>40864.864864864867</v>
      </c>
      <c r="H236" s="30">
        <v>343</v>
      </c>
      <c r="I236" s="30">
        <v>0.39729999999999999</v>
      </c>
      <c r="J236" s="30">
        <v>194</v>
      </c>
      <c r="K236" s="33">
        <v>471</v>
      </c>
      <c r="L236">
        <f t="shared" si="50"/>
        <v>277</v>
      </c>
      <c r="M236">
        <f t="shared" si="51"/>
        <v>149</v>
      </c>
      <c r="N236">
        <f t="shared" si="52"/>
        <v>0.53032490974729241</v>
      </c>
      <c r="O236" s="4">
        <f t="shared" si="53"/>
        <v>0.39729999999999999</v>
      </c>
      <c r="V236" s="3">
        <f t="shared" si="54"/>
        <v>194</v>
      </c>
      <c r="W236">
        <f t="shared" si="55"/>
        <v>346.25</v>
      </c>
      <c r="X236">
        <f t="shared" si="56"/>
        <v>159.375</v>
      </c>
      <c r="Y236">
        <f t="shared" si="57"/>
        <v>-218.67500315776178</v>
      </c>
      <c r="Z236">
        <f t="shared" si="58"/>
        <v>265.71432518630792</v>
      </c>
      <c r="AA236">
        <f t="shared" si="59"/>
        <v>265.71432518630792</v>
      </c>
      <c r="AB236">
        <f t="shared" si="60"/>
        <v>0.30711718465359689</v>
      </c>
      <c r="AC236">
        <f t="shared" si="61"/>
        <v>0.6075553249097474</v>
      </c>
      <c r="AD236">
        <f t="shared" si="62"/>
        <v>58924.19590768568</v>
      </c>
      <c r="AE236" s="4">
        <f t="shared" si="63"/>
        <v>41246.937135379972</v>
      </c>
    </row>
    <row r="237" spans="1:31">
      <c r="A237" s="30" t="s">
        <v>283</v>
      </c>
      <c r="B237" s="30" t="s">
        <v>295</v>
      </c>
      <c r="C237" s="30" t="s">
        <v>356</v>
      </c>
      <c r="D237" s="30">
        <v>1</v>
      </c>
      <c r="E237" s="30">
        <v>965</v>
      </c>
      <c r="F237" s="29">
        <f t="shared" si="48"/>
        <v>0.97297297297297303</v>
      </c>
      <c r="G237" s="31">
        <f t="shared" si="49"/>
        <v>11267.027027027028</v>
      </c>
      <c r="H237" s="30">
        <v>125</v>
      </c>
      <c r="I237" s="30">
        <v>0.37530000000000002</v>
      </c>
      <c r="J237" s="30">
        <v>50</v>
      </c>
      <c r="K237" s="33">
        <v>174</v>
      </c>
      <c r="L237">
        <f t="shared" si="50"/>
        <v>124</v>
      </c>
      <c r="M237">
        <f t="shared" si="51"/>
        <v>75</v>
      </c>
      <c r="N237">
        <f t="shared" si="52"/>
        <v>0.58387096774193548</v>
      </c>
      <c r="O237" s="4">
        <f t="shared" si="53"/>
        <v>0.37530000000000002</v>
      </c>
      <c r="V237" s="3">
        <f t="shared" si="54"/>
        <v>50</v>
      </c>
      <c r="W237">
        <f t="shared" si="55"/>
        <v>155</v>
      </c>
      <c r="X237">
        <f t="shared" si="56"/>
        <v>34.5</v>
      </c>
      <c r="Y237">
        <f t="shared" si="57"/>
        <v>-97.890615131994451</v>
      </c>
      <c r="Z237">
        <f t="shared" si="58"/>
        <v>100.52554629278769</v>
      </c>
      <c r="AA237">
        <f t="shared" si="59"/>
        <v>100.52554629278769</v>
      </c>
      <c r="AB237">
        <f t="shared" si="60"/>
        <v>0.42597126640508193</v>
      </c>
      <c r="AC237">
        <f t="shared" si="61"/>
        <v>0.51345854838709659</v>
      </c>
      <c r="AD237">
        <f t="shared" si="62"/>
        <v>18839.730892489846</v>
      </c>
      <c r="AE237" s="4">
        <f t="shared" si="63"/>
        <v>13187.811624742892</v>
      </c>
    </row>
    <row r="238" spans="1:31">
      <c r="A238" s="30" t="s">
        <v>284</v>
      </c>
      <c r="B238" s="30" t="s">
        <v>354</v>
      </c>
      <c r="C238" s="30" t="s">
        <v>357</v>
      </c>
      <c r="D238" s="30">
        <v>1</v>
      </c>
      <c r="E238" s="30">
        <v>3200</v>
      </c>
      <c r="F238" s="29">
        <f t="shared" si="48"/>
        <v>0.97297297297297303</v>
      </c>
      <c r="G238" s="31">
        <f t="shared" si="49"/>
        <v>37362.162162162167</v>
      </c>
      <c r="H238" s="30">
        <v>251</v>
      </c>
      <c r="I238" s="30">
        <v>0.3342</v>
      </c>
      <c r="J238" s="30">
        <v>138</v>
      </c>
      <c r="K238" s="33">
        <v>485</v>
      </c>
      <c r="L238">
        <f t="shared" si="50"/>
        <v>347</v>
      </c>
      <c r="M238">
        <f t="shared" si="51"/>
        <v>113</v>
      </c>
      <c r="N238">
        <f t="shared" si="52"/>
        <v>0.36051873198847262</v>
      </c>
      <c r="O238" s="4">
        <f t="shared" si="53"/>
        <v>0.3342</v>
      </c>
      <c r="V238" s="3">
        <f t="shared" si="54"/>
        <v>138</v>
      </c>
      <c r="W238">
        <f t="shared" si="55"/>
        <v>433.75</v>
      </c>
      <c r="X238">
        <f t="shared" si="56"/>
        <v>94.625</v>
      </c>
      <c r="Y238">
        <f t="shared" si="57"/>
        <v>-273.93583428066188</v>
      </c>
      <c r="Z238">
        <f t="shared" si="58"/>
        <v>280.34971422255904</v>
      </c>
      <c r="AA238">
        <f t="shared" si="59"/>
        <v>280.34971422255904</v>
      </c>
      <c r="AB238">
        <f t="shared" si="60"/>
        <v>0.42818377918745598</v>
      </c>
      <c r="AC238">
        <f t="shared" si="61"/>
        <v>0.51170690201729108</v>
      </c>
      <c r="AD238">
        <f t="shared" si="62"/>
        <v>52361.76256738438</v>
      </c>
      <c r="AE238" s="4">
        <f t="shared" si="63"/>
        <v>36653.233797169065</v>
      </c>
    </row>
    <row r="239" spans="1:31">
      <c r="A239" s="30" t="s">
        <v>285</v>
      </c>
      <c r="B239" s="30" t="s">
        <v>354</v>
      </c>
      <c r="C239" s="30" t="s">
        <v>357</v>
      </c>
      <c r="D239" s="30">
        <v>2</v>
      </c>
      <c r="E239" s="30">
        <v>3500</v>
      </c>
      <c r="F239" s="29">
        <f t="shared" si="48"/>
        <v>0.97297297297297303</v>
      </c>
      <c r="G239" s="31">
        <f t="shared" si="49"/>
        <v>40864.864864864867</v>
      </c>
      <c r="H239" s="30">
        <v>404</v>
      </c>
      <c r="I239" s="30">
        <v>0.36159999999999998</v>
      </c>
      <c r="J239" s="30">
        <v>152</v>
      </c>
      <c r="K239" s="33">
        <v>547</v>
      </c>
      <c r="L239">
        <f t="shared" si="50"/>
        <v>395</v>
      </c>
      <c r="M239">
        <f t="shared" si="51"/>
        <v>252</v>
      </c>
      <c r="N239">
        <f t="shared" si="52"/>
        <v>0.61037974683544305</v>
      </c>
      <c r="O239" s="4">
        <f t="shared" si="53"/>
        <v>0.36159999999999998</v>
      </c>
      <c r="V239" s="3">
        <f t="shared" si="54"/>
        <v>152</v>
      </c>
      <c r="W239">
        <f t="shared" si="55"/>
        <v>493.75</v>
      </c>
      <c r="X239">
        <f t="shared" si="56"/>
        <v>102.625</v>
      </c>
      <c r="Y239">
        <f t="shared" si="57"/>
        <v>-311.8289756220791</v>
      </c>
      <c r="Z239">
        <f t="shared" si="58"/>
        <v>316.5854095617027</v>
      </c>
      <c r="AA239">
        <f t="shared" si="59"/>
        <v>316.5854095617027</v>
      </c>
      <c r="AB239">
        <f t="shared" si="60"/>
        <v>0.43333753835281558</v>
      </c>
      <c r="AC239">
        <f t="shared" si="61"/>
        <v>0.50762667088607594</v>
      </c>
      <c r="AD239">
        <f t="shared" si="62"/>
        <v>58658.127090022892</v>
      </c>
      <c r="AE239" s="4">
        <f t="shared" si="63"/>
        <v>41060.688963016022</v>
      </c>
    </row>
    <row r="240" spans="1:31">
      <c r="A240" s="30" t="s">
        <v>286</v>
      </c>
      <c r="B240" s="30" t="s">
        <v>354</v>
      </c>
      <c r="C240" s="30" t="s">
        <v>356</v>
      </c>
      <c r="D240" s="30">
        <v>1</v>
      </c>
      <c r="E240" s="30">
        <v>3000</v>
      </c>
      <c r="F240" s="29">
        <f t="shared" si="48"/>
        <v>0.97297297297297303</v>
      </c>
      <c r="G240" s="31">
        <f t="shared" si="49"/>
        <v>35027.027027027027</v>
      </c>
      <c r="H240" s="30">
        <v>161</v>
      </c>
      <c r="I240" s="30">
        <v>0.26579999999999998</v>
      </c>
      <c r="J240" s="30">
        <v>77</v>
      </c>
      <c r="K240" s="33">
        <v>432</v>
      </c>
      <c r="L240">
        <f t="shared" si="50"/>
        <v>355</v>
      </c>
      <c r="M240">
        <f t="shared" si="51"/>
        <v>84</v>
      </c>
      <c r="N240">
        <f t="shared" si="52"/>
        <v>0.28929577464788736</v>
      </c>
      <c r="O240" s="4">
        <f t="shared" si="53"/>
        <v>0.26579999999999998</v>
      </c>
      <c r="V240" s="3">
        <f t="shared" si="54"/>
        <v>77</v>
      </c>
      <c r="W240">
        <f t="shared" si="55"/>
        <v>443.75</v>
      </c>
      <c r="X240">
        <f t="shared" si="56"/>
        <v>32.625</v>
      </c>
      <c r="Y240">
        <f t="shared" si="57"/>
        <v>-280.25135783756474</v>
      </c>
      <c r="Z240">
        <f t="shared" si="58"/>
        <v>254.72233011241633</v>
      </c>
      <c r="AA240">
        <f t="shared" si="59"/>
        <v>254.72233011241633</v>
      </c>
      <c r="AB240">
        <f t="shared" si="60"/>
        <v>0.50050102560544529</v>
      </c>
      <c r="AC240">
        <f t="shared" si="61"/>
        <v>0.45445333802816901</v>
      </c>
      <c r="AD240">
        <f t="shared" si="62"/>
        <v>42252.185814313794</v>
      </c>
      <c r="AE240" s="4">
        <f t="shared" si="63"/>
        <v>29576.530070019653</v>
      </c>
    </row>
    <row r="241" spans="1:31">
      <c r="A241" s="30" t="s">
        <v>287</v>
      </c>
      <c r="B241" s="30" t="s">
        <v>355</v>
      </c>
      <c r="C241" s="30" t="s">
        <v>356</v>
      </c>
      <c r="D241" s="30">
        <v>1</v>
      </c>
      <c r="E241" s="30">
        <v>2600</v>
      </c>
      <c r="F241" s="29">
        <f t="shared" si="48"/>
        <v>0.97297297297297303</v>
      </c>
      <c r="G241" s="31">
        <f t="shared" si="49"/>
        <v>30356.756756756757</v>
      </c>
      <c r="H241" s="30">
        <v>408</v>
      </c>
      <c r="I241" s="30">
        <v>0.38629999999999998</v>
      </c>
      <c r="J241" s="30">
        <v>100</v>
      </c>
      <c r="K241" s="33">
        <v>565</v>
      </c>
      <c r="L241">
        <f t="shared" si="50"/>
        <v>465</v>
      </c>
      <c r="M241">
        <f t="shared" si="51"/>
        <v>308</v>
      </c>
      <c r="N241">
        <f t="shared" si="52"/>
        <v>0.62989247311827956</v>
      </c>
      <c r="O241" s="4">
        <f t="shared" si="53"/>
        <v>0.38629999999999998</v>
      </c>
      <c r="V241" s="3">
        <f t="shared" si="54"/>
        <v>100</v>
      </c>
      <c r="W241">
        <f t="shared" si="55"/>
        <v>581.25</v>
      </c>
      <c r="X241">
        <f t="shared" si="56"/>
        <v>41.875</v>
      </c>
      <c r="Y241">
        <f t="shared" si="57"/>
        <v>-367.08980674497917</v>
      </c>
      <c r="Z241">
        <f t="shared" si="58"/>
        <v>333.22079859795383</v>
      </c>
      <c r="AA241">
        <f t="shared" si="59"/>
        <v>333.22079859795383</v>
      </c>
      <c r="AB241">
        <f t="shared" si="60"/>
        <v>0.50124008360938288</v>
      </c>
      <c r="AC241">
        <f t="shared" si="61"/>
        <v>0.45386822580645159</v>
      </c>
      <c r="AD241">
        <f t="shared" si="62"/>
        <v>55201.991421433719</v>
      </c>
      <c r="AE241" s="4">
        <f t="shared" si="63"/>
        <v>38641.3939950036</v>
      </c>
    </row>
    <row r="242" spans="1:31">
      <c r="A242" s="30" t="s">
        <v>288</v>
      </c>
      <c r="B242" s="30" t="s">
        <v>355</v>
      </c>
      <c r="C242" s="30" t="s">
        <v>356</v>
      </c>
      <c r="D242" s="30">
        <v>2</v>
      </c>
      <c r="E242" s="30">
        <v>4000</v>
      </c>
      <c r="F242" s="29">
        <f t="shared" si="48"/>
        <v>0.97297297297297303</v>
      </c>
      <c r="G242" s="31">
        <f t="shared" si="49"/>
        <v>46702.702702702707</v>
      </c>
      <c r="H242" s="30">
        <v>284</v>
      </c>
      <c r="I242" s="30">
        <v>0.31509999999999999</v>
      </c>
      <c r="J242" s="30">
        <v>204</v>
      </c>
      <c r="K242" s="33">
        <v>494</v>
      </c>
      <c r="L242">
        <f t="shared" si="50"/>
        <v>290</v>
      </c>
      <c r="M242">
        <f t="shared" si="51"/>
        <v>80</v>
      </c>
      <c r="N242">
        <f t="shared" si="52"/>
        <v>0.32068965517241377</v>
      </c>
      <c r="O242" s="4">
        <f t="shared" si="53"/>
        <v>0.31509999999999999</v>
      </c>
      <c r="V242" s="3">
        <f t="shared" si="54"/>
        <v>204</v>
      </c>
      <c r="W242">
        <f t="shared" si="55"/>
        <v>362.5</v>
      </c>
      <c r="X242">
        <f t="shared" si="56"/>
        <v>167.75</v>
      </c>
      <c r="Y242">
        <f t="shared" si="57"/>
        <v>-228.93772893772896</v>
      </c>
      <c r="Z242">
        <f t="shared" si="58"/>
        <v>278.63232600732601</v>
      </c>
      <c r="AA242">
        <f t="shared" si="59"/>
        <v>278.63232600732601</v>
      </c>
      <c r="AB242">
        <f t="shared" si="60"/>
        <v>0.30588227864089934</v>
      </c>
      <c r="AC242">
        <f t="shared" si="61"/>
        <v>0.60853299999999999</v>
      </c>
      <c r="AD242">
        <f t="shared" si="62"/>
        <v>61888.292313408878</v>
      </c>
      <c r="AE242" s="4">
        <f t="shared" si="63"/>
        <v>43321.80461938621</v>
      </c>
    </row>
    <row r="243" spans="1:31">
      <c r="A243" s="30" t="s">
        <v>289</v>
      </c>
      <c r="B243" s="30" t="s">
        <v>355</v>
      </c>
      <c r="C243" s="30" t="s">
        <v>357</v>
      </c>
      <c r="D243" s="30">
        <v>1</v>
      </c>
      <c r="E243" s="30">
        <v>4000</v>
      </c>
      <c r="F243" s="29">
        <f t="shared" si="48"/>
        <v>0.97297297297297303</v>
      </c>
      <c r="G243" s="31">
        <f t="shared" si="49"/>
        <v>46702.702702702707</v>
      </c>
      <c r="H243" s="30">
        <v>443</v>
      </c>
      <c r="I243" s="30">
        <v>0.55620000000000003</v>
      </c>
      <c r="J243" s="30">
        <v>257</v>
      </c>
      <c r="K243" s="33">
        <v>903</v>
      </c>
      <c r="L243">
        <f t="shared" si="50"/>
        <v>646</v>
      </c>
      <c r="M243">
        <f t="shared" si="51"/>
        <v>186</v>
      </c>
      <c r="N243">
        <f t="shared" si="52"/>
        <v>0.33034055727554179</v>
      </c>
      <c r="O243" s="4">
        <f t="shared" si="53"/>
        <v>0.55620000000000003</v>
      </c>
      <c r="V243" s="3">
        <f t="shared" si="54"/>
        <v>257</v>
      </c>
      <c r="W243">
        <f t="shared" si="55"/>
        <v>807.5</v>
      </c>
      <c r="X243">
        <f t="shared" si="56"/>
        <v>176.25</v>
      </c>
      <c r="Y243">
        <f t="shared" si="57"/>
        <v>-509.97852721990654</v>
      </c>
      <c r="Z243">
        <f t="shared" si="58"/>
        <v>521.96373310597448</v>
      </c>
      <c r="AA243">
        <f t="shared" si="59"/>
        <v>521.96373310597448</v>
      </c>
      <c r="AB243">
        <f t="shared" si="60"/>
        <v>0.4281284620507424</v>
      </c>
      <c r="AC243">
        <f t="shared" si="61"/>
        <v>0.51175069659442729</v>
      </c>
      <c r="AD243">
        <f t="shared" si="62"/>
        <v>97497.085965113714</v>
      </c>
      <c r="AE243" s="4">
        <f t="shared" si="63"/>
        <v>68247.960175579603</v>
      </c>
    </row>
    <row r="244" spans="1:31">
      <c r="A244" s="30" t="s">
        <v>290</v>
      </c>
      <c r="B244" s="30" t="s">
        <v>355</v>
      </c>
      <c r="C244" s="30" t="s">
        <v>357</v>
      </c>
      <c r="D244" s="30">
        <v>2</v>
      </c>
      <c r="E244" s="30">
        <v>5100</v>
      </c>
      <c r="F244" s="29">
        <f t="shared" si="48"/>
        <v>0.97297297297297303</v>
      </c>
      <c r="G244" s="31">
        <f t="shared" si="49"/>
        <v>59545.945945945947</v>
      </c>
      <c r="H244" s="30">
        <v>718</v>
      </c>
      <c r="I244" s="30">
        <v>0.44929999999999998</v>
      </c>
      <c r="J244" s="30">
        <v>256</v>
      </c>
      <c r="K244" s="33">
        <v>916</v>
      </c>
      <c r="L244">
        <f t="shared" si="50"/>
        <v>660</v>
      </c>
      <c r="M244">
        <f t="shared" si="51"/>
        <v>462</v>
      </c>
      <c r="N244">
        <f t="shared" si="52"/>
        <v>0.66</v>
      </c>
      <c r="O244" s="4">
        <f t="shared" si="53"/>
        <v>0.44929999999999998</v>
      </c>
      <c r="V244" s="3">
        <f t="shared" si="54"/>
        <v>256</v>
      </c>
      <c r="W244">
        <f t="shared" si="55"/>
        <v>825</v>
      </c>
      <c r="X244">
        <f t="shared" si="56"/>
        <v>173.5</v>
      </c>
      <c r="Y244">
        <f t="shared" si="57"/>
        <v>-521.03069344448659</v>
      </c>
      <c r="Z244">
        <f t="shared" si="58"/>
        <v>529.99081091322466</v>
      </c>
      <c r="AA244">
        <f t="shared" si="59"/>
        <v>529.99081091322466</v>
      </c>
      <c r="AB244">
        <f t="shared" si="60"/>
        <v>0.43211007383421174</v>
      </c>
      <c r="AC244">
        <f t="shared" si="61"/>
        <v>0.5085984545454546</v>
      </c>
      <c r="AD244">
        <f t="shared" si="62"/>
        <v>98386.665184121783</v>
      </c>
      <c r="AE244" s="4">
        <f t="shared" si="63"/>
        <v>68870.665628885239</v>
      </c>
    </row>
    <row r="245" spans="1:31">
      <c r="A245" s="30" t="s">
        <v>291</v>
      </c>
      <c r="B245" s="30" t="s">
        <v>296</v>
      </c>
      <c r="C245" s="30" t="s">
        <v>356</v>
      </c>
      <c r="D245" s="30">
        <v>2</v>
      </c>
      <c r="E245" s="30">
        <v>5600</v>
      </c>
      <c r="F245" s="29">
        <f t="shared" si="48"/>
        <v>0.97297297297297303</v>
      </c>
      <c r="G245" s="31">
        <f t="shared" si="49"/>
        <v>65383.783783783787</v>
      </c>
      <c r="H245" s="30">
        <v>478</v>
      </c>
      <c r="I245" s="30">
        <v>0.31780000000000003</v>
      </c>
      <c r="J245" s="30">
        <v>265</v>
      </c>
      <c r="K245" s="33">
        <v>644</v>
      </c>
      <c r="L245">
        <f t="shared" si="50"/>
        <v>379</v>
      </c>
      <c r="M245">
        <f t="shared" si="51"/>
        <v>213</v>
      </c>
      <c r="N245">
        <f t="shared" si="52"/>
        <v>0.54960422163588396</v>
      </c>
      <c r="O245" s="4">
        <f t="shared" si="53"/>
        <v>0.31780000000000003</v>
      </c>
      <c r="V245" s="3">
        <f t="shared" si="54"/>
        <v>265</v>
      </c>
      <c r="W245">
        <f t="shared" si="55"/>
        <v>473.75</v>
      </c>
      <c r="X245">
        <f t="shared" si="56"/>
        <v>217.625</v>
      </c>
      <c r="Y245">
        <f t="shared" si="57"/>
        <v>-299.19792850827338</v>
      </c>
      <c r="Z245">
        <f t="shared" si="58"/>
        <v>363.34017778198819</v>
      </c>
      <c r="AA245">
        <f t="shared" si="59"/>
        <v>363.34017778198819</v>
      </c>
      <c r="AB245">
        <f t="shared" si="60"/>
        <v>0.30757821167701993</v>
      </c>
      <c r="AC245">
        <f t="shared" si="61"/>
        <v>0.60719032981530341</v>
      </c>
      <c r="AD245">
        <f t="shared" si="62"/>
        <v>80525.074469647676</v>
      </c>
      <c r="AE245" s="4">
        <f t="shared" si="63"/>
        <v>56367.55212875337</v>
      </c>
    </row>
    <row r="246" spans="1:31">
      <c r="A246" s="30" t="s">
        <v>292</v>
      </c>
      <c r="B246" s="30" t="s">
        <v>296</v>
      </c>
      <c r="C246" s="30" t="s">
        <v>357</v>
      </c>
      <c r="D246" s="30">
        <v>1</v>
      </c>
      <c r="E246" s="30">
        <v>5000</v>
      </c>
      <c r="F246" s="29">
        <f t="shared" si="48"/>
        <v>0.97297297297297303</v>
      </c>
      <c r="G246" s="31">
        <f t="shared" si="49"/>
        <v>58378.37837837838</v>
      </c>
      <c r="H246" s="30">
        <v>533</v>
      </c>
      <c r="I246" s="30">
        <v>0.51229999999999998</v>
      </c>
      <c r="J246" s="30">
        <v>236</v>
      </c>
      <c r="K246" s="33">
        <v>829</v>
      </c>
      <c r="L246">
        <f t="shared" si="50"/>
        <v>593</v>
      </c>
      <c r="M246">
        <f t="shared" si="51"/>
        <v>297</v>
      </c>
      <c r="N246">
        <f t="shared" si="52"/>
        <v>0.50067453625632385</v>
      </c>
      <c r="O246" s="4">
        <f t="shared" si="53"/>
        <v>0.51229999999999998</v>
      </c>
      <c r="V246" s="3">
        <f t="shared" si="54"/>
        <v>236</v>
      </c>
      <c r="W246">
        <f t="shared" si="55"/>
        <v>741.25</v>
      </c>
      <c r="X246">
        <f t="shared" si="56"/>
        <v>161.875</v>
      </c>
      <c r="Y246">
        <f t="shared" si="57"/>
        <v>-468.13818365542505</v>
      </c>
      <c r="Z246">
        <f t="shared" si="58"/>
        <v>479.18265283567001</v>
      </c>
      <c r="AA246">
        <f t="shared" si="59"/>
        <v>479.18265283567001</v>
      </c>
      <c r="AB246">
        <f t="shared" si="60"/>
        <v>0.42807103249331535</v>
      </c>
      <c r="AC246">
        <f t="shared" si="61"/>
        <v>0.51179616357504232</v>
      </c>
      <c r="AD246">
        <f t="shared" si="62"/>
        <v>89514.002831147664</v>
      </c>
      <c r="AE246" s="4">
        <f t="shared" si="63"/>
        <v>62659.801981803357</v>
      </c>
    </row>
    <row r="247" spans="1:31">
      <c r="A247" s="30" t="s">
        <v>293</v>
      </c>
      <c r="B247" s="30" t="s">
        <v>296</v>
      </c>
      <c r="C247" s="30" t="s">
        <v>357</v>
      </c>
      <c r="D247" s="30">
        <v>2</v>
      </c>
      <c r="E247" s="30">
        <v>6000</v>
      </c>
      <c r="F247" s="29">
        <f t="shared" si="48"/>
        <v>0.97297297297297303</v>
      </c>
      <c r="G247" s="31">
        <f t="shared" si="49"/>
        <v>70054.054054054053</v>
      </c>
      <c r="H247" s="30">
        <v>566</v>
      </c>
      <c r="I247" s="30">
        <v>0.36990000000000001</v>
      </c>
      <c r="J247" s="30">
        <v>244</v>
      </c>
      <c r="K247" s="33">
        <v>872</v>
      </c>
      <c r="L247">
        <f t="shared" si="50"/>
        <v>628</v>
      </c>
      <c r="M247">
        <f t="shared" si="51"/>
        <v>322</v>
      </c>
      <c r="N247">
        <f t="shared" si="52"/>
        <v>0.51019108280254777</v>
      </c>
      <c r="O247" s="4">
        <f t="shared" si="53"/>
        <v>0.36990000000000001</v>
      </c>
      <c r="V247" s="3">
        <f t="shared" si="54"/>
        <v>244</v>
      </c>
      <c r="W247">
        <f t="shared" si="55"/>
        <v>785</v>
      </c>
      <c r="X247">
        <f t="shared" si="56"/>
        <v>165.5</v>
      </c>
      <c r="Y247">
        <f t="shared" si="57"/>
        <v>-495.76859921687509</v>
      </c>
      <c r="Z247">
        <f t="shared" si="58"/>
        <v>504.50034735379558</v>
      </c>
      <c r="AA247">
        <f t="shared" si="59"/>
        <v>504.50034735379558</v>
      </c>
      <c r="AB247">
        <f t="shared" si="60"/>
        <v>0.43184757624687337</v>
      </c>
      <c r="AC247">
        <f t="shared" si="61"/>
        <v>0.50880627388535038</v>
      </c>
      <c r="AD247">
        <f t="shared" si="62"/>
        <v>93692.923797496653</v>
      </c>
      <c r="AE247" s="4">
        <f t="shared" si="63"/>
        <v>65585.046658247651</v>
      </c>
    </row>
    <row r="248" spans="1:31">
      <c r="V248" s="3">
        <f t="shared" si="54"/>
        <v>0</v>
      </c>
      <c r="W248">
        <f t="shared" si="55"/>
        <v>0</v>
      </c>
      <c r="X248">
        <f t="shared" si="56"/>
        <v>0</v>
      </c>
      <c r="Y248">
        <f t="shared" si="57"/>
        <v>0</v>
      </c>
      <c r="Z248" t="e">
        <f t="shared" si="58"/>
        <v>#DIV/0!</v>
      </c>
    </row>
  </sheetData>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4DDBD1-3C9A-EC43-9514-013534278740}">
  <dimension ref="A1:CR247"/>
  <sheetViews>
    <sheetView tabSelected="1" workbookViewId="0">
      <pane xSplit="1" ySplit="3" topLeftCell="AM4" activePane="bottomRight" state="frozen"/>
      <selection activeCell="AO38" sqref="AO38"/>
      <selection pane="topRight" activeCell="AO38" sqref="AO38"/>
      <selection pane="bottomLeft" activeCell="AO38" sqref="AO38"/>
      <selection pane="bottomRight" activeCell="AO38" sqref="AO38"/>
    </sheetView>
  </sheetViews>
  <sheetFormatPr baseColWidth="10" defaultRowHeight="16"/>
  <cols>
    <col min="1" max="1" width="22.1640625" customWidth="1"/>
    <col min="3" max="3" width="38.5" customWidth="1"/>
    <col min="4" max="4" width="26.1640625" customWidth="1"/>
    <col min="5" max="5" width="33.83203125" customWidth="1"/>
    <col min="6" max="6" width="18.1640625" customWidth="1"/>
    <col min="7" max="7" width="39.1640625" style="3" customWidth="1"/>
    <col min="8" max="8" width="21.5" customWidth="1"/>
    <col min="9" max="9" width="25.6640625" customWidth="1"/>
    <col min="10" max="10" width="28" customWidth="1"/>
    <col min="11" max="11" width="27.83203125" style="4" customWidth="1"/>
    <col min="12" max="12" width="18.5" customWidth="1"/>
    <col min="13" max="13" width="27.6640625" customWidth="1"/>
    <col min="14" max="14" width="62.33203125" customWidth="1"/>
    <col min="15" max="15" width="35.33203125" style="4" customWidth="1"/>
    <col min="16" max="16" width="47.5" hidden="1" customWidth="1"/>
    <col min="17" max="17" width="35" hidden="1" customWidth="1"/>
    <col min="18" max="18" width="77.33203125" hidden="1" customWidth="1"/>
    <col min="19" max="19" width="64.33203125" hidden="1" customWidth="1"/>
    <col min="20" max="20" width="56.1640625" style="4" hidden="1" customWidth="1"/>
    <col min="21" max="21" width="54.1640625" style="3" customWidth="1"/>
    <col min="22" max="22" width="28.83203125" customWidth="1"/>
    <col min="23" max="23" width="27.33203125" customWidth="1"/>
    <col min="24" max="24" width="26.1640625" customWidth="1"/>
    <col min="25" max="25" width="61.5" customWidth="1"/>
    <col min="26" max="26" width="69.33203125" customWidth="1"/>
    <col min="27" max="27" width="76" customWidth="1"/>
    <col min="28" max="28" width="62" customWidth="1"/>
    <col min="29" max="29" width="68.83203125" customWidth="1"/>
    <col min="30" max="30" width="46.6640625" style="4" customWidth="1"/>
    <col min="31" max="31" width="42.33203125" customWidth="1"/>
    <col min="32" max="32" width="70.83203125" customWidth="1"/>
    <col min="33" max="33" width="67.1640625" style="3" customWidth="1"/>
    <col min="34" max="34" width="70" customWidth="1"/>
    <col min="35" max="35" width="47.33203125" customWidth="1"/>
    <col min="36" max="36" width="51.6640625" customWidth="1"/>
    <col min="37" max="37" width="69" customWidth="1"/>
    <col min="38" max="38" width="99.33203125" customWidth="1"/>
    <col min="39" max="39" width="63.33203125" customWidth="1"/>
    <col min="40" max="40" width="67" customWidth="1"/>
    <col min="41" max="41" width="65.5" customWidth="1"/>
    <col min="42" max="42" width="73" customWidth="1"/>
  </cols>
  <sheetData>
    <row r="1" spans="1:96">
      <c r="B1" t="s">
        <v>0</v>
      </c>
      <c r="C1" s="1" t="s">
        <v>1</v>
      </c>
      <c r="D1" s="2" t="s">
        <v>20</v>
      </c>
      <c r="E1" s="10" t="s">
        <v>21</v>
      </c>
      <c r="K1" s="22" t="s">
        <v>34</v>
      </c>
      <c r="N1" s="11" t="s">
        <v>23</v>
      </c>
      <c r="O1" s="12" t="s">
        <v>24</v>
      </c>
      <c r="P1" s="70" t="s">
        <v>35</v>
      </c>
      <c r="Q1" s="24" t="s">
        <v>26</v>
      </c>
      <c r="R1" s="24" t="s">
        <v>36</v>
      </c>
      <c r="S1" s="23" t="s">
        <v>37</v>
      </c>
      <c r="T1" s="25">
        <v>0.3</v>
      </c>
      <c r="U1" s="63" t="s">
        <v>381</v>
      </c>
      <c r="V1" s="71" t="s">
        <v>382</v>
      </c>
      <c r="W1" s="72"/>
      <c r="X1" s="72"/>
      <c r="Y1" s="73"/>
      <c r="Z1" s="61" t="s">
        <v>383</v>
      </c>
      <c r="AA1" s="61"/>
      <c r="AB1" s="61"/>
      <c r="AC1" s="60">
        <f>(0.1*Q2) +R2</f>
        <v>0.77146000000000003</v>
      </c>
      <c r="AG1"/>
      <c r="AK1" s="21"/>
      <c r="AL1" s="21"/>
      <c r="AM1" s="21"/>
      <c r="AN1" s="21"/>
      <c r="AO1" s="21"/>
      <c r="AP1" s="21"/>
      <c r="AQ1" s="21"/>
      <c r="AR1" s="21"/>
      <c r="AS1" s="21"/>
      <c r="AT1" s="21"/>
      <c r="AU1" s="21"/>
      <c r="AV1" s="21"/>
      <c r="AW1" s="21"/>
      <c r="AX1" s="21"/>
      <c r="AY1" s="21"/>
      <c r="AZ1" s="21"/>
      <c r="BA1" s="21"/>
      <c r="BB1" s="21"/>
      <c r="BC1" s="21"/>
      <c r="BD1" s="21"/>
      <c r="BE1" s="21"/>
      <c r="BF1" s="21"/>
      <c r="BG1" s="21"/>
      <c r="BH1" s="21"/>
      <c r="BI1" s="21"/>
      <c r="BJ1" s="21"/>
      <c r="BK1" s="21"/>
      <c r="BL1" s="21"/>
      <c r="BM1" s="21"/>
      <c r="BN1" s="21"/>
      <c r="BO1" s="21"/>
      <c r="BP1" s="21"/>
      <c r="BQ1" s="21"/>
      <c r="BR1" s="21"/>
      <c r="BS1" s="21"/>
      <c r="BT1" s="21"/>
      <c r="BU1" s="21"/>
      <c r="BV1" s="21"/>
      <c r="BW1" s="21"/>
      <c r="BX1" s="21"/>
      <c r="BY1" s="21"/>
      <c r="BZ1" s="21"/>
      <c r="CA1" s="21"/>
      <c r="CB1" s="21"/>
      <c r="CC1" s="21"/>
      <c r="CD1" s="21"/>
      <c r="CE1" s="21"/>
      <c r="CF1" s="21"/>
      <c r="CG1" s="21"/>
      <c r="CH1" s="21"/>
      <c r="CI1" s="21"/>
      <c r="CJ1" s="21"/>
      <c r="CK1" s="21"/>
      <c r="CL1" s="21"/>
      <c r="CM1" s="21"/>
      <c r="CN1" s="21"/>
      <c r="CO1" s="21"/>
      <c r="CP1" s="21"/>
      <c r="CQ1" s="21"/>
      <c r="CR1" s="21"/>
    </row>
    <row r="2" spans="1:96">
      <c r="E2" t="s">
        <v>4</v>
      </c>
      <c r="F2">
        <v>0.97299999999999998</v>
      </c>
      <c r="G2" s="9" t="s">
        <v>28</v>
      </c>
      <c r="H2" t="s">
        <v>5</v>
      </c>
      <c r="K2" s="22">
        <f>0.9-0.1</f>
        <v>0.8</v>
      </c>
      <c r="N2" s="14" t="s">
        <v>38</v>
      </c>
      <c r="O2" s="15" t="s">
        <v>30</v>
      </c>
      <c r="Q2" s="72">
        <f>-0.7914</f>
        <v>-0.79139999999999999</v>
      </c>
      <c r="R2" s="72">
        <f>0.8506</f>
        <v>0.85060000000000002</v>
      </c>
      <c r="S2" s="51" t="s">
        <v>39</v>
      </c>
      <c r="T2" s="56" t="s">
        <v>40</v>
      </c>
      <c r="U2" s="55" t="s">
        <v>378</v>
      </c>
      <c r="V2" s="54" t="s">
        <v>377</v>
      </c>
      <c r="W2" s="53" t="s">
        <v>376</v>
      </c>
      <c r="X2" s="53" t="s">
        <v>375</v>
      </c>
      <c r="Y2" s="51" t="s">
        <v>374</v>
      </c>
      <c r="Z2" s="51" t="s">
        <v>373</v>
      </c>
      <c r="AA2" s="52" t="s">
        <v>372</v>
      </c>
      <c r="AB2" s="51" t="s">
        <v>371</v>
      </c>
      <c r="AC2" s="50" t="s">
        <v>384</v>
      </c>
      <c r="AD2" s="49" t="s">
        <v>369</v>
      </c>
      <c r="AE2" s="74" t="s">
        <v>385</v>
      </c>
      <c r="AF2" s="51" t="s">
        <v>386</v>
      </c>
      <c r="AG2"/>
      <c r="AH2" s="51" t="s">
        <v>387</v>
      </c>
      <c r="AI2" s="51" t="s">
        <v>388</v>
      </c>
      <c r="AJ2" s="51" t="s">
        <v>389</v>
      </c>
      <c r="AK2" s="51" t="s">
        <v>390</v>
      </c>
      <c r="AL2" s="51" t="s">
        <v>391</v>
      </c>
      <c r="AM2" s="75" t="s">
        <v>392</v>
      </c>
      <c r="AN2" s="75" t="s">
        <v>393</v>
      </c>
      <c r="AO2" s="75" t="s">
        <v>394</v>
      </c>
      <c r="AP2" s="75" t="s">
        <v>395</v>
      </c>
      <c r="AQ2" s="21"/>
      <c r="AR2" s="21"/>
      <c r="AS2" s="21"/>
      <c r="AT2" s="21"/>
      <c r="AU2" s="21"/>
      <c r="AV2" s="21"/>
      <c r="AW2" s="21"/>
      <c r="AX2" s="21"/>
      <c r="AY2" s="21"/>
      <c r="AZ2" s="21"/>
      <c r="BA2" s="21"/>
      <c r="BB2" s="21"/>
      <c r="BC2" s="21"/>
      <c r="BD2" s="21"/>
      <c r="BE2" s="21"/>
      <c r="BF2" s="21"/>
      <c r="BG2" s="21"/>
      <c r="BH2" s="21"/>
      <c r="BI2" s="21"/>
      <c r="BJ2" s="21"/>
      <c r="BK2" s="21"/>
      <c r="BL2" s="21"/>
      <c r="BM2" s="21"/>
      <c r="BN2" s="21"/>
      <c r="BO2" s="21"/>
      <c r="BP2" s="21"/>
      <c r="BQ2" s="21"/>
      <c r="BR2" s="21"/>
      <c r="BS2" s="21"/>
      <c r="BT2" s="21"/>
      <c r="BU2" s="21"/>
      <c r="BV2" s="21"/>
      <c r="BW2" s="21"/>
      <c r="BX2" s="21"/>
      <c r="BY2" s="21"/>
      <c r="BZ2" s="21"/>
      <c r="CA2" s="21"/>
      <c r="CB2" s="21"/>
      <c r="CC2" s="21"/>
      <c r="CD2" s="21"/>
      <c r="CE2" s="21"/>
      <c r="CF2" s="21"/>
      <c r="CG2" s="21"/>
      <c r="CH2" s="21"/>
      <c r="CI2" s="21"/>
      <c r="CJ2" s="21"/>
      <c r="CK2" s="21"/>
      <c r="CL2" s="21"/>
      <c r="CM2" s="21"/>
      <c r="CN2" s="21"/>
      <c r="CO2" s="21"/>
      <c r="CP2" s="21"/>
      <c r="CQ2" s="21"/>
      <c r="CR2" s="21"/>
    </row>
    <row r="3" spans="1:96" s="8" customFormat="1">
      <c r="A3" s="5" t="s">
        <v>8</v>
      </c>
      <c r="B3" s="5" t="s">
        <v>9</v>
      </c>
      <c r="C3" s="5" t="s">
        <v>10</v>
      </c>
      <c r="D3" s="5" t="s">
        <v>11</v>
      </c>
      <c r="E3" s="5" t="s">
        <v>12</v>
      </c>
      <c r="F3" s="5" t="s">
        <v>13</v>
      </c>
      <c r="G3" s="6" t="s">
        <v>14</v>
      </c>
      <c r="H3" s="5" t="s">
        <v>41</v>
      </c>
      <c r="I3" s="5" t="s">
        <v>18</v>
      </c>
      <c r="J3" s="5" t="s">
        <v>42</v>
      </c>
      <c r="K3" s="7" t="s">
        <v>43</v>
      </c>
      <c r="L3" s="10" t="s">
        <v>31</v>
      </c>
      <c r="M3" s="48" t="s">
        <v>44</v>
      </c>
      <c r="N3" s="18" t="s">
        <v>33</v>
      </c>
      <c r="O3" s="19" t="s">
        <v>18</v>
      </c>
      <c r="P3" s="17" t="s">
        <v>45</v>
      </c>
      <c r="Q3" s="17" t="s">
        <v>368</v>
      </c>
      <c r="R3" s="17" t="s">
        <v>47</v>
      </c>
      <c r="S3" s="40" t="s">
        <v>48</v>
      </c>
      <c r="T3" s="43" t="s">
        <v>49</v>
      </c>
      <c r="U3" s="42" t="s">
        <v>367</v>
      </c>
      <c r="V3" s="41" t="s">
        <v>366</v>
      </c>
      <c r="W3" s="40" t="s">
        <v>365</v>
      </c>
      <c r="X3" s="39" t="s">
        <v>364</v>
      </c>
      <c r="Y3" s="38" t="s">
        <v>363</v>
      </c>
      <c r="Z3" s="38" t="s">
        <v>396</v>
      </c>
      <c r="AA3" s="37" t="s">
        <v>397</v>
      </c>
      <c r="AB3" s="36" t="s">
        <v>360</v>
      </c>
      <c r="AC3" s="35" t="s">
        <v>398</v>
      </c>
      <c r="AD3" s="34" t="s">
        <v>49</v>
      </c>
      <c r="AE3" s="76" t="s">
        <v>14</v>
      </c>
      <c r="AF3" s="38" t="s">
        <v>399</v>
      </c>
      <c r="AG3"/>
      <c r="AH3" s="38" t="s">
        <v>400</v>
      </c>
      <c r="AI3" s="38" t="s">
        <v>401</v>
      </c>
      <c r="AJ3" s="38" t="s">
        <v>402</v>
      </c>
      <c r="AK3" s="38" t="s">
        <v>403</v>
      </c>
      <c r="AL3" s="38" t="s">
        <v>404</v>
      </c>
      <c r="AM3" s="34" t="s">
        <v>405</v>
      </c>
      <c r="AN3" s="34" t="s">
        <v>406</v>
      </c>
      <c r="AO3" s="34" t="s">
        <v>407</v>
      </c>
      <c r="AP3" s="34" t="s">
        <v>408</v>
      </c>
      <c r="AQ3" s="21"/>
      <c r="AR3" s="21"/>
      <c r="AS3" s="21"/>
      <c r="AT3" s="21"/>
      <c r="AU3" s="21"/>
      <c r="AV3" s="21"/>
      <c r="AW3" s="21"/>
      <c r="AX3" s="21"/>
      <c r="AY3" s="21"/>
      <c r="AZ3" s="21"/>
      <c r="BA3" s="21"/>
      <c r="BB3" s="21"/>
      <c r="BC3" s="21"/>
      <c r="BD3" s="21"/>
      <c r="BE3" s="21"/>
      <c r="BF3" s="21"/>
      <c r="BG3" s="21"/>
      <c r="BH3" s="21"/>
      <c r="BI3" s="21"/>
      <c r="BJ3" s="21"/>
      <c r="BK3" s="21"/>
      <c r="BL3" s="21"/>
      <c r="BM3" s="21"/>
      <c r="BN3" s="21"/>
      <c r="BO3" s="21"/>
      <c r="BP3" s="21"/>
      <c r="BQ3" s="21"/>
      <c r="BR3" s="21"/>
      <c r="BS3" s="21"/>
      <c r="BT3" s="21"/>
      <c r="BU3" s="21"/>
      <c r="BV3" s="21"/>
      <c r="BW3" s="21"/>
      <c r="BX3" s="21"/>
      <c r="BY3" s="21"/>
      <c r="BZ3" s="21"/>
      <c r="CA3" s="21"/>
      <c r="CB3" s="21"/>
      <c r="CC3" s="21"/>
      <c r="CD3" s="21"/>
      <c r="CE3" s="21"/>
      <c r="CF3" s="21"/>
      <c r="CG3" s="21"/>
      <c r="CH3" s="21"/>
      <c r="CI3" s="21"/>
      <c r="CJ3" s="21"/>
      <c r="CK3" s="21"/>
      <c r="CL3" s="21"/>
      <c r="CM3" s="21"/>
      <c r="CN3" s="21"/>
      <c r="CO3" s="21"/>
      <c r="CP3" s="21"/>
      <c r="CQ3" s="21"/>
      <c r="CR3" s="21"/>
    </row>
    <row r="4" spans="1:96">
      <c r="A4" s="30" t="s">
        <v>50</v>
      </c>
      <c r="B4" s="30" t="s">
        <v>294</v>
      </c>
      <c r="C4" s="30" t="s">
        <v>356</v>
      </c>
      <c r="D4" s="30">
        <v>2</v>
      </c>
      <c r="E4" s="30">
        <v>1060</v>
      </c>
      <c r="F4" s="29">
        <f t="shared" ref="F4:F67" si="0">36/37</f>
        <v>0.97297297297297303</v>
      </c>
      <c r="G4" s="31">
        <f t="shared" ref="G4:G67" si="1">E4*12*F4</f>
        <v>12376.216216216217</v>
      </c>
      <c r="H4" s="30">
        <v>148</v>
      </c>
      <c r="I4" s="30">
        <v>0.16159999999999999</v>
      </c>
      <c r="J4" s="30">
        <v>114</v>
      </c>
      <c r="K4" s="33">
        <v>153</v>
      </c>
      <c r="L4">
        <f t="shared" ref="L4:L67" si="2">K4-J4</f>
        <v>39</v>
      </c>
      <c r="M4">
        <f t="shared" ref="M4:M67" si="3">H4-J4</f>
        <v>34</v>
      </c>
      <c r="N4">
        <f t="shared" ref="N4:N67" si="4">0.1+0.8*M4/L4</f>
        <v>0.79743589743589749</v>
      </c>
      <c r="O4" s="4">
        <f t="shared" ref="O4:O67" si="5">I4</f>
        <v>0.16159999999999999</v>
      </c>
      <c r="U4" s="3">
        <f t="shared" ref="U4:U67" si="6">J4</f>
        <v>114</v>
      </c>
      <c r="V4">
        <f t="shared" ref="V4:V67" si="7">1.25*(K4-J4)</f>
        <v>48.75</v>
      </c>
      <c r="W4">
        <f t="shared" ref="W4:W67" si="8">U4-((K4-J4)/8)</f>
        <v>109.125</v>
      </c>
      <c r="X4">
        <f>V4/(2*Q$2)</f>
        <v>-30.799848369977255</v>
      </c>
      <c r="Y4">
        <f>((Q$2*W4)/V4-R$2)*X4</f>
        <v>80.760851023502653</v>
      </c>
      <c r="Z4">
        <f t="shared" ref="Z4:Z67" si="9">IF(Y4&gt;U4,Y4,U4)</f>
        <v>114</v>
      </c>
      <c r="AA4">
        <f t="shared" ref="AA4:AA67" si="10">(Z4-W4)/V4</f>
        <v>0.1</v>
      </c>
      <c r="AB4">
        <f>Q$2*AA4+R$2</f>
        <v>0.77146000000000003</v>
      </c>
      <c r="AC4">
        <f t="shared" ref="AC4:AC67" si="11">Z4*AB4*365</f>
        <v>32100.450600000004</v>
      </c>
      <c r="AD4" s="4">
        <f>AC4*(1-$AG$26)</f>
        <v>22470.315420000003</v>
      </c>
      <c r="AE4" s="77">
        <f>G4</f>
        <v>12376.216216216217</v>
      </c>
      <c r="AF4" s="77">
        <f>AD4-AE4</f>
        <v>10094.099203783786</v>
      </c>
      <c r="AG4" s="78" t="s">
        <v>409</v>
      </c>
      <c r="AH4" s="79">
        <f>AB4*365/$AG$23*$AG$21</f>
        <v>9386.0966666666664</v>
      </c>
      <c r="AI4" s="79">
        <f>-$AG$7-$AG$13-AH4</f>
        <v>-42986.096666666665</v>
      </c>
      <c r="AJ4" s="79">
        <f>-$AG$13-AH4-$AG$18</f>
        <v>-18986.096666666665</v>
      </c>
      <c r="AK4" s="80">
        <f>-($AG$7/$AG$9)-$AG$13-AH4</f>
        <v>-18986.096666666665</v>
      </c>
      <c r="AL4" s="80">
        <f>-($AG$7/$AG$9)-$AG$13-AH4-$AG$18</f>
        <v>-24986.096666666665</v>
      </c>
      <c r="AM4" s="80">
        <f>AF4+AI4</f>
        <v>-32891.997462882879</v>
      </c>
      <c r="AN4" s="80">
        <f>AF4+AJ4</f>
        <v>-8891.9974628828786</v>
      </c>
      <c r="AO4" s="80">
        <f>AF4+AK4</f>
        <v>-8891.9974628828786</v>
      </c>
      <c r="AP4" s="80">
        <f>AF4+AL4</f>
        <v>-14891.997462882879</v>
      </c>
      <c r="AQ4" s="21"/>
      <c r="AR4" s="21"/>
      <c r="AS4" s="21"/>
      <c r="AT4" s="21"/>
      <c r="AU4" s="21"/>
      <c r="AV4" s="21"/>
      <c r="AW4" s="21"/>
      <c r="AX4" s="21"/>
      <c r="AY4" s="21"/>
      <c r="AZ4" s="21"/>
      <c r="BA4" s="21"/>
      <c r="BB4" s="21"/>
      <c r="BC4" s="21"/>
      <c r="BD4" s="21"/>
      <c r="BE4" s="21"/>
      <c r="BF4" s="21"/>
      <c r="BG4" s="21"/>
      <c r="BH4" s="21"/>
      <c r="BI4" s="21"/>
      <c r="BJ4" s="21"/>
      <c r="BK4" s="21"/>
      <c r="BL4" s="21"/>
      <c r="BM4" s="21"/>
      <c r="BN4" s="21"/>
      <c r="BO4" s="21"/>
      <c r="BP4" s="21"/>
      <c r="BQ4" s="21"/>
      <c r="BR4" s="21"/>
      <c r="BS4" s="21"/>
      <c r="BT4" s="21"/>
      <c r="BU4" s="21"/>
      <c r="BV4" s="21"/>
      <c r="BW4" s="21"/>
      <c r="BX4" s="21"/>
      <c r="BY4" s="21"/>
      <c r="BZ4" s="21"/>
      <c r="CA4" s="21"/>
      <c r="CB4" s="21"/>
      <c r="CC4" s="21"/>
      <c r="CD4" s="21"/>
      <c r="CE4" s="21"/>
      <c r="CF4" s="21"/>
      <c r="CG4" s="21"/>
      <c r="CH4" s="21"/>
      <c r="CI4" s="21"/>
      <c r="CJ4" s="21"/>
      <c r="CK4" s="21"/>
      <c r="CL4" s="21"/>
      <c r="CM4" s="21"/>
      <c r="CN4" s="21"/>
      <c r="CO4" s="21"/>
      <c r="CP4" s="21"/>
      <c r="CQ4" s="21"/>
      <c r="CR4" s="21"/>
    </row>
    <row r="5" spans="1:96">
      <c r="A5" s="30" t="s">
        <v>51</v>
      </c>
      <c r="B5" s="30" t="s">
        <v>295</v>
      </c>
      <c r="C5" s="30" t="s">
        <v>356</v>
      </c>
      <c r="D5" s="30">
        <v>2</v>
      </c>
      <c r="E5" s="30">
        <v>1200</v>
      </c>
      <c r="F5" s="29">
        <f t="shared" si="0"/>
        <v>0.97297297297297303</v>
      </c>
      <c r="G5" s="31">
        <f t="shared" si="1"/>
        <v>14010.810810810812</v>
      </c>
      <c r="H5" s="30">
        <v>133</v>
      </c>
      <c r="I5" s="30">
        <v>0.34789999999999999</v>
      </c>
      <c r="J5" s="30">
        <v>111</v>
      </c>
      <c r="K5" s="33">
        <v>149</v>
      </c>
      <c r="L5">
        <f t="shared" si="2"/>
        <v>38</v>
      </c>
      <c r="M5">
        <f t="shared" si="3"/>
        <v>22</v>
      </c>
      <c r="N5">
        <f t="shared" si="4"/>
        <v>0.56315789473684219</v>
      </c>
      <c r="O5" s="4">
        <f t="shared" si="5"/>
        <v>0.34789999999999999</v>
      </c>
      <c r="U5" s="3">
        <f t="shared" si="6"/>
        <v>111</v>
      </c>
      <c r="V5">
        <f t="shared" si="7"/>
        <v>47.5</v>
      </c>
      <c r="W5">
        <f t="shared" si="8"/>
        <v>106.25</v>
      </c>
      <c r="X5">
        <f t="shared" ref="X5:X68" si="12">V5/(2*Q$2)</f>
        <v>-30.010108668182966</v>
      </c>
      <c r="Y5">
        <f t="shared" ref="Y5:Y68" si="13">((Q$2*W5)/V5-R$2)*X5</f>
        <v>78.651598433156423</v>
      </c>
      <c r="Z5">
        <f t="shared" si="9"/>
        <v>111</v>
      </c>
      <c r="AA5">
        <f t="shared" si="10"/>
        <v>0.1</v>
      </c>
      <c r="AB5">
        <f t="shared" ref="AB5:AB68" si="14">Q$2*AA5+R$2</f>
        <v>0.77146000000000003</v>
      </c>
      <c r="AC5">
        <f t="shared" si="11"/>
        <v>31255.701900000004</v>
      </c>
      <c r="AD5" s="4">
        <f t="shared" ref="AD5:AD68" si="15">AC5*(1-$AG$26)</f>
        <v>21878.991330000001</v>
      </c>
      <c r="AE5" s="77">
        <f t="shared" ref="AE5:AE68" si="16">G5</f>
        <v>14010.810810810812</v>
      </c>
      <c r="AF5" s="77">
        <f t="shared" ref="AF5:AF68" si="17">AD5-AE5</f>
        <v>7868.180519189189</v>
      </c>
      <c r="AG5" s="81"/>
      <c r="AH5" s="79">
        <f t="shared" ref="AH5:AH68" si="18">AB5*365/$AG$23*$AG$21</f>
        <v>9386.0966666666664</v>
      </c>
      <c r="AI5" s="79">
        <f t="shared" ref="AI5:AI68" si="19">-$AG$7-$AG$13-AH5</f>
        <v>-42986.096666666665</v>
      </c>
      <c r="AJ5" s="79">
        <f t="shared" ref="AJ5:AJ68" si="20">-$AG$13-AH5-$AG$18</f>
        <v>-18986.096666666665</v>
      </c>
      <c r="AK5" s="80">
        <f t="shared" ref="AK5:AK68" si="21">-($AG$7/$AG$9)-$AG$13-AH5</f>
        <v>-18986.096666666665</v>
      </c>
      <c r="AL5" s="80">
        <f t="shared" ref="AL5:AL68" si="22">-($AG$7/$AG$9)-$AG$13-AH5-$AG$18</f>
        <v>-24986.096666666665</v>
      </c>
      <c r="AM5" s="80">
        <f t="shared" ref="AM5:AM68" si="23">AF5+AI5</f>
        <v>-35117.916147477474</v>
      </c>
      <c r="AN5" s="80">
        <f t="shared" ref="AN5:AN68" si="24">AF5+AJ5</f>
        <v>-11117.916147477476</v>
      </c>
      <c r="AO5" s="80">
        <f t="shared" ref="AO5:AO68" si="25">AF5+AK5</f>
        <v>-11117.916147477476</v>
      </c>
      <c r="AP5" s="80">
        <f t="shared" ref="AP5:AP68" si="26">AF5+AL5</f>
        <v>-17117.916147477474</v>
      </c>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21"/>
      <c r="CG5" s="21"/>
      <c r="CH5" s="21"/>
      <c r="CI5" s="21"/>
      <c r="CJ5" s="21"/>
      <c r="CK5" s="21"/>
      <c r="CL5" s="21"/>
      <c r="CM5" s="21"/>
      <c r="CN5" s="21"/>
      <c r="CO5" s="21"/>
      <c r="CP5" s="21"/>
      <c r="CQ5" s="21"/>
      <c r="CR5" s="21"/>
    </row>
    <row r="6" spans="1:96">
      <c r="A6" s="30" t="s">
        <v>52</v>
      </c>
      <c r="B6" s="30" t="s">
        <v>296</v>
      </c>
      <c r="C6" s="30" t="s">
        <v>356</v>
      </c>
      <c r="D6" s="30">
        <v>1</v>
      </c>
      <c r="E6" s="30">
        <v>3300</v>
      </c>
      <c r="F6" s="29">
        <f t="shared" si="0"/>
        <v>0.97297297297297303</v>
      </c>
      <c r="G6" s="31">
        <f t="shared" si="1"/>
        <v>38529.729729729734</v>
      </c>
      <c r="H6" s="30">
        <v>372</v>
      </c>
      <c r="I6" s="30">
        <v>0.39729999999999999</v>
      </c>
      <c r="J6" s="30">
        <v>108</v>
      </c>
      <c r="K6" s="33">
        <v>610</v>
      </c>
      <c r="L6">
        <f t="shared" si="2"/>
        <v>502</v>
      </c>
      <c r="M6">
        <f t="shared" si="3"/>
        <v>264</v>
      </c>
      <c r="N6">
        <f t="shared" si="4"/>
        <v>0.52071713147410359</v>
      </c>
      <c r="O6" s="4">
        <f t="shared" si="5"/>
        <v>0.39729999999999999</v>
      </c>
      <c r="U6" s="3">
        <f t="shared" si="6"/>
        <v>108</v>
      </c>
      <c r="V6">
        <f t="shared" si="7"/>
        <v>627.5</v>
      </c>
      <c r="W6">
        <f t="shared" si="8"/>
        <v>45.25</v>
      </c>
      <c r="X6">
        <f t="shared" si="12"/>
        <v>-396.44933030073287</v>
      </c>
      <c r="Y6">
        <f t="shared" si="13"/>
        <v>359.84480035380341</v>
      </c>
      <c r="Z6">
        <f t="shared" si="9"/>
        <v>359.84480035380341</v>
      </c>
      <c r="AA6">
        <f t="shared" si="10"/>
        <v>0.50134629538454722</v>
      </c>
      <c r="AB6">
        <f t="shared" si="14"/>
        <v>0.45383454183266936</v>
      </c>
      <c r="AC6">
        <f t="shared" si="11"/>
        <v>59608.150036294406</v>
      </c>
      <c r="AD6" s="4">
        <f t="shared" si="15"/>
        <v>41725.705025406081</v>
      </c>
      <c r="AE6" s="77">
        <f t="shared" si="16"/>
        <v>38529.729729729734</v>
      </c>
      <c r="AF6" s="77">
        <f t="shared" si="17"/>
        <v>3195.9752956763477</v>
      </c>
      <c r="AG6" s="55" t="s">
        <v>410</v>
      </c>
      <c r="AH6" s="79">
        <f t="shared" si="18"/>
        <v>5521.6535922974772</v>
      </c>
      <c r="AI6" s="79">
        <f t="shared" si="19"/>
        <v>-39121.65359229748</v>
      </c>
      <c r="AJ6" s="79">
        <f t="shared" si="20"/>
        <v>-15121.653592297476</v>
      </c>
      <c r="AK6" s="80">
        <f t="shared" si="21"/>
        <v>-15121.653592297476</v>
      </c>
      <c r="AL6" s="80">
        <f t="shared" si="22"/>
        <v>-21121.653592297476</v>
      </c>
      <c r="AM6" s="80">
        <f t="shared" si="23"/>
        <v>-35925.678296621132</v>
      </c>
      <c r="AN6" s="80">
        <f t="shared" si="24"/>
        <v>-11925.678296621129</v>
      </c>
      <c r="AO6" s="80">
        <f t="shared" si="25"/>
        <v>-11925.678296621129</v>
      </c>
      <c r="AP6" s="80">
        <f t="shared" si="26"/>
        <v>-17925.678296621129</v>
      </c>
      <c r="AQ6" s="21"/>
      <c r="AR6" s="21"/>
      <c r="AS6" s="21"/>
      <c r="AT6" s="21"/>
      <c r="AU6" s="21"/>
      <c r="AV6" s="21"/>
      <c r="AW6" s="21"/>
      <c r="AX6" s="21"/>
      <c r="AY6" s="21"/>
      <c r="AZ6" s="21"/>
      <c r="BA6" s="21"/>
      <c r="BB6" s="21"/>
      <c r="BC6" s="21"/>
      <c r="BD6" s="21"/>
      <c r="BE6" s="21"/>
      <c r="BF6" s="21"/>
      <c r="BG6" s="21"/>
      <c r="BH6" s="21"/>
      <c r="BI6" s="21"/>
      <c r="BJ6" s="21"/>
      <c r="BK6" s="21"/>
      <c r="BL6" s="21"/>
      <c r="BM6" s="21"/>
      <c r="BN6" s="21"/>
      <c r="BO6" s="21"/>
      <c r="BP6" s="21"/>
      <c r="BQ6" s="21"/>
      <c r="BR6" s="21"/>
      <c r="BS6" s="21"/>
      <c r="BT6" s="21"/>
      <c r="BU6" s="21"/>
      <c r="BV6" s="21"/>
      <c r="BW6" s="21"/>
      <c r="BX6" s="21"/>
      <c r="BY6" s="21"/>
      <c r="BZ6" s="21"/>
      <c r="CA6" s="21"/>
      <c r="CB6" s="21"/>
      <c r="CC6" s="21"/>
      <c r="CD6" s="21"/>
      <c r="CE6" s="21"/>
      <c r="CF6" s="21"/>
      <c r="CG6" s="21"/>
      <c r="CH6" s="21"/>
      <c r="CI6" s="21"/>
      <c r="CJ6" s="21"/>
      <c r="CK6" s="21"/>
      <c r="CL6" s="21"/>
      <c r="CM6" s="21"/>
      <c r="CN6" s="21"/>
      <c r="CO6" s="21"/>
      <c r="CP6" s="21"/>
      <c r="CQ6" s="21"/>
      <c r="CR6" s="21"/>
    </row>
    <row r="7" spans="1:96">
      <c r="A7" s="30" t="s">
        <v>53</v>
      </c>
      <c r="B7" s="30" t="s">
        <v>297</v>
      </c>
      <c r="C7" s="30" t="s">
        <v>356</v>
      </c>
      <c r="D7" s="30">
        <v>1</v>
      </c>
      <c r="E7" s="30">
        <v>1400</v>
      </c>
      <c r="F7" s="29">
        <f t="shared" si="0"/>
        <v>0.97297297297297303</v>
      </c>
      <c r="G7" s="31">
        <f t="shared" si="1"/>
        <v>16345.945945945947</v>
      </c>
      <c r="H7" s="30">
        <v>302</v>
      </c>
      <c r="I7" s="30">
        <v>0.3644</v>
      </c>
      <c r="J7" s="30">
        <v>178</v>
      </c>
      <c r="K7" s="33">
        <v>533</v>
      </c>
      <c r="L7">
        <f t="shared" si="2"/>
        <v>355</v>
      </c>
      <c r="M7">
        <f t="shared" si="3"/>
        <v>124</v>
      </c>
      <c r="N7">
        <f t="shared" si="4"/>
        <v>0.37943661971830989</v>
      </c>
      <c r="O7" s="4">
        <f t="shared" si="5"/>
        <v>0.3644</v>
      </c>
      <c r="U7" s="3">
        <f t="shared" si="6"/>
        <v>178</v>
      </c>
      <c r="V7">
        <f t="shared" si="7"/>
        <v>443.75</v>
      </c>
      <c r="W7">
        <f t="shared" si="8"/>
        <v>133.625</v>
      </c>
      <c r="X7">
        <f t="shared" si="12"/>
        <v>-280.35759413697247</v>
      </c>
      <c r="Y7">
        <f t="shared" si="13"/>
        <v>305.2846695729088</v>
      </c>
      <c r="Z7">
        <f t="shared" si="9"/>
        <v>305.2846695729088</v>
      </c>
      <c r="AA7">
        <f t="shared" si="10"/>
        <v>0.38683869199528742</v>
      </c>
      <c r="AB7">
        <f t="shared" si="14"/>
        <v>0.54445585915492956</v>
      </c>
      <c r="AC7">
        <f t="shared" si="11"/>
        <v>60668.1198765886</v>
      </c>
      <c r="AD7" s="4">
        <f t="shared" si="15"/>
        <v>42467.683913612018</v>
      </c>
      <c r="AE7" s="77">
        <f t="shared" si="16"/>
        <v>16345.945945945947</v>
      </c>
      <c r="AF7" s="77">
        <f t="shared" si="17"/>
        <v>26121.737967666071</v>
      </c>
      <c r="AG7" s="82">
        <v>30000</v>
      </c>
      <c r="AH7" s="79">
        <f t="shared" si="18"/>
        <v>6624.212953051644</v>
      </c>
      <c r="AI7" s="79">
        <f t="shared" si="19"/>
        <v>-40224.212953051647</v>
      </c>
      <c r="AJ7" s="79">
        <f t="shared" si="20"/>
        <v>-16224.212953051643</v>
      </c>
      <c r="AK7" s="80">
        <f t="shared" si="21"/>
        <v>-16224.212953051643</v>
      </c>
      <c r="AL7" s="80">
        <f t="shared" si="22"/>
        <v>-22224.212953051643</v>
      </c>
      <c r="AM7" s="80">
        <f t="shared" si="23"/>
        <v>-14102.474985385576</v>
      </c>
      <c r="AN7" s="80">
        <f t="shared" si="24"/>
        <v>9897.5250146144281</v>
      </c>
      <c r="AO7" s="80">
        <f t="shared" si="25"/>
        <v>9897.5250146144281</v>
      </c>
      <c r="AP7" s="80">
        <f t="shared" si="26"/>
        <v>3897.5250146144281</v>
      </c>
    </row>
    <row r="8" spans="1:96">
      <c r="A8" s="30" t="s">
        <v>54</v>
      </c>
      <c r="B8" s="30" t="s">
        <v>297</v>
      </c>
      <c r="C8" s="30" t="s">
        <v>356</v>
      </c>
      <c r="D8" s="30">
        <v>2</v>
      </c>
      <c r="E8" s="30">
        <v>2000</v>
      </c>
      <c r="F8" s="29">
        <f t="shared" si="0"/>
        <v>0.97297297297297303</v>
      </c>
      <c r="G8" s="31">
        <f t="shared" si="1"/>
        <v>23351.351351351354</v>
      </c>
      <c r="H8" s="30">
        <v>429</v>
      </c>
      <c r="I8" s="30">
        <v>0.41099999999999998</v>
      </c>
      <c r="J8" s="30">
        <v>221</v>
      </c>
      <c r="K8" s="33">
        <v>617</v>
      </c>
      <c r="L8">
        <f t="shared" si="2"/>
        <v>396</v>
      </c>
      <c r="M8">
        <f t="shared" si="3"/>
        <v>208</v>
      </c>
      <c r="N8">
        <f t="shared" si="4"/>
        <v>0.52020202020202022</v>
      </c>
      <c r="O8" s="4">
        <f t="shared" si="5"/>
        <v>0.41099999999999998</v>
      </c>
      <c r="U8" s="3">
        <f t="shared" si="6"/>
        <v>221</v>
      </c>
      <c r="V8">
        <f t="shared" si="7"/>
        <v>495</v>
      </c>
      <c r="W8">
        <f t="shared" si="8"/>
        <v>171.5</v>
      </c>
      <c r="X8">
        <f t="shared" si="12"/>
        <v>-312.73692191053829</v>
      </c>
      <c r="Y8">
        <f t="shared" si="13"/>
        <v>351.76402577710388</v>
      </c>
      <c r="Z8">
        <f t="shared" si="9"/>
        <v>351.76402577710388</v>
      </c>
      <c r="AA8">
        <f t="shared" si="10"/>
        <v>0.36416974904465432</v>
      </c>
      <c r="AB8">
        <f t="shared" si="14"/>
        <v>0.56239606060606062</v>
      </c>
      <c r="AC8">
        <f t="shared" si="11"/>
        <v>72208.206361389777</v>
      </c>
      <c r="AD8" s="4">
        <f t="shared" si="15"/>
        <v>50545.744452972838</v>
      </c>
      <c r="AE8" s="77">
        <f t="shared" si="16"/>
        <v>23351.351351351354</v>
      </c>
      <c r="AF8" s="77">
        <f t="shared" si="17"/>
        <v>27194.393101621485</v>
      </c>
      <c r="AG8" s="82" t="s">
        <v>411</v>
      </c>
      <c r="AH8" s="79">
        <f t="shared" si="18"/>
        <v>6842.4854040404043</v>
      </c>
      <c r="AI8" s="79">
        <f t="shared" si="19"/>
        <v>-40442.485404040402</v>
      </c>
      <c r="AJ8" s="79">
        <f t="shared" si="20"/>
        <v>-16442.485404040402</v>
      </c>
      <c r="AK8" s="80">
        <f t="shared" si="21"/>
        <v>-16442.485404040402</v>
      </c>
      <c r="AL8" s="80">
        <f t="shared" si="22"/>
        <v>-22442.485404040402</v>
      </c>
      <c r="AM8" s="80">
        <f t="shared" si="23"/>
        <v>-13248.092302418918</v>
      </c>
      <c r="AN8" s="80">
        <f t="shared" si="24"/>
        <v>10751.907697581082</v>
      </c>
      <c r="AO8" s="80">
        <f t="shared" si="25"/>
        <v>10751.907697581082</v>
      </c>
      <c r="AP8" s="80">
        <f t="shared" si="26"/>
        <v>4751.9076975810822</v>
      </c>
    </row>
    <row r="9" spans="1:96">
      <c r="A9" s="30" t="s">
        <v>55</v>
      </c>
      <c r="B9" s="30" t="s">
        <v>297</v>
      </c>
      <c r="C9" s="30" t="s">
        <v>357</v>
      </c>
      <c r="D9" s="30">
        <v>1</v>
      </c>
      <c r="E9" s="30">
        <v>1600</v>
      </c>
      <c r="F9" s="29">
        <f t="shared" si="0"/>
        <v>0.97297297297297303</v>
      </c>
      <c r="G9" s="31">
        <f t="shared" si="1"/>
        <v>18681.081081081084</v>
      </c>
      <c r="H9" s="30">
        <v>380</v>
      </c>
      <c r="I9" s="30">
        <v>0.41099999999999998</v>
      </c>
      <c r="J9" s="30">
        <v>202</v>
      </c>
      <c r="K9" s="33">
        <v>646</v>
      </c>
      <c r="L9">
        <f t="shared" si="2"/>
        <v>444</v>
      </c>
      <c r="M9">
        <f t="shared" si="3"/>
        <v>178</v>
      </c>
      <c r="N9">
        <f t="shared" si="4"/>
        <v>0.42072072072072075</v>
      </c>
      <c r="O9" s="4">
        <f t="shared" si="5"/>
        <v>0.41099999999999998</v>
      </c>
      <c r="U9" s="3">
        <f t="shared" si="6"/>
        <v>202</v>
      </c>
      <c r="V9">
        <f t="shared" si="7"/>
        <v>555</v>
      </c>
      <c r="W9">
        <f t="shared" si="8"/>
        <v>146.5</v>
      </c>
      <c r="X9">
        <f t="shared" si="12"/>
        <v>-350.64442759666412</v>
      </c>
      <c r="Y9">
        <f t="shared" si="13"/>
        <v>371.50815011372248</v>
      </c>
      <c r="Z9">
        <f t="shared" si="9"/>
        <v>371.50815011372248</v>
      </c>
      <c r="AA9">
        <f t="shared" si="10"/>
        <v>0.40542009029499548</v>
      </c>
      <c r="AB9">
        <f t="shared" si="14"/>
        <v>0.5297505405405406</v>
      </c>
      <c r="AC9">
        <f t="shared" si="11"/>
        <v>71834.424818355692</v>
      </c>
      <c r="AD9" s="4">
        <f t="shared" si="15"/>
        <v>50284.097372848984</v>
      </c>
      <c r="AE9" s="77">
        <f t="shared" si="16"/>
        <v>18681.081081081084</v>
      </c>
      <c r="AF9" s="77">
        <f t="shared" si="17"/>
        <v>31603.016291767901</v>
      </c>
      <c r="AG9" s="83">
        <v>5</v>
      </c>
      <c r="AH9" s="79">
        <f t="shared" si="18"/>
        <v>6445.2982432432445</v>
      </c>
      <c r="AI9" s="79">
        <f t="shared" si="19"/>
        <v>-40045.298243243247</v>
      </c>
      <c r="AJ9" s="79">
        <f t="shared" si="20"/>
        <v>-16045.298243243244</v>
      </c>
      <c r="AK9" s="80">
        <f t="shared" si="21"/>
        <v>-16045.298243243244</v>
      </c>
      <c r="AL9" s="80">
        <f t="shared" si="22"/>
        <v>-22045.298243243244</v>
      </c>
      <c r="AM9" s="80">
        <f t="shared" si="23"/>
        <v>-8442.2819514753464</v>
      </c>
      <c r="AN9" s="80">
        <f t="shared" si="24"/>
        <v>15557.718048524657</v>
      </c>
      <c r="AO9" s="80">
        <f t="shared" si="25"/>
        <v>15557.718048524657</v>
      </c>
      <c r="AP9" s="80">
        <f t="shared" si="26"/>
        <v>9557.7180485246572</v>
      </c>
    </row>
    <row r="10" spans="1:96">
      <c r="A10" s="30" t="s">
        <v>56</v>
      </c>
      <c r="B10" s="30" t="s">
        <v>297</v>
      </c>
      <c r="C10" s="30" t="s">
        <v>357</v>
      </c>
      <c r="D10" s="30">
        <v>2</v>
      </c>
      <c r="E10" s="30">
        <v>2800</v>
      </c>
      <c r="F10" s="29">
        <f t="shared" si="0"/>
        <v>0.97297297297297303</v>
      </c>
      <c r="G10" s="31">
        <f t="shared" si="1"/>
        <v>32691.891891891893</v>
      </c>
      <c r="H10" s="30">
        <v>374</v>
      </c>
      <c r="I10" s="30">
        <v>0.52600000000000002</v>
      </c>
      <c r="J10" s="30">
        <v>197</v>
      </c>
      <c r="K10" s="33">
        <v>639</v>
      </c>
      <c r="L10">
        <f t="shared" si="2"/>
        <v>442</v>
      </c>
      <c r="M10">
        <f t="shared" si="3"/>
        <v>177</v>
      </c>
      <c r="N10">
        <f t="shared" si="4"/>
        <v>0.42036199095022619</v>
      </c>
      <c r="O10" s="4">
        <f t="shared" si="5"/>
        <v>0.52600000000000002</v>
      </c>
      <c r="U10" s="3">
        <f t="shared" si="6"/>
        <v>197</v>
      </c>
      <c r="V10">
        <f t="shared" si="7"/>
        <v>552.5</v>
      </c>
      <c r="W10">
        <f t="shared" si="8"/>
        <v>141.75</v>
      </c>
      <c r="X10">
        <f t="shared" si="12"/>
        <v>-349.06494819307557</v>
      </c>
      <c r="Y10">
        <f t="shared" si="13"/>
        <v>367.78964493303005</v>
      </c>
      <c r="Z10">
        <f t="shared" si="9"/>
        <v>367.78964493303005</v>
      </c>
      <c r="AA10">
        <f t="shared" si="10"/>
        <v>0.40912152929055212</v>
      </c>
      <c r="AB10">
        <f t="shared" si="14"/>
        <v>0.526821221719457</v>
      </c>
      <c r="AC10">
        <f t="shared" si="11"/>
        <v>70722.177378975233</v>
      </c>
      <c r="AD10" s="4">
        <f t="shared" si="15"/>
        <v>49505.524165282659</v>
      </c>
      <c r="AE10" s="77">
        <f t="shared" si="16"/>
        <v>32691.891891891893</v>
      </c>
      <c r="AF10" s="77">
        <f t="shared" si="17"/>
        <v>16813.632273390765</v>
      </c>
      <c r="AG10" s="81"/>
      <c r="AH10" s="79">
        <f t="shared" si="18"/>
        <v>6409.6581975867266</v>
      </c>
      <c r="AI10" s="79">
        <f t="shared" si="19"/>
        <v>-40009.65819758673</v>
      </c>
      <c r="AJ10" s="79">
        <f t="shared" si="20"/>
        <v>-16009.658197586727</v>
      </c>
      <c r="AK10" s="80">
        <f t="shared" si="21"/>
        <v>-16009.658197586727</v>
      </c>
      <c r="AL10" s="80">
        <f t="shared" si="22"/>
        <v>-22009.658197586727</v>
      </c>
      <c r="AM10" s="80">
        <f t="shared" si="23"/>
        <v>-23196.025924195965</v>
      </c>
      <c r="AN10" s="80">
        <f t="shared" si="24"/>
        <v>803.97407580403888</v>
      </c>
      <c r="AO10" s="80">
        <f t="shared" si="25"/>
        <v>803.97407580403888</v>
      </c>
      <c r="AP10" s="80">
        <f t="shared" si="26"/>
        <v>-5196.0259241959611</v>
      </c>
    </row>
    <row r="11" spans="1:96">
      <c r="A11" s="30" t="s">
        <v>57</v>
      </c>
      <c r="B11" s="30" t="s">
        <v>298</v>
      </c>
      <c r="C11" s="30" t="s">
        <v>356</v>
      </c>
      <c r="D11" s="30">
        <v>1</v>
      </c>
      <c r="E11" s="30">
        <v>1100</v>
      </c>
      <c r="F11" s="29">
        <f t="shared" si="0"/>
        <v>0.97297297297297303</v>
      </c>
      <c r="G11" s="31">
        <f t="shared" si="1"/>
        <v>12843.243243243243</v>
      </c>
      <c r="H11" s="30">
        <v>386</v>
      </c>
      <c r="I11" s="30">
        <v>0.43290000000000001</v>
      </c>
      <c r="J11" s="30">
        <v>114</v>
      </c>
      <c r="K11" s="33">
        <v>477</v>
      </c>
      <c r="L11">
        <f t="shared" si="2"/>
        <v>363</v>
      </c>
      <c r="M11">
        <f t="shared" si="3"/>
        <v>272</v>
      </c>
      <c r="N11">
        <f t="shared" si="4"/>
        <v>0.69944903581267226</v>
      </c>
      <c r="O11" s="4">
        <f t="shared" si="5"/>
        <v>0.43290000000000001</v>
      </c>
      <c r="U11" s="3">
        <f t="shared" si="6"/>
        <v>114</v>
      </c>
      <c r="V11">
        <f t="shared" si="7"/>
        <v>453.75</v>
      </c>
      <c r="W11">
        <f t="shared" si="8"/>
        <v>68.625</v>
      </c>
      <c r="X11">
        <f t="shared" si="12"/>
        <v>-286.67551175132678</v>
      </c>
      <c r="Y11">
        <f t="shared" si="13"/>
        <v>278.15869029567858</v>
      </c>
      <c r="Z11">
        <f t="shared" si="9"/>
        <v>278.15869029567858</v>
      </c>
      <c r="AA11">
        <f t="shared" si="10"/>
        <v>0.46178223756623377</v>
      </c>
      <c r="AB11">
        <f t="shared" si="14"/>
        <v>0.48514553719008263</v>
      </c>
      <c r="AC11">
        <f t="shared" si="11"/>
        <v>49255.818238069187</v>
      </c>
      <c r="AD11" s="4">
        <f t="shared" si="15"/>
        <v>34479.072766648431</v>
      </c>
      <c r="AE11" s="77">
        <f t="shared" si="16"/>
        <v>12843.243243243243</v>
      </c>
      <c r="AF11" s="77">
        <f t="shared" si="17"/>
        <v>21635.829523405188</v>
      </c>
      <c r="AG11" s="55" t="s">
        <v>412</v>
      </c>
      <c r="AH11" s="79">
        <f t="shared" si="18"/>
        <v>5902.604035812672</v>
      </c>
      <c r="AI11" s="79">
        <f t="shared" si="19"/>
        <v>-39502.60403581267</v>
      </c>
      <c r="AJ11" s="79">
        <f t="shared" si="20"/>
        <v>-15502.604035812672</v>
      </c>
      <c r="AK11" s="80">
        <f t="shared" si="21"/>
        <v>-15502.604035812672</v>
      </c>
      <c r="AL11" s="80">
        <f t="shared" si="22"/>
        <v>-21502.60403581267</v>
      </c>
      <c r="AM11" s="80">
        <f t="shared" si="23"/>
        <v>-17866.774512407483</v>
      </c>
      <c r="AN11" s="80">
        <f t="shared" si="24"/>
        <v>6133.2254875925155</v>
      </c>
      <c r="AO11" s="80">
        <f t="shared" si="25"/>
        <v>6133.2254875925155</v>
      </c>
      <c r="AP11" s="80">
        <f t="shared" si="26"/>
        <v>133.22548759251731</v>
      </c>
    </row>
    <row r="12" spans="1:96">
      <c r="A12" s="30" t="s">
        <v>58</v>
      </c>
      <c r="B12" s="30" t="s">
        <v>298</v>
      </c>
      <c r="C12" s="30" t="s">
        <v>356</v>
      </c>
      <c r="D12" s="30">
        <v>2</v>
      </c>
      <c r="E12" s="30">
        <v>1900</v>
      </c>
      <c r="F12" s="29">
        <f t="shared" si="0"/>
        <v>0.97297297297297303</v>
      </c>
      <c r="G12" s="31">
        <f t="shared" si="1"/>
        <v>22183.783783783783</v>
      </c>
      <c r="H12" s="30">
        <v>212</v>
      </c>
      <c r="I12" s="30">
        <v>0.69589999999999996</v>
      </c>
      <c r="J12" s="30">
        <v>80</v>
      </c>
      <c r="K12" s="33">
        <v>583</v>
      </c>
      <c r="L12">
        <f t="shared" si="2"/>
        <v>503</v>
      </c>
      <c r="M12">
        <f t="shared" si="3"/>
        <v>132</v>
      </c>
      <c r="N12">
        <f t="shared" si="4"/>
        <v>0.30994035785288276</v>
      </c>
      <c r="O12" s="4">
        <f t="shared" si="5"/>
        <v>0.69589999999999996</v>
      </c>
      <c r="U12" s="3">
        <f t="shared" si="6"/>
        <v>80</v>
      </c>
      <c r="V12">
        <f t="shared" si="7"/>
        <v>628.75</v>
      </c>
      <c r="W12">
        <f t="shared" si="8"/>
        <v>17.125</v>
      </c>
      <c r="X12">
        <f t="shared" si="12"/>
        <v>-397.23907000252717</v>
      </c>
      <c r="Y12">
        <f t="shared" si="13"/>
        <v>346.45405294414962</v>
      </c>
      <c r="Z12">
        <f t="shared" si="9"/>
        <v>346.45405294414962</v>
      </c>
      <c r="AA12">
        <f t="shared" si="10"/>
        <v>0.52378378201852827</v>
      </c>
      <c r="AB12">
        <f t="shared" si="14"/>
        <v>0.43607751491053676</v>
      </c>
      <c r="AC12">
        <f t="shared" si="11"/>
        <v>55144.50019007743</v>
      </c>
      <c r="AD12" s="4">
        <f t="shared" si="15"/>
        <v>38601.150133054201</v>
      </c>
      <c r="AE12" s="77">
        <f t="shared" si="16"/>
        <v>22183.783783783783</v>
      </c>
      <c r="AF12" s="77">
        <f t="shared" si="17"/>
        <v>16417.366349270418</v>
      </c>
      <c r="AG12" s="9" t="s">
        <v>413</v>
      </c>
      <c r="AH12" s="79">
        <f t="shared" si="18"/>
        <v>5305.6097647448642</v>
      </c>
      <c r="AI12" s="79">
        <f t="shared" si="19"/>
        <v>-38905.609764744862</v>
      </c>
      <c r="AJ12" s="79">
        <f t="shared" si="20"/>
        <v>-14905.609764744864</v>
      </c>
      <c r="AK12" s="80">
        <f t="shared" si="21"/>
        <v>-14905.609764744864</v>
      </c>
      <c r="AL12" s="80">
        <f t="shared" si="22"/>
        <v>-20905.609764744862</v>
      </c>
      <c r="AM12" s="80">
        <f t="shared" si="23"/>
        <v>-22488.243415474444</v>
      </c>
      <c r="AN12" s="80">
        <f t="shared" si="24"/>
        <v>1511.756584525554</v>
      </c>
      <c r="AO12" s="80">
        <f t="shared" si="25"/>
        <v>1511.756584525554</v>
      </c>
      <c r="AP12" s="80">
        <f t="shared" si="26"/>
        <v>-4488.2434154744442</v>
      </c>
    </row>
    <row r="13" spans="1:96">
      <c r="A13" s="30" t="s">
        <v>59</v>
      </c>
      <c r="B13" s="30" t="s">
        <v>298</v>
      </c>
      <c r="C13" s="30" t="s">
        <v>357</v>
      </c>
      <c r="D13" s="30">
        <v>1</v>
      </c>
      <c r="E13" s="30">
        <v>1800</v>
      </c>
      <c r="F13" s="29">
        <f t="shared" si="0"/>
        <v>0.97297297297297303</v>
      </c>
      <c r="G13" s="31">
        <f t="shared" si="1"/>
        <v>21016.216216216217</v>
      </c>
      <c r="H13" s="30">
        <v>969</v>
      </c>
      <c r="I13" s="30">
        <v>0.1096</v>
      </c>
      <c r="J13" s="30">
        <v>239</v>
      </c>
      <c r="K13" s="33">
        <v>1431</v>
      </c>
      <c r="L13">
        <f t="shared" si="2"/>
        <v>1192</v>
      </c>
      <c r="M13">
        <f t="shared" si="3"/>
        <v>730</v>
      </c>
      <c r="N13">
        <f t="shared" si="4"/>
        <v>0.58993288590604032</v>
      </c>
      <c r="O13" s="4">
        <f t="shared" si="5"/>
        <v>0.1096</v>
      </c>
      <c r="U13" s="3">
        <f t="shared" si="6"/>
        <v>239</v>
      </c>
      <c r="V13">
        <f t="shared" si="7"/>
        <v>1490</v>
      </c>
      <c r="W13">
        <f t="shared" si="8"/>
        <v>90</v>
      </c>
      <c r="X13">
        <f t="shared" si="12"/>
        <v>-941.36972453879207</v>
      </c>
      <c r="Y13">
        <f t="shared" si="13"/>
        <v>845.72908769269657</v>
      </c>
      <c r="Z13">
        <f t="shared" si="9"/>
        <v>845.72908769269657</v>
      </c>
      <c r="AA13">
        <f t="shared" si="10"/>
        <v>0.50720072999509835</v>
      </c>
      <c r="AB13">
        <f t="shared" si="14"/>
        <v>0.44920134228187919</v>
      </c>
      <c r="AC13">
        <f t="shared" si="11"/>
        <v>138664.46411041176</v>
      </c>
      <c r="AD13" s="4">
        <f t="shared" si="15"/>
        <v>97065.124877288225</v>
      </c>
      <c r="AE13" s="77">
        <f t="shared" si="16"/>
        <v>21016.216216216217</v>
      </c>
      <c r="AF13" s="77">
        <f t="shared" si="17"/>
        <v>76048.908661072011</v>
      </c>
      <c r="AG13" s="82">
        <v>3600</v>
      </c>
      <c r="AH13" s="79">
        <f t="shared" si="18"/>
        <v>5465.2829977628635</v>
      </c>
      <c r="AI13" s="79">
        <f t="shared" si="19"/>
        <v>-39065.282997762864</v>
      </c>
      <c r="AJ13" s="79">
        <f t="shared" si="20"/>
        <v>-15065.282997762864</v>
      </c>
      <c r="AK13" s="80">
        <f t="shared" si="21"/>
        <v>-15065.282997762864</v>
      </c>
      <c r="AL13" s="80">
        <f t="shared" si="22"/>
        <v>-21065.282997762864</v>
      </c>
      <c r="AM13" s="80">
        <f t="shared" si="23"/>
        <v>36983.625663309147</v>
      </c>
      <c r="AN13" s="80">
        <f t="shared" si="24"/>
        <v>60983.625663309147</v>
      </c>
      <c r="AO13" s="80">
        <f t="shared" si="25"/>
        <v>60983.625663309147</v>
      </c>
      <c r="AP13" s="80">
        <f t="shared" si="26"/>
        <v>54983.625663309147</v>
      </c>
    </row>
    <row r="14" spans="1:96">
      <c r="A14" s="30" t="s">
        <v>60</v>
      </c>
      <c r="B14" s="30" t="s">
        <v>298</v>
      </c>
      <c r="C14" s="30" t="s">
        <v>357</v>
      </c>
      <c r="D14" s="30">
        <v>2</v>
      </c>
      <c r="E14" s="30">
        <v>3200</v>
      </c>
      <c r="F14" s="29">
        <f t="shared" si="0"/>
        <v>0.97297297297297303</v>
      </c>
      <c r="G14" s="31">
        <f t="shared" si="1"/>
        <v>37362.162162162167</v>
      </c>
      <c r="H14" s="30">
        <v>885</v>
      </c>
      <c r="I14" s="30">
        <v>0.22470000000000001</v>
      </c>
      <c r="J14" s="30">
        <v>236</v>
      </c>
      <c r="K14" s="33">
        <v>1533</v>
      </c>
      <c r="L14">
        <f t="shared" si="2"/>
        <v>1297</v>
      </c>
      <c r="M14">
        <f t="shared" si="3"/>
        <v>649</v>
      </c>
      <c r="N14">
        <f t="shared" si="4"/>
        <v>0.50030840400925214</v>
      </c>
      <c r="O14" s="4">
        <f t="shared" si="5"/>
        <v>0.22470000000000001</v>
      </c>
      <c r="U14" s="3">
        <f t="shared" si="6"/>
        <v>236</v>
      </c>
      <c r="V14">
        <f t="shared" si="7"/>
        <v>1621.25</v>
      </c>
      <c r="W14">
        <f t="shared" si="8"/>
        <v>73.875</v>
      </c>
      <c r="X14">
        <f t="shared" si="12"/>
        <v>-1024.2923932271924</v>
      </c>
      <c r="Y14">
        <f t="shared" si="13"/>
        <v>908.20060967904988</v>
      </c>
      <c r="Z14">
        <f t="shared" si="9"/>
        <v>908.20060967904988</v>
      </c>
      <c r="AA14">
        <f t="shared" si="10"/>
        <v>0.51461872609347714</v>
      </c>
      <c r="AB14">
        <f t="shared" si="14"/>
        <v>0.44333074016962221</v>
      </c>
      <c r="AC14">
        <f t="shared" si="11"/>
        <v>146961.13570670309</v>
      </c>
      <c r="AD14" s="4">
        <f t="shared" si="15"/>
        <v>102872.79499469216</v>
      </c>
      <c r="AE14" s="77">
        <f t="shared" si="16"/>
        <v>37362.162162162167</v>
      </c>
      <c r="AF14" s="77">
        <f t="shared" si="17"/>
        <v>65510.632832529991</v>
      </c>
      <c r="AG14" s="9" t="s">
        <v>414</v>
      </c>
      <c r="AH14" s="79">
        <f t="shared" si="18"/>
        <v>5393.8573387304041</v>
      </c>
      <c r="AI14" s="79">
        <f t="shared" si="19"/>
        <v>-38993.857338730406</v>
      </c>
      <c r="AJ14" s="79">
        <f t="shared" si="20"/>
        <v>-14993.857338730404</v>
      </c>
      <c r="AK14" s="80">
        <f t="shared" si="21"/>
        <v>-14993.857338730404</v>
      </c>
      <c r="AL14" s="80">
        <f t="shared" si="22"/>
        <v>-20993.857338730406</v>
      </c>
      <c r="AM14" s="80">
        <f t="shared" si="23"/>
        <v>26516.775493799585</v>
      </c>
      <c r="AN14" s="80">
        <f t="shared" si="24"/>
        <v>50516.775493799585</v>
      </c>
      <c r="AO14" s="80">
        <f t="shared" si="25"/>
        <v>50516.775493799585</v>
      </c>
      <c r="AP14" s="80">
        <f t="shared" si="26"/>
        <v>44516.775493799585</v>
      </c>
    </row>
    <row r="15" spans="1:96">
      <c r="A15" s="30" t="s">
        <v>61</v>
      </c>
      <c r="B15" s="30" t="s">
        <v>299</v>
      </c>
      <c r="C15" s="30" t="s">
        <v>356</v>
      </c>
      <c r="D15" s="30">
        <v>1</v>
      </c>
      <c r="E15" s="30">
        <v>1000</v>
      </c>
      <c r="F15" s="29">
        <f t="shared" si="0"/>
        <v>0.97297297297297303</v>
      </c>
      <c r="G15" s="31">
        <f t="shared" si="1"/>
        <v>11675.675675675677</v>
      </c>
      <c r="H15" s="30">
        <v>287</v>
      </c>
      <c r="I15" s="30">
        <v>0.21920000000000001</v>
      </c>
      <c r="J15" s="30">
        <v>138</v>
      </c>
      <c r="K15" s="33">
        <v>550</v>
      </c>
      <c r="L15">
        <f t="shared" si="2"/>
        <v>412</v>
      </c>
      <c r="M15">
        <f t="shared" si="3"/>
        <v>149</v>
      </c>
      <c r="N15">
        <f t="shared" si="4"/>
        <v>0.38932038834951455</v>
      </c>
      <c r="O15" s="4">
        <f t="shared" si="5"/>
        <v>0.21920000000000001</v>
      </c>
      <c r="U15" s="3">
        <f t="shared" si="6"/>
        <v>138</v>
      </c>
      <c r="V15">
        <f t="shared" si="7"/>
        <v>515</v>
      </c>
      <c r="W15">
        <f t="shared" si="8"/>
        <v>86.5</v>
      </c>
      <c r="X15">
        <f t="shared" si="12"/>
        <v>-325.37275713924691</v>
      </c>
      <c r="Y15">
        <f t="shared" si="13"/>
        <v>320.01206722264345</v>
      </c>
      <c r="Z15">
        <f t="shared" si="9"/>
        <v>320.01206722264345</v>
      </c>
      <c r="AA15">
        <f t="shared" si="10"/>
        <v>0.45342148975270574</v>
      </c>
      <c r="AB15">
        <f t="shared" si="14"/>
        <v>0.49176223300970873</v>
      </c>
      <c r="AC15">
        <f t="shared" si="11"/>
        <v>57439.994800122957</v>
      </c>
      <c r="AD15" s="4">
        <f t="shared" si="15"/>
        <v>40207.996360086065</v>
      </c>
      <c r="AE15" s="77">
        <f t="shared" si="16"/>
        <v>11675.675675675677</v>
      </c>
      <c r="AF15" s="77">
        <f t="shared" si="17"/>
        <v>28532.320684410388</v>
      </c>
      <c r="AG15" s="9" t="s">
        <v>415</v>
      </c>
      <c r="AH15" s="79">
        <f t="shared" si="18"/>
        <v>5983.1071682847887</v>
      </c>
      <c r="AI15" s="79">
        <f t="shared" si="19"/>
        <v>-39583.107168284791</v>
      </c>
      <c r="AJ15" s="79">
        <f t="shared" si="20"/>
        <v>-15583.107168284789</v>
      </c>
      <c r="AK15" s="80">
        <f t="shared" si="21"/>
        <v>-15583.107168284789</v>
      </c>
      <c r="AL15" s="80">
        <f t="shared" si="22"/>
        <v>-21583.107168284791</v>
      </c>
      <c r="AM15" s="80">
        <f t="shared" si="23"/>
        <v>-11050.786483874403</v>
      </c>
      <c r="AN15" s="80">
        <f t="shared" si="24"/>
        <v>12949.213516125599</v>
      </c>
      <c r="AO15" s="80">
        <f t="shared" si="25"/>
        <v>12949.213516125599</v>
      </c>
      <c r="AP15" s="80">
        <f t="shared" si="26"/>
        <v>6949.2135161255974</v>
      </c>
    </row>
    <row r="16" spans="1:96">
      <c r="A16" s="30" t="s">
        <v>62</v>
      </c>
      <c r="B16" s="30" t="s">
        <v>295</v>
      </c>
      <c r="C16" s="30" t="s">
        <v>357</v>
      </c>
      <c r="D16" s="30">
        <v>1</v>
      </c>
      <c r="E16" s="30">
        <v>1000</v>
      </c>
      <c r="F16" s="29">
        <f t="shared" si="0"/>
        <v>0.97297297297297303</v>
      </c>
      <c r="G16" s="31">
        <f t="shared" si="1"/>
        <v>11675.675675675677</v>
      </c>
      <c r="H16" s="30">
        <v>206</v>
      </c>
      <c r="I16" s="30">
        <v>0.39179999999999998</v>
      </c>
      <c r="J16" s="30">
        <v>116</v>
      </c>
      <c r="K16" s="33">
        <v>296</v>
      </c>
      <c r="L16">
        <f t="shared" si="2"/>
        <v>180</v>
      </c>
      <c r="M16">
        <f t="shared" si="3"/>
        <v>90</v>
      </c>
      <c r="N16">
        <f t="shared" si="4"/>
        <v>0.5</v>
      </c>
      <c r="O16" s="4">
        <f t="shared" si="5"/>
        <v>0.39179999999999998</v>
      </c>
      <c r="U16" s="3">
        <f t="shared" si="6"/>
        <v>116</v>
      </c>
      <c r="V16">
        <f t="shared" si="7"/>
        <v>225</v>
      </c>
      <c r="W16">
        <f t="shared" si="8"/>
        <v>93.5</v>
      </c>
      <c r="X16">
        <f t="shared" si="12"/>
        <v>-142.15314632297196</v>
      </c>
      <c r="Y16">
        <f t="shared" si="13"/>
        <v>167.66546626231997</v>
      </c>
      <c r="Z16">
        <f t="shared" si="9"/>
        <v>167.66546626231997</v>
      </c>
      <c r="AA16">
        <f t="shared" si="10"/>
        <v>0.32962429449919983</v>
      </c>
      <c r="AB16">
        <f t="shared" si="14"/>
        <v>0.58973533333333328</v>
      </c>
      <c r="AC16">
        <f t="shared" si="11"/>
        <v>36090.561116664772</v>
      </c>
      <c r="AD16" s="4">
        <f t="shared" si="15"/>
        <v>25263.392781665338</v>
      </c>
      <c r="AE16" s="77">
        <f t="shared" si="16"/>
        <v>11675.675675675677</v>
      </c>
      <c r="AF16" s="77">
        <f t="shared" si="17"/>
        <v>13587.717105989661</v>
      </c>
      <c r="AG16" s="82">
        <v>0</v>
      </c>
      <c r="AH16" s="79">
        <f t="shared" si="18"/>
        <v>7175.1132222222213</v>
      </c>
      <c r="AI16" s="79">
        <f t="shared" si="19"/>
        <v>-40775.113222222222</v>
      </c>
      <c r="AJ16" s="79">
        <f t="shared" si="20"/>
        <v>-16775.113222222222</v>
      </c>
      <c r="AK16" s="80">
        <f t="shared" si="21"/>
        <v>-16775.113222222222</v>
      </c>
      <c r="AL16" s="80">
        <f t="shared" si="22"/>
        <v>-22775.113222222222</v>
      </c>
      <c r="AM16" s="80">
        <f t="shared" si="23"/>
        <v>-27187.396116232561</v>
      </c>
      <c r="AN16" s="80">
        <f t="shared" si="24"/>
        <v>-3187.3961162325613</v>
      </c>
      <c r="AO16" s="80">
        <f t="shared" si="25"/>
        <v>-3187.3961162325613</v>
      </c>
      <c r="AP16" s="80">
        <f t="shared" si="26"/>
        <v>-9187.3961162325613</v>
      </c>
    </row>
    <row r="17" spans="1:42">
      <c r="A17" s="30" t="s">
        <v>63</v>
      </c>
      <c r="B17" s="30" t="s">
        <v>299</v>
      </c>
      <c r="C17" s="30" t="s">
        <v>356</v>
      </c>
      <c r="D17" s="30">
        <v>2</v>
      </c>
      <c r="E17" s="30">
        <v>1300</v>
      </c>
      <c r="F17" s="29">
        <f t="shared" si="0"/>
        <v>0.97297297297297303</v>
      </c>
      <c r="G17" s="31">
        <f t="shared" si="1"/>
        <v>15178.378378378378</v>
      </c>
      <c r="H17" s="30">
        <v>462</v>
      </c>
      <c r="I17" s="30">
        <v>0.53700000000000003</v>
      </c>
      <c r="J17" s="30">
        <v>175</v>
      </c>
      <c r="K17" s="33">
        <v>917</v>
      </c>
      <c r="L17">
        <f t="shared" si="2"/>
        <v>742</v>
      </c>
      <c r="M17">
        <f t="shared" si="3"/>
        <v>287</v>
      </c>
      <c r="N17">
        <f t="shared" si="4"/>
        <v>0.40943396226415096</v>
      </c>
      <c r="O17" s="4">
        <f t="shared" si="5"/>
        <v>0.53700000000000003</v>
      </c>
      <c r="U17" s="3">
        <f t="shared" si="6"/>
        <v>175</v>
      </c>
      <c r="V17">
        <f t="shared" si="7"/>
        <v>927.5</v>
      </c>
      <c r="W17">
        <f t="shared" si="8"/>
        <v>82.25</v>
      </c>
      <c r="X17">
        <f t="shared" si="12"/>
        <v>-585.98685873136219</v>
      </c>
      <c r="Y17">
        <f t="shared" si="13"/>
        <v>539.56542203689673</v>
      </c>
      <c r="Z17">
        <f t="shared" si="9"/>
        <v>539.56542203689673</v>
      </c>
      <c r="AA17">
        <f t="shared" si="10"/>
        <v>0.49306244963546819</v>
      </c>
      <c r="AB17">
        <f t="shared" si="14"/>
        <v>0.46039037735849048</v>
      </c>
      <c r="AC17">
        <f t="shared" si="11"/>
        <v>90669.915815323431</v>
      </c>
      <c r="AD17" s="4">
        <f t="shared" si="15"/>
        <v>63468.941070726396</v>
      </c>
      <c r="AE17" s="77">
        <f t="shared" si="16"/>
        <v>15178.378378378378</v>
      </c>
      <c r="AF17" s="77">
        <f t="shared" si="17"/>
        <v>48290.562692348016</v>
      </c>
      <c r="AG17" s="9" t="s">
        <v>416</v>
      </c>
      <c r="AH17" s="79">
        <f t="shared" si="18"/>
        <v>5601.4162578616342</v>
      </c>
      <c r="AI17" s="79">
        <f t="shared" si="19"/>
        <v>-39201.416257861638</v>
      </c>
      <c r="AJ17" s="79">
        <f t="shared" si="20"/>
        <v>-15201.416257861634</v>
      </c>
      <c r="AK17" s="80">
        <f t="shared" si="21"/>
        <v>-15201.416257861634</v>
      </c>
      <c r="AL17" s="80">
        <f t="shared" si="22"/>
        <v>-21201.416257861634</v>
      </c>
      <c r="AM17" s="80">
        <f t="shared" si="23"/>
        <v>9089.146434486378</v>
      </c>
      <c r="AN17" s="80">
        <f t="shared" si="24"/>
        <v>33089.146434486378</v>
      </c>
      <c r="AO17" s="80">
        <f t="shared" si="25"/>
        <v>33089.146434486378</v>
      </c>
      <c r="AP17" s="80">
        <f t="shared" si="26"/>
        <v>27089.146434486382</v>
      </c>
    </row>
    <row r="18" spans="1:42">
      <c r="A18" s="30" t="s">
        <v>64</v>
      </c>
      <c r="B18" s="30" t="s">
        <v>299</v>
      </c>
      <c r="C18" s="30" t="s">
        <v>357</v>
      </c>
      <c r="D18" s="30">
        <v>1</v>
      </c>
      <c r="E18" s="30">
        <v>1200</v>
      </c>
      <c r="F18" s="29">
        <f t="shared" si="0"/>
        <v>0.97297297297297303</v>
      </c>
      <c r="G18" s="31">
        <f t="shared" si="1"/>
        <v>14010.810810810812</v>
      </c>
      <c r="H18" s="30">
        <v>389</v>
      </c>
      <c r="I18" s="30">
        <v>0.51229999999999998</v>
      </c>
      <c r="J18" s="30">
        <v>130</v>
      </c>
      <c r="K18" s="33">
        <v>821</v>
      </c>
      <c r="L18">
        <f t="shared" si="2"/>
        <v>691</v>
      </c>
      <c r="M18">
        <f t="shared" si="3"/>
        <v>259</v>
      </c>
      <c r="N18">
        <f t="shared" si="4"/>
        <v>0.39985528219971056</v>
      </c>
      <c r="O18" s="4">
        <f t="shared" si="5"/>
        <v>0.51229999999999998</v>
      </c>
      <c r="U18" s="3">
        <f t="shared" si="6"/>
        <v>130</v>
      </c>
      <c r="V18">
        <f t="shared" si="7"/>
        <v>863.75</v>
      </c>
      <c r="W18">
        <f t="shared" si="8"/>
        <v>43.625</v>
      </c>
      <c r="X18">
        <f t="shared" si="12"/>
        <v>-545.71013393985345</v>
      </c>
      <c r="Y18">
        <f t="shared" si="13"/>
        <v>485.99353992923938</v>
      </c>
      <c r="Z18">
        <f t="shared" si="9"/>
        <v>485.99353992923938</v>
      </c>
      <c r="AA18">
        <f t="shared" si="10"/>
        <v>0.51214881612647101</v>
      </c>
      <c r="AB18">
        <f t="shared" si="14"/>
        <v>0.44528542691751088</v>
      </c>
      <c r="AC18">
        <f t="shared" si="11"/>
        <v>78988.131930888456</v>
      </c>
      <c r="AD18" s="4">
        <f t="shared" si="15"/>
        <v>55291.692351621918</v>
      </c>
      <c r="AE18" s="77">
        <f t="shared" si="16"/>
        <v>14010.810810810812</v>
      </c>
      <c r="AF18" s="77">
        <f t="shared" si="17"/>
        <v>41280.881540811104</v>
      </c>
      <c r="AG18" s="84">
        <v>6000</v>
      </c>
      <c r="AH18" s="79">
        <f t="shared" si="18"/>
        <v>5417.6393608297158</v>
      </c>
      <c r="AI18" s="79">
        <f t="shared" si="19"/>
        <v>-39017.639360829715</v>
      </c>
      <c r="AJ18" s="79">
        <f t="shared" si="20"/>
        <v>-15017.639360829715</v>
      </c>
      <c r="AK18" s="80">
        <f t="shared" si="21"/>
        <v>-15017.639360829715</v>
      </c>
      <c r="AL18" s="80">
        <f t="shared" si="22"/>
        <v>-21017.639360829715</v>
      </c>
      <c r="AM18" s="80">
        <f t="shared" si="23"/>
        <v>2263.2421799813892</v>
      </c>
      <c r="AN18" s="80">
        <f t="shared" si="24"/>
        <v>26263.242179981389</v>
      </c>
      <c r="AO18" s="80">
        <f t="shared" si="25"/>
        <v>26263.242179981389</v>
      </c>
      <c r="AP18" s="80">
        <f t="shared" si="26"/>
        <v>20263.242179981389</v>
      </c>
    </row>
    <row r="19" spans="1:42">
      <c r="A19" s="30" t="s">
        <v>65</v>
      </c>
      <c r="B19" s="30" t="s">
        <v>299</v>
      </c>
      <c r="C19" s="30" t="s">
        <v>357</v>
      </c>
      <c r="D19" s="30">
        <v>2</v>
      </c>
      <c r="E19" s="30">
        <v>1600</v>
      </c>
      <c r="F19" s="29">
        <f t="shared" si="0"/>
        <v>0.97297297297297303</v>
      </c>
      <c r="G19" s="31">
        <f t="shared" si="1"/>
        <v>18681.081081081084</v>
      </c>
      <c r="H19" s="30">
        <v>678</v>
      </c>
      <c r="I19" s="30">
        <v>0.36159999999999998</v>
      </c>
      <c r="J19" s="30">
        <v>241</v>
      </c>
      <c r="K19" s="33">
        <v>866</v>
      </c>
      <c r="L19">
        <f t="shared" si="2"/>
        <v>625</v>
      </c>
      <c r="M19">
        <f t="shared" si="3"/>
        <v>437</v>
      </c>
      <c r="N19">
        <f t="shared" si="4"/>
        <v>0.65936000000000006</v>
      </c>
      <c r="O19" s="4">
        <f t="shared" si="5"/>
        <v>0.36159999999999998</v>
      </c>
      <c r="U19" s="3">
        <f t="shared" si="6"/>
        <v>241</v>
      </c>
      <c r="V19">
        <f t="shared" si="7"/>
        <v>781.25</v>
      </c>
      <c r="W19">
        <f t="shared" si="8"/>
        <v>162.875</v>
      </c>
      <c r="X19">
        <f t="shared" si="12"/>
        <v>-493.58731362143038</v>
      </c>
      <c r="Y19">
        <f t="shared" si="13"/>
        <v>501.28286896638872</v>
      </c>
      <c r="Z19">
        <f t="shared" si="9"/>
        <v>501.28286896638872</v>
      </c>
      <c r="AA19">
        <f t="shared" si="10"/>
        <v>0.43316207227697756</v>
      </c>
      <c r="AB19">
        <f t="shared" si="14"/>
        <v>0.50779553599999994</v>
      </c>
      <c r="AC19">
        <f t="shared" si="11"/>
        <v>92910.459144057866</v>
      </c>
      <c r="AD19" s="4">
        <f t="shared" si="15"/>
        <v>65037.321400840505</v>
      </c>
      <c r="AE19" s="77">
        <f t="shared" si="16"/>
        <v>18681.081081081084</v>
      </c>
      <c r="AF19" s="77">
        <f t="shared" si="17"/>
        <v>46356.240319759425</v>
      </c>
      <c r="AG19" s="81"/>
      <c r="AH19" s="79">
        <f t="shared" si="18"/>
        <v>6178.1790213333325</v>
      </c>
      <c r="AI19" s="79">
        <f t="shared" si="19"/>
        <v>-39778.17902133333</v>
      </c>
      <c r="AJ19" s="79">
        <f t="shared" si="20"/>
        <v>-15778.179021333333</v>
      </c>
      <c r="AK19" s="80">
        <f t="shared" si="21"/>
        <v>-15778.179021333333</v>
      </c>
      <c r="AL19" s="80">
        <f t="shared" si="22"/>
        <v>-21778.179021333333</v>
      </c>
      <c r="AM19" s="80">
        <f t="shared" si="23"/>
        <v>6578.0612984260952</v>
      </c>
      <c r="AN19" s="80">
        <f t="shared" si="24"/>
        <v>30578.061298426092</v>
      </c>
      <c r="AO19" s="80">
        <f t="shared" si="25"/>
        <v>30578.061298426092</v>
      </c>
      <c r="AP19" s="80">
        <f t="shared" si="26"/>
        <v>24578.061298426092</v>
      </c>
    </row>
    <row r="20" spans="1:42">
      <c r="A20" s="30" t="s">
        <v>66</v>
      </c>
      <c r="B20" s="30" t="s">
        <v>300</v>
      </c>
      <c r="C20" s="30" t="s">
        <v>356</v>
      </c>
      <c r="D20" s="30">
        <v>1</v>
      </c>
      <c r="E20" s="30">
        <v>800</v>
      </c>
      <c r="F20" s="29">
        <f t="shared" si="0"/>
        <v>0.97297297297297303</v>
      </c>
      <c r="G20" s="31">
        <f t="shared" si="1"/>
        <v>9340.5405405405418</v>
      </c>
      <c r="H20" s="30">
        <v>163</v>
      </c>
      <c r="I20" s="30">
        <v>0.84379999999999999</v>
      </c>
      <c r="J20" s="30">
        <v>134</v>
      </c>
      <c r="K20" s="33">
        <v>288</v>
      </c>
      <c r="L20">
        <f t="shared" si="2"/>
        <v>154</v>
      </c>
      <c r="M20">
        <f t="shared" si="3"/>
        <v>29</v>
      </c>
      <c r="N20">
        <f t="shared" si="4"/>
        <v>0.25064935064935068</v>
      </c>
      <c r="O20" s="4">
        <f t="shared" si="5"/>
        <v>0.84379999999999999</v>
      </c>
      <c r="U20" s="3">
        <f t="shared" si="6"/>
        <v>134</v>
      </c>
      <c r="V20">
        <f t="shared" si="7"/>
        <v>192.5</v>
      </c>
      <c r="W20">
        <f t="shared" si="8"/>
        <v>114.75</v>
      </c>
      <c r="X20">
        <f t="shared" si="12"/>
        <v>-121.61991407632044</v>
      </c>
      <c r="Y20">
        <f t="shared" si="13"/>
        <v>160.82489891331815</v>
      </c>
      <c r="Z20">
        <f t="shared" si="9"/>
        <v>160.82489891331815</v>
      </c>
      <c r="AA20">
        <f t="shared" si="10"/>
        <v>0.23935012422502935</v>
      </c>
      <c r="AB20">
        <f t="shared" si="14"/>
        <v>0.66117831168831176</v>
      </c>
      <c r="AC20">
        <f t="shared" si="11"/>
        <v>38811.886326447151</v>
      </c>
      <c r="AD20" s="4">
        <f t="shared" si="15"/>
        <v>27168.320428513005</v>
      </c>
      <c r="AE20" s="77">
        <f t="shared" si="16"/>
        <v>9340.5405405405418</v>
      </c>
      <c r="AF20" s="77">
        <f t="shared" si="17"/>
        <v>17827.779887972465</v>
      </c>
      <c r="AG20" s="55" t="s">
        <v>417</v>
      </c>
      <c r="AH20" s="79">
        <f t="shared" si="18"/>
        <v>8044.3361255411264</v>
      </c>
      <c r="AI20" s="79">
        <f t="shared" si="19"/>
        <v>-41644.336125541129</v>
      </c>
      <c r="AJ20" s="79">
        <f t="shared" si="20"/>
        <v>-17644.336125541126</v>
      </c>
      <c r="AK20" s="80">
        <f t="shared" si="21"/>
        <v>-17644.336125541126</v>
      </c>
      <c r="AL20" s="80">
        <f t="shared" si="22"/>
        <v>-23644.336125541126</v>
      </c>
      <c r="AM20" s="80">
        <f t="shared" si="23"/>
        <v>-23816.556237568664</v>
      </c>
      <c r="AN20" s="80">
        <f t="shared" si="24"/>
        <v>183.44376243133956</v>
      </c>
      <c r="AO20" s="80">
        <f t="shared" si="25"/>
        <v>183.44376243133956</v>
      </c>
      <c r="AP20" s="80">
        <f t="shared" si="26"/>
        <v>-5816.5562375686604</v>
      </c>
    </row>
    <row r="21" spans="1:42">
      <c r="A21" s="30" t="s">
        <v>67</v>
      </c>
      <c r="B21" s="30" t="s">
        <v>300</v>
      </c>
      <c r="C21" s="30" t="s">
        <v>356</v>
      </c>
      <c r="D21" s="30">
        <v>2</v>
      </c>
      <c r="E21" s="30">
        <v>1200</v>
      </c>
      <c r="F21" s="29">
        <f t="shared" si="0"/>
        <v>0.97297297297297303</v>
      </c>
      <c r="G21" s="31">
        <f t="shared" si="1"/>
        <v>14010.810810810812</v>
      </c>
      <c r="H21" s="30">
        <v>374</v>
      </c>
      <c r="I21" s="30">
        <v>0.91510000000000002</v>
      </c>
      <c r="J21" s="30">
        <v>234</v>
      </c>
      <c r="K21" s="33">
        <v>794</v>
      </c>
      <c r="L21">
        <f t="shared" si="2"/>
        <v>560</v>
      </c>
      <c r="M21">
        <f t="shared" si="3"/>
        <v>140</v>
      </c>
      <c r="N21">
        <f t="shared" si="4"/>
        <v>0.30000000000000004</v>
      </c>
      <c r="O21" s="4">
        <f t="shared" si="5"/>
        <v>0.91510000000000002</v>
      </c>
      <c r="U21" s="3">
        <f t="shared" si="6"/>
        <v>234</v>
      </c>
      <c r="V21">
        <f t="shared" si="7"/>
        <v>700</v>
      </c>
      <c r="W21">
        <f t="shared" si="8"/>
        <v>164</v>
      </c>
      <c r="X21">
        <f t="shared" si="12"/>
        <v>-442.25423300480162</v>
      </c>
      <c r="Y21">
        <f t="shared" si="13"/>
        <v>458.18145059388422</v>
      </c>
      <c r="Z21">
        <f t="shared" si="9"/>
        <v>458.18145059388422</v>
      </c>
      <c r="AA21">
        <f t="shared" si="10"/>
        <v>0.42025921513412029</v>
      </c>
      <c r="AB21">
        <f t="shared" si="14"/>
        <v>0.51800685714285721</v>
      </c>
      <c r="AC21">
        <f t="shared" si="11"/>
        <v>86629.513626502041</v>
      </c>
      <c r="AD21" s="4">
        <f t="shared" si="15"/>
        <v>60640.659538551423</v>
      </c>
      <c r="AE21" s="77">
        <f t="shared" si="16"/>
        <v>14010.810810810812</v>
      </c>
      <c r="AF21" s="77">
        <f t="shared" si="17"/>
        <v>46629.848727740609</v>
      </c>
      <c r="AG21" s="82">
        <v>100</v>
      </c>
      <c r="AH21" s="79">
        <f t="shared" si="18"/>
        <v>6302.416761904763</v>
      </c>
      <c r="AI21" s="79">
        <f t="shared" si="19"/>
        <v>-39902.416761904766</v>
      </c>
      <c r="AJ21" s="79">
        <f t="shared" si="20"/>
        <v>-15902.416761904762</v>
      </c>
      <c r="AK21" s="80">
        <f t="shared" si="21"/>
        <v>-15902.416761904762</v>
      </c>
      <c r="AL21" s="80">
        <f t="shared" si="22"/>
        <v>-21902.416761904762</v>
      </c>
      <c r="AM21" s="80">
        <f t="shared" si="23"/>
        <v>6727.4319658358436</v>
      </c>
      <c r="AN21" s="80">
        <f t="shared" si="24"/>
        <v>30727.431965835847</v>
      </c>
      <c r="AO21" s="80">
        <f t="shared" si="25"/>
        <v>30727.431965835847</v>
      </c>
      <c r="AP21" s="80">
        <f t="shared" si="26"/>
        <v>24727.431965835847</v>
      </c>
    </row>
    <row r="22" spans="1:42">
      <c r="A22" s="30" t="s">
        <v>68</v>
      </c>
      <c r="B22" s="30" t="s">
        <v>300</v>
      </c>
      <c r="C22" s="30" t="s">
        <v>357</v>
      </c>
      <c r="D22" s="30">
        <v>1</v>
      </c>
      <c r="E22" s="30">
        <v>900</v>
      </c>
      <c r="F22" s="29">
        <f t="shared" si="0"/>
        <v>0.97297297297297303</v>
      </c>
      <c r="G22" s="31">
        <f t="shared" si="1"/>
        <v>10508.108108108108</v>
      </c>
      <c r="H22" s="30">
        <v>444</v>
      </c>
      <c r="I22" s="30">
        <v>0.43009999999999998</v>
      </c>
      <c r="J22" s="30">
        <v>252</v>
      </c>
      <c r="K22" s="33">
        <v>547</v>
      </c>
      <c r="L22">
        <f t="shared" si="2"/>
        <v>295</v>
      </c>
      <c r="M22">
        <f t="shared" si="3"/>
        <v>192</v>
      </c>
      <c r="N22">
        <f t="shared" si="4"/>
        <v>0.62067796610169501</v>
      </c>
      <c r="O22" s="4">
        <f t="shared" si="5"/>
        <v>0.43009999999999998</v>
      </c>
      <c r="U22" s="3">
        <f t="shared" si="6"/>
        <v>252</v>
      </c>
      <c r="V22">
        <f t="shared" si="7"/>
        <v>368.75</v>
      </c>
      <c r="W22">
        <f t="shared" si="8"/>
        <v>215.125</v>
      </c>
      <c r="X22">
        <f t="shared" si="12"/>
        <v>-232.97321202931514</v>
      </c>
      <c r="Y22">
        <f t="shared" si="13"/>
        <v>305.72951415213544</v>
      </c>
      <c r="Z22">
        <f t="shared" si="9"/>
        <v>305.72951415213544</v>
      </c>
      <c r="AA22">
        <f t="shared" si="10"/>
        <v>0.24570715702274018</v>
      </c>
      <c r="AB22">
        <f t="shared" si="14"/>
        <v>0.65614735593220341</v>
      </c>
      <c r="AC22">
        <f t="shared" si="11"/>
        <v>73220.318504596711</v>
      </c>
      <c r="AD22" s="4">
        <f t="shared" si="15"/>
        <v>51254.222953217693</v>
      </c>
      <c r="AE22" s="77">
        <f t="shared" si="16"/>
        <v>10508.108108108108</v>
      </c>
      <c r="AF22" s="77">
        <f t="shared" si="17"/>
        <v>40746.114845109587</v>
      </c>
      <c r="AG22" s="3" t="s">
        <v>418</v>
      </c>
      <c r="AH22" s="79">
        <f t="shared" si="18"/>
        <v>7983.1261638418082</v>
      </c>
      <c r="AI22" s="79">
        <f t="shared" si="19"/>
        <v>-41583.126163841807</v>
      </c>
      <c r="AJ22" s="79">
        <f t="shared" si="20"/>
        <v>-17583.126163841807</v>
      </c>
      <c r="AK22" s="80">
        <f t="shared" si="21"/>
        <v>-17583.126163841807</v>
      </c>
      <c r="AL22" s="80">
        <f t="shared" si="22"/>
        <v>-23583.126163841807</v>
      </c>
      <c r="AM22" s="80">
        <f t="shared" si="23"/>
        <v>-837.01131873222039</v>
      </c>
      <c r="AN22" s="80">
        <f t="shared" si="24"/>
        <v>23162.98868126778</v>
      </c>
      <c r="AO22" s="80">
        <f t="shared" si="25"/>
        <v>23162.98868126778</v>
      </c>
      <c r="AP22" s="80">
        <f t="shared" si="26"/>
        <v>17162.98868126778</v>
      </c>
    </row>
    <row r="23" spans="1:42">
      <c r="A23" s="30" t="s">
        <v>69</v>
      </c>
      <c r="B23" s="30" t="s">
        <v>300</v>
      </c>
      <c r="C23" s="30" t="s">
        <v>357</v>
      </c>
      <c r="D23" s="30">
        <v>2</v>
      </c>
      <c r="E23" s="30">
        <v>1100</v>
      </c>
      <c r="F23" s="29">
        <f t="shared" si="0"/>
        <v>0.97297297297297303</v>
      </c>
      <c r="G23" s="31">
        <f t="shared" si="1"/>
        <v>12843.243243243243</v>
      </c>
      <c r="H23" s="30">
        <v>426</v>
      </c>
      <c r="I23" s="30">
        <v>0.48220000000000002</v>
      </c>
      <c r="J23" s="30">
        <v>246</v>
      </c>
      <c r="K23" s="33">
        <v>616</v>
      </c>
      <c r="L23">
        <f t="shared" si="2"/>
        <v>370</v>
      </c>
      <c r="M23">
        <f t="shared" si="3"/>
        <v>180</v>
      </c>
      <c r="N23">
        <f t="shared" si="4"/>
        <v>0.48918918918918919</v>
      </c>
      <c r="O23" s="4">
        <f t="shared" si="5"/>
        <v>0.48220000000000002</v>
      </c>
      <c r="U23" s="3">
        <f t="shared" si="6"/>
        <v>246</v>
      </c>
      <c r="V23">
        <f t="shared" si="7"/>
        <v>462.5</v>
      </c>
      <c r="W23">
        <f t="shared" si="8"/>
        <v>199.75</v>
      </c>
      <c r="X23">
        <f t="shared" si="12"/>
        <v>-292.20368966388679</v>
      </c>
      <c r="Y23">
        <f t="shared" si="13"/>
        <v>348.42345842810215</v>
      </c>
      <c r="Z23">
        <f t="shared" si="9"/>
        <v>348.42345842810215</v>
      </c>
      <c r="AA23">
        <f t="shared" si="10"/>
        <v>0.32145612633103166</v>
      </c>
      <c r="AB23">
        <f t="shared" si="14"/>
        <v>0.59619962162162166</v>
      </c>
      <c r="AC23">
        <f t="shared" si="11"/>
        <v>75821.425938809931</v>
      </c>
      <c r="AD23" s="4">
        <f t="shared" si="15"/>
        <v>53074.998157166949</v>
      </c>
      <c r="AE23" s="77">
        <f t="shared" si="16"/>
        <v>12843.243243243243</v>
      </c>
      <c r="AF23" s="77">
        <f t="shared" si="17"/>
        <v>40231.754913923709</v>
      </c>
      <c r="AG23" s="42">
        <v>3</v>
      </c>
      <c r="AH23" s="79">
        <f t="shared" si="18"/>
        <v>7253.7620630630627</v>
      </c>
      <c r="AI23" s="79">
        <f t="shared" si="19"/>
        <v>-40853.762063063063</v>
      </c>
      <c r="AJ23" s="79">
        <f t="shared" si="20"/>
        <v>-16853.762063063063</v>
      </c>
      <c r="AK23" s="80">
        <f t="shared" si="21"/>
        <v>-16853.762063063063</v>
      </c>
      <c r="AL23" s="80">
        <f t="shared" si="22"/>
        <v>-22853.762063063063</v>
      </c>
      <c r="AM23" s="80">
        <f t="shared" si="23"/>
        <v>-622.00714913935371</v>
      </c>
      <c r="AN23" s="80">
        <f t="shared" si="24"/>
        <v>23377.992850860646</v>
      </c>
      <c r="AO23" s="80">
        <f t="shared" si="25"/>
        <v>23377.992850860646</v>
      </c>
      <c r="AP23" s="80">
        <f t="shared" si="26"/>
        <v>17377.992850860646</v>
      </c>
    </row>
    <row r="24" spans="1:42">
      <c r="A24" s="30" t="s">
        <v>70</v>
      </c>
      <c r="B24" s="30" t="s">
        <v>301</v>
      </c>
      <c r="C24" s="30" t="s">
        <v>356</v>
      </c>
      <c r="D24" s="30">
        <v>1</v>
      </c>
      <c r="E24" s="30">
        <v>1000</v>
      </c>
      <c r="F24" s="29">
        <f t="shared" si="0"/>
        <v>0.97297297297297303</v>
      </c>
      <c r="G24" s="31">
        <f t="shared" si="1"/>
        <v>11675.675675675677</v>
      </c>
      <c r="H24" s="30">
        <v>332</v>
      </c>
      <c r="I24" s="30">
        <v>0.4904</v>
      </c>
      <c r="J24" s="30">
        <v>171</v>
      </c>
      <c r="K24" s="33">
        <v>457</v>
      </c>
      <c r="L24">
        <f t="shared" si="2"/>
        <v>286</v>
      </c>
      <c r="M24">
        <f t="shared" si="3"/>
        <v>161</v>
      </c>
      <c r="N24">
        <f t="shared" si="4"/>
        <v>0.55034965034965044</v>
      </c>
      <c r="O24" s="4">
        <f t="shared" si="5"/>
        <v>0.4904</v>
      </c>
      <c r="U24" s="3">
        <f t="shared" si="6"/>
        <v>171</v>
      </c>
      <c r="V24">
        <f t="shared" si="7"/>
        <v>357.5</v>
      </c>
      <c r="W24">
        <f t="shared" si="8"/>
        <v>135.25</v>
      </c>
      <c r="X24">
        <f t="shared" si="12"/>
        <v>-225.86555471316655</v>
      </c>
      <c r="Y24">
        <f t="shared" si="13"/>
        <v>259.74624083901949</v>
      </c>
      <c r="Z24">
        <f t="shared" si="9"/>
        <v>259.74624083901949</v>
      </c>
      <c r="AA24">
        <f t="shared" si="10"/>
        <v>0.34824123311613842</v>
      </c>
      <c r="AB24">
        <f t="shared" si="14"/>
        <v>0.57500188811188813</v>
      </c>
      <c r="AC24">
        <f t="shared" si="11"/>
        <v>54514.421303026516</v>
      </c>
      <c r="AD24" s="4">
        <f t="shared" si="15"/>
        <v>38160.094912118562</v>
      </c>
      <c r="AE24" s="77">
        <f t="shared" si="16"/>
        <v>11675.675675675677</v>
      </c>
      <c r="AF24" s="77">
        <f t="shared" si="17"/>
        <v>26484.419236442885</v>
      </c>
      <c r="AG24" s="10"/>
      <c r="AH24" s="79">
        <f t="shared" si="18"/>
        <v>6995.8563053613052</v>
      </c>
      <c r="AI24" s="79">
        <f t="shared" si="19"/>
        <v>-40595.856305361303</v>
      </c>
      <c r="AJ24" s="79">
        <f t="shared" si="20"/>
        <v>-16595.856305361303</v>
      </c>
      <c r="AK24" s="80">
        <f t="shared" si="21"/>
        <v>-16595.856305361303</v>
      </c>
      <c r="AL24" s="80">
        <f t="shared" si="22"/>
        <v>-22595.856305361303</v>
      </c>
      <c r="AM24" s="80">
        <f t="shared" si="23"/>
        <v>-14111.437068918418</v>
      </c>
      <c r="AN24" s="80">
        <f t="shared" si="24"/>
        <v>9888.5629310815821</v>
      </c>
      <c r="AO24" s="80">
        <f t="shared" si="25"/>
        <v>9888.5629310815821</v>
      </c>
      <c r="AP24" s="80">
        <f t="shared" si="26"/>
        <v>3888.5629310815821</v>
      </c>
    </row>
    <row r="25" spans="1:42">
      <c r="A25" s="30" t="s">
        <v>71</v>
      </c>
      <c r="B25" s="30" t="s">
        <v>301</v>
      </c>
      <c r="C25" s="30" t="s">
        <v>356</v>
      </c>
      <c r="D25" s="30">
        <v>2</v>
      </c>
      <c r="E25" s="30">
        <v>1400</v>
      </c>
      <c r="F25" s="29">
        <f t="shared" si="0"/>
        <v>0.97297297297297303</v>
      </c>
      <c r="G25" s="31">
        <f t="shared" si="1"/>
        <v>16345.945945945947</v>
      </c>
      <c r="H25" s="30">
        <v>430</v>
      </c>
      <c r="I25" s="30">
        <v>0.52329999999999999</v>
      </c>
      <c r="J25" s="30">
        <v>262</v>
      </c>
      <c r="K25" s="33">
        <v>567</v>
      </c>
      <c r="L25">
        <f t="shared" si="2"/>
        <v>305</v>
      </c>
      <c r="M25">
        <f t="shared" si="3"/>
        <v>168</v>
      </c>
      <c r="N25">
        <f t="shared" si="4"/>
        <v>0.54065573770491804</v>
      </c>
      <c r="O25" s="4">
        <f t="shared" si="5"/>
        <v>0.52329999999999999</v>
      </c>
      <c r="U25" s="3">
        <f t="shared" si="6"/>
        <v>262</v>
      </c>
      <c r="V25">
        <f t="shared" si="7"/>
        <v>381.25</v>
      </c>
      <c r="W25">
        <f t="shared" si="8"/>
        <v>223.875</v>
      </c>
      <c r="X25">
        <f t="shared" si="12"/>
        <v>-240.87060904725803</v>
      </c>
      <c r="Y25">
        <f t="shared" si="13"/>
        <v>316.82204005559771</v>
      </c>
      <c r="Z25">
        <f t="shared" si="9"/>
        <v>316.82204005559771</v>
      </c>
      <c r="AA25">
        <f t="shared" si="10"/>
        <v>0.24379551489992843</v>
      </c>
      <c r="AB25">
        <f t="shared" si="14"/>
        <v>0.65766022950819669</v>
      </c>
      <c r="AC25">
        <f t="shared" si="11"/>
        <v>76051.858285320108</v>
      </c>
      <c r="AD25" s="4">
        <f t="shared" si="15"/>
        <v>53236.300799724071</v>
      </c>
      <c r="AE25" s="77">
        <f t="shared" si="16"/>
        <v>16345.945945945947</v>
      </c>
      <c r="AF25" s="77">
        <f t="shared" si="17"/>
        <v>36890.354853778124</v>
      </c>
      <c r="AG25" s="55" t="s">
        <v>419</v>
      </c>
      <c r="AH25" s="79">
        <f t="shared" si="18"/>
        <v>8001.5327923497271</v>
      </c>
      <c r="AI25" s="79">
        <f t="shared" si="19"/>
        <v>-41601.532792349724</v>
      </c>
      <c r="AJ25" s="79">
        <f t="shared" si="20"/>
        <v>-17601.532792349728</v>
      </c>
      <c r="AK25" s="80">
        <f t="shared" si="21"/>
        <v>-17601.532792349728</v>
      </c>
      <c r="AL25" s="80">
        <f t="shared" si="22"/>
        <v>-23601.532792349728</v>
      </c>
      <c r="AM25" s="80">
        <f t="shared" si="23"/>
        <v>-4711.1779385716</v>
      </c>
      <c r="AN25" s="80">
        <f t="shared" si="24"/>
        <v>19288.822061428396</v>
      </c>
      <c r="AO25" s="80">
        <f t="shared" si="25"/>
        <v>19288.822061428396</v>
      </c>
      <c r="AP25" s="80">
        <f t="shared" si="26"/>
        <v>13288.822061428396</v>
      </c>
    </row>
    <row r="26" spans="1:42">
      <c r="A26" s="30" t="s">
        <v>72</v>
      </c>
      <c r="B26" s="30" t="s">
        <v>301</v>
      </c>
      <c r="C26" s="30" t="s">
        <v>357</v>
      </c>
      <c r="D26" s="30">
        <v>1</v>
      </c>
      <c r="E26" s="30">
        <v>1500</v>
      </c>
      <c r="F26" s="29">
        <f t="shared" si="0"/>
        <v>0.97297297297297303</v>
      </c>
      <c r="G26" s="31">
        <f t="shared" si="1"/>
        <v>17513.513513513513</v>
      </c>
      <c r="H26" s="30">
        <v>662</v>
      </c>
      <c r="I26" s="30">
        <v>0.44929999999999998</v>
      </c>
      <c r="J26" s="30">
        <v>229</v>
      </c>
      <c r="K26" s="33">
        <v>859</v>
      </c>
      <c r="L26">
        <f t="shared" si="2"/>
        <v>630</v>
      </c>
      <c r="M26">
        <f t="shared" si="3"/>
        <v>433</v>
      </c>
      <c r="N26">
        <f t="shared" si="4"/>
        <v>0.64984126984126989</v>
      </c>
      <c r="O26" s="4">
        <f t="shared" si="5"/>
        <v>0.44929999999999998</v>
      </c>
      <c r="U26" s="3">
        <f t="shared" si="6"/>
        <v>229</v>
      </c>
      <c r="V26">
        <f t="shared" si="7"/>
        <v>787.5</v>
      </c>
      <c r="W26">
        <f t="shared" si="8"/>
        <v>150.25</v>
      </c>
      <c r="X26">
        <f t="shared" si="12"/>
        <v>-497.53601213040184</v>
      </c>
      <c r="Y26">
        <f t="shared" si="13"/>
        <v>498.32913191811986</v>
      </c>
      <c r="Z26">
        <f t="shared" si="9"/>
        <v>498.32913191811986</v>
      </c>
      <c r="AA26">
        <f t="shared" si="10"/>
        <v>0.44200524688015219</v>
      </c>
      <c r="AB26">
        <f t="shared" si="14"/>
        <v>0.50079704761904753</v>
      </c>
      <c r="AC26">
        <f t="shared" si="11"/>
        <v>91090.041672612409</v>
      </c>
      <c r="AD26" s="4">
        <f t="shared" si="15"/>
        <v>63763.029170828682</v>
      </c>
      <c r="AE26" s="77">
        <f t="shared" si="16"/>
        <v>17513.513513513513</v>
      </c>
      <c r="AF26" s="77">
        <f t="shared" si="17"/>
        <v>46249.515657315169</v>
      </c>
      <c r="AG26" s="85">
        <v>0.3</v>
      </c>
      <c r="AH26" s="79">
        <f t="shared" si="18"/>
        <v>6093.0307460317445</v>
      </c>
      <c r="AI26" s="79">
        <f t="shared" si="19"/>
        <v>-39693.030746031742</v>
      </c>
      <c r="AJ26" s="79">
        <f t="shared" si="20"/>
        <v>-15693.030746031745</v>
      </c>
      <c r="AK26" s="80">
        <f t="shared" si="21"/>
        <v>-15693.030746031745</v>
      </c>
      <c r="AL26" s="80">
        <f t="shared" si="22"/>
        <v>-21693.030746031745</v>
      </c>
      <c r="AM26" s="80">
        <f t="shared" si="23"/>
        <v>6556.4849112834272</v>
      </c>
      <c r="AN26" s="80">
        <f t="shared" si="24"/>
        <v>30556.484911283424</v>
      </c>
      <c r="AO26" s="80">
        <f t="shared" si="25"/>
        <v>30556.484911283424</v>
      </c>
      <c r="AP26" s="80">
        <f t="shared" si="26"/>
        <v>24556.484911283424</v>
      </c>
    </row>
    <row r="27" spans="1:42">
      <c r="A27" s="30" t="s">
        <v>73</v>
      </c>
      <c r="B27" s="30" t="s">
        <v>295</v>
      </c>
      <c r="C27" s="30" t="s">
        <v>357</v>
      </c>
      <c r="D27" s="30">
        <v>2</v>
      </c>
      <c r="E27" s="30">
        <v>1300</v>
      </c>
      <c r="F27" s="29">
        <f t="shared" si="0"/>
        <v>0.97297297297297303</v>
      </c>
      <c r="G27" s="31">
        <f t="shared" si="1"/>
        <v>15178.378378378378</v>
      </c>
      <c r="H27" s="30">
        <v>186</v>
      </c>
      <c r="I27" s="30">
        <v>0.6603</v>
      </c>
      <c r="J27" s="30">
        <v>136</v>
      </c>
      <c r="K27" s="33">
        <v>336</v>
      </c>
      <c r="L27">
        <f t="shared" si="2"/>
        <v>200</v>
      </c>
      <c r="M27">
        <f t="shared" si="3"/>
        <v>50</v>
      </c>
      <c r="N27">
        <f t="shared" si="4"/>
        <v>0.30000000000000004</v>
      </c>
      <c r="O27" s="4">
        <f t="shared" si="5"/>
        <v>0.6603</v>
      </c>
      <c r="U27" s="3">
        <f t="shared" si="6"/>
        <v>136</v>
      </c>
      <c r="V27">
        <f t="shared" si="7"/>
        <v>250</v>
      </c>
      <c r="W27">
        <f t="shared" si="8"/>
        <v>111</v>
      </c>
      <c r="X27">
        <f t="shared" si="12"/>
        <v>-157.94794035885772</v>
      </c>
      <c r="Y27">
        <f t="shared" si="13"/>
        <v>189.8505180692444</v>
      </c>
      <c r="Z27">
        <f t="shared" si="9"/>
        <v>189.8505180692444</v>
      </c>
      <c r="AA27">
        <f t="shared" si="10"/>
        <v>0.31540207227697759</v>
      </c>
      <c r="AB27">
        <f t="shared" si="14"/>
        <v>0.60099079999999994</v>
      </c>
      <c r="AC27">
        <f t="shared" si="11"/>
        <v>41645.921378220119</v>
      </c>
      <c r="AD27" s="4">
        <f t="shared" si="15"/>
        <v>29152.144964754079</v>
      </c>
      <c r="AE27" s="77">
        <f t="shared" si="16"/>
        <v>15178.378378378378</v>
      </c>
      <c r="AF27" s="77">
        <f t="shared" si="17"/>
        <v>13973.766586375701</v>
      </c>
      <c r="AG27" s="10"/>
      <c r="AH27" s="79">
        <f t="shared" si="18"/>
        <v>7312.0547333333334</v>
      </c>
      <c r="AI27" s="79">
        <f t="shared" si="19"/>
        <v>-40912.054733333331</v>
      </c>
      <c r="AJ27" s="79">
        <f t="shared" si="20"/>
        <v>-16912.054733333334</v>
      </c>
      <c r="AK27" s="80">
        <f t="shared" si="21"/>
        <v>-16912.054733333334</v>
      </c>
      <c r="AL27" s="80">
        <f t="shared" si="22"/>
        <v>-22912.054733333334</v>
      </c>
      <c r="AM27" s="80">
        <f t="shared" si="23"/>
        <v>-26938.288146957631</v>
      </c>
      <c r="AN27" s="80">
        <f t="shared" si="24"/>
        <v>-2938.2881469576332</v>
      </c>
      <c r="AO27" s="80">
        <f t="shared" si="25"/>
        <v>-2938.2881469576332</v>
      </c>
      <c r="AP27" s="80">
        <f t="shared" si="26"/>
        <v>-8938.2881469576332</v>
      </c>
    </row>
    <row r="28" spans="1:42">
      <c r="A28" s="30" t="s">
        <v>74</v>
      </c>
      <c r="B28" s="30" t="s">
        <v>301</v>
      </c>
      <c r="C28" s="30" t="s">
        <v>357</v>
      </c>
      <c r="D28" s="30">
        <v>2</v>
      </c>
      <c r="E28" s="30">
        <v>1600</v>
      </c>
      <c r="F28" s="29">
        <f t="shared" si="0"/>
        <v>0.97297297297297303</v>
      </c>
      <c r="G28" s="31">
        <f t="shared" si="1"/>
        <v>18681.081081081084</v>
      </c>
      <c r="H28" s="30">
        <v>696</v>
      </c>
      <c r="I28" s="30">
        <v>0.48770000000000002</v>
      </c>
      <c r="J28" s="30">
        <v>449</v>
      </c>
      <c r="K28" s="33">
        <v>899</v>
      </c>
      <c r="L28">
        <f t="shared" si="2"/>
        <v>450</v>
      </c>
      <c r="M28">
        <f t="shared" si="3"/>
        <v>247</v>
      </c>
      <c r="N28">
        <f t="shared" si="4"/>
        <v>0.53911111111111121</v>
      </c>
      <c r="O28" s="4">
        <f t="shared" si="5"/>
        <v>0.48770000000000002</v>
      </c>
      <c r="U28" s="3">
        <f t="shared" si="6"/>
        <v>449</v>
      </c>
      <c r="V28">
        <f t="shared" si="7"/>
        <v>562.5</v>
      </c>
      <c r="W28">
        <f t="shared" si="8"/>
        <v>392.75</v>
      </c>
      <c r="X28">
        <f t="shared" si="12"/>
        <v>-355.38286580742988</v>
      </c>
      <c r="Y28">
        <f t="shared" si="13"/>
        <v>498.66366565579983</v>
      </c>
      <c r="Z28">
        <f t="shared" si="9"/>
        <v>498.66366565579983</v>
      </c>
      <c r="AA28">
        <f t="shared" si="10"/>
        <v>0.18829096116586636</v>
      </c>
      <c r="AB28">
        <f t="shared" si="14"/>
        <v>0.70158653333333343</v>
      </c>
      <c r="AC28">
        <f t="shared" si="11"/>
        <v>127697.33505766194</v>
      </c>
      <c r="AD28" s="4">
        <f t="shared" si="15"/>
        <v>89388.13454036336</v>
      </c>
      <c r="AE28" s="77">
        <f t="shared" si="16"/>
        <v>18681.081081081084</v>
      </c>
      <c r="AF28" s="77">
        <f t="shared" si="17"/>
        <v>70707.053459282281</v>
      </c>
      <c r="AG28" s="3" t="s">
        <v>420</v>
      </c>
      <c r="AH28" s="79">
        <f t="shared" si="18"/>
        <v>8535.9694888888898</v>
      </c>
      <c r="AI28" s="79">
        <f t="shared" si="19"/>
        <v>-42135.969488888892</v>
      </c>
      <c r="AJ28" s="79">
        <f t="shared" si="20"/>
        <v>-18135.969488888892</v>
      </c>
      <c r="AK28" s="80">
        <f t="shared" si="21"/>
        <v>-18135.969488888892</v>
      </c>
      <c r="AL28" s="80">
        <f t="shared" si="22"/>
        <v>-24135.969488888892</v>
      </c>
      <c r="AM28" s="80">
        <f t="shared" si="23"/>
        <v>28571.083970393389</v>
      </c>
      <c r="AN28" s="80">
        <f t="shared" si="24"/>
        <v>52571.083970393389</v>
      </c>
      <c r="AO28" s="80">
        <f t="shared" si="25"/>
        <v>52571.083970393389</v>
      </c>
      <c r="AP28" s="80">
        <f t="shared" si="26"/>
        <v>46571.083970393389</v>
      </c>
    </row>
    <row r="29" spans="1:42">
      <c r="A29" s="30" t="s">
        <v>75</v>
      </c>
      <c r="B29" s="30" t="s">
        <v>302</v>
      </c>
      <c r="C29" s="30" t="s">
        <v>356</v>
      </c>
      <c r="D29" s="30">
        <v>1</v>
      </c>
      <c r="E29" s="30">
        <v>600</v>
      </c>
      <c r="F29" s="29">
        <f t="shared" si="0"/>
        <v>0.97297297297297303</v>
      </c>
      <c r="G29" s="31">
        <f t="shared" si="1"/>
        <v>7005.4054054054059</v>
      </c>
      <c r="H29" s="30">
        <v>182</v>
      </c>
      <c r="I29" s="30">
        <v>0.43840000000000001</v>
      </c>
      <c r="J29" s="30">
        <v>132</v>
      </c>
      <c r="K29" s="33">
        <v>226</v>
      </c>
      <c r="L29">
        <f t="shared" si="2"/>
        <v>94</v>
      </c>
      <c r="M29">
        <f t="shared" si="3"/>
        <v>50</v>
      </c>
      <c r="N29">
        <f t="shared" si="4"/>
        <v>0.52553191489361706</v>
      </c>
      <c r="O29" s="4">
        <f t="shared" si="5"/>
        <v>0.43840000000000001</v>
      </c>
      <c r="U29" s="3">
        <f t="shared" si="6"/>
        <v>132</v>
      </c>
      <c r="V29">
        <f t="shared" si="7"/>
        <v>117.5</v>
      </c>
      <c r="W29">
        <f t="shared" si="8"/>
        <v>120.25</v>
      </c>
      <c r="X29">
        <f t="shared" si="12"/>
        <v>-74.235531968663125</v>
      </c>
      <c r="Y29">
        <f t="shared" si="13"/>
        <v>123.26974349254485</v>
      </c>
      <c r="Z29">
        <f t="shared" si="9"/>
        <v>132</v>
      </c>
      <c r="AA29">
        <f t="shared" si="10"/>
        <v>0.1</v>
      </c>
      <c r="AB29">
        <f t="shared" si="14"/>
        <v>0.77146000000000003</v>
      </c>
      <c r="AC29">
        <f t="shared" si="11"/>
        <v>37168.942800000004</v>
      </c>
      <c r="AD29" s="4">
        <f t="shared" si="15"/>
        <v>26018.259960000003</v>
      </c>
      <c r="AE29" s="77">
        <f t="shared" si="16"/>
        <v>7005.4054054054059</v>
      </c>
      <c r="AF29" s="77">
        <f t="shared" si="17"/>
        <v>19012.854554594596</v>
      </c>
      <c r="AG29" s="82">
        <v>6000</v>
      </c>
      <c r="AH29" s="79">
        <f t="shared" si="18"/>
        <v>9386.0966666666664</v>
      </c>
      <c r="AI29" s="79">
        <f t="shared" si="19"/>
        <v>-42986.096666666665</v>
      </c>
      <c r="AJ29" s="79">
        <f t="shared" si="20"/>
        <v>-18986.096666666665</v>
      </c>
      <c r="AK29" s="80">
        <f t="shared" si="21"/>
        <v>-18986.096666666665</v>
      </c>
      <c r="AL29" s="80">
        <f t="shared" si="22"/>
        <v>-24986.096666666665</v>
      </c>
      <c r="AM29" s="80">
        <f t="shared" si="23"/>
        <v>-23973.242112072068</v>
      </c>
      <c r="AN29" s="80">
        <f t="shared" si="24"/>
        <v>26.757887927931733</v>
      </c>
      <c r="AO29" s="80">
        <f t="shared" si="25"/>
        <v>26.757887927931733</v>
      </c>
      <c r="AP29" s="80">
        <f t="shared" si="26"/>
        <v>-5973.2421120720683</v>
      </c>
    </row>
    <row r="30" spans="1:42">
      <c r="A30" s="30" t="s">
        <v>76</v>
      </c>
      <c r="B30" s="30" t="s">
        <v>302</v>
      </c>
      <c r="C30" s="30" t="s">
        <v>356</v>
      </c>
      <c r="D30" s="30">
        <v>2</v>
      </c>
      <c r="E30" s="30">
        <v>800</v>
      </c>
      <c r="F30" s="29">
        <f t="shared" si="0"/>
        <v>0.97297297297297303</v>
      </c>
      <c r="G30" s="31">
        <f t="shared" si="1"/>
        <v>9340.5405405405418</v>
      </c>
      <c r="H30" s="30">
        <v>241</v>
      </c>
      <c r="I30" s="30">
        <v>0.53149999999999997</v>
      </c>
      <c r="J30" s="30">
        <v>157</v>
      </c>
      <c r="K30" s="33">
        <v>340</v>
      </c>
      <c r="L30">
        <f t="shared" si="2"/>
        <v>183</v>
      </c>
      <c r="M30">
        <f t="shared" si="3"/>
        <v>84</v>
      </c>
      <c r="N30">
        <f t="shared" si="4"/>
        <v>0.46721311475409844</v>
      </c>
      <c r="O30" s="4">
        <f t="shared" si="5"/>
        <v>0.53149999999999997</v>
      </c>
      <c r="U30" s="3">
        <f t="shared" si="6"/>
        <v>157</v>
      </c>
      <c r="V30">
        <f t="shared" si="7"/>
        <v>228.75</v>
      </c>
      <c r="W30">
        <f t="shared" si="8"/>
        <v>134.125</v>
      </c>
      <c r="X30">
        <f t="shared" si="12"/>
        <v>-144.52236542835482</v>
      </c>
      <c r="Y30">
        <f t="shared" si="13"/>
        <v>189.99322403335862</v>
      </c>
      <c r="Z30">
        <f t="shared" si="9"/>
        <v>189.99322403335862</v>
      </c>
      <c r="AA30">
        <f t="shared" si="10"/>
        <v>0.24423267336987373</v>
      </c>
      <c r="AB30">
        <f t="shared" si="14"/>
        <v>0.65731426229508194</v>
      </c>
      <c r="AC30">
        <f t="shared" si="11"/>
        <v>45583.118402241242</v>
      </c>
      <c r="AD30" s="4">
        <f t="shared" si="15"/>
        <v>31908.182881568868</v>
      </c>
      <c r="AE30" s="77">
        <f t="shared" si="16"/>
        <v>9340.5405405405418</v>
      </c>
      <c r="AF30" s="77">
        <f t="shared" si="17"/>
        <v>22567.642341028324</v>
      </c>
      <c r="AG30" s="10"/>
      <c r="AH30" s="79">
        <f t="shared" si="18"/>
        <v>7997.3235245901633</v>
      </c>
      <c r="AI30" s="79">
        <f t="shared" si="19"/>
        <v>-41597.32352459016</v>
      </c>
      <c r="AJ30" s="79">
        <f t="shared" si="20"/>
        <v>-17597.323524590163</v>
      </c>
      <c r="AK30" s="80">
        <f t="shared" si="21"/>
        <v>-17597.323524590163</v>
      </c>
      <c r="AL30" s="80">
        <f t="shared" si="22"/>
        <v>-23597.323524590163</v>
      </c>
      <c r="AM30" s="80">
        <f t="shared" si="23"/>
        <v>-19029.681183561835</v>
      </c>
      <c r="AN30" s="80">
        <f t="shared" si="24"/>
        <v>4970.3188164381609</v>
      </c>
      <c r="AO30" s="80">
        <f t="shared" si="25"/>
        <v>4970.3188164381609</v>
      </c>
      <c r="AP30" s="80">
        <f t="shared" si="26"/>
        <v>-1029.6811835618391</v>
      </c>
    </row>
    <row r="31" spans="1:42">
      <c r="A31" s="30" t="s">
        <v>77</v>
      </c>
      <c r="B31" s="30" t="s">
        <v>302</v>
      </c>
      <c r="C31" s="30" t="s">
        <v>357</v>
      </c>
      <c r="D31" s="30">
        <v>1</v>
      </c>
      <c r="E31" s="30">
        <v>700</v>
      </c>
      <c r="F31" s="29">
        <f t="shared" si="0"/>
        <v>0.97297297297297303</v>
      </c>
      <c r="G31" s="31">
        <f t="shared" si="1"/>
        <v>8172.9729729729734</v>
      </c>
      <c r="H31" s="30">
        <v>363</v>
      </c>
      <c r="I31" s="30">
        <v>0.13969999999999999</v>
      </c>
      <c r="J31" s="30">
        <v>215</v>
      </c>
      <c r="K31" s="33">
        <v>377</v>
      </c>
      <c r="L31">
        <f t="shared" si="2"/>
        <v>162</v>
      </c>
      <c r="M31">
        <f t="shared" si="3"/>
        <v>148</v>
      </c>
      <c r="N31">
        <f t="shared" si="4"/>
        <v>0.83086419753086416</v>
      </c>
      <c r="O31" s="4">
        <f t="shared" si="5"/>
        <v>0.13969999999999999</v>
      </c>
      <c r="U31" s="3">
        <f t="shared" si="6"/>
        <v>215</v>
      </c>
      <c r="V31">
        <f t="shared" si="7"/>
        <v>202.5</v>
      </c>
      <c r="W31">
        <f t="shared" si="8"/>
        <v>194.75</v>
      </c>
      <c r="X31">
        <f t="shared" si="12"/>
        <v>-127.93783169067476</v>
      </c>
      <c r="Y31">
        <f t="shared" si="13"/>
        <v>206.19891963608794</v>
      </c>
      <c r="Z31">
        <f t="shared" si="9"/>
        <v>215</v>
      </c>
      <c r="AA31">
        <f t="shared" si="10"/>
        <v>0.1</v>
      </c>
      <c r="AB31">
        <f t="shared" si="14"/>
        <v>0.77146000000000003</v>
      </c>
      <c r="AC31">
        <f t="shared" si="11"/>
        <v>60540.323499999999</v>
      </c>
      <c r="AD31" s="4">
        <f t="shared" si="15"/>
        <v>42378.226449999995</v>
      </c>
      <c r="AE31" s="77">
        <f t="shared" si="16"/>
        <v>8172.9729729729734</v>
      </c>
      <c r="AF31" s="77">
        <f t="shared" si="17"/>
        <v>34205.253477027021</v>
      </c>
      <c r="AG31" s="86" t="s">
        <v>421</v>
      </c>
      <c r="AH31" s="79">
        <f t="shared" si="18"/>
        <v>9386.0966666666664</v>
      </c>
      <c r="AI31" s="79">
        <f t="shared" si="19"/>
        <v>-42986.096666666665</v>
      </c>
      <c r="AJ31" s="79">
        <f t="shared" si="20"/>
        <v>-18986.096666666665</v>
      </c>
      <c r="AK31" s="80">
        <f t="shared" si="21"/>
        <v>-18986.096666666665</v>
      </c>
      <c r="AL31" s="80">
        <f t="shared" si="22"/>
        <v>-24986.096666666665</v>
      </c>
      <c r="AM31" s="80">
        <f t="shared" si="23"/>
        <v>-8780.8431896396432</v>
      </c>
      <c r="AN31" s="80">
        <f t="shared" si="24"/>
        <v>15219.156810360357</v>
      </c>
      <c r="AO31" s="80">
        <f t="shared" si="25"/>
        <v>15219.156810360357</v>
      </c>
      <c r="AP31" s="80">
        <f t="shared" si="26"/>
        <v>9219.1568103603568</v>
      </c>
    </row>
    <row r="32" spans="1:42">
      <c r="A32" s="30" t="s">
        <v>78</v>
      </c>
      <c r="B32" s="30" t="s">
        <v>302</v>
      </c>
      <c r="C32" s="30" t="s">
        <v>357</v>
      </c>
      <c r="D32" s="30">
        <v>2</v>
      </c>
      <c r="E32" s="30">
        <v>1000</v>
      </c>
      <c r="F32" s="29">
        <f t="shared" si="0"/>
        <v>0.97297297297297303</v>
      </c>
      <c r="G32" s="31">
        <f t="shared" si="1"/>
        <v>11675.675675675677</v>
      </c>
      <c r="H32" s="30">
        <v>301</v>
      </c>
      <c r="I32" s="30">
        <v>0.46850000000000003</v>
      </c>
      <c r="J32" s="30">
        <v>202</v>
      </c>
      <c r="K32" s="33">
        <v>374</v>
      </c>
      <c r="L32">
        <f t="shared" si="2"/>
        <v>172</v>
      </c>
      <c r="M32">
        <f t="shared" si="3"/>
        <v>99</v>
      </c>
      <c r="N32">
        <f t="shared" si="4"/>
        <v>0.56046511627906981</v>
      </c>
      <c r="O32" s="4">
        <f t="shared" si="5"/>
        <v>0.46850000000000003</v>
      </c>
      <c r="U32" s="3">
        <f t="shared" si="6"/>
        <v>202</v>
      </c>
      <c r="V32">
        <f t="shared" si="7"/>
        <v>215</v>
      </c>
      <c r="W32">
        <f t="shared" si="8"/>
        <v>180.5</v>
      </c>
      <c r="X32">
        <f t="shared" si="12"/>
        <v>-135.83522870861765</v>
      </c>
      <c r="Y32">
        <f t="shared" si="13"/>
        <v>205.79144553955018</v>
      </c>
      <c r="Z32">
        <f t="shared" si="9"/>
        <v>205.79144553955018</v>
      </c>
      <c r="AA32">
        <f t="shared" si="10"/>
        <v>0.11763463041651247</v>
      </c>
      <c r="AB32">
        <f t="shared" si="14"/>
        <v>0.75750395348837207</v>
      </c>
      <c r="AC32">
        <f t="shared" si="11"/>
        <v>56899.05926045814</v>
      </c>
      <c r="AD32" s="4">
        <f t="shared" si="15"/>
        <v>39829.341482320699</v>
      </c>
      <c r="AE32" s="77">
        <f t="shared" si="16"/>
        <v>11675.675675675677</v>
      </c>
      <c r="AF32" s="77">
        <f t="shared" si="17"/>
        <v>28153.665806645022</v>
      </c>
      <c r="AG32" s="87" t="s">
        <v>422</v>
      </c>
      <c r="AH32" s="79">
        <f t="shared" si="18"/>
        <v>9216.2981007751932</v>
      </c>
      <c r="AI32" s="79">
        <f t="shared" si="19"/>
        <v>-42816.298100775195</v>
      </c>
      <c r="AJ32" s="79">
        <f t="shared" si="20"/>
        <v>-18816.298100775195</v>
      </c>
      <c r="AK32" s="80">
        <f t="shared" si="21"/>
        <v>-18816.298100775195</v>
      </c>
      <c r="AL32" s="80">
        <f t="shared" si="22"/>
        <v>-24816.298100775195</v>
      </c>
      <c r="AM32" s="80">
        <f t="shared" si="23"/>
        <v>-14662.632294130173</v>
      </c>
      <c r="AN32" s="80">
        <f t="shared" si="24"/>
        <v>9337.3677058698268</v>
      </c>
      <c r="AO32" s="80">
        <f t="shared" si="25"/>
        <v>9337.3677058698268</v>
      </c>
      <c r="AP32" s="80">
        <f t="shared" si="26"/>
        <v>3337.3677058698268</v>
      </c>
    </row>
    <row r="33" spans="1:42">
      <c r="A33" s="30" t="s">
        <v>79</v>
      </c>
      <c r="B33" s="30" t="s">
        <v>303</v>
      </c>
      <c r="C33" s="30" t="s">
        <v>356</v>
      </c>
      <c r="D33" s="30">
        <v>1</v>
      </c>
      <c r="E33" s="30">
        <v>700</v>
      </c>
      <c r="F33" s="29">
        <f t="shared" si="0"/>
        <v>0.97297297297297303</v>
      </c>
      <c r="G33" s="31">
        <f t="shared" si="1"/>
        <v>8172.9729729729734</v>
      </c>
      <c r="H33" s="30">
        <v>212</v>
      </c>
      <c r="I33" s="30">
        <v>0.50139999999999996</v>
      </c>
      <c r="J33" s="30">
        <v>94</v>
      </c>
      <c r="K33" s="33">
        <v>356</v>
      </c>
      <c r="L33">
        <f t="shared" si="2"/>
        <v>262</v>
      </c>
      <c r="M33">
        <f t="shared" si="3"/>
        <v>118</v>
      </c>
      <c r="N33">
        <f t="shared" si="4"/>
        <v>0.46030534351145036</v>
      </c>
      <c r="O33" s="4">
        <f t="shared" si="5"/>
        <v>0.50139999999999996</v>
      </c>
      <c r="U33" s="3">
        <f t="shared" si="6"/>
        <v>94</v>
      </c>
      <c r="V33">
        <f t="shared" si="7"/>
        <v>327.5</v>
      </c>
      <c r="W33">
        <f t="shared" si="8"/>
        <v>61.25</v>
      </c>
      <c r="X33">
        <f t="shared" si="12"/>
        <v>-206.9118018701036</v>
      </c>
      <c r="Y33">
        <f t="shared" si="13"/>
        <v>206.62417867071014</v>
      </c>
      <c r="Z33">
        <f t="shared" si="9"/>
        <v>206.62417867071014</v>
      </c>
      <c r="AA33">
        <f t="shared" si="10"/>
        <v>0.44389062189529815</v>
      </c>
      <c r="AB33">
        <f t="shared" si="14"/>
        <v>0.49930496183206108</v>
      </c>
      <c r="AC33">
        <f t="shared" si="11"/>
        <v>37656.494340337362</v>
      </c>
      <c r="AD33" s="4">
        <f t="shared" si="15"/>
        <v>26359.546038236153</v>
      </c>
      <c r="AE33" s="77">
        <f t="shared" si="16"/>
        <v>8172.9729729729734</v>
      </c>
      <c r="AF33" s="77">
        <f t="shared" si="17"/>
        <v>18186.573065263179</v>
      </c>
      <c r="AG33" s="87" t="s">
        <v>423</v>
      </c>
      <c r="AH33" s="79">
        <f t="shared" si="18"/>
        <v>6074.8770356234099</v>
      </c>
      <c r="AI33" s="79">
        <f t="shared" si="19"/>
        <v>-39674.877035623409</v>
      </c>
      <c r="AJ33" s="79">
        <f t="shared" si="20"/>
        <v>-15674.877035623409</v>
      </c>
      <c r="AK33" s="80">
        <f t="shared" si="21"/>
        <v>-15674.877035623409</v>
      </c>
      <c r="AL33" s="80">
        <f t="shared" si="22"/>
        <v>-21674.877035623409</v>
      </c>
      <c r="AM33" s="80">
        <f t="shared" si="23"/>
        <v>-21488.30397036023</v>
      </c>
      <c r="AN33" s="80">
        <f t="shared" si="24"/>
        <v>2511.6960296397701</v>
      </c>
      <c r="AO33" s="80">
        <f t="shared" si="25"/>
        <v>2511.6960296397701</v>
      </c>
      <c r="AP33" s="80">
        <f t="shared" si="26"/>
        <v>-3488.3039703602299</v>
      </c>
    </row>
    <row r="34" spans="1:42">
      <c r="A34" s="30" t="s">
        <v>80</v>
      </c>
      <c r="B34" s="30" t="s">
        <v>303</v>
      </c>
      <c r="C34" s="30" t="s">
        <v>356</v>
      </c>
      <c r="D34" s="30">
        <v>2</v>
      </c>
      <c r="E34" s="30">
        <v>900</v>
      </c>
      <c r="F34" s="29">
        <f t="shared" si="0"/>
        <v>0.97297297297297303</v>
      </c>
      <c r="G34" s="31">
        <f t="shared" si="1"/>
        <v>10508.108108108108</v>
      </c>
      <c r="H34" s="30">
        <v>340</v>
      </c>
      <c r="I34" s="30">
        <v>0.30680000000000002</v>
      </c>
      <c r="J34" s="30">
        <v>69</v>
      </c>
      <c r="K34" s="33">
        <v>485</v>
      </c>
      <c r="L34">
        <f t="shared" si="2"/>
        <v>416</v>
      </c>
      <c r="M34">
        <f t="shared" si="3"/>
        <v>271</v>
      </c>
      <c r="N34">
        <f t="shared" si="4"/>
        <v>0.62115384615384617</v>
      </c>
      <c r="O34" s="4">
        <f t="shared" si="5"/>
        <v>0.30680000000000002</v>
      </c>
      <c r="U34" s="3">
        <f t="shared" si="6"/>
        <v>69</v>
      </c>
      <c r="V34">
        <f t="shared" si="7"/>
        <v>520</v>
      </c>
      <c r="W34">
        <f t="shared" si="8"/>
        <v>17</v>
      </c>
      <c r="X34">
        <f t="shared" si="12"/>
        <v>-328.53171594642407</v>
      </c>
      <c r="Y34">
        <f t="shared" si="13"/>
        <v>287.94907758402832</v>
      </c>
      <c r="Z34">
        <f t="shared" si="9"/>
        <v>287.94907758402832</v>
      </c>
      <c r="AA34">
        <f t="shared" si="10"/>
        <v>0.52105591843082366</v>
      </c>
      <c r="AB34">
        <f t="shared" si="14"/>
        <v>0.43823634615384616</v>
      </c>
      <c r="AC34">
        <f t="shared" si="11"/>
        <v>46059.259348160151</v>
      </c>
      <c r="AD34" s="4">
        <f t="shared" si="15"/>
        <v>32241.481543712103</v>
      </c>
      <c r="AE34" s="77">
        <f t="shared" si="16"/>
        <v>10508.108108108108</v>
      </c>
      <c r="AF34" s="77">
        <f t="shared" si="17"/>
        <v>21733.373435603993</v>
      </c>
      <c r="AG34" s="87" t="s">
        <v>424</v>
      </c>
      <c r="AH34" s="79">
        <f t="shared" si="18"/>
        <v>5331.8755448717948</v>
      </c>
      <c r="AI34" s="79">
        <f t="shared" si="19"/>
        <v>-38931.875544871793</v>
      </c>
      <c r="AJ34" s="79">
        <f t="shared" si="20"/>
        <v>-14931.875544871795</v>
      </c>
      <c r="AK34" s="80">
        <f t="shared" si="21"/>
        <v>-14931.875544871795</v>
      </c>
      <c r="AL34" s="80">
        <f t="shared" si="22"/>
        <v>-20931.875544871793</v>
      </c>
      <c r="AM34" s="80">
        <f t="shared" si="23"/>
        <v>-17198.5021092678</v>
      </c>
      <c r="AN34" s="80">
        <f t="shared" si="24"/>
        <v>6801.4978907321984</v>
      </c>
      <c r="AO34" s="80">
        <f t="shared" si="25"/>
        <v>6801.4978907321984</v>
      </c>
      <c r="AP34" s="80">
        <f t="shared" si="26"/>
        <v>801.49789073220018</v>
      </c>
    </row>
    <row r="35" spans="1:42">
      <c r="A35" s="30" t="s">
        <v>81</v>
      </c>
      <c r="B35" s="30" t="s">
        <v>303</v>
      </c>
      <c r="C35" s="30" t="s">
        <v>357</v>
      </c>
      <c r="D35" s="30">
        <v>1</v>
      </c>
      <c r="E35" s="30">
        <v>1000</v>
      </c>
      <c r="F35" s="29">
        <f t="shared" si="0"/>
        <v>0.97297297297297303</v>
      </c>
      <c r="G35" s="31">
        <f t="shared" si="1"/>
        <v>11675.675675675677</v>
      </c>
      <c r="H35" s="30">
        <v>266</v>
      </c>
      <c r="I35" s="30">
        <v>0.52049999999999996</v>
      </c>
      <c r="J35" s="30">
        <v>84</v>
      </c>
      <c r="K35" s="33">
        <v>376</v>
      </c>
      <c r="L35">
        <f t="shared" si="2"/>
        <v>292</v>
      </c>
      <c r="M35">
        <f t="shared" si="3"/>
        <v>182</v>
      </c>
      <c r="N35">
        <f t="shared" si="4"/>
        <v>0.59863013698630141</v>
      </c>
      <c r="O35" s="4">
        <f t="shared" si="5"/>
        <v>0.52049999999999996</v>
      </c>
      <c r="U35" s="3">
        <f t="shared" si="6"/>
        <v>84</v>
      </c>
      <c r="V35">
        <f t="shared" si="7"/>
        <v>365</v>
      </c>
      <c r="W35">
        <f t="shared" si="8"/>
        <v>47.5</v>
      </c>
      <c r="X35">
        <f t="shared" si="12"/>
        <v>-230.60399292393228</v>
      </c>
      <c r="Y35">
        <f t="shared" si="13"/>
        <v>219.90175638109682</v>
      </c>
      <c r="Z35">
        <f t="shared" si="9"/>
        <v>219.90175638109682</v>
      </c>
      <c r="AA35">
        <f t="shared" si="10"/>
        <v>0.47233357912629265</v>
      </c>
      <c r="AB35">
        <f t="shared" si="14"/>
        <v>0.47679520547945203</v>
      </c>
      <c r="AC35">
        <f t="shared" si="11"/>
        <v>38269.557638441373</v>
      </c>
      <c r="AD35" s="4">
        <f t="shared" si="15"/>
        <v>26788.690346908959</v>
      </c>
      <c r="AE35" s="77">
        <f t="shared" si="16"/>
        <v>11675.675675675677</v>
      </c>
      <c r="AF35" s="77">
        <f t="shared" si="17"/>
        <v>15113.014671233283</v>
      </c>
      <c r="AG35" s="88" t="s">
        <v>425</v>
      </c>
      <c r="AH35" s="79">
        <f t="shared" si="18"/>
        <v>5801.0083333333332</v>
      </c>
      <c r="AI35" s="79">
        <f t="shared" si="19"/>
        <v>-39401.008333333331</v>
      </c>
      <c r="AJ35" s="79">
        <f t="shared" si="20"/>
        <v>-15401.008333333333</v>
      </c>
      <c r="AK35" s="80">
        <f t="shared" si="21"/>
        <v>-15401.008333333333</v>
      </c>
      <c r="AL35" s="80">
        <f t="shared" si="22"/>
        <v>-21401.008333333331</v>
      </c>
      <c r="AM35" s="80">
        <f t="shared" si="23"/>
        <v>-24287.993662100049</v>
      </c>
      <c r="AN35" s="80">
        <f t="shared" si="24"/>
        <v>-287.99366210005064</v>
      </c>
      <c r="AO35" s="80">
        <f t="shared" si="25"/>
        <v>-287.99366210005064</v>
      </c>
      <c r="AP35" s="80">
        <f t="shared" si="26"/>
        <v>-6287.9936621000488</v>
      </c>
    </row>
    <row r="36" spans="1:42">
      <c r="A36" s="30" t="s">
        <v>82</v>
      </c>
      <c r="B36" s="30" t="s">
        <v>303</v>
      </c>
      <c r="C36" s="30" t="s">
        <v>357</v>
      </c>
      <c r="D36" s="30">
        <v>2</v>
      </c>
      <c r="E36" s="30">
        <v>1200</v>
      </c>
      <c r="F36" s="29">
        <f t="shared" si="0"/>
        <v>0.97297297297297303</v>
      </c>
      <c r="G36" s="31">
        <f t="shared" si="1"/>
        <v>14010.810810810812</v>
      </c>
      <c r="H36" s="30">
        <v>442</v>
      </c>
      <c r="I36" s="30">
        <v>0.1288</v>
      </c>
      <c r="J36" s="30">
        <v>109</v>
      </c>
      <c r="K36" s="33">
        <v>490</v>
      </c>
      <c r="L36">
        <f t="shared" si="2"/>
        <v>381</v>
      </c>
      <c r="M36">
        <f t="shared" si="3"/>
        <v>333</v>
      </c>
      <c r="N36">
        <f t="shared" si="4"/>
        <v>0.79921259842519687</v>
      </c>
      <c r="O36" s="4">
        <f t="shared" si="5"/>
        <v>0.1288</v>
      </c>
      <c r="U36" s="3">
        <f t="shared" si="6"/>
        <v>109</v>
      </c>
      <c r="V36">
        <f t="shared" si="7"/>
        <v>476.25</v>
      </c>
      <c r="W36">
        <f t="shared" si="8"/>
        <v>61.375</v>
      </c>
      <c r="X36">
        <f t="shared" si="12"/>
        <v>-300.89082638362396</v>
      </c>
      <c r="Y36">
        <f t="shared" si="13"/>
        <v>286.62523692191053</v>
      </c>
      <c r="Z36">
        <f t="shared" si="9"/>
        <v>286.62523692191053</v>
      </c>
      <c r="AA36">
        <f t="shared" si="10"/>
        <v>0.47296637673891972</v>
      </c>
      <c r="AB36">
        <f t="shared" si="14"/>
        <v>0.47629440944881896</v>
      </c>
      <c r="AC36">
        <f t="shared" si="11"/>
        <v>49829.069252789952</v>
      </c>
      <c r="AD36" s="4">
        <f t="shared" si="15"/>
        <v>34880.34847695296</v>
      </c>
      <c r="AE36" s="77">
        <f t="shared" si="16"/>
        <v>14010.810810810812</v>
      </c>
      <c r="AF36" s="77">
        <f t="shared" si="17"/>
        <v>20869.537666142147</v>
      </c>
      <c r="AH36" s="79">
        <f t="shared" si="18"/>
        <v>5794.91531496063</v>
      </c>
      <c r="AI36" s="79">
        <f t="shared" si="19"/>
        <v>-39394.915314960628</v>
      </c>
      <c r="AJ36" s="79">
        <f t="shared" si="20"/>
        <v>-15394.91531496063</v>
      </c>
      <c r="AK36" s="80">
        <f t="shared" si="21"/>
        <v>-15394.91531496063</v>
      </c>
      <c r="AL36" s="80">
        <f t="shared" si="22"/>
        <v>-21394.915314960628</v>
      </c>
      <c r="AM36" s="80">
        <f t="shared" si="23"/>
        <v>-18525.377648818481</v>
      </c>
      <c r="AN36" s="80">
        <f t="shared" si="24"/>
        <v>5474.6223511815169</v>
      </c>
      <c r="AO36" s="80">
        <f t="shared" si="25"/>
        <v>5474.6223511815169</v>
      </c>
      <c r="AP36" s="80">
        <f t="shared" si="26"/>
        <v>-525.37764881848125</v>
      </c>
    </row>
    <row r="37" spans="1:42">
      <c r="A37" s="30" t="s">
        <v>83</v>
      </c>
      <c r="B37" s="30" t="s">
        <v>304</v>
      </c>
      <c r="C37" s="30" t="s">
        <v>356</v>
      </c>
      <c r="D37" s="30">
        <v>1</v>
      </c>
      <c r="E37" s="30">
        <v>1200</v>
      </c>
      <c r="F37" s="29">
        <f t="shared" si="0"/>
        <v>0.97297297297297303</v>
      </c>
      <c r="G37" s="31">
        <f t="shared" si="1"/>
        <v>14010.810810810812</v>
      </c>
      <c r="H37" s="30">
        <v>354</v>
      </c>
      <c r="I37" s="30">
        <v>0.24110000000000001</v>
      </c>
      <c r="J37" s="30">
        <v>145</v>
      </c>
      <c r="K37" s="33">
        <v>434</v>
      </c>
      <c r="L37">
        <f t="shared" si="2"/>
        <v>289</v>
      </c>
      <c r="M37">
        <f t="shared" si="3"/>
        <v>209</v>
      </c>
      <c r="N37">
        <f t="shared" si="4"/>
        <v>0.67854671280276824</v>
      </c>
      <c r="O37" s="4">
        <f t="shared" si="5"/>
        <v>0.24110000000000001</v>
      </c>
      <c r="U37" s="3">
        <f t="shared" si="6"/>
        <v>145</v>
      </c>
      <c r="V37">
        <f t="shared" si="7"/>
        <v>361.25</v>
      </c>
      <c r="W37">
        <f t="shared" si="8"/>
        <v>108.875</v>
      </c>
      <c r="X37">
        <f t="shared" si="12"/>
        <v>-228.2347738185494</v>
      </c>
      <c r="Y37">
        <f t="shared" si="13"/>
        <v>248.57399861005814</v>
      </c>
      <c r="Z37">
        <f t="shared" si="9"/>
        <v>248.57399861005814</v>
      </c>
      <c r="AA37">
        <f t="shared" si="10"/>
        <v>0.38671003075448618</v>
      </c>
      <c r="AB37">
        <f t="shared" si="14"/>
        <v>0.54455768166089968</v>
      </c>
      <c r="AC37">
        <f t="shared" si="11"/>
        <v>49407.451347559632</v>
      </c>
      <c r="AD37" s="4">
        <f t="shared" si="15"/>
        <v>34585.21594329174</v>
      </c>
      <c r="AE37" s="77">
        <f t="shared" si="16"/>
        <v>14010.810810810812</v>
      </c>
      <c r="AF37" s="77">
        <f t="shared" si="17"/>
        <v>20574.405132480926</v>
      </c>
      <c r="AH37" s="79">
        <f t="shared" si="18"/>
        <v>6625.4517935409449</v>
      </c>
      <c r="AI37" s="79">
        <f t="shared" si="19"/>
        <v>-40225.451793540946</v>
      </c>
      <c r="AJ37" s="79">
        <f t="shared" si="20"/>
        <v>-16225.451793540946</v>
      </c>
      <c r="AK37" s="80">
        <f t="shared" si="21"/>
        <v>-16225.451793540946</v>
      </c>
      <c r="AL37" s="80">
        <f t="shared" si="22"/>
        <v>-22225.451793540946</v>
      </c>
      <c r="AM37" s="80">
        <f t="shared" si="23"/>
        <v>-19651.04666106002</v>
      </c>
      <c r="AN37" s="80">
        <f t="shared" si="24"/>
        <v>4348.9533389399803</v>
      </c>
      <c r="AO37" s="80">
        <f t="shared" si="25"/>
        <v>4348.9533389399803</v>
      </c>
      <c r="AP37" s="80">
        <f t="shared" si="26"/>
        <v>-1651.0466610600197</v>
      </c>
    </row>
    <row r="38" spans="1:42">
      <c r="A38" s="30" t="s">
        <v>84</v>
      </c>
      <c r="B38" s="30" t="s">
        <v>305</v>
      </c>
      <c r="C38" s="30" t="s">
        <v>356</v>
      </c>
      <c r="D38" s="30">
        <v>2</v>
      </c>
      <c r="E38" s="30">
        <v>920</v>
      </c>
      <c r="F38" s="29">
        <f t="shared" si="0"/>
        <v>0.97297297297297303</v>
      </c>
      <c r="G38" s="31">
        <f t="shared" si="1"/>
        <v>10741.621621621622</v>
      </c>
      <c r="H38" s="30">
        <v>123</v>
      </c>
      <c r="I38" s="30">
        <v>0.4521</v>
      </c>
      <c r="J38" s="30">
        <v>111</v>
      </c>
      <c r="K38" s="33">
        <v>147</v>
      </c>
      <c r="L38">
        <f t="shared" si="2"/>
        <v>36</v>
      </c>
      <c r="M38">
        <f t="shared" si="3"/>
        <v>12</v>
      </c>
      <c r="N38">
        <f t="shared" si="4"/>
        <v>0.3666666666666667</v>
      </c>
      <c r="O38" s="4">
        <f t="shared" si="5"/>
        <v>0.4521</v>
      </c>
      <c r="U38" s="3">
        <f t="shared" si="6"/>
        <v>111</v>
      </c>
      <c r="V38">
        <f t="shared" si="7"/>
        <v>45</v>
      </c>
      <c r="W38">
        <f t="shared" si="8"/>
        <v>106.5</v>
      </c>
      <c r="X38">
        <f t="shared" si="12"/>
        <v>-28.430629264594391</v>
      </c>
      <c r="Y38">
        <f t="shared" si="13"/>
        <v>77.433093252463991</v>
      </c>
      <c r="Z38">
        <f t="shared" si="9"/>
        <v>111</v>
      </c>
      <c r="AA38">
        <f t="shared" si="10"/>
        <v>0.1</v>
      </c>
      <c r="AB38">
        <f t="shared" si="14"/>
        <v>0.77146000000000003</v>
      </c>
      <c r="AC38">
        <f t="shared" si="11"/>
        <v>31255.701900000004</v>
      </c>
      <c r="AD38" s="4">
        <f t="shared" si="15"/>
        <v>21878.991330000001</v>
      </c>
      <c r="AE38" s="77">
        <f t="shared" si="16"/>
        <v>10741.621621621622</v>
      </c>
      <c r="AF38" s="77">
        <f t="shared" si="17"/>
        <v>11137.369708378379</v>
      </c>
      <c r="AH38" s="79">
        <f t="shared" si="18"/>
        <v>9386.0966666666664</v>
      </c>
      <c r="AI38" s="79">
        <f t="shared" si="19"/>
        <v>-42986.096666666665</v>
      </c>
      <c r="AJ38" s="79">
        <f t="shared" si="20"/>
        <v>-18986.096666666665</v>
      </c>
      <c r="AK38" s="80">
        <f t="shared" si="21"/>
        <v>-18986.096666666665</v>
      </c>
      <c r="AL38" s="80">
        <f t="shared" si="22"/>
        <v>-24986.096666666665</v>
      </c>
      <c r="AM38" s="80">
        <f t="shared" si="23"/>
        <v>-31848.726958288287</v>
      </c>
      <c r="AN38" s="80">
        <f t="shared" si="24"/>
        <v>-7848.7269582882855</v>
      </c>
      <c r="AO38" s="80">
        <f t="shared" si="25"/>
        <v>-7848.7269582882855</v>
      </c>
      <c r="AP38" s="80">
        <f t="shared" si="26"/>
        <v>-13848.726958288285</v>
      </c>
    </row>
    <row r="39" spans="1:42">
      <c r="A39" s="30" t="s">
        <v>85</v>
      </c>
      <c r="B39" s="30" t="s">
        <v>304</v>
      </c>
      <c r="C39" s="30" t="s">
        <v>356</v>
      </c>
      <c r="D39" s="30">
        <v>2</v>
      </c>
      <c r="E39" s="30">
        <v>1300</v>
      </c>
      <c r="F39" s="29">
        <f t="shared" si="0"/>
        <v>0.97297297297297303</v>
      </c>
      <c r="G39" s="31">
        <f t="shared" si="1"/>
        <v>15178.378378378378</v>
      </c>
      <c r="H39" s="30">
        <v>377</v>
      </c>
      <c r="I39" s="30">
        <v>0.47949999999999998</v>
      </c>
      <c r="J39" s="30">
        <v>228</v>
      </c>
      <c r="K39" s="33">
        <v>457</v>
      </c>
      <c r="L39">
        <f t="shared" si="2"/>
        <v>229</v>
      </c>
      <c r="M39">
        <f t="shared" si="3"/>
        <v>149</v>
      </c>
      <c r="N39">
        <f t="shared" si="4"/>
        <v>0.62052401746724895</v>
      </c>
      <c r="O39" s="4">
        <f t="shared" si="5"/>
        <v>0.47949999999999998</v>
      </c>
      <c r="U39" s="3">
        <f t="shared" si="6"/>
        <v>228</v>
      </c>
      <c r="V39">
        <f t="shared" si="7"/>
        <v>286.25</v>
      </c>
      <c r="W39">
        <f t="shared" si="8"/>
        <v>199.375</v>
      </c>
      <c r="X39">
        <f t="shared" si="12"/>
        <v>-180.8503917108921</v>
      </c>
      <c r="Y39">
        <f t="shared" si="13"/>
        <v>253.51884318928481</v>
      </c>
      <c r="Z39">
        <f t="shared" si="9"/>
        <v>253.51884318928481</v>
      </c>
      <c r="AA39">
        <f t="shared" si="10"/>
        <v>0.18914879716780719</v>
      </c>
      <c r="AB39">
        <f t="shared" si="14"/>
        <v>0.70090764192139743</v>
      </c>
      <c r="AC39">
        <f t="shared" si="11"/>
        <v>64858.052515291376</v>
      </c>
      <c r="AD39" s="4">
        <f t="shared" si="15"/>
        <v>45400.636760703957</v>
      </c>
      <c r="AE39" s="77">
        <f t="shared" si="16"/>
        <v>15178.378378378378</v>
      </c>
      <c r="AF39" s="77">
        <f t="shared" si="17"/>
        <v>30222.258382325577</v>
      </c>
      <c r="AH39" s="79">
        <f t="shared" si="18"/>
        <v>8527.7096433770021</v>
      </c>
      <c r="AI39" s="79">
        <f t="shared" si="19"/>
        <v>-42127.709643377006</v>
      </c>
      <c r="AJ39" s="79">
        <f t="shared" si="20"/>
        <v>-18127.709643377002</v>
      </c>
      <c r="AK39" s="80">
        <f t="shared" si="21"/>
        <v>-18127.709643377002</v>
      </c>
      <c r="AL39" s="80">
        <f t="shared" si="22"/>
        <v>-24127.709643377002</v>
      </c>
      <c r="AM39" s="80">
        <f t="shared" si="23"/>
        <v>-11905.451261051428</v>
      </c>
      <c r="AN39" s="80">
        <f t="shared" si="24"/>
        <v>12094.548738948575</v>
      </c>
      <c r="AO39" s="80">
        <f t="shared" si="25"/>
        <v>12094.548738948575</v>
      </c>
      <c r="AP39" s="80">
        <f t="shared" si="26"/>
        <v>6094.5487389485752</v>
      </c>
    </row>
    <row r="40" spans="1:42">
      <c r="A40" s="30" t="s">
        <v>86</v>
      </c>
      <c r="B40" s="30" t="s">
        <v>304</v>
      </c>
      <c r="C40" s="30" t="s">
        <v>357</v>
      </c>
      <c r="D40" s="30">
        <v>1</v>
      </c>
      <c r="E40" s="30">
        <v>1100</v>
      </c>
      <c r="F40" s="29">
        <f t="shared" si="0"/>
        <v>0.97297297297297303</v>
      </c>
      <c r="G40" s="31">
        <f t="shared" si="1"/>
        <v>12843.243243243243</v>
      </c>
      <c r="H40" s="30">
        <v>318</v>
      </c>
      <c r="I40" s="30">
        <v>0.2712</v>
      </c>
      <c r="J40" s="30">
        <v>90</v>
      </c>
      <c r="K40" s="33">
        <v>375</v>
      </c>
      <c r="L40">
        <f t="shared" si="2"/>
        <v>285</v>
      </c>
      <c r="M40">
        <f t="shared" si="3"/>
        <v>228</v>
      </c>
      <c r="N40">
        <f t="shared" si="4"/>
        <v>0.74</v>
      </c>
      <c r="O40" s="4">
        <f t="shared" si="5"/>
        <v>0.2712</v>
      </c>
      <c r="U40" s="3">
        <f t="shared" si="6"/>
        <v>90</v>
      </c>
      <c r="V40">
        <f t="shared" si="7"/>
        <v>356.25</v>
      </c>
      <c r="W40">
        <f t="shared" si="8"/>
        <v>54.375</v>
      </c>
      <c r="X40">
        <f t="shared" si="12"/>
        <v>-225.07581501137224</v>
      </c>
      <c r="Y40">
        <f t="shared" si="13"/>
        <v>218.63698824867325</v>
      </c>
      <c r="Z40">
        <f t="shared" si="9"/>
        <v>218.63698824867325</v>
      </c>
      <c r="AA40">
        <f t="shared" si="10"/>
        <v>0.46108628280329333</v>
      </c>
      <c r="AB40">
        <f t="shared" si="14"/>
        <v>0.4856963157894737</v>
      </c>
      <c r="AC40">
        <f t="shared" si="11"/>
        <v>38759.780586005778</v>
      </c>
      <c r="AD40" s="4">
        <f t="shared" si="15"/>
        <v>27131.846410204042</v>
      </c>
      <c r="AE40" s="77">
        <f t="shared" si="16"/>
        <v>12843.243243243243</v>
      </c>
      <c r="AF40" s="77">
        <f t="shared" si="17"/>
        <v>14288.603166960798</v>
      </c>
      <c r="AH40" s="79">
        <f t="shared" si="18"/>
        <v>5909.3051754385961</v>
      </c>
      <c r="AI40" s="79">
        <f t="shared" si="19"/>
        <v>-39509.305175438596</v>
      </c>
      <c r="AJ40" s="79">
        <f t="shared" si="20"/>
        <v>-15509.305175438596</v>
      </c>
      <c r="AK40" s="80">
        <f t="shared" si="21"/>
        <v>-15509.305175438596</v>
      </c>
      <c r="AL40" s="80">
        <f t="shared" si="22"/>
        <v>-21509.305175438596</v>
      </c>
      <c r="AM40" s="80">
        <f t="shared" si="23"/>
        <v>-25220.702008477798</v>
      </c>
      <c r="AN40" s="80">
        <f t="shared" si="24"/>
        <v>-1220.7020084777978</v>
      </c>
      <c r="AO40" s="80">
        <f t="shared" si="25"/>
        <v>-1220.7020084777978</v>
      </c>
      <c r="AP40" s="80">
        <f t="shared" si="26"/>
        <v>-7220.7020084777978</v>
      </c>
    </row>
    <row r="41" spans="1:42">
      <c r="A41" s="30" t="s">
        <v>87</v>
      </c>
      <c r="B41" s="30" t="s">
        <v>304</v>
      </c>
      <c r="C41" s="30" t="s">
        <v>357</v>
      </c>
      <c r="D41" s="30">
        <v>2</v>
      </c>
      <c r="E41" s="30">
        <v>1200</v>
      </c>
      <c r="F41" s="29">
        <f t="shared" si="0"/>
        <v>0.97297297297297303</v>
      </c>
      <c r="G41" s="31">
        <f t="shared" si="1"/>
        <v>14010.810810810812</v>
      </c>
      <c r="H41" s="30">
        <v>198</v>
      </c>
      <c r="I41" s="30">
        <v>0.43009999999999998</v>
      </c>
      <c r="J41" s="30">
        <v>128</v>
      </c>
      <c r="K41" s="33">
        <v>238</v>
      </c>
      <c r="L41">
        <f t="shared" si="2"/>
        <v>110</v>
      </c>
      <c r="M41">
        <f t="shared" si="3"/>
        <v>70</v>
      </c>
      <c r="N41">
        <f t="shared" si="4"/>
        <v>0.60909090909090902</v>
      </c>
      <c r="O41" s="4">
        <f t="shared" si="5"/>
        <v>0.43009999999999998</v>
      </c>
      <c r="U41" s="3">
        <f t="shared" si="6"/>
        <v>128</v>
      </c>
      <c r="V41">
        <f t="shared" si="7"/>
        <v>137.5</v>
      </c>
      <c r="W41">
        <f t="shared" si="8"/>
        <v>114.25</v>
      </c>
      <c r="X41">
        <f t="shared" si="12"/>
        <v>-86.871367197371754</v>
      </c>
      <c r="Y41">
        <f t="shared" si="13"/>
        <v>131.01778493808442</v>
      </c>
      <c r="Z41">
        <f t="shared" si="9"/>
        <v>131.01778493808442</v>
      </c>
      <c r="AA41">
        <f t="shared" si="10"/>
        <v>0.12194752682243214</v>
      </c>
      <c r="AB41">
        <f t="shared" si="14"/>
        <v>0.75409072727272719</v>
      </c>
      <c r="AC41">
        <f t="shared" si="11"/>
        <v>36061.743306311975</v>
      </c>
      <c r="AD41" s="4">
        <f t="shared" si="15"/>
        <v>25243.22031441838</v>
      </c>
      <c r="AE41" s="77">
        <f t="shared" si="16"/>
        <v>14010.810810810812</v>
      </c>
      <c r="AF41" s="77">
        <f t="shared" si="17"/>
        <v>11232.409503607569</v>
      </c>
      <c r="AH41" s="79">
        <f t="shared" si="18"/>
        <v>9174.7705151515147</v>
      </c>
      <c r="AI41" s="79">
        <f t="shared" si="19"/>
        <v>-42774.770515151511</v>
      </c>
      <c r="AJ41" s="79">
        <f t="shared" si="20"/>
        <v>-18774.770515151515</v>
      </c>
      <c r="AK41" s="80">
        <f t="shared" si="21"/>
        <v>-18774.770515151515</v>
      </c>
      <c r="AL41" s="80">
        <f t="shared" si="22"/>
        <v>-24774.770515151515</v>
      </c>
      <c r="AM41" s="80">
        <f t="shared" si="23"/>
        <v>-31542.361011543944</v>
      </c>
      <c r="AN41" s="80">
        <f t="shared" si="24"/>
        <v>-7542.361011543946</v>
      </c>
      <c r="AO41" s="80">
        <f t="shared" si="25"/>
        <v>-7542.361011543946</v>
      </c>
      <c r="AP41" s="80">
        <f t="shared" si="26"/>
        <v>-13542.361011543946</v>
      </c>
    </row>
    <row r="42" spans="1:42">
      <c r="A42" s="30" t="s">
        <v>88</v>
      </c>
      <c r="B42" s="30" t="s">
        <v>306</v>
      </c>
      <c r="C42" s="30" t="s">
        <v>356</v>
      </c>
      <c r="D42" s="30">
        <v>1</v>
      </c>
      <c r="E42" s="30">
        <v>1300</v>
      </c>
      <c r="F42" s="29">
        <f t="shared" si="0"/>
        <v>0.97297297297297303</v>
      </c>
      <c r="G42" s="31">
        <f t="shared" si="1"/>
        <v>15178.378378378378</v>
      </c>
      <c r="H42" s="30">
        <v>149</v>
      </c>
      <c r="I42" s="30">
        <v>0.56710000000000005</v>
      </c>
      <c r="J42" s="30">
        <v>126</v>
      </c>
      <c r="K42" s="33">
        <v>188</v>
      </c>
      <c r="L42">
        <f t="shared" si="2"/>
        <v>62</v>
      </c>
      <c r="M42">
        <f t="shared" si="3"/>
        <v>23</v>
      </c>
      <c r="N42">
        <f t="shared" si="4"/>
        <v>0.39677419354838717</v>
      </c>
      <c r="O42" s="4">
        <f t="shared" si="5"/>
        <v>0.56710000000000005</v>
      </c>
      <c r="U42" s="3">
        <f t="shared" si="6"/>
        <v>126</v>
      </c>
      <c r="V42">
        <f t="shared" si="7"/>
        <v>77.5</v>
      </c>
      <c r="W42">
        <f t="shared" si="8"/>
        <v>118.25</v>
      </c>
      <c r="X42">
        <f t="shared" si="12"/>
        <v>-48.963861511245895</v>
      </c>
      <c r="Y42">
        <f t="shared" si="13"/>
        <v>100.77366060146578</v>
      </c>
      <c r="Z42">
        <f t="shared" si="9"/>
        <v>126</v>
      </c>
      <c r="AA42">
        <f t="shared" si="10"/>
        <v>0.1</v>
      </c>
      <c r="AB42">
        <f t="shared" si="14"/>
        <v>0.77146000000000003</v>
      </c>
      <c r="AC42">
        <f t="shared" si="11"/>
        <v>35479.445400000004</v>
      </c>
      <c r="AD42" s="4">
        <f t="shared" si="15"/>
        <v>24835.611780000003</v>
      </c>
      <c r="AE42" s="77">
        <f t="shared" si="16"/>
        <v>15178.378378378378</v>
      </c>
      <c r="AF42" s="77">
        <f t="shared" si="17"/>
        <v>9657.2334016216246</v>
      </c>
      <c r="AH42" s="79">
        <f t="shared" si="18"/>
        <v>9386.0966666666664</v>
      </c>
      <c r="AI42" s="79">
        <f t="shared" si="19"/>
        <v>-42986.096666666665</v>
      </c>
      <c r="AJ42" s="79">
        <f t="shared" si="20"/>
        <v>-18986.096666666665</v>
      </c>
      <c r="AK42" s="80">
        <f t="shared" si="21"/>
        <v>-18986.096666666665</v>
      </c>
      <c r="AL42" s="80">
        <f t="shared" si="22"/>
        <v>-24986.096666666665</v>
      </c>
      <c r="AM42" s="80">
        <f t="shared" si="23"/>
        <v>-33328.863265045038</v>
      </c>
      <c r="AN42" s="80">
        <f t="shared" si="24"/>
        <v>-9328.86326504504</v>
      </c>
      <c r="AO42" s="80">
        <f t="shared" si="25"/>
        <v>-9328.86326504504</v>
      </c>
      <c r="AP42" s="80">
        <f t="shared" si="26"/>
        <v>-15328.86326504504</v>
      </c>
    </row>
    <row r="43" spans="1:42">
      <c r="A43" s="30" t="s">
        <v>89</v>
      </c>
      <c r="B43" s="30" t="s">
        <v>306</v>
      </c>
      <c r="C43" s="30" t="s">
        <v>356</v>
      </c>
      <c r="D43" s="30">
        <v>2</v>
      </c>
      <c r="E43" s="30">
        <v>1700</v>
      </c>
      <c r="F43" s="29">
        <f t="shared" si="0"/>
        <v>0.97297297297297303</v>
      </c>
      <c r="G43" s="31">
        <f t="shared" si="1"/>
        <v>19848.64864864865</v>
      </c>
      <c r="H43" s="30">
        <v>210</v>
      </c>
      <c r="I43" s="30">
        <v>0.32050000000000001</v>
      </c>
      <c r="J43" s="30">
        <v>152</v>
      </c>
      <c r="K43" s="33">
        <v>247</v>
      </c>
      <c r="L43">
        <f t="shared" si="2"/>
        <v>95</v>
      </c>
      <c r="M43">
        <f t="shared" si="3"/>
        <v>58</v>
      </c>
      <c r="N43">
        <f t="shared" si="4"/>
        <v>0.58842105263157907</v>
      </c>
      <c r="O43" s="4">
        <f t="shared" si="5"/>
        <v>0.32050000000000001</v>
      </c>
      <c r="U43" s="3">
        <f t="shared" si="6"/>
        <v>152</v>
      </c>
      <c r="V43">
        <f t="shared" si="7"/>
        <v>118.75</v>
      </c>
      <c r="W43">
        <f t="shared" si="8"/>
        <v>140.125</v>
      </c>
      <c r="X43">
        <f t="shared" si="12"/>
        <v>-75.025271670457414</v>
      </c>
      <c r="Y43">
        <f t="shared" si="13"/>
        <v>133.87899608289106</v>
      </c>
      <c r="Z43">
        <f t="shared" si="9"/>
        <v>152</v>
      </c>
      <c r="AA43">
        <f t="shared" si="10"/>
        <v>0.1</v>
      </c>
      <c r="AB43">
        <f t="shared" si="14"/>
        <v>0.77146000000000003</v>
      </c>
      <c r="AC43">
        <f t="shared" si="11"/>
        <v>42800.6008</v>
      </c>
      <c r="AD43" s="4">
        <f t="shared" si="15"/>
        <v>29960.420559999999</v>
      </c>
      <c r="AE43" s="77">
        <f t="shared" si="16"/>
        <v>19848.64864864865</v>
      </c>
      <c r="AF43" s="77">
        <f t="shared" si="17"/>
        <v>10111.771911351349</v>
      </c>
      <c r="AH43" s="79">
        <f t="shared" si="18"/>
        <v>9386.0966666666664</v>
      </c>
      <c r="AI43" s="79">
        <f t="shared" si="19"/>
        <v>-42986.096666666665</v>
      </c>
      <c r="AJ43" s="79">
        <f t="shared" si="20"/>
        <v>-18986.096666666665</v>
      </c>
      <c r="AK43" s="80">
        <f t="shared" si="21"/>
        <v>-18986.096666666665</v>
      </c>
      <c r="AL43" s="80">
        <f t="shared" si="22"/>
        <v>-24986.096666666665</v>
      </c>
      <c r="AM43" s="80">
        <f t="shared" si="23"/>
        <v>-32874.32475531532</v>
      </c>
      <c r="AN43" s="80">
        <f t="shared" si="24"/>
        <v>-8874.324755315316</v>
      </c>
      <c r="AO43" s="80">
        <f t="shared" si="25"/>
        <v>-8874.324755315316</v>
      </c>
      <c r="AP43" s="80">
        <f t="shared" si="26"/>
        <v>-14874.324755315316</v>
      </c>
    </row>
    <row r="44" spans="1:42">
      <c r="A44" s="30" t="s">
        <v>90</v>
      </c>
      <c r="B44" s="30" t="s">
        <v>306</v>
      </c>
      <c r="C44" s="30" t="s">
        <v>357</v>
      </c>
      <c r="D44" s="30">
        <v>1</v>
      </c>
      <c r="E44" s="30">
        <v>1200</v>
      </c>
      <c r="F44" s="29">
        <f t="shared" si="0"/>
        <v>0.97297297297297303</v>
      </c>
      <c r="G44" s="31">
        <f t="shared" si="1"/>
        <v>14010.810810810812</v>
      </c>
      <c r="H44" s="30">
        <v>187</v>
      </c>
      <c r="I44" s="30">
        <v>0.44929999999999998</v>
      </c>
      <c r="J44" s="30">
        <v>141</v>
      </c>
      <c r="K44" s="33">
        <v>263</v>
      </c>
      <c r="L44">
        <f t="shared" si="2"/>
        <v>122</v>
      </c>
      <c r="M44">
        <f t="shared" si="3"/>
        <v>46</v>
      </c>
      <c r="N44">
        <f t="shared" si="4"/>
        <v>0.40163934426229508</v>
      </c>
      <c r="O44" s="4">
        <f t="shared" si="5"/>
        <v>0.44929999999999998</v>
      </c>
      <c r="U44" s="3">
        <f t="shared" si="6"/>
        <v>141</v>
      </c>
      <c r="V44">
        <f t="shared" si="7"/>
        <v>152.5</v>
      </c>
      <c r="W44">
        <f t="shared" si="8"/>
        <v>125.75</v>
      </c>
      <c r="X44">
        <f t="shared" si="12"/>
        <v>-96.348243618903211</v>
      </c>
      <c r="Y44">
        <f t="shared" si="13"/>
        <v>144.82881602223907</v>
      </c>
      <c r="Z44">
        <f t="shared" si="9"/>
        <v>144.82881602223907</v>
      </c>
      <c r="AA44">
        <f t="shared" si="10"/>
        <v>0.12510699030976438</v>
      </c>
      <c r="AB44">
        <f t="shared" si="14"/>
        <v>0.75159032786885249</v>
      </c>
      <c r="AC44">
        <f t="shared" si="11"/>
        <v>39730.957121439518</v>
      </c>
      <c r="AD44" s="4">
        <f t="shared" si="15"/>
        <v>27811.669985007662</v>
      </c>
      <c r="AE44" s="77">
        <f t="shared" si="16"/>
        <v>14010.810810810812</v>
      </c>
      <c r="AF44" s="77">
        <f t="shared" si="17"/>
        <v>13800.85917419685</v>
      </c>
      <c r="AH44" s="79">
        <f t="shared" si="18"/>
        <v>9144.3489890710389</v>
      </c>
      <c r="AI44" s="79">
        <f t="shared" si="19"/>
        <v>-42744.348989071041</v>
      </c>
      <c r="AJ44" s="79">
        <f t="shared" si="20"/>
        <v>-18744.348989071041</v>
      </c>
      <c r="AK44" s="80">
        <f t="shared" si="21"/>
        <v>-18744.348989071041</v>
      </c>
      <c r="AL44" s="80">
        <f t="shared" si="22"/>
        <v>-24744.348989071041</v>
      </c>
      <c r="AM44" s="80">
        <f t="shared" si="23"/>
        <v>-28943.489814874192</v>
      </c>
      <c r="AN44" s="80">
        <f t="shared" si="24"/>
        <v>-4943.4898148741904</v>
      </c>
      <c r="AO44" s="80">
        <f t="shared" si="25"/>
        <v>-4943.4898148741904</v>
      </c>
      <c r="AP44" s="80">
        <f t="shared" si="26"/>
        <v>-10943.48981487419</v>
      </c>
    </row>
    <row r="45" spans="1:42">
      <c r="A45" s="30" t="s">
        <v>91</v>
      </c>
      <c r="B45" s="30" t="s">
        <v>306</v>
      </c>
      <c r="C45" s="30" t="s">
        <v>357</v>
      </c>
      <c r="D45" s="30">
        <v>2</v>
      </c>
      <c r="E45" s="30">
        <v>1900</v>
      </c>
      <c r="F45" s="29">
        <f t="shared" si="0"/>
        <v>0.97297297297297303</v>
      </c>
      <c r="G45" s="31">
        <f t="shared" si="1"/>
        <v>22183.783783783783</v>
      </c>
      <c r="H45" s="30">
        <v>225</v>
      </c>
      <c r="I45" s="30">
        <v>0.50960000000000005</v>
      </c>
      <c r="J45" s="30">
        <v>157</v>
      </c>
      <c r="K45" s="33">
        <v>314</v>
      </c>
      <c r="L45">
        <f t="shared" si="2"/>
        <v>157</v>
      </c>
      <c r="M45">
        <f t="shared" si="3"/>
        <v>68</v>
      </c>
      <c r="N45">
        <f t="shared" si="4"/>
        <v>0.44649681528662422</v>
      </c>
      <c r="O45" s="4">
        <f t="shared" si="5"/>
        <v>0.50960000000000005</v>
      </c>
      <c r="U45" s="3">
        <f t="shared" si="6"/>
        <v>157</v>
      </c>
      <c r="V45">
        <f t="shared" si="7"/>
        <v>196.25</v>
      </c>
      <c r="W45">
        <f t="shared" si="8"/>
        <v>137.375</v>
      </c>
      <c r="X45">
        <f t="shared" si="12"/>
        <v>-123.98913318170331</v>
      </c>
      <c r="Y45">
        <f t="shared" si="13"/>
        <v>174.15265668435686</v>
      </c>
      <c r="Z45">
        <f t="shared" si="9"/>
        <v>174.15265668435686</v>
      </c>
      <c r="AA45">
        <f t="shared" si="10"/>
        <v>0.18740207227697761</v>
      </c>
      <c r="AB45">
        <f t="shared" si="14"/>
        <v>0.70228999999999997</v>
      </c>
      <c r="AC45">
        <f t="shared" si="11"/>
        <v>44641.569280942793</v>
      </c>
      <c r="AD45" s="4">
        <f t="shared" si="15"/>
        <v>31249.098496659954</v>
      </c>
      <c r="AE45" s="77">
        <f t="shared" si="16"/>
        <v>22183.783783783783</v>
      </c>
      <c r="AF45" s="77">
        <f t="shared" si="17"/>
        <v>9065.3147128761702</v>
      </c>
      <c r="AH45" s="79">
        <f t="shared" si="18"/>
        <v>8544.5283333333336</v>
      </c>
      <c r="AI45" s="79">
        <f t="shared" si="19"/>
        <v>-42144.528333333335</v>
      </c>
      <c r="AJ45" s="79">
        <f t="shared" si="20"/>
        <v>-18144.528333333335</v>
      </c>
      <c r="AK45" s="80">
        <f t="shared" si="21"/>
        <v>-18144.528333333335</v>
      </c>
      <c r="AL45" s="80">
        <f t="shared" si="22"/>
        <v>-24144.528333333335</v>
      </c>
      <c r="AM45" s="80">
        <f t="shared" si="23"/>
        <v>-33079.213620457165</v>
      </c>
      <c r="AN45" s="80">
        <f t="shared" si="24"/>
        <v>-9079.2136204571652</v>
      </c>
      <c r="AO45" s="80">
        <f t="shared" si="25"/>
        <v>-9079.2136204571652</v>
      </c>
      <c r="AP45" s="80">
        <f t="shared" si="26"/>
        <v>-15079.213620457165</v>
      </c>
    </row>
    <row r="46" spans="1:42">
      <c r="A46" s="30" t="s">
        <v>92</v>
      </c>
      <c r="B46" s="30" t="s">
        <v>307</v>
      </c>
      <c r="C46" s="30" t="s">
        <v>356</v>
      </c>
      <c r="D46" s="30">
        <v>1</v>
      </c>
      <c r="E46" s="30">
        <v>1000</v>
      </c>
      <c r="F46" s="29">
        <f t="shared" si="0"/>
        <v>0.97297297297297303</v>
      </c>
      <c r="G46" s="31">
        <f t="shared" si="1"/>
        <v>11675.675675675677</v>
      </c>
      <c r="H46" s="30">
        <v>123</v>
      </c>
      <c r="I46" s="30">
        <v>0.72050000000000003</v>
      </c>
      <c r="J46" s="30">
        <v>93</v>
      </c>
      <c r="K46" s="33">
        <v>159</v>
      </c>
      <c r="L46">
        <f t="shared" si="2"/>
        <v>66</v>
      </c>
      <c r="M46">
        <f t="shared" si="3"/>
        <v>30</v>
      </c>
      <c r="N46">
        <f t="shared" si="4"/>
        <v>0.46363636363636362</v>
      </c>
      <c r="O46" s="4">
        <f t="shared" si="5"/>
        <v>0.72050000000000003</v>
      </c>
      <c r="U46" s="3">
        <f t="shared" si="6"/>
        <v>93</v>
      </c>
      <c r="V46">
        <f t="shared" si="7"/>
        <v>82.5</v>
      </c>
      <c r="W46">
        <f t="shared" si="8"/>
        <v>84.75</v>
      </c>
      <c r="X46">
        <f t="shared" si="12"/>
        <v>-52.122820318423045</v>
      </c>
      <c r="Y46">
        <f t="shared" si="13"/>
        <v>86.710670962850642</v>
      </c>
      <c r="Z46">
        <f t="shared" si="9"/>
        <v>93</v>
      </c>
      <c r="AA46">
        <f t="shared" si="10"/>
        <v>0.1</v>
      </c>
      <c r="AB46">
        <f t="shared" si="14"/>
        <v>0.77146000000000003</v>
      </c>
      <c r="AC46">
        <f t="shared" si="11"/>
        <v>26187.209699999999</v>
      </c>
      <c r="AD46" s="4">
        <f t="shared" si="15"/>
        <v>18331.046789999997</v>
      </c>
      <c r="AE46" s="77">
        <f t="shared" si="16"/>
        <v>11675.675675675677</v>
      </c>
      <c r="AF46" s="77">
        <f t="shared" si="17"/>
        <v>6655.3711143243199</v>
      </c>
      <c r="AH46" s="79">
        <f t="shared" si="18"/>
        <v>9386.0966666666664</v>
      </c>
      <c r="AI46" s="79">
        <f t="shared" si="19"/>
        <v>-42986.096666666665</v>
      </c>
      <c r="AJ46" s="79">
        <f t="shared" si="20"/>
        <v>-18986.096666666665</v>
      </c>
      <c r="AK46" s="80">
        <f t="shared" si="21"/>
        <v>-18986.096666666665</v>
      </c>
      <c r="AL46" s="80">
        <f t="shared" si="22"/>
        <v>-24986.096666666665</v>
      </c>
      <c r="AM46" s="80">
        <f t="shared" si="23"/>
        <v>-36330.725552342345</v>
      </c>
      <c r="AN46" s="80">
        <f t="shared" si="24"/>
        <v>-12330.725552342345</v>
      </c>
      <c r="AO46" s="80">
        <f t="shared" si="25"/>
        <v>-12330.725552342345</v>
      </c>
      <c r="AP46" s="80">
        <f t="shared" si="26"/>
        <v>-18330.725552342345</v>
      </c>
    </row>
    <row r="47" spans="1:42">
      <c r="A47" s="30" t="s">
        <v>93</v>
      </c>
      <c r="B47" s="30" t="s">
        <v>307</v>
      </c>
      <c r="C47" s="30" t="s">
        <v>356</v>
      </c>
      <c r="D47" s="30">
        <v>2</v>
      </c>
      <c r="E47" s="30">
        <v>1500</v>
      </c>
      <c r="F47" s="29">
        <f t="shared" si="0"/>
        <v>0.97297297297297303</v>
      </c>
      <c r="G47" s="31">
        <f t="shared" si="1"/>
        <v>17513.513513513513</v>
      </c>
      <c r="H47" s="30">
        <v>263</v>
      </c>
      <c r="I47" s="30">
        <v>0.49590000000000001</v>
      </c>
      <c r="J47" s="30">
        <v>145</v>
      </c>
      <c r="K47" s="33">
        <v>462</v>
      </c>
      <c r="L47">
        <f t="shared" si="2"/>
        <v>317</v>
      </c>
      <c r="M47">
        <f t="shared" si="3"/>
        <v>118</v>
      </c>
      <c r="N47">
        <f t="shared" si="4"/>
        <v>0.39779179810725551</v>
      </c>
      <c r="O47" s="4">
        <f t="shared" si="5"/>
        <v>0.49590000000000001</v>
      </c>
      <c r="U47" s="3">
        <f t="shared" si="6"/>
        <v>145</v>
      </c>
      <c r="V47">
        <f t="shared" si="7"/>
        <v>396.25</v>
      </c>
      <c r="W47">
        <f t="shared" si="8"/>
        <v>105.375</v>
      </c>
      <c r="X47">
        <f t="shared" si="12"/>
        <v>-250.3474854687895</v>
      </c>
      <c r="Y47">
        <f t="shared" si="13"/>
        <v>265.63307113975236</v>
      </c>
      <c r="Z47">
        <f t="shared" si="9"/>
        <v>265.63307113975236</v>
      </c>
      <c r="AA47">
        <f t="shared" si="10"/>
        <v>0.40443677259243499</v>
      </c>
      <c r="AB47">
        <f t="shared" si="14"/>
        <v>0.53052873817034696</v>
      </c>
      <c r="AC47">
        <f t="shared" si="11"/>
        <v>51437.981987551691</v>
      </c>
      <c r="AD47" s="4">
        <f t="shared" si="15"/>
        <v>36006.587391286179</v>
      </c>
      <c r="AE47" s="77">
        <f t="shared" si="16"/>
        <v>17513.513513513513</v>
      </c>
      <c r="AF47" s="77">
        <f t="shared" si="17"/>
        <v>18493.073877772666</v>
      </c>
      <c r="AH47" s="79">
        <f t="shared" si="18"/>
        <v>6454.7663144058888</v>
      </c>
      <c r="AI47" s="79">
        <f t="shared" si="19"/>
        <v>-40054.76631440589</v>
      </c>
      <c r="AJ47" s="79">
        <f t="shared" si="20"/>
        <v>-16054.76631440589</v>
      </c>
      <c r="AK47" s="80">
        <f t="shared" si="21"/>
        <v>-16054.76631440589</v>
      </c>
      <c r="AL47" s="80">
        <f t="shared" si="22"/>
        <v>-22054.76631440589</v>
      </c>
      <c r="AM47" s="80">
        <f t="shared" si="23"/>
        <v>-21561.692436633224</v>
      </c>
      <c r="AN47" s="80">
        <f t="shared" si="24"/>
        <v>2438.3075633667759</v>
      </c>
      <c r="AO47" s="80">
        <f t="shared" si="25"/>
        <v>2438.3075633667759</v>
      </c>
      <c r="AP47" s="80">
        <f t="shared" si="26"/>
        <v>-3561.6924366332241</v>
      </c>
    </row>
    <row r="48" spans="1:42">
      <c r="A48" s="30" t="s">
        <v>94</v>
      </c>
      <c r="B48" s="30" t="s">
        <v>307</v>
      </c>
      <c r="C48" s="30" t="s">
        <v>357</v>
      </c>
      <c r="D48" s="30">
        <v>1</v>
      </c>
      <c r="E48" s="30">
        <v>1300</v>
      </c>
      <c r="F48" s="29">
        <f t="shared" si="0"/>
        <v>0.97297297297297303</v>
      </c>
      <c r="G48" s="31">
        <f t="shared" si="1"/>
        <v>15178.378378378378</v>
      </c>
      <c r="H48" s="30">
        <v>238</v>
      </c>
      <c r="I48" s="30">
        <v>0.44929999999999998</v>
      </c>
      <c r="J48" s="30">
        <v>181</v>
      </c>
      <c r="K48" s="33">
        <v>316</v>
      </c>
      <c r="L48">
        <f t="shared" si="2"/>
        <v>135</v>
      </c>
      <c r="M48">
        <f t="shared" si="3"/>
        <v>57</v>
      </c>
      <c r="N48">
        <f t="shared" si="4"/>
        <v>0.43777777777777782</v>
      </c>
      <c r="O48" s="4">
        <f t="shared" si="5"/>
        <v>0.44929999999999998</v>
      </c>
      <c r="U48" s="3">
        <f t="shared" si="6"/>
        <v>181</v>
      </c>
      <c r="V48">
        <f t="shared" si="7"/>
        <v>168.75</v>
      </c>
      <c r="W48">
        <f t="shared" si="8"/>
        <v>164.125</v>
      </c>
      <c r="X48">
        <f t="shared" si="12"/>
        <v>-106.61485974222896</v>
      </c>
      <c r="Y48">
        <f t="shared" si="13"/>
        <v>172.74909969673993</v>
      </c>
      <c r="Z48">
        <f t="shared" si="9"/>
        <v>181</v>
      </c>
      <c r="AA48">
        <f t="shared" si="10"/>
        <v>0.1</v>
      </c>
      <c r="AB48">
        <f t="shared" si="14"/>
        <v>0.77146000000000003</v>
      </c>
      <c r="AC48">
        <f t="shared" si="11"/>
        <v>50966.504900000007</v>
      </c>
      <c r="AD48" s="4">
        <f t="shared" si="15"/>
        <v>35676.55343</v>
      </c>
      <c r="AE48" s="77">
        <f t="shared" si="16"/>
        <v>15178.378378378378</v>
      </c>
      <c r="AF48" s="77">
        <f t="shared" si="17"/>
        <v>20498.17505162162</v>
      </c>
      <c r="AH48" s="79">
        <f t="shared" si="18"/>
        <v>9386.0966666666664</v>
      </c>
      <c r="AI48" s="79">
        <f t="shared" si="19"/>
        <v>-42986.096666666665</v>
      </c>
      <c r="AJ48" s="79">
        <f t="shared" si="20"/>
        <v>-18986.096666666665</v>
      </c>
      <c r="AK48" s="80">
        <f t="shared" si="21"/>
        <v>-18986.096666666665</v>
      </c>
      <c r="AL48" s="80">
        <f t="shared" si="22"/>
        <v>-24986.096666666665</v>
      </c>
      <c r="AM48" s="80">
        <f t="shared" si="23"/>
        <v>-22487.921615045045</v>
      </c>
      <c r="AN48" s="80">
        <f t="shared" si="24"/>
        <v>1512.0783849549553</v>
      </c>
      <c r="AO48" s="80">
        <f t="shared" si="25"/>
        <v>1512.0783849549553</v>
      </c>
      <c r="AP48" s="80">
        <f t="shared" si="26"/>
        <v>-4487.9216150450447</v>
      </c>
    </row>
    <row r="49" spans="1:42">
      <c r="A49" s="30" t="s">
        <v>95</v>
      </c>
      <c r="B49" s="30" t="s">
        <v>305</v>
      </c>
      <c r="C49" s="30" t="s">
        <v>357</v>
      </c>
      <c r="D49" s="30">
        <v>1</v>
      </c>
      <c r="E49" s="30">
        <v>850</v>
      </c>
      <c r="F49" s="29">
        <f t="shared" si="0"/>
        <v>0.97297297297297303</v>
      </c>
      <c r="G49" s="31">
        <f t="shared" si="1"/>
        <v>9924.3243243243251</v>
      </c>
      <c r="H49" s="30">
        <v>146</v>
      </c>
      <c r="I49" s="30">
        <v>0.53149999999999997</v>
      </c>
      <c r="J49" s="30">
        <v>96</v>
      </c>
      <c r="K49" s="33">
        <v>245</v>
      </c>
      <c r="L49">
        <f t="shared" si="2"/>
        <v>149</v>
      </c>
      <c r="M49">
        <f t="shared" si="3"/>
        <v>50</v>
      </c>
      <c r="N49">
        <f t="shared" si="4"/>
        <v>0.36845637583892621</v>
      </c>
      <c r="O49" s="4">
        <f t="shared" si="5"/>
        <v>0.53149999999999997</v>
      </c>
      <c r="U49" s="3">
        <f t="shared" si="6"/>
        <v>96</v>
      </c>
      <c r="V49">
        <f t="shared" si="7"/>
        <v>186.25</v>
      </c>
      <c r="W49">
        <f t="shared" si="8"/>
        <v>77.375</v>
      </c>
      <c r="X49">
        <f t="shared" si="12"/>
        <v>-117.67121556734901</v>
      </c>
      <c r="Y49">
        <f t="shared" si="13"/>
        <v>138.77863596158707</v>
      </c>
      <c r="Z49">
        <f t="shared" si="9"/>
        <v>138.77863596158707</v>
      </c>
      <c r="AA49">
        <f t="shared" si="10"/>
        <v>0.32968395147160845</v>
      </c>
      <c r="AB49">
        <f t="shared" si="14"/>
        <v>0.58968812080536903</v>
      </c>
      <c r="AC49">
        <f t="shared" si="11"/>
        <v>29870.181262564052</v>
      </c>
      <c r="AD49" s="4">
        <f t="shared" si="15"/>
        <v>20909.126883794834</v>
      </c>
      <c r="AE49" s="77">
        <f t="shared" si="16"/>
        <v>9924.3243243243251</v>
      </c>
      <c r="AF49" s="77">
        <f t="shared" si="17"/>
        <v>10984.802559470509</v>
      </c>
      <c r="AH49" s="79">
        <f t="shared" si="18"/>
        <v>7174.5388031319908</v>
      </c>
      <c r="AI49" s="79">
        <f t="shared" si="19"/>
        <v>-40774.538803131989</v>
      </c>
      <c r="AJ49" s="79">
        <f t="shared" si="20"/>
        <v>-16774.538803131989</v>
      </c>
      <c r="AK49" s="80">
        <f t="shared" si="21"/>
        <v>-16774.538803131989</v>
      </c>
      <c r="AL49" s="80">
        <f t="shared" si="22"/>
        <v>-22774.538803131989</v>
      </c>
      <c r="AM49" s="80">
        <f t="shared" si="23"/>
        <v>-29789.736243661479</v>
      </c>
      <c r="AN49" s="80">
        <f t="shared" si="24"/>
        <v>-5789.7362436614803</v>
      </c>
      <c r="AO49" s="80">
        <f t="shared" si="25"/>
        <v>-5789.7362436614803</v>
      </c>
      <c r="AP49" s="80">
        <f t="shared" si="26"/>
        <v>-11789.73624366148</v>
      </c>
    </row>
    <row r="50" spans="1:42">
      <c r="A50" s="30" t="s">
        <v>96</v>
      </c>
      <c r="B50" s="30" t="s">
        <v>307</v>
      </c>
      <c r="C50" s="30" t="s">
        <v>357</v>
      </c>
      <c r="D50" s="30">
        <v>2</v>
      </c>
      <c r="E50" s="30">
        <v>1800</v>
      </c>
      <c r="F50" s="29">
        <f t="shared" si="0"/>
        <v>0.97297297297297303</v>
      </c>
      <c r="G50" s="31">
        <f t="shared" si="1"/>
        <v>21016.216216216217</v>
      </c>
      <c r="H50" s="30">
        <v>349</v>
      </c>
      <c r="I50" s="30">
        <v>0.1507</v>
      </c>
      <c r="J50" s="30">
        <v>145</v>
      </c>
      <c r="K50" s="33">
        <v>412</v>
      </c>
      <c r="L50">
        <f t="shared" si="2"/>
        <v>267</v>
      </c>
      <c r="M50">
        <f t="shared" si="3"/>
        <v>204</v>
      </c>
      <c r="N50">
        <f t="shared" si="4"/>
        <v>0.71123595505617987</v>
      </c>
      <c r="O50" s="4">
        <f t="shared" si="5"/>
        <v>0.1507</v>
      </c>
      <c r="U50" s="3">
        <f t="shared" si="6"/>
        <v>145</v>
      </c>
      <c r="V50">
        <f t="shared" si="7"/>
        <v>333.75</v>
      </c>
      <c r="W50">
        <f t="shared" si="8"/>
        <v>111.625</v>
      </c>
      <c r="X50">
        <f t="shared" si="12"/>
        <v>-210.86050037907506</v>
      </c>
      <c r="Y50">
        <f t="shared" si="13"/>
        <v>235.17044162244125</v>
      </c>
      <c r="Z50">
        <f t="shared" si="9"/>
        <v>235.17044162244125</v>
      </c>
      <c r="AA50">
        <f t="shared" si="10"/>
        <v>0.37017360785750186</v>
      </c>
      <c r="AB50">
        <f t="shared" si="14"/>
        <v>0.55764460674157301</v>
      </c>
      <c r="AC50">
        <f t="shared" si="11"/>
        <v>47866.657879062732</v>
      </c>
      <c r="AD50" s="4">
        <f t="shared" si="15"/>
        <v>33506.660515343909</v>
      </c>
      <c r="AE50" s="77">
        <f t="shared" si="16"/>
        <v>21016.216216216217</v>
      </c>
      <c r="AF50" s="77">
        <f t="shared" si="17"/>
        <v>12490.444299127692</v>
      </c>
      <c r="AH50" s="79">
        <f t="shared" si="18"/>
        <v>6784.676048689138</v>
      </c>
      <c r="AI50" s="79">
        <f t="shared" si="19"/>
        <v>-40384.676048689136</v>
      </c>
      <c r="AJ50" s="79">
        <f t="shared" si="20"/>
        <v>-16384.676048689136</v>
      </c>
      <c r="AK50" s="80">
        <f t="shared" si="21"/>
        <v>-16384.676048689136</v>
      </c>
      <c r="AL50" s="80">
        <f t="shared" si="22"/>
        <v>-22384.676048689136</v>
      </c>
      <c r="AM50" s="80">
        <f t="shared" si="23"/>
        <v>-27894.231749561444</v>
      </c>
      <c r="AN50" s="80">
        <f t="shared" si="24"/>
        <v>-3894.2317495614443</v>
      </c>
      <c r="AO50" s="80">
        <f t="shared" si="25"/>
        <v>-3894.2317495614443</v>
      </c>
      <c r="AP50" s="80">
        <f t="shared" si="26"/>
        <v>-9894.2317495614443</v>
      </c>
    </row>
    <row r="51" spans="1:42">
      <c r="A51" s="30" t="s">
        <v>97</v>
      </c>
      <c r="B51" s="30" t="s">
        <v>308</v>
      </c>
      <c r="C51" s="30" t="s">
        <v>356</v>
      </c>
      <c r="D51" s="30">
        <v>1</v>
      </c>
      <c r="E51" s="30">
        <v>1100</v>
      </c>
      <c r="F51" s="29">
        <f t="shared" si="0"/>
        <v>0.97297297297297303</v>
      </c>
      <c r="G51" s="31">
        <f t="shared" si="1"/>
        <v>12843.243243243243</v>
      </c>
      <c r="H51" s="30">
        <v>147</v>
      </c>
      <c r="I51" s="30">
        <v>0.6</v>
      </c>
      <c r="J51" s="30">
        <v>99</v>
      </c>
      <c r="K51" s="33">
        <v>215</v>
      </c>
      <c r="L51">
        <f t="shared" si="2"/>
        <v>116</v>
      </c>
      <c r="M51">
        <f t="shared" si="3"/>
        <v>48</v>
      </c>
      <c r="N51">
        <f t="shared" si="4"/>
        <v>0.43103448275862077</v>
      </c>
      <c r="O51" s="4">
        <f t="shared" si="5"/>
        <v>0.6</v>
      </c>
      <c r="U51" s="3">
        <f t="shared" si="6"/>
        <v>99</v>
      </c>
      <c r="V51">
        <f t="shared" si="7"/>
        <v>145</v>
      </c>
      <c r="W51">
        <f t="shared" si="8"/>
        <v>84.5</v>
      </c>
      <c r="X51">
        <f t="shared" si="12"/>
        <v>-91.609805408137476</v>
      </c>
      <c r="Y51">
        <f t="shared" si="13"/>
        <v>120.17330048016173</v>
      </c>
      <c r="Z51">
        <f t="shared" si="9"/>
        <v>120.17330048016173</v>
      </c>
      <c r="AA51">
        <f t="shared" si="10"/>
        <v>0.24602276193214986</v>
      </c>
      <c r="AB51">
        <f t="shared" si="14"/>
        <v>0.65589758620689664</v>
      </c>
      <c r="AC51">
        <f t="shared" si="11"/>
        <v>28769.802864680772</v>
      </c>
      <c r="AD51" s="4">
        <f t="shared" si="15"/>
        <v>20138.86200527654</v>
      </c>
      <c r="AE51" s="77">
        <f t="shared" si="16"/>
        <v>12843.243243243243</v>
      </c>
      <c r="AF51" s="77">
        <f t="shared" si="17"/>
        <v>7295.6187620332967</v>
      </c>
      <c r="AH51" s="79">
        <f t="shared" si="18"/>
        <v>7980.0872988505762</v>
      </c>
      <c r="AI51" s="79">
        <f t="shared" si="19"/>
        <v>-41580.087298850573</v>
      </c>
      <c r="AJ51" s="79">
        <f t="shared" si="20"/>
        <v>-17580.087298850576</v>
      </c>
      <c r="AK51" s="80">
        <f t="shared" si="21"/>
        <v>-17580.087298850576</v>
      </c>
      <c r="AL51" s="80">
        <f t="shared" si="22"/>
        <v>-23580.087298850576</v>
      </c>
      <c r="AM51" s="80">
        <f t="shared" si="23"/>
        <v>-34284.46853681728</v>
      </c>
      <c r="AN51" s="80">
        <f t="shared" si="24"/>
        <v>-10284.46853681728</v>
      </c>
      <c r="AO51" s="80">
        <f t="shared" si="25"/>
        <v>-10284.46853681728</v>
      </c>
      <c r="AP51" s="80">
        <f t="shared" si="26"/>
        <v>-16284.46853681728</v>
      </c>
    </row>
    <row r="52" spans="1:42">
      <c r="A52" s="30" t="s">
        <v>98</v>
      </c>
      <c r="B52" s="30" t="s">
        <v>308</v>
      </c>
      <c r="C52" s="30" t="s">
        <v>356</v>
      </c>
      <c r="D52" s="30">
        <v>2</v>
      </c>
      <c r="E52" s="30">
        <v>1400</v>
      </c>
      <c r="F52" s="29">
        <f t="shared" si="0"/>
        <v>0.97297297297297303</v>
      </c>
      <c r="G52" s="31">
        <f t="shared" si="1"/>
        <v>16345.945945945947</v>
      </c>
      <c r="H52" s="30">
        <v>151</v>
      </c>
      <c r="I52" s="30">
        <v>0.52600000000000002</v>
      </c>
      <c r="J52" s="30">
        <v>120</v>
      </c>
      <c r="K52" s="33">
        <v>188</v>
      </c>
      <c r="L52">
        <f t="shared" si="2"/>
        <v>68</v>
      </c>
      <c r="M52">
        <f t="shared" si="3"/>
        <v>31</v>
      </c>
      <c r="N52">
        <f t="shared" si="4"/>
        <v>0.46470588235294119</v>
      </c>
      <c r="O52" s="4">
        <f t="shared" si="5"/>
        <v>0.52600000000000002</v>
      </c>
      <c r="U52" s="3">
        <f t="shared" si="6"/>
        <v>120</v>
      </c>
      <c r="V52">
        <f t="shared" si="7"/>
        <v>85</v>
      </c>
      <c r="W52">
        <f t="shared" si="8"/>
        <v>111.5</v>
      </c>
      <c r="X52">
        <f t="shared" si="12"/>
        <v>-53.702299722011624</v>
      </c>
      <c r="Y52">
        <f t="shared" si="13"/>
        <v>101.42917614354309</v>
      </c>
      <c r="Z52">
        <f t="shared" si="9"/>
        <v>120</v>
      </c>
      <c r="AA52">
        <f t="shared" si="10"/>
        <v>0.1</v>
      </c>
      <c r="AB52">
        <f t="shared" si="14"/>
        <v>0.77146000000000003</v>
      </c>
      <c r="AC52">
        <f t="shared" si="11"/>
        <v>33789.948000000004</v>
      </c>
      <c r="AD52" s="4">
        <f t="shared" si="15"/>
        <v>23652.963600000003</v>
      </c>
      <c r="AE52" s="77">
        <f t="shared" si="16"/>
        <v>16345.945945945947</v>
      </c>
      <c r="AF52" s="77">
        <f t="shared" si="17"/>
        <v>7307.017654054056</v>
      </c>
      <c r="AH52" s="79">
        <f t="shared" si="18"/>
        <v>9386.0966666666664</v>
      </c>
      <c r="AI52" s="79">
        <f t="shared" si="19"/>
        <v>-42986.096666666665</v>
      </c>
      <c r="AJ52" s="79">
        <f t="shared" si="20"/>
        <v>-18986.096666666665</v>
      </c>
      <c r="AK52" s="80">
        <f t="shared" si="21"/>
        <v>-18986.096666666665</v>
      </c>
      <c r="AL52" s="80">
        <f t="shared" si="22"/>
        <v>-24986.096666666665</v>
      </c>
      <c r="AM52" s="80">
        <f t="shared" si="23"/>
        <v>-35679.079012612608</v>
      </c>
      <c r="AN52" s="80">
        <f t="shared" si="24"/>
        <v>-11679.079012612608</v>
      </c>
      <c r="AO52" s="80">
        <f t="shared" si="25"/>
        <v>-11679.079012612608</v>
      </c>
      <c r="AP52" s="80">
        <f t="shared" si="26"/>
        <v>-17679.079012612608</v>
      </c>
    </row>
    <row r="53" spans="1:42">
      <c r="A53" s="30" t="s">
        <v>99</v>
      </c>
      <c r="B53" s="30" t="s">
        <v>308</v>
      </c>
      <c r="C53" s="30" t="s">
        <v>357</v>
      </c>
      <c r="D53" s="30">
        <v>1</v>
      </c>
      <c r="E53" s="30">
        <v>1300</v>
      </c>
      <c r="F53" s="29">
        <f t="shared" si="0"/>
        <v>0.97297297297297303</v>
      </c>
      <c r="G53" s="31">
        <f t="shared" si="1"/>
        <v>15178.378378378378</v>
      </c>
      <c r="H53" s="30">
        <v>429</v>
      </c>
      <c r="I53" s="30">
        <v>0.21099999999999999</v>
      </c>
      <c r="J53" s="30">
        <v>263</v>
      </c>
      <c r="K53" s="33">
        <v>489</v>
      </c>
      <c r="L53">
        <f t="shared" si="2"/>
        <v>226</v>
      </c>
      <c r="M53">
        <f t="shared" si="3"/>
        <v>166</v>
      </c>
      <c r="N53">
        <f t="shared" si="4"/>
        <v>0.68761061946902657</v>
      </c>
      <c r="O53" s="4">
        <f t="shared" si="5"/>
        <v>0.21099999999999999</v>
      </c>
      <c r="U53" s="3">
        <f t="shared" si="6"/>
        <v>263</v>
      </c>
      <c r="V53">
        <f t="shared" si="7"/>
        <v>282.5</v>
      </c>
      <c r="W53">
        <f t="shared" si="8"/>
        <v>234.75</v>
      </c>
      <c r="X53">
        <f t="shared" si="12"/>
        <v>-178.48117260550922</v>
      </c>
      <c r="Y53">
        <f t="shared" si="13"/>
        <v>269.19108541824613</v>
      </c>
      <c r="Z53">
        <f t="shared" si="9"/>
        <v>269.19108541824613</v>
      </c>
      <c r="AA53">
        <f t="shared" si="10"/>
        <v>0.12191534661326064</v>
      </c>
      <c r="AB53">
        <f t="shared" si="14"/>
        <v>0.75411619469026558</v>
      </c>
      <c r="AC53">
        <f t="shared" si="11"/>
        <v>74095.495297754751</v>
      </c>
      <c r="AD53" s="4">
        <f t="shared" si="15"/>
        <v>51866.846708428326</v>
      </c>
      <c r="AE53" s="77">
        <f t="shared" si="16"/>
        <v>15178.378378378378</v>
      </c>
      <c r="AF53" s="77">
        <f t="shared" si="17"/>
        <v>36688.468330049946</v>
      </c>
      <c r="AH53" s="79">
        <f t="shared" si="18"/>
        <v>9175.0803687315638</v>
      </c>
      <c r="AI53" s="79">
        <f t="shared" si="19"/>
        <v>-42775.080368731564</v>
      </c>
      <c r="AJ53" s="79">
        <f t="shared" si="20"/>
        <v>-18775.080368731564</v>
      </c>
      <c r="AK53" s="80">
        <f t="shared" si="21"/>
        <v>-18775.080368731564</v>
      </c>
      <c r="AL53" s="80">
        <f t="shared" si="22"/>
        <v>-24775.080368731564</v>
      </c>
      <c r="AM53" s="80">
        <f t="shared" si="23"/>
        <v>-6086.6120386816183</v>
      </c>
      <c r="AN53" s="80">
        <f t="shared" si="24"/>
        <v>17913.387961318382</v>
      </c>
      <c r="AO53" s="80">
        <f t="shared" si="25"/>
        <v>17913.387961318382</v>
      </c>
      <c r="AP53" s="80">
        <f t="shared" si="26"/>
        <v>11913.387961318382</v>
      </c>
    </row>
    <row r="54" spans="1:42">
      <c r="A54" s="30" t="s">
        <v>100</v>
      </c>
      <c r="B54" s="30" t="s">
        <v>308</v>
      </c>
      <c r="C54" s="30" t="s">
        <v>357</v>
      </c>
      <c r="D54" s="30">
        <v>2</v>
      </c>
      <c r="E54" s="30">
        <v>1900</v>
      </c>
      <c r="F54" s="29">
        <f t="shared" si="0"/>
        <v>0.97297297297297303</v>
      </c>
      <c r="G54" s="31">
        <f t="shared" si="1"/>
        <v>22183.783783783783</v>
      </c>
      <c r="H54" s="30">
        <v>441</v>
      </c>
      <c r="I54" s="30">
        <v>0.33150000000000002</v>
      </c>
      <c r="J54" s="30">
        <v>335</v>
      </c>
      <c r="K54" s="33">
        <v>502</v>
      </c>
      <c r="L54">
        <f t="shared" si="2"/>
        <v>167</v>
      </c>
      <c r="M54">
        <f t="shared" si="3"/>
        <v>106</v>
      </c>
      <c r="N54">
        <f t="shared" si="4"/>
        <v>0.60778443113772462</v>
      </c>
      <c r="O54" s="4">
        <f t="shared" si="5"/>
        <v>0.33150000000000002</v>
      </c>
      <c r="U54" s="3">
        <f t="shared" si="6"/>
        <v>335</v>
      </c>
      <c r="V54">
        <f t="shared" si="7"/>
        <v>208.75</v>
      </c>
      <c r="W54">
        <f t="shared" si="8"/>
        <v>314.125</v>
      </c>
      <c r="X54">
        <f t="shared" si="12"/>
        <v>-131.88653019964619</v>
      </c>
      <c r="Y54">
        <f t="shared" si="13"/>
        <v>269.24518258781899</v>
      </c>
      <c r="Z54">
        <f t="shared" si="9"/>
        <v>335</v>
      </c>
      <c r="AA54">
        <f t="shared" si="10"/>
        <v>0.1</v>
      </c>
      <c r="AB54">
        <f t="shared" si="14"/>
        <v>0.77146000000000003</v>
      </c>
      <c r="AC54">
        <f t="shared" si="11"/>
        <v>94330.271500000003</v>
      </c>
      <c r="AD54" s="4">
        <f t="shared" si="15"/>
        <v>66031.190050000005</v>
      </c>
      <c r="AE54" s="77">
        <f t="shared" si="16"/>
        <v>22183.783783783783</v>
      </c>
      <c r="AF54" s="77">
        <f t="shared" si="17"/>
        <v>43847.406266216218</v>
      </c>
      <c r="AH54" s="79">
        <f t="shared" si="18"/>
        <v>9386.0966666666664</v>
      </c>
      <c r="AI54" s="79">
        <f t="shared" si="19"/>
        <v>-42986.096666666665</v>
      </c>
      <c r="AJ54" s="79">
        <f t="shared" si="20"/>
        <v>-18986.096666666665</v>
      </c>
      <c r="AK54" s="80">
        <f t="shared" si="21"/>
        <v>-18986.096666666665</v>
      </c>
      <c r="AL54" s="80">
        <f t="shared" si="22"/>
        <v>-24986.096666666665</v>
      </c>
      <c r="AM54" s="80">
        <f t="shared" si="23"/>
        <v>861.30959954955324</v>
      </c>
      <c r="AN54" s="80">
        <f t="shared" si="24"/>
        <v>24861.309599549553</v>
      </c>
      <c r="AO54" s="80">
        <f t="shared" si="25"/>
        <v>24861.309599549553</v>
      </c>
      <c r="AP54" s="80">
        <f t="shared" si="26"/>
        <v>18861.309599549553</v>
      </c>
    </row>
    <row r="55" spans="1:42">
      <c r="A55" s="30" t="s">
        <v>101</v>
      </c>
      <c r="B55" s="30" t="s">
        <v>309</v>
      </c>
      <c r="C55" s="30" t="s">
        <v>356</v>
      </c>
      <c r="D55" s="30">
        <v>1</v>
      </c>
      <c r="E55" s="30">
        <v>900</v>
      </c>
      <c r="F55" s="29">
        <f t="shared" si="0"/>
        <v>0.97297297297297303</v>
      </c>
      <c r="G55" s="31">
        <f t="shared" si="1"/>
        <v>10508.108108108108</v>
      </c>
      <c r="H55" s="30">
        <v>144</v>
      </c>
      <c r="I55" s="30">
        <v>0.32879999999999998</v>
      </c>
      <c r="J55" s="30">
        <v>98</v>
      </c>
      <c r="K55" s="33">
        <v>195</v>
      </c>
      <c r="L55">
        <f t="shared" si="2"/>
        <v>97</v>
      </c>
      <c r="M55">
        <f t="shared" si="3"/>
        <v>46</v>
      </c>
      <c r="N55">
        <f t="shared" si="4"/>
        <v>0.47938144329896915</v>
      </c>
      <c r="O55" s="4">
        <f t="shared" si="5"/>
        <v>0.32879999999999998</v>
      </c>
      <c r="U55" s="3">
        <f t="shared" si="6"/>
        <v>98</v>
      </c>
      <c r="V55">
        <f t="shared" si="7"/>
        <v>121.25</v>
      </c>
      <c r="W55">
        <f t="shared" si="8"/>
        <v>85.875</v>
      </c>
      <c r="X55">
        <f t="shared" si="12"/>
        <v>-76.604751074045993</v>
      </c>
      <c r="Y55">
        <f t="shared" si="13"/>
        <v>108.09750126358351</v>
      </c>
      <c r="Z55">
        <f t="shared" si="9"/>
        <v>108.09750126358351</v>
      </c>
      <c r="AA55">
        <f t="shared" si="10"/>
        <v>0.18327836093677122</v>
      </c>
      <c r="AB55">
        <f t="shared" si="14"/>
        <v>0.70555350515463933</v>
      </c>
      <c r="AC55">
        <f t="shared" si="11"/>
        <v>27838.028383967478</v>
      </c>
      <c r="AD55" s="4">
        <f t="shared" si="15"/>
        <v>19486.619868777234</v>
      </c>
      <c r="AE55" s="77">
        <f t="shared" si="16"/>
        <v>10508.108108108108</v>
      </c>
      <c r="AF55" s="77">
        <f t="shared" si="17"/>
        <v>8978.5117606691256</v>
      </c>
      <c r="AH55" s="79">
        <f t="shared" si="18"/>
        <v>8584.2343127147778</v>
      </c>
      <c r="AI55" s="79">
        <f t="shared" si="19"/>
        <v>-42184.234312714776</v>
      </c>
      <c r="AJ55" s="79">
        <f t="shared" si="20"/>
        <v>-18184.234312714776</v>
      </c>
      <c r="AK55" s="80">
        <f t="shared" si="21"/>
        <v>-18184.234312714776</v>
      </c>
      <c r="AL55" s="80">
        <f t="shared" si="22"/>
        <v>-24184.234312714776</v>
      </c>
      <c r="AM55" s="80">
        <f t="shared" si="23"/>
        <v>-33205.722552045649</v>
      </c>
      <c r="AN55" s="80">
        <f t="shared" si="24"/>
        <v>-9205.7225520456504</v>
      </c>
      <c r="AO55" s="80">
        <f t="shared" si="25"/>
        <v>-9205.7225520456504</v>
      </c>
      <c r="AP55" s="80">
        <f t="shared" si="26"/>
        <v>-15205.72255204565</v>
      </c>
    </row>
    <row r="56" spans="1:42">
      <c r="A56" s="30" t="s">
        <v>102</v>
      </c>
      <c r="B56" s="30" t="s">
        <v>309</v>
      </c>
      <c r="C56" s="30" t="s">
        <v>356</v>
      </c>
      <c r="D56" s="30">
        <v>2</v>
      </c>
      <c r="E56" s="30">
        <v>1400</v>
      </c>
      <c r="F56" s="29">
        <f t="shared" si="0"/>
        <v>0.97297297297297303</v>
      </c>
      <c r="G56" s="31">
        <f t="shared" si="1"/>
        <v>16345.945945945947</v>
      </c>
      <c r="H56" s="30">
        <v>136</v>
      </c>
      <c r="I56" s="30">
        <v>0.61919999999999997</v>
      </c>
      <c r="J56" s="30">
        <v>77</v>
      </c>
      <c r="K56" s="33">
        <v>260</v>
      </c>
      <c r="L56">
        <f t="shared" si="2"/>
        <v>183</v>
      </c>
      <c r="M56">
        <f t="shared" si="3"/>
        <v>59</v>
      </c>
      <c r="N56">
        <f t="shared" si="4"/>
        <v>0.35792349726775963</v>
      </c>
      <c r="O56" s="4">
        <f t="shared" si="5"/>
        <v>0.61919999999999997</v>
      </c>
      <c r="U56" s="3">
        <f t="shared" si="6"/>
        <v>77</v>
      </c>
      <c r="V56">
        <f t="shared" si="7"/>
        <v>228.75</v>
      </c>
      <c r="W56">
        <f t="shared" si="8"/>
        <v>54.125</v>
      </c>
      <c r="X56">
        <f t="shared" si="12"/>
        <v>-144.52236542835482</v>
      </c>
      <c r="Y56">
        <f t="shared" si="13"/>
        <v>149.99322403335862</v>
      </c>
      <c r="Z56">
        <f t="shared" si="9"/>
        <v>149.99322403335862</v>
      </c>
      <c r="AA56">
        <f t="shared" si="10"/>
        <v>0.4190960613480158</v>
      </c>
      <c r="AB56">
        <f t="shared" si="14"/>
        <v>0.51892737704918024</v>
      </c>
      <c r="AC56">
        <f t="shared" si="11"/>
        <v>28409.990467815009</v>
      </c>
      <c r="AD56" s="4">
        <f t="shared" si="15"/>
        <v>19886.993327470504</v>
      </c>
      <c r="AE56" s="77">
        <f t="shared" si="16"/>
        <v>16345.945945945947</v>
      </c>
      <c r="AF56" s="77">
        <f t="shared" si="17"/>
        <v>3541.0473815245568</v>
      </c>
      <c r="AH56" s="79">
        <f t="shared" si="18"/>
        <v>6313.6164207650263</v>
      </c>
      <c r="AI56" s="79">
        <f t="shared" si="19"/>
        <v>-39913.616420765029</v>
      </c>
      <c r="AJ56" s="79">
        <f t="shared" si="20"/>
        <v>-15913.616420765025</v>
      </c>
      <c r="AK56" s="80">
        <f t="shared" si="21"/>
        <v>-15913.616420765025</v>
      </c>
      <c r="AL56" s="80">
        <f t="shared" si="22"/>
        <v>-21913.616420765025</v>
      </c>
      <c r="AM56" s="80">
        <f t="shared" si="23"/>
        <v>-36372.569039240472</v>
      </c>
      <c r="AN56" s="80">
        <f t="shared" si="24"/>
        <v>-12372.569039240469</v>
      </c>
      <c r="AO56" s="80">
        <f t="shared" si="25"/>
        <v>-12372.569039240469</v>
      </c>
      <c r="AP56" s="80">
        <f t="shared" si="26"/>
        <v>-18372.569039240469</v>
      </c>
    </row>
    <row r="57" spans="1:42">
      <c r="A57" s="30" t="s">
        <v>103</v>
      </c>
      <c r="B57" s="30" t="s">
        <v>309</v>
      </c>
      <c r="C57" s="30" t="s">
        <v>357</v>
      </c>
      <c r="D57" s="30">
        <v>1</v>
      </c>
      <c r="E57" s="30">
        <v>1400</v>
      </c>
      <c r="F57" s="29">
        <f t="shared" si="0"/>
        <v>0.97297297297297303</v>
      </c>
      <c r="G57" s="31">
        <f t="shared" si="1"/>
        <v>16345.945945945947</v>
      </c>
      <c r="H57" s="30">
        <v>305</v>
      </c>
      <c r="I57" s="30">
        <v>0.2712</v>
      </c>
      <c r="J57" s="30">
        <v>173</v>
      </c>
      <c r="K57" s="33">
        <v>322</v>
      </c>
      <c r="L57">
        <f t="shared" si="2"/>
        <v>149</v>
      </c>
      <c r="M57">
        <f t="shared" si="3"/>
        <v>132</v>
      </c>
      <c r="N57">
        <f t="shared" si="4"/>
        <v>0.8087248322147651</v>
      </c>
      <c r="O57" s="4">
        <f t="shared" si="5"/>
        <v>0.2712</v>
      </c>
      <c r="U57" s="3">
        <f t="shared" si="6"/>
        <v>173</v>
      </c>
      <c r="V57">
        <f t="shared" si="7"/>
        <v>186.25</v>
      </c>
      <c r="W57">
        <f t="shared" si="8"/>
        <v>154.375</v>
      </c>
      <c r="X57">
        <f t="shared" si="12"/>
        <v>-117.67121556734901</v>
      </c>
      <c r="Y57">
        <f t="shared" si="13"/>
        <v>177.27863596158707</v>
      </c>
      <c r="Z57">
        <f t="shared" si="9"/>
        <v>177.27863596158707</v>
      </c>
      <c r="AA57">
        <f t="shared" si="10"/>
        <v>0.12297254207563528</v>
      </c>
      <c r="AB57">
        <f t="shared" si="14"/>
        <v>0.75327953020134231</v>
      </c>
      <c r="AC57">
        <f t="shared" si="11"/>
        <v>48742.234178335872</v>
      </c>
      <c r="AD57" s="4">
        <f t="shared" si="15"/>
        <v>34119.563924835107</v>
      </c>
      <c r="AE57" s="77">
        <f t="shared" si="16"/>
        <v>16345.945945945947</v>
      </c>
      <c r="AF57" s="77">
        <f t="shared" si="17"/>
        <v>17773.61797888916</v>
      </c>
      <c r="AH57" s="79">
        <f t="shared" si="18"/>
        <v>9164.9009507829978</v>
      </c>
      <c r="AI57" s="79">
        <f t="shared" si="19"/>
        <v>-42764.900950782998</v>
      </c>
      <c r="AJ57" s="79">
        <f t="shared" si="20"/>
        <v>-18764.900950782998</v>
      </c>
      <c r="AK57" s="80">
        <f t="shared" si="21"/>
        <v>-18764.900950782998</v>
      </c>
      <c r="AL57" s="80">
        <f t="shared" si="22"/>
        <v>-24764.900950782998</v>
      </c>
      <c r="AM57" s="80">
        <f t="shared" si="23"/>
        <v>-24991.282971893837</v>
      </c>
      <c r="AN57" s="80">
        <f t="shared" si="24"/>
        <v>-991.28297189383738</v>
      </c>
      <c r="AO57" s="80">
        <f t="shared" si="25"/>
        <v>-991.28297189383738</v>
      </c>
      <c r="AP57" s="80">
        <f t="shared" si="26"/>
        <v>-6991.2829718938374</v>
      </c>
    </row>
    <row r="58" spans="1:42">
      <c r="A58" s="30" t="s">
        <v>104</v>
      </c>
      <c r="B58" s="30" t="s">
        <v>309</v>
      </c>
      <c r="C58" s="30" t="s">
        <v>357</v>
      </c>
      <c r="D58" s="30">
        <v>2</v>
      </c>
      <c r="E58" s="30">
        <v>1700</v>
      </c>
      <c r="F58" s="29">
        <f t="shared" si="0"/>
        <v>0.97297297297297303</v>
      </c>
      <c r="G58" s="31">
        <f t="shared" si="1"/>
        <v>19848.64864864865</v>
      </c>
      <c r="H58" s="30">
        <v>425</v>
      </c>
      <c r="I58" s="30">
        <v>0.32879999999999998</v>
      </c>
      <c r="J58" s="30">
        <v>176</v>
      </c>
      <c r="K58" s="33">
        <v>469</v>
      </c>
      <c r="L58">
        <f t="shared" si="2"/>
        <v>293</v>
      </c>
      <c r="M58">
        <f t="shared" si="3"/>
        <v>249</v>
      </c>
      <c r="N58">
        <f t="shared" si="4"/>
        <v>0.779863481228669</v>
      </c>
      <c r="O58" s="4">
        <f t="shared" si="5"/>
        <v>0.32879999999999998</v>
      </c>
      <c r="U58" s="3">
        <f t="shared" si="6"/>
        <v>176</v>
      </c>
      <c r="V58">
        <f t="shared" si="7"/>
        <v>366.25</v>
      </c>
      <c r="W58">
        <f t="shared" si="8"/>
        <v>139.375</v>
      </c>
      <c r="X58">
        <f t="shared" si="12"/>
        <v>-231.39373262572656</v>
      </c>
      <c r="Y58">
        <f t="shared" si="13"/>
        <v>266.511008971443</v>
      </c>
      <c r="Z58">
        <f t="shared" si="9"/>
        <v>266.511008971443</v>
      </c>
      <c r="AA58">
        <f t="shared" si="10"/>
        <v>0.34712903473431539</v>
      </c>
      <c r="AB58">
        <f t="shared" si="14"/>
        <v>0.57588208191126289</v>
      </c>
      <c r="AC58">
        <f t="shared" si="11"/>
        <v>56019.803865042239</v>
      </c>
      <c r="AD58" s="4">
        <f t="shared" si="15"/>
        <v>39213.862705529566</v>
      </c>
      <c r="AE58" s="77">
        <f t="shared" si="16"/>
        <v>19848.64864864865</v>
      </c>
      <c r="AF58" s="77">
        <f t="shared" si="17"/>
        <v>19365.214056880915</v>
      </c>
      <c r="AH58" s="79">
        <f t="shared" si="18"/>
        <v>7006.565329920365</v>
      </c>
      <c r="AI58" s="79">
        <f t="shared" si="19"/>
        <v>-40606.565329920362</v>
      </c>
      <c r="AJ58" s="79">
        <f t="shared" si="20"/>
        <v>-16606.565329920366</v>
      </c>
      <c r="AK58" s="80">
        <f t="shared" si="21"/>
        <v>-16606.565329920366</v>
      </c>
      <c r="AL58" s="80">
        <f t="shared" si="22"/>
        <v>-22606.565329920366</v>
      </c>
      <c r="AM58" s="80">
        <f t="shared" si="23"/>
        <v>-21241.351273039447</v>
      </c>
      <c r="AN58" s="80">
        <f t="shared" si="24"/>
        <v>2758.6487269605495</v>
      </c>
      <c r="AO58" s="80">
        <f t="shared" si="25"/>
        <v>2758.6487269605495</v>
      </c>
      <c r="AP58" s="80">
        <f t="shared" si="26"/>
        <v>-3241.3512730394505</v>
      </c>
    </row>
    <row r="59" spans="1:42">
      <c r="A59" s="30" t="s">
        <v>105</v>
      </c>
      <c r="B59" s="30" t="s">
        <v>310</v>
      </c>
      <c r="C59" s="30" t="s">
        <v>356</v>
      </c>
      <c r="D59" s="30">
        <v>1</v>
      </c>
      <c r="E59" s="30">
        <v>800</v>
      </c>
      <c r="F59" s="29">
        <f t="shared" si="0"/>
        <v>0.97297297297297303</v>
      </c>
      <c r="G59" s="31">
        <f t="shared" si="1"/>
        <v>9340.5405405405418</v>
      </c>
      <c r="H59" s="30">
        <v>176</v>
      </c>
      <c r="I59" s="30">
        <v>0.41370000000000001</v>
      </c>
      <c r="J59" s="30">
        <v>86</v>
      </c>
      <c r="K59" s="33">
        <v>224</v>
      </c>
      <c r="L59">
        <f t="shared" si="2"/>
        <v>138</v>
      </c>
      <c r="M59">
        <f t="shared" si="3"/>
        <v>90</v>
      </c>
      <c r="N59">
        <f t="shared" si="4"/>
        <v>0.62173913043478257</v>
      </c>
      <c r="O59" s="4">
        <f t="shared" si="5"/>
        <v>0.41370000000000001</v>
      </c>
      <c r="U59" s="3">
        <f t="shared" si="6"/>
        <v>86</v>
      </c>
      <c r="V59">
        <f t="shared" si="7"/>
        <v>172.5</v>
      </c>
      <c r="W59">
        <f t="shared" si="8"/>
        <v>68.75</v>
      </c>
      <c r="X59">
        <f t="shared" si="12"/>
        <v>-108.98407884761183</v>
      </c>
      <c r="Y59">
        <f t="shared" si="13"/>
        <v>127.07685746777862</v>
      </c>
      <c r="Z59">
        <f t="shared" si="9"/>
        <v>127.07685746777862</v>
      </c>
      <c r="AA59">
        <f t="shared" si="10"/>
        <v>0.33812670995813693</v>
      </c>
      <c r="AB59">
        <f t="shared" si="14"/>
        <v>0.58300652173913048</v>
      </c>
      <c r="AC59">
        <f t="shared" si="11"/>
        <v>27041.622383027534</v>
      </c>
      <c r="AD59" s="4">
        <f t="shared" si="15"/>
        <v>18929.135668119274</v>
      </c>
      <c r="AE59" s="77">
        <f t="shared" si="16"/>
        <v>9340.5405405405418</v>
      </c>
      <c r="AF59" s="77">
        <f t="shared" si="17"/>
        <v>9588.595127578732</v>
      </c>
      <c r="AH59" s="79">
        <f t="shared" si="18"/>
        <v>7093.2460144927545</v>
      </c>
      <c r="AI59" s="79">
        <f t="shared" si="19"/>
        <v>-40693.246014492754</v>
      </c>
      <c r="AJ59" s="79">
        <f t="shared" si="20"/>
        <v>-16693.246014492754</v>
      </c>
      <c r="AK59" s="80">
        <f t="shared" si="21"/>
        <v>-16693.246014492754</v>
      </c>
      <c r="AL59" s="80">
        <f t="shared" si="22"/>
        <v>-22693.246014492754</v>
      </c>
      <c r="AM59" s="80">
        <f t="shared" si="23"/>
        <v>-31104.650886914023</v>
      </c>
      <c r="AN59" s="80">
        <f t="shared" si="24"/>
        <v>-7104.6508869140216</v>
      </c>
      <c r="AO59" s="80">
        <f t="shared" si="25"/>
        <v>-7104.6508869140216</v>
      </c>
      <c r="AP59" s="80">
        <f t="shared" si="26"/>
        <v>-13104.650886914022</v>
      </c>
    </row>
    <row r="60" spans="1:42">
      <c r="A60" s="30" t="s">
        <v>106</v>
      </c>
      <c r="B60" s="30" t="s">
        <v>305</v>
      </c>
      <c r="C60" s="30" t="s">
        <v>357</v>
      </c>
      <c r="D60" s="30">
        <v>2</v>
      </c>
      <c r="E60" s="30">
        <v>900</v>
      </c>
      <c r="F60" s="29">
        <f t="shared" si="0"/>
        <v>0.97297297297297303</v>
      </c>
      <c r="G60" s="31">
        <f t="shared" si="1"/>
        <v>10508.108108108108</v>
      </c>
      <c r="H60" s="30">
        <v>169</v>
      </c>
      <c r="I60" s="30">
        <v>0.47949999999999998</v>
      </c>
      <c r="J60" s="30">
        <v>111</v>
      </c>
      <c r="K60" s="33">
        <v>276</v>
      </c>
      <c r="L60">
        <f t="shared" si="2"/>
        <v>165</v>
      </c>
      <c r="M60">
        <f t="shared" si="3"/>
        <v>58</v>
      </c>
      <c r="N60">
        <f t="shared" si="4"/>
        <v>0.38121212121212122</v>
      </c>
      <c r="O60" s="4">
        <f t="shared" si="5"/>
        <v>0.47949999999999998</v>
      </c>
      <c r="U60" s="3">
        <f t="shared" si="6"/>
        <v>111</v>
      </c>
      <c r="V60">
        <f t="shared" si="7"/>
        <v>206.25</v>
      </c>
      <c r="W60">
        <f t="shared" si="8"/>
        <v>90.375</v>
      </c>
      <c r="X60">
        <f t="shared" si="12"/>
        <v>-130.30705079605761</v>
      </c>
      <c r="Y60">
        <f t="shared" si="13"/>
        <v>156.02667740712658</v>
      </c>
      <c r="Z60">
        <f t="shared" si="9"/>
        <v>156.02667740712658</v>
      </c>
      <c r="AA60">
        <f t="shared" si="10"/>
        <v>0.31831116318606828</v>
      </c>
      <c r="AB60">
        <f t="shared" si="14"/>
        <v>0.59868854545454564</v>
      </c>
      <c r="AC60">
        <f t="shared" si="11"/>
        <v>34095.155360377052</v>
      </c>
      <c r="AD60" s="4">
        <f t="shared" si="15"/>
        <v>23866.608752263935</v>
      </c>
      <c r="AE60" s="77">
        <f t="shared" si="16"/>
        <v>10508.108108108108</v>
      </c>
      <c r="AF60" s="77">
        <f t="shared" si="17"/>
        <v>13358.500644155827</v>
      </c>
      <c r="AH60" s="79">
        <f t="shared" si="18"/>
        <v>7284.0439696969706</v>
      </c>
      <c r="AI60" s="79">
        <f t="shared" si="19"/>
        <v>-40884.04396969697</v>
      </c>
      <c r="AJ60" s="79">
        <f t="shared" si="20"/>
        <v>-16884.04396969697</v>
      </c>
      <c r="AK60" s="80">
        <f t="shared" si="21"/>
        <v>-16884.04396969697</v>
      </c>
      <c r="AL60" s="80">
        <f t="shared" si="22"/>
        <v>-22884.04396969697</v>
      </c>
      <c r="AM60" s="80">
        <f t="shared" si="23"/>
        <v>-27525.543325541141</v>
      </c>
      <c r="AN60" s="80">
        <f t="shared" si="24"/>
        <v>-3525.5433255411426</v>
      </c>
      <c r="AO60" s="80">
        <f t="shared" si="25"/>
        <v>-3525.5433255411426</v>
      </c>
      <c r="AP60" s="80">
        <f t="shared" si="26"/>
        <v>-9525.5433255411426</v>
      </c>
    </row>
    <row r="61" spans="1:42">
      <c r="A61" s="30" t="s">
        <v>107</v>
      </c>
      <c r="B61" s="30" t="s">
        <v>310</v>
      </c>
      <c r="C61" s="30" t="s">
        <v>356</v>
      </c>
      <c r="D61" s="30">
        <v>2</v>
      </c>
      <c r="E61" s="30">
        <v>1300</v>
      </c>
      <c r="F61" s="29">
        <f t="shared" si="0"/>
        <v>0.97297297297297303</v>
      </c>
      <c r="G61" s="31">
        <f t="shared" si="1"/>
        <v>15178.378378378378</v>
      </c>
      <c r="H61" s="30">
        <v>207</v>
      </c>
      <c r="I61" s="30">
        <v>0.63009999999999999</v>
      </c>
      <c r="J61" s="30">
        <v>127</v>
      </c>
      <c r="K61" s="33">
        <v>276</v>
      </c>
      <c r="L61">
        <f t="shared" si="2"/>
        <v>149</v>
      </c>
      <c r="M61">
        <f t="shared" si="3"/>
        <v>80</v>
      </c>
      <c r="N61">
        <f t="shared" si="4"/>
        <v>0.5295302013422819</v>
      </c>
      <c r="O61" s="4">
        <f t="shared" si="5"/>
        <v>0.63009999999999999</v>
      </c>
      <c r="U61" s="3">
        <f t="shared" si="6"/>
        <v>127</v>
      </c>
      <c r="V61">
        <f t="shared" si="7"/>
        <v>186.25</v>
      </c>
      <c r="W61">
        <f t="shared" si="8"/>
        <v>108.375</v>
      </c>
      <c r="X61">
        <f t="shared" si="12"/>
        <v>-117.67121556734901</v>
      </c>
      <c r="Y61">
        <f t="shared" si="13"/>
        <v>154.27863596158707</v>
      </c>
      <c r="Z61">
        <f t="shared" si="9"/>
        <v>154.27863596158707</v>
      </c>
      <c r="AA61">
        <f t="shared" si="10"/>
        <v>0.24646247496154133</v>
      </c>
      <c r="AB61">
        <f t="shared" si="14"/>
        <v>0.65554959731543616</v>
      </c>
      <c r="AC61">
        <f t="shared" si="11"/>
        <v>36915.113652832508</v>
      </c>
      <c r="AD61" s="4">
        <f t="shared" si="15"/>
        <v>25840.579556982753</v>
      </c>
      <c r="AE61" s="77">
        <f t="shared" si="16"/>
        <v>15178.378378378378</v>
      </c>
      <c r="AF61" s="77">
        <f t="shared" si="17"/>
        <v>10662.201178604375</v>
      </c>
      <c r="AH61" s="79">
        <f t="shared" si="18"/>
        <v>7975.8534340044735</v>
      </c>
      <c r="AI61" s="79">
        <f t="shared" si="19"/>
        <v>-41575.853434004472</v>
      </c>
      <c r="AJ61" s="79">
        <f t="shared" si="20"/>
        <v>-17575.853434004472</v>
      </c>
      <c r="AK61" s="80">
        <f t="shared" si="21"/>
        <v>-17575.853434004472</v>
      </c>
      <c r="AL61" s="80">
        <f t="shared" si="22"/>
        <v>-23575.853434004472</v>
      </c>
      <c r="AM61" s="80">
        <f t="shared" si="23"/>
        <v>-30913.652255400099</v>
      </c>
      <c r="AN61" s="80">
        <f t="shared" si="24"/>
        <v>-6913.6522554000967</v>
      </c>
      <c r="AO61" s="80">
        <f t="shared" si="25"/>
        <v>-6913.6522554000967</v>
      </c>
      <c r="AP61" s="80">
        <f t="shared" si="26"/>
        <v>-12913.652255400097</v>
      </c>
    </row>
    <row r="62" spans="1:42">
      <c r="A62" s="30" t="s">
        <v>108</v>
      </c>
      <c r="B62" s="30" t="s">
        <v>310</v>
      </c>
      <c r="C62" s="30" t="s">
        <v>357</v>
      </c>
      <c r="D62" s="30">
        <v>1</v>
      </c>
      <c r="E62" s="30">
        <v>1400</v>
      </c>
      <c r="F62" s="29">
        <f t="shared" si="0"/>
        <v>0.97297297297297303</v>
      </c>
      <c r="G62" s="31">
        <f t="shared" si="1"/>
        <v>16345.945945945947</v>
      </c>
      <c r="H62" s="30">
        <v>244</v>
      </c>
      <c r="I62" s="30">
        <v>0.90410000000000001</v>
      </c>
      <c r="J62" s="30">
        <v>222</v>
      </c>
      <c r="K62" s="33">
        <v>381</v>
      </c>
      <c r="L62">
        <f t="shared" si="2"/>
        <v>159</v>
      </c>
      <c r="M62">
        <f t="shared" si="3"/>
        <v>22</v>
      </c>
      <c r="N62">
        <f t="shared" si="4"/>
        <v>0.21069182389937108</v>
      </c>
      <c r="O62" s="4">
        <f t="shared" si="5"/>
        <v>0.90410000000000001</v>
      </c>
      <c r="U62" s="3">
        <f t="shared" si="6"/>
        <v>222</v>
      </c>
      <c r="V62">
        <f t="shared" si="7"/>
        <v>198.75</v>
      </c>
      <c r="W62">
        <f t="shared" si="8"/>
        <v>202.125</v>
      </c>
      <c r="X62">
        <f t="shared" si="12"/>
        <v>-125.56861258529189</v>
      </c>
      <c r="Y62">
        <f t="shared" si="13"/>
        <v>207.87116186504929</v>
      </c>
      <c r="Z62">
        <f t="shared" si="9"/>
        <v>222</v>
      </c>
      <c r="AA62">
        <f t="shared" si="10"/>
        <v>0.1</v>
      </c>
      <c r="AB62">
        <f t="shared" si="14"/>
        <v>0.77146000000000003</v>
      </c>
      <c r="AC62">
        <f t="shared" si="11"/>
        <v>62511.403800000007</v>
      </c>
      <c r="AD62" s="4">
        <f t="shared" si="15"/>
        <v>43757.982660000001</v>
      </c>
      <c r="AE62" s="77">
        <f t="shared" si="16"/>
        <v>16345.945945945947</v>
      </c>
      <c r="AF62" s="77">
        <f t="shared" si="17"/>
        <v>27412.036714054055</v>
      </c>
      <c r="AH62" s="79">
        <f t="shared" si="18"/>
        <v>9386.0966666666664</v>
      </c>
      <c r="AI62" s="79">
        <f t="shared" si="19"/>
        <v>-42986.096666666665</v>
      </c>
      <c r="AJ62" s="79">
        <f t="shared" si="20"/>
        <v>-18986.096666666665</v>
      </c>
      <c r="AK62" s="80">
        <f t="shared" si="21"/>
        <v>-18986.096666666665</v>
      </c>
      <c r="AL62" s="80">
        <f t="shared" si="22"/>
        <v>-24986.096666666665</v>
      </c>
      <c r="AM62" s="80">
        <f t="shared" si="23"/>
        <v>-15574.05995261261</v>
      </c>
      <c r="AN62" s="80">
        <f t="shared" si="24"/>
        <v>8425.9400473873902</v>
      </c>
      <c r="AO62" s="80">
        <f t="shared" si="25"/>
        <v>8425.9400473873902</v>
      </c>
      <c r="AP62" s="80">
        <f t="shared" si="26"/>
        <v>2425.9400473873902</v>
      </c>
    </row>
    <row r="63" spans="1:42">
      <c r="A63" s="30" t="s">
        <v>109</v>
      </c>
      <c r="B63" s="30" t="s">
        <v>310</v>
      </c>
      <c r="C63" s="30" t="s">
        <v>357</v>
      </c>
      <c r="D63" s="30">
        <v>2</v>
      </c>
      <c r="E63" s="30">
        <v>1900</v>
      </c>
      <c r="F63" s="29">
        <f t="shared" si="0"/>
        <v>0.97297297297297303</v>
      </c>
      <c r="G63" s="31">
        <f t="shared" si="1"/>
        <v>22183.783783783783</v>
      </c>
      <c r="H63" s="30">
        <v>536</v>
      </c>
      <c r="I63" s="30">
        <v>0.54249999999999998</v>
      </c>
      <c r="J63" s="30">
        <v>386</v>
      </c>
      <c r="K63" s="33">
        <v>773</v>
      </c>
      <c r="L63">
        <f t="shared" si="2"/>
        <v>387</v>
      </c>
      <c r="M63">
        <f t="shared" si="3"/>
        <v>150</v>
      </c>
      <c r="N63">
        <f t="shared" si="4"/>
        <v>0.41007751937984493</v>
      </c>
      <c r="O63" s="4">
        <f t="shared" si="5"/>
        <v>0.54249999999999998</v>
      </c>
      <c r="U63" s="3">
        <f t="shared" si="6"/>
        <v>386</v>
      </c>
      <c r="V63">
        <f t="shared" si="7"/>
        <v>483.75</v>
      </c>
      <c r="W63">
        <f t="shared" si="8"/>
        <v>337.625</v>
      </c>
      <c r="X63">
        <f t="shared" si="12"/>
        <v>-305.62926459438967</v>
      </c>
      <c r="Y63">
        <f t="shared" si="13"/>
        <v>428.78075246398782</v>
      </c>
      <c r="Z63">
        <f t="shared" si="9"/>
        <v>428.78075246398782</v>
      </c>
      <c r="AA63">
        <f t="shared" si="10"/>
        <v>0.18843566400824358</v>
      </c>
      <c r="AB63">
        <f t="shared" si="14"/>
        <v>0.70147201550387606</v>
      </c>
      <c r="AC63">
        <f t="shared" si="11"/>
        <v>109783.86000366647</v>
      </c>
      <c r="AD63" s="4">
        <f t="shared" si="15"/>
        <v>76848.702002566526</v>
      </c>
      <c r="AE63" s="77">
        <f t="shared" si="16"/>
        <v>22183.783783783783</v>
      </c>
      <c r="AF63" s="77">
        <f t="shared" si="17"/>
        <v>54664.918218782739</v>
      </c>
      <c r="AH63" s="79">
        <f t="shared" si="18"/>
        <v>8534.5761886304917</v>
      </c>
      <c r="AI63" s="79">
        <f t="shared" si="19"/>
        <v>-42134.57618863049</v>
      </c>
      <c r="AJ63" s="79">
        <f t="shared" si="20"/>
        <v>-18134.57618863049</v>
      </c>
      <c r="AK63" s="80">
        <f t="shared" si="21"/>
        <v>-18134.57618863049</v>
      </c>
      <c r="AL63" s="80">
        <f t="shared" si="22"/>
        <v>-24134.57618863049</v>
      </c>
      <c r="AM63" s="80">
        <f t="shared" si="23"/>
        <v>12530.342030152249</v>
      </c>
      <c r="AN63" s="80">
        <f t="shared" si="24"/>
        <v>36530.342030152249</v>
      </c>
      <c r="AO63" s="80">
        <f t="shared" si="25"/>
        <v>36530.342030152249</v>
      </c>
      <c r="AP63" s="80">
        <f t="shared" si="26"/>
        <v>30530.342030152249</v>
      </c>
    </row>
    <row r="64" spans="1:42">
      <c r="A64" s="30" t="s">
        <v>110</v>
      </c>
      <c r="B64" s="30" t="s">
        <v>311</v>
      </c>
      <c r="C64" s="30" t="s">
        <v>356</v>
      </c>
      <c r="D64" s="30">
        <v>1</v>
      </c>
      <c r="E64" s="30">
        <v>1700</v>
      </c>
      <c r="F64" s="29">
        <f t="shared" si="0"/>
        <v>0.97297297297297303</v>
      </c>
      <c r="G64" s="31">
        <f t="shared" si="1"/>
        <v>19848.64864864865</v>
      </c>
      <c r="H64" s="30">
        <v>476</v>
      </c>
      <c r="I64" s="30">
        <v>7.9500000000000001E-2</v>
      </c>
      <c r="J64" s="30">
        <v>136</v>
      </c>
      <c r="K64" s="33">
        <v>476</v>
      </c>
      <c r="L64">
        <f t="shared" si="2"/>
        <v>340</v>
      </c>
      <c r="M64">
        <f t="shared" si="3"/>
        <v>340</v>
      </c>
      <c r="N64">
        <f t="shared" si="4"/>
        <v>0.9</v>
      </c>
      <c r="O64" s="4">
        <f t="shared" si="5"/>
        <v>7.9500000000000001E-2</v>
      </c>
      <c r="U64" s="3">
        <f t="shared" si="6"/>
        <v>136</v>
      </c>
      <c r="V64">
        <f t="shared" si="7"/>
        <v>425</v>
      </c>
      <c r="W64">
        <f t="shared" si="8"/>
        <v>93.5</v>
      </c>
      <c r="X64">
        <f t="shared" si="12"/>
        <v>-268.51149861005814</v>
      </c>
      <c r="Y64">
        <f t="shared" si="13"/>
        <v>275.14588071771544</v>
      </c>
      <c r="Z64">
        <f t="shared" si="9"/>
        <v>275.14588071771544</v>
      </c>
      <c r="AA64">
        <f t="shared" si="10"/>
        <v>0.42740207227697752</v>
      </c>
      <c r="AB64">
        <f t="shared" si="14"/>
        <v>0.51235399999999998</v>
      </c>
      <c r="AC64">
        <f t="shared" si="11"/>
        <v>51454.813787774197</v>
      </c>
      <c r="AD64" s="4">
        <f t="shared" si="15"/>
        <v>36018.369651441935</v>
      </c>
      <c r="AE64" s="77">
        <f t="shared" si="16"/>
        <v>19848.64864864865</v>
      </c>
      <c r="AF64" s="77">
        <f t="shared" si="17"/>
        <v>16169.721002793285</v>
      </c>
      <c r="AH64" s="79">
        <f t="shared" si="18"/>
        <v>6233.6403333333328</v>
      </c>
      <c r="AI64" s="79">
        <f t="shared" si="19"/>
        <v>-39833.640333333329</v>
      </c>
      <c r="AJ64" s="79">
        <f t="shared" si="20"/>
        <v>-15833.640333333333</v>
      </c>
      <c r="AK64" s="80">
        <f t="shared" si="21"/>
        <v>-15833.640333333333</v>
      </c>
      <c r="AL64" s="80">
        <f t="shared" si="22"/>
        <v>-21833.640333333333</v>
      </c>
      <c r="AM64" s="80">
        <f t="shared" si="23"/>
        <v>-23663.919330540044</v>
      </c>
      <c r="AN64" s="80">
        <f t="shared" si="24"/>
        <v>336.08066945995233</v>
      </c>
      <c r="AO64" s="80">
        <f t="shared" si="25"/>
        <v>336.08066945995233</v>
      </c>
      <c r="AP64" s="80">
        <f t="shared" si="26"/>
        <v>-5663.9193305400477</v>
      </c>
    </row>
    <row r="65" spans="1:42">
      <c r="A65" s="30" t="s">
        <v>111</v>
      </c>
      <c r="B65" s="30" t="s">
        <v>311</v>
      </c>
      <c r="C65" s="30" t="s">
        <v>356</v>
      </c>
      <c r="D65" s="30">
        <v>2</v>
      </c>
      <c r="E65" s="30">
        <v>2400</v>
      </c>
      <c r="F65" s="29">
        <f t="shared" si="0"/>
        <v>0.97297297297297303</v>
      </c>
      <c r="G65" s="31">
        <f t="shared" si="1"/>
        <v>28021.621621621623</v>
      </c>
      <c r="H65" s="30">
        <v>360</v>
      </c>
      <c r="I65" s="30">
        <v>0.55069999999999997</v>
      </c>
      <c r="J65" s="30">
        <v>173</v>
      </c>
      <c r="K65" s="33">
        <v>690</v>
      </c>
      <c r="L65">
        <f t="shared" si="2"/>
        <v>517</v>
      </c>
      <c r="M65">
        <f t="shared" si="3"/>
        <v>187</v>
      </c>
      <c r="N65">
        <f t="shared" si="4"/>
        <v>0.38936170212765953</v>
      </c>
      <c r="O65" s="4">
        <f t="shared" si="5"/>
        <v>0.55069999999999997</v>
      </c>
      <c r="U65" s="3">
        <f t="shared" si="6"/>
        <v>173</v>
      </c>
      <c r="V65">
        <f t="shared" si="7"/>
        <v>646.25</v>
      </c>
      <c r="W65">
        <f t="shared" si="8"/>
        <v>108.375</v>
      </c>
      <c r="X65">
        <f t="shared" si="12"/>
        <v>-408.29542582764719</v>
      </c>
      <c r="Y65">
        <f t="shared" si="13"/>
        <v>401.4835892089967</v>
      </c>
      <c r="Z65">
        <f t="shared" si="9"/>
        <v>401.4835892089967</v>
      </c>
      <c r="AA65">
        <f t="shared" si="10"/>
        <v>0.45355294268316704</v>
      </c>
      <c r="AB65">
        <f t="shared" si="14"/>
        <v>0.49165820116054165</v>
      </c>
      <c r="AC65">
        <f t="shared" si="11"/>
        <v>72048.335232080208</v>
      </c>
      <c r="AD65" s="4">
        <f t="shared" si="15"/>
        <v>50433.834662456145</v>
      </c>
      <c r="AE65" s="77">
        <f t="shared" si="16"/>
        <v>28021.621621621623</v>
      </c>
      <c r="AF65" s="77">
        <f t="shared" si="17"/>
        <v>22412.213040834522</v>
      </c>
      <c r="AH65" s="79">
        <f t="shared" si="18"/>
        <v>5981.8414474532565</v>
      </c>
      <c r="AI65" s="79">
        <f t="shared" si="19"/>
        <v>-39581.841447453255</v>
      </c>
      <c r="AJ65" s="79">
        <f t="shared" si="20"/>
        <v>-15581.841447453256</v>
      </c>
      <c r="AK65" s="80">
        <f t="shared" si="21"/>
        <v>-15581.841447453256</v>
      </c>
      <c r="AL65" s="80">
        <f t="shared" si="22"/>
        <v>-21581.841447453255</v>
      </c>
      <c r="AM65" s="80">
        <f t="shared" si="23"/>
        <v>-17169.628406618733</v>
      </c>
      <c r="AN65" s="80">
        <f t="shared" si="24"/>
        <v>6830.3715933812655</v>
      </c>
      <c r="AO65" s="80">
        <f t="shared" si="25"/>
        <v>6830.3715933812655</v>
      </c>
      <c r="AP65" s="80">
        <f t="shared" si="26"/>
        <v>830.3715933812673</v>
      </c>
    </row>
    <row r="66" spans="1:42">
      <c r="A66" s="30" t="s">
        <v>112</v>
      </c>
      <c r="B66" s="30" t="s">
        <v>311</v>
      </c>
      <c r="C66" s="30" t="s">
        <v>357</v>
      </c>
      <c r="D66" s="30">
        <v>1</v>
      </c>
      <c r="E66" s="30">
        <v>2100</v>
      </c>
      <c r="F66" s="29">
        <f t="shared" si="0"/>
        <v>0.97297297297297303</v>
      </c>
      <c r="G66" s="31">
        <f t="shared" si="1"/>
        <v>24518.91891891892</v>
      </c>
      <c r="H66" s="30">
        <v>1477</v>
      </c>
      <c r="I66" s="30">
        <v>0.69320000000000004</v>
      </c>
      <c r="J66" s="30">
        <v>448</v>
      </c>
      <c r="K66" s="33">
        <v>2128</v>
      </c>
      <c r="L66">
        <f t="shared" si="2"/>
        <v>1680</v>
      </c>
      <c r="M66">
        <f t="shared" si="3"/>
        <v>1029</v>
      </c>
      <c r="N66">
        <f t="shared" si="4"/>
        <v>0.59000000000000008</v>
      </c>
      <c r="O66" s="4">
        <f t="shared" si="5"/>
        <v>0.69320000000000004</v>
      </c>
      <c r="U66" s="3">
        <f t="shared" si="6"/>
        <v>448</v>
      </c>
      <c r="V66">
        <f t="shared" si="7"/>
        <v>2100</v>
      </c>
      <c r="W66">
        <f t="shared" si="8"/>
        <v>238</v>
      </c>
      <c r="X66">
        <f t="shared" si="12"/>
        <v>-1326.7626990144049</v>
      </c>
      <c r="Y66">
        <f t="shared" si="13"/>
        <v>1247.5443517816529</v>
      </c>
      <c r="Z66">
        <f t="shared" si="9"/>
        <v>1247.5443517816529</v>
      </c>
      <c r="AA66">
        <f t="shared" si="10"/>
        <v>0.48073540561031092</v>
      </c>
      <c r="AB66">
        <f t="shared" si="14"/>
        <v>0.47014599999999995</v>
      </c>
      <c r="AC66">
        <f t="shared" si="11"/>
        <v>214082.71518664897</v>
      </c>
      <c r="AD66" s="4">
        <f t="shared" si="15"/>
        <v>149857.90063065427</v>
      </c>
      <c r="AE66" s="77">
        <f t="shared" si="16"/>
        <v>24518.91891891892</v>
      </c>
      <c r="AF66" s="77">
        <f t="shared" si="17"/>
        <v>125338.98171173535</v>
      </c>
      <c r="AH66" s="79">
        <f t="shared" si="18"/>
        <v>5720.1096666666663</v>
      </c>
      <c r="AI66" s="79">
        <f t="shared" si="19"/>
        <v>-39320.109666666664</v>
      </c>
      <c r="AJ66" s="79">
        <f t="shared" si="20"/>
        <v>-15320.109666666667</v>
      </c>
      <c r="AK66" s="80">
        <f t="shared" si="21"/>
        <v>-15320.109666666667</v>
      </c>
      <c r="AL66" s="80">
        <f t="shared" si="22"/>
        <v>-21320.109666666667</v>
      </c>
      <c r="AM66" s="80">
        <f t="shared" si="23"/>
        <v>86018.872045068681</v>
      </c>
      <c r="AN66" s="80">
        <f t="shared" si="24"/>
        <v>110018.87204506868</v>
      </c>
      <c r="AO66" s="80">
        <f t="shared" si="25"/>
        <v>110018.87204506868</v>
      </c>
      <c r="AP66" s="80">
        <f t="shared" si="26"/>
        <v>104018.87204506868</v>
      </c>
    </row>
    <row r="67" spans="1:42">
      <c r="A67" s="30" t="s">
        <v>113</v>
      </c>
      <c r="B67" s="30" t="s">
        <v>311</v>
      </c>
      <c r="C67" s="30" t="s">
        <v>357</v>
      </c>
      <c r="D67" s="30">
        <v>2</v>
      </c>
      <c r="E67" s="30">
        <v>3200</v>
      </c>
      <c r="F67" s="29">
        <f t="shared" si="0"/>
        <v>0.97297297297297303</v>
      </c>
      <c r="G67" s="31">
        <f t="shared" si="1"/>
        <v>37362.162162162167</v>
      </c>
      <c r="H67" s="30">
        <v>1265</v>
      </c>
      <c r="I67" s="30">
        <v>0.71509999999999996</v>
      </c>
      <c r="J67" s="30">
        <v>450</v>
      </c>
      <c r="K67" s="33">
        <v>2699</v>
      </c>
      <c r="L67">
        <f t="shared" si="2"/>
        <v>2249</v>
      </c>
      <c r="M67">
        <f t="shared" si="3"/>
        <v>815</v>
      </c>
      <c r="N67">
        <f t="shared" si="4"/>
        <v>0.38990662516674079</v>
      </c>
      <c r="O67" s="4">
        <f t="shared" si="5"/>
        <v>0.71509999999999996</v>
      </c>
      <c r="U67" s="3">
        <f t="shared" si="6"/>
        <v>450</v>
      </c>
      <c r="V67">
        <f t="shared" si="7"/>
        <v>2811.25</v>
      </c>
      <c r="W67">
        <f t="shared" si="8"/>
        <v>168.875</v>
      </c>
      <c r="X67">
        <f t="shared" si="12"/>
        <v>-1776.124589335355</v>
      </c>
      <c r="Y67">
        <f t="shared" si="13"/>
        <v>1595.209075688653</v>
      </c>
      <c r="Z67">
        <f t="shared" si="9"/>
        <v>1595.209075688653</v>
      </c>
      <c r="AA67">
        <f t="shared" si="10"/>
        <v>0.50736650091192637</v>
      </c>
      <c r="AB67">
        <f t="shared" si="14"/>
        <v>0.44907015117830151</v>
      </c>
      <c r="AC67">
        <f t="shared" si="11"/>
        <v>261471.68498488326</v>
      </c>
      <c r="AD67" s="4">
        <f t="shared" si="15"/>
        <v>183030.17948941828</v>
      </c>
      <c r="AE67" s="77">
        <f t="shared" si="16"/>
        <v>37362.162162162167</v>
      </c>
      <c r="AF67" s="77">
        <f t="shared" si="17"/>
        <v>145668.01732725612</v>
      </c>
      <c r="AH67" s="79">
        <f t="shared" si="18"/>
        <v>5463.686839336001</v>
      </c>
      <c r="AI67" s="79">
        <f t="shared" si="19"/>
        <v>-39063.686839335998</v>
      </c>
      <c r="AJ67" s="79">
        <f t="shared" si="20"/>
        <v>-15063.686839336002</v>
      </c>
      <c r="AK67" s="80">
        <f t="shared" si="21"/>
        <v>-15063.686839336002</v>
      </c>
      <c r="AL67" s="80">
        <f t="shared" si="22"/>
        <v>-21063.686839336002</v>
      </c>
      <c r="AM67" s="80">
        <f t="shared" si="23"/>
        <v>106604.33048792012</v>
      </c>
      <c r="AN67" s="80">
        <f t="shared" si="24"/>
        <v>130604.33048792012</v>
      </c>
      <c r="AO67" s="80">
        <f t="shared" si="25"/>
        <v>130604.33048792012</v>
      </c>
      <c r="AP67" s="80">
        <f t="shared" si="26"/>
        <v>124604.33048792012</v>
      </c>
    </row>
    <row r="68" spans="1:42">
      <c r="A68" s="30" t="s">
        <v>114</v>
      </c>
      <c r="B68" s="30" t="s">
        <v>312</v>
      </c>
      <c r="C68" s="30" t="s">
        <v>356</v>
      </c>
      <c r="D68" s="30">
        <v>1</v>
      </c>
      <c r="E68" s="30">
        <v>1300</v>
      </c>
      <c r="F68" s="29">
        <f t="shared" ref="F68:F131" si="27">36/37</f>
        <v>0.97297297297297303</v>
      </c>
      <c r="G68" s="31">
        <f t="shared" ref="G68:G131" si="28">E68*12*F68</f>
        <v>15178.378378378378</v>
      </c>
      <c r="H68" s="30">
        <v>328</v>
      </c>
      <c r="I68" s="30">
        <v>0.52049999999999996</v>
      </c>
      <c r="J68" s="30">
        <v>291</v>
      </c>
      <c r="K68" s="33">
        <v>387</v>
      </c>
      <c r="L68">
        <f t="shared" ref="L68:L131" si="29">K68-J68</f>
        <v>96</v>
      </c>
      <c r="M68">
        <f t="shared" ref="M68:M131" si="30">H68-J68</f>
        <v>37</v>
      </c>
      <c r="N68">
        <f t="shared" ref="N68:N131" si="31">0.1+0.8*M68/L68</f>
        <v>0.40833333333333333</v>
      </c>
      <c r="O68" s="4">
        <f t="shared" ref="O68:O131" si="32">I68</f>
        <v>0.52049999999999996</v>
      </c>
      <c r="U68" s="3">
        <f t="shared" ref="U68:U131" si="33">J68</f>
        <v>291</v>
      </c>
      <c r="V68">
        <f t="shared" ref="V68:V131" si="34">1.25*(K68-J68)</f>
        <v>120</v>
      </c>
      <c r="W68">
        <f t="shared" ref="W68:W131" si="35">U68-((K68-J68)/8)</f>
        <v>279</v>
      </c>
      <c r="X68">
        <f t="shared" si="12"/>
        <v>-75.815011372251703</v>
      </c>
      <c r="Y68">
        <f t="shared" si="13"/>
        <v>203.98824867323731</v>
      </c>
      <c r="Z68">
        <f t="shared" ref="Z68:Z131" si="36">IF(Y68&gt;U68,Y68,U68)</f>
        <v>291</v>
      </c>
      <c r="AA68">
        <f t="shared" ref="AA68:AA131" si="37">(Z68-W68)/V68</f>
        <v>0.1</v>
      </c>
      <c r="AB68">
        <f t="shared" si="14"/>
        <v>0.77146000000000003</v>
      </c>
      <c r="AC68">
        <f t="shared" ref="AC68:AC131" si="38">Z68*AB68*365</f>
        <v>81940.623900000006</v>
      </c>
      <c r="AD68" s="4">
        <f t="shared" si="15"/>
        <v>57358.436730000001</v>
      </c>
      <c r="AE68" s="77">
        <f t="shared" si="16"/>
        <v>15178.378378378378</v>
      </c>
      <c r="AF68" s="77">
        <f t="shared" si="17"/>
        <v>42180.058351621621</v>
      </c>
      <c r="AH68" s="79">
        <f t="shared" si="18"/>
        <v>9386.0966666666664</v>
      </c>
      <c r="AI68" s="79">
        <f t="shared" si="19"/>
        <v>-42986.096666666665</v>
      </c>
      <c r="AJ68" s="79">
        <f t="shared" si="20"/>
        <v>-18986.096666666665</v>
      </c>
      <c r="AK68" s="80">
        <f t="shared" si="21"/>
        <v>-18986.096666666665</v>
      </c>
      <c r="AL68" s="80">
        <f t="shared" si="22"/>
        <v>-24986.096666666665</v>
      </c>
      <c r="AM68" s="80">
        <f t="shared" si="23"/>
        <v>-806.03831504504342</v>
      </c>
      <c r="AN68" s="80">
        <f t="shared" si="24"/>
        <v>23193.961684954957</v>
      </c>
      <c r="AO68" s="80">
        <f t="shared" si="25"/>
        <v>23193.961684954957</v>
      </c>
      <c r="AP68" s="80">
        <f t="shared" si="26"/>
        <v>17193.961684954957</v>
      </c>
    </row>
    <row r="69" spans="1:42">
      <c r="A69" s="30" t="s">
        <v>115</v>
      </c>
      <c r="B69" s="30" t="s">
        <v>312</v>
      </c>
      <c r="C69" s="30" t="s">
        <v>356</v>
      </c>
      <c r="D69" s="30">
        <v>2</v>
      </c>
      <c r="E69" s="30">
        <v>1700</v>
      </c>
      <c r="F69" s="29">
        <f t="shared" si="27"/>
        <v>0.97297297297297303</v>
      </c>
      <c r="G69" s="31">
        <f t="shared" si="28"/>
        <v>19848.64864864865</v>
      </c>
      <c r="H69" s="30">
        <v>246</v>
      </c>
      <c r="I69" s="30">
        <v>0.15890000000000001</v>
      </c>
      <c r="J69" s="30">
        <v>203</v>
      </c>
      <c r="K69" s="33">
        <v>318</v>
      </c>
      <c r="L69">
        <f t="shared" si="29"/>
        <v>115</v>
      </c>
      <c r="M69">
        <f t="shared" si="30"/>
        <v>43</v>
      </c>
      <c r="N69">
        <f t="shared" si="31"/>
        <v>0.39913043478260868</v>
      </c>
      <c r="O69" s="4">
        <f t="shared" si="32"/>
        <v>0.15890000000000001</v>
      </c>
      <c r="U69" s="3">
        <f t="shared" si="33"/>
        <v>203</v>
      </c>
      <c r="V69">
        <f t="shared" si="34"/>
        <v>143.75</v>
      </c>
      <c r="W69">
        <f t="shared" si="35"/>
        <v>188.625</v>
      </c>
      <c r="X69">
        <f t="shared" ref="X69:X132" si="39">V69/(2*Q$2)</f>
        <v>-90.820065706343186</v>
      </c>
      <c r="Y69">
        <f t="shared" ref="Y69:Y132" si="40">((Q$2*W69)/V69-R$2)*X69</f>
        <v>171.56404788981553</v>
      </c>
      <c r="Z69">
        <f t="shared" si="36"/>
        <v>203</v>
      </c>
      <c r="AA69">
        <f t="shared" si="37"/>
        <v>0.1</v>
      </c>
      <c r="AB69">
        <f t="shared" ref="AB69:AB132" si="41">Q$2*AA69+R$2</f>
        <v>0.77146000000000003</v>
      </c>
      <c r="AC69">
        <f t="shared" si="38"/>
        <v>57161.328699999998</v>
      </c>
      <c r="AD69" s="4">
        <f t="shared" ref="AD69:AD132" si="42">AC69*(1-$AG$26)</f>
        <v>40012.930089999994</v>
      </c>
      <c r="AE69" s="77">
        <f t="shared" ref="AE69:AE132" si="43">G69</f>
        <v>19848.64864864865</v>
      </c>
      <c r="AF69" s="77">
        <f t="shared" ref="AF69:AF132" si="44">AD69-AE69</f>
        <v>20164.281441351344</v>
      </c>
      <c r="AH69" s="79">
        <f t="shared" ref="AH69:AH132" si="45">AB69*365/$AG$23*$AG$21</f>
        <v>9386.0966666666664</v>
      </c>
      <c r="AI69" s="79">
        <f t="shared" ref="AI69:AI132" si="46">-$AG$7-$AG$13-AH69</f>
        <v>-42986.096666666665</v>
      </c>
      <c r="AJ69" s="79">
        <f t="shared" ref="AJ69:AJ132" si="47">-$AG$13-AH69-$AG$18</f>
        <v>-18986.096666666665</v>
      </c>
      <c r="AK69" s="80">
        <f t="shared" ref="AK69:AK132" si="48">-($AG$7/$AG$9)-$AG$13-AH69</f>
        <v>-18986.096666666665</v>
      </c>
      <c r="AL69" s="80">
        <f t="shared" ref="AL69:AL132" si="49">-($AG$7/$AG$9)-$AG$13-AH69-$AG$18</f>
        <v>-24986.096666666665</v>
      </c>
      <c r="AM69" s="80">
        <f t="shared" ref="AM69:AM132" si="50">AF69+AI69</f>
        <v>-22821.81522531532</v>
      </c>
      <c r="AN69" s="80">
        <f t="shared" ref="AN69:AN132" si="51">AF69+AJ69</f>
        <v>1178.1847746846797</v>
      </c>
      <c r="AO69" s="80">
        <f t="shared" ref="AO69:AO132" si="52">AF69+AK69</f>
        <v>1178.1847746846797</v>
      </c>
      <c r="AP69" s="80">
        <f t="shared" ref="AP69:AP132" si="53">AF69+AL69</f>
        <v>-4821.8152253153203</v>
      </c>
    </row>
    <row r="70" spans="1:42">
      <c r="A70" s="30" t="s">
        <v>116</v>
      </c>
      <c r="B70" s="30" t="s">
        <v>312</v>
      </c>
      <c r="C70" s="30" t="s">
        <v>357</v>
      </c>
      <c r="D70" s="30">
        <v>1</v>
      </c>
      <c r="E70" s="30">
        <v>1400</v>
      </c>
      <c r="F70" s="29">
        <f t="shared" si="27"/>
        <v>0.97297297297297303</v>
      </c>
      <c r="G70" s="31">
        <f t="shared" si="28"/>
        <v>16345.945945945947</v>
      </c>
      <c r="H70" s="30">
        <v>325</v>
      </c>
      <c r="I70" s="30">
        <v>0.54520000000000002</v>
      </c>
      <c r="J70" s="30">
        <v>287</v>
      </c>
      <c r="K70" s="33">
        <v>395</v>
      </c>
      <c r="L70">
        <f t="shared" si="29"/>
        <v>108</v>
      </c>
      <c r="M70">
        <f t="shared" si="30"/>
        <v>38</v>
      </c>
      <c r="N70">
        <f t="shared" si="31"/>
        <v>0.38148148148148153</v>
      </c>
      <c r="O70" s="4">
        <f t="shared" si="32"/>
        <v>0.54520000000000002</v>
      </c>
      <c r="U70" s="3">
        <f t="shared" si="33"/>
        <v>287</v>
      </c>
      <c r="V70">
        <f t="shared" si="34"/>
        <v>135</v>
      </c>
      <c r="W70">
        <f t="shared" si="35"/>
        <v>273.5</v>
      </c>
      <c r="X70">
        <f t="shared" si="39"/>
        <v>-85.291887793783175</v>
      </c>
      <c r="Y70">
        <f t="shared" si="40"/>
        <v>209.29927975739199</v>
      </c>
      <c r="Z70">
        <f t="shared" si="36"/>
        <v>287</v>
      </c>
      <c r="AA70">
        <f t="shared" si="37"/>
        <v>0.1</v>
      </c>
      <c r="AB70">
        <f t="shared" si="41"/>
        <v>0.77146000000000003</v>
      </c>
      <c r="AC70">
        <f t="shared" si="38"/>
        <v>80814.292300000001</v>
      </c>
      <c r="AD70" s="4">
        <f t="shared" si="42"/>
        <v>56570.004609999996</v>
      </c>
      <c r="AE70" s="77">
        <f t="shared" si="43"/>
        <v>16345.945945945947</v>
      </c>
      <c r="AF70" s="77">
        <f t="shared" si="44"/>
        <v>40224.05866405405</v>
      </c>
      <c r="AH70" s="79">
        <f t="shared" si="45"/>
        <v>9386.0966666666664</v>
      </c>
      <c r="AI70" s="79">
        <f t="shared" si="46"/>
        <v>-42986.096666666665</v>
      </c>
      <c r="AJ70" s="79">
        <f t="shared" si="47"/>
        <v>-18986.096666666665</v>
      </c>
      <c r="AK70" s="80">
        <f t="shared" si="48"/>
        <v>-18986.096666666665</v>
      </c>
      <c r="AL70" s="80">
        <f t="shared" si="49"/>
        <v>-24986.096666666665</v>
      </c>
      <c r="AM70" s="80">
        <f t="shared" si="50"/>
        <v>-2762.0380026126149</v>
      </c>
      <c r="AN70" s="80">
        <f t="shared" si="51"/>
        <v>21237.961997387385</v>
      </c>
      <c r="AO70" s="80">
        <f t="shared" si="52"/>
        <v>21237.961997387385</v>
      </c>
      <c r="AP70" s="80">
        <f t="shared" si="53"/>
        <v>15237.961997387385</v>
      </c>
    </row>
    <row r="71" spans="1:42">
      <c r="A71" s="30" t="s">
        <v>117</v>
      </c>
      <c r="B71" s="30" t="s">
        <v>305</v>
      </c>
      <c r="C71" s="30" t="s">
        <v>356</v>
      </c>
      <c r="D71" s="30">
        <v>1</v>
      </c>
      <c r="E71" s="30">
        <v>750</v>
      </c>
      <c r="F71" s="29">
        <f t="shared" si="27"/>
        <v>0.97297297297297303</v>
      </c>
      <c r="G71" s="31">
        <f t="shared" si="28"/>
        <v>8756.7567567567567</v>
      </c>
      <c r="H71" s="30">
        <v>94</v>
      </c>
      <c r="I71" s="30">
        <v>0.47949999999999998</v>
      </c>
      <c r="J71" s="30">
        <v>51</v>
      </c>
      <c r="K71" s="33">
        <v>179</v>
      </c>
      <c r="L71">
        <f t="shared" si="29"/>
        <v>128</v>
      </c>
      <c r="M71">
        <f t="shared" si="30"/>
        <v>43</v>
      </c>
      <c r="N71">
        <f t="shared" si="31"/>
        <v>0.36875000000000002</v>
      </c>
      <c r="O71" s="4">
        <f t="shared" si="32"/>
        <v>0.47949999999999998</v>
      </c>
      <c r="U71" s="3">
        <f t="shared" si="33"/>
        <v>51</v>
      </c>
      <c r="V71">
        <f t="shared" si="34"/>
        <v>160</v>
      </c>
      <c r="W71">
        <f t="shared" si="35"/>
        <v>35</v>
      </c>
      <c r="X71">
        <f t="shared" si="39"/>
        <v>-101.08668182966895</v>
      </c>
      <c r="Y71">
        <f t="shared" si="40"/>
        <v>103.48433156431641</v>
      </c>
      <c r="Z71">
        <f t="shared" si="36"/>
        <v>103.48433156431641</v>
      </c>
      <c r="AA71">
        <f t="shared" si="37"/>
        <v>0.42802707227697756</v>
      </c>
      <c r="AB71">
        <f t="shared" si="41"/>
        <v>0.51185937500000001</v>
      </c>
      <c r="AC71">
        <f t="shared" si="38"/>
        <v>19333.840226033375</v>
      </c>
      <c r="AD71" s="4">
        <f t="shared" si="42"/>
        <v>13533.688158223362</v>
      </c>
      <c r="AE71" s="77">
        <f t="shared" si="43"/>
        <v>8756.7567567567567</v>
      </c>
      <c r="AF71" s="77">
        <f t="shared" si="44"/>
        <v>4776.9314014666052</v>
      </c>
      <c r="AH71" s="79">
        <f t="shared" si="45"/>
        <v>6227.622395833333</v>
      </c>
      <c r="AI71" s="79">
        <f t="shared" si="46"/>
        <v>-39827.622395833336</v>
      </c>
      <c r="AJ71" s="79">
        <f t="shared" si="47"/>
        <v>-15827.622395833332</v>
      </c>
      <c r="AK71" s="80">
        <f t="shared" si="48"/>
        <v>-15827.622395833332</v>
      </c>
      <c r="AL71" s="80">
        <f t="shared" si="49"/>
        <v>-21827.622395833332</v>
      </c>
      <c r="AM71" s="80">
        <f t="shared" si="50"/>
        <v>-35050.690994366727</v>
      </c>
      <c r="AN71" s="80">
        <f t="shared" si="51"/>
        <v>-11050.690994366727</v>
      </c>
      <c r="AO71" s="80">
        <f t="shared" si="52"/>
        <v>-11050.690994366727</v>
      </c>
      <c r="AP71" s="80">
        <f t="shared" si="53"/>
        <v>-17050.690994366727</v>
      </c>
    </row>
    <row r="72" spans="1:42">
      <c r="A72" s="30" t="s">
        <v>118</v>
      </c>
      <c r="B72" s="30" t="s">
        <v>312</v>
      </c>
      <c r="C72" s="30" t="s">
        <v>357</v>
      </c>
      <c r="D72" s="30">
        <v>2</v>
      </c>
      <c r="E72" s="30">
        <v>1900</v>
      </c>
      <c r="F72" s="29">
        <f t="shared" si="27"/>
        <v>0.97297297297297303</v>
      </c>
      <c r="G72" s="31">
        <f t="shared" si="28"/>
        <v>22183.783783783783</v>
      </c>
      <c r="H72" s="30">
        <v>428</v>
      </c>
      <c r="I72" s="30">
        <v>0.58630000000000004</v>
      </c>
      <c r="J72" s="30">
        <v>376</v>
      </c>
      <c r="K72" s="33">
        <v>502</v>
      </c>
      <c r="L72">
        <f t="shared" si="29"/>
        <v>126</v>
      </c>
      <c r="M72">
        <f t="shared" si="30"/>
        <v>52</v>
      </c>
      <c r="N72">
        <f t="shared" si="31"/>
        <v>0.43015873015873018</v>
      </c>
      <c r="O72" s="4">
        <f t="shared" si="32"/>
        <v>0.58630000000000004</v>
      </c>
      <c r="U72" s="3">
        <f t="shared" si="33"/>
        <v>376</v>
      </c>
      <c r="V72">
        <f t="shared" si="34"/>
        <v>157.5</v>
      </c>
      <c r="W72">
        <f t="shared" si="35"/>
        <v>360.25</v>
      </c>
      <c r="X72">
        <f t="shared" si="39"/>
        <v>-99.507202426080369</v>
      </c>
      <c r="Y72">
        <f t="shared" si="40"/>
        <v>264.76582638362396</v>
      </c>
      <c r="Z72">
        <f t="shared" si="36"/>
        <v>376</v>
      </c>
      <c r="AA72">
        <f t="shared" si="37"/>
        <v>0.1</v>
      </c>
      <c r="AB72">
        <f t="shared" si="41"/>
        <v>0.77146000000000003</v>
      </c>
      <c r="AC72">
        <f t="shared" si="38"/>
        <v>105875.1704</v>
      </c>
      <c r="AD72" s="4">
        <f t="shared" si="42"/>
        <v>74112.619279999999</v>
      </c>
      <c r="AE72" s="77">
        <f t="shared" si="43"/>
        <v>22183.783783783783</v>
      </c>
      <c r="AF72" s="77">
        <f t="shared" si="44"/>
        <v>51928.835496216212</v>
      </c>
      <c r="AH72" s="79">
        <f t="shared" si="45"/>
        <v>9386.0966666666664</v>
      </c>
      <c r="AI72" s="79">
        <f t="shared" si="46"/>
        <v>-42986.096666666665</v>
      </c>
      <c r="AJ72" s="79">
        <f t="shared" si="47"/>
        <v>-18986.096666666665</v>
      </c>
      <c r="AK72" s="80">
        <f t="shared" si="48"/>
        <v>-18986.096666666665</v>
      </c>
      <c r="AL72" s="80">
        <f t="shared" si="49"/>
        <v>-24986.096666666665</v>
      </c>
      <c r="AM72" s="80">
        <f t="shared" si="50"/>
        <v>8942.7388295495475</v>
      </c>
      <c r="AN72" s="80">
        <f t="shared" si="51"/>
        <v>32942.738829549548</v>
      </c>
      <c r="AO72" s="80">
        <f t="shared" si="52"/>
        <v>32942.738829549548</v>
      </c>
      <c r="AP72" s="80">
        <f t="shared" si="53"/>
        <v>26942.738829549548</v>
      </c>
    </row>
    <row r="73" spans="1:42">
      <c r="A73" s="30" t="s">
        <v>119</v>
      </c>
      <c r="B73" s="30" t="s">
        <v>313</v>
      </c>
      <c r="C73" s="30" t="s">
        <v>356</v>
      </c>
      <c r="D73" s="30">
        <v>1</v>
      </c>
      <c r="E73" s="30">
        <v>1600</v>
      </c>
      <c r="F73" s="29">
        <f t="shared" si="27"/>
        <v>0.97297297297297303</v>
      </c>
      <c r="G73" s="31">
        <f t="shared" si="28"/>
        <v>18681.081081081084</v>
      </c>
      <c r="H73" s="30">
        <v>188</v>
      </c>
      <c r="I73" s="30">
        <v>0.67949999999999999</v>
      </c>
      <c r="J73" s="30">
        <v>126</v>
      </c>
      <c r="K73" s="33">
        <v>352</v>
      </c>
      <c r="L73">
        <f t="shared" si="29"/>
        <v>226</v>
      </c>
      <c r="M73">
        <f t="shared" si="30"/>
        <v>62</v>
      </c>
      <c r="N73">
        <f t="shared" si="31"/>
        <v>0.3194690265486726</v>
      </c>
      <c r="O73" s="4">
        <f t="shared" si="32"/>
        <v>0.67949999999999999</v>
      </c>
      <c r="U73" s="3">
        <f t="shared" si="33"/>
        <v>126</v>
      </c>
      <c r="V73">
        <f t="shared" si="34"/>
        <v>282.5</v>
      </c>
      <c r="W73">
        <f t="shared" si="35"/>
        <v>97.75</v>
      </c>
      <c r="X73">
        <f t="shared" si="39"/>
        <v>-178.48117260550922</v>
      </c>
      <c r="Y73">
        <f t="shared" si="40"/>
        <v>200.69108541824613</v>
      </c>
      <c r="Z73">
        <f t="shared" si="36"/>
        <v>200.69108541824613</v>
      </c>
      <c r="AA73">
        <f t="shared" si="37"/>
        <v>0.36439322271945535</v>
      </c>
      <c r="AB73">
        <f t="shared" si="41"/>
        <v>0.56221920353982302</v>
      </c>
      <c r="AC73">
        <f t="shared" si="38"/>
        <v>41183.819503506958</v>
      </c>
      <c r="AD73" s="4">
        <f t="shared" si="42"/>
        <v>28828.673652454869</v>
      </c>
      <c r="AE73" s="77">
        <f t="shared" si="43"/>
        <v>18681.081081081084</v>
      </c>
      <c r="AF73" s="77">
        <f t="shared" si="44"/>
        <v>10147.592571373785</v>
      </c>
      <c r="AH73" s="79">
        <f t="shared" si="45"/>
        <v>6840.3336430678464</v>
      </c>
      <c r="AI73" s="79">
        <f t="shared" si="46"/>
        <v>-40440.333643067846</v>
      </c>
      <c r="AJ73" s="79">
        <f t="shared" si="47"/>
        <v>-16440.333643067846</v>
      </c>
      <c r="AK73" s="80">
        <f t="shared" si="48"/>
        <v>-16440.333643067846</v>
      </c>
      <c r="AL73" s="80">
        <f t="shared" si="49"/>
        <v>-22440.333643067846</v>
      </c>
      <c r="AM73" s="80">
        <f t="shared" si="50"/>
        <v>-30292.741071694061</v>
      </c>
      <c r="AN73" s="80">
        <f t="shared" si="51"/>
        <v>-6292.7410716940612</v>
      </c>
      <c r="AO73" s="80">
        <f t="shared" si="52"/>
        <v>-6292.7410716940612</v>
      </c>
      <c r="AP73" s="80">
        <f t="shared" si="53"/>
        <v>-12292.741071694061</v>
      </c>
    </row>
    <row r="74" spans="1:42">
      <c r="A74" s="30" t="s">
        <v>120</v>
      </c>
      <c r="B74" s="30" t="s">
        <v>313</v>
      </c>
      <c r="C74" s="30" t="s">
        <v>356</v>
      </c>
      <c r="D74" s="30">
        <v>2</v>
      </c>
      <c r="E74" s="30">
        <v>2200</v>
      </c>
      <c r="F74" s="29">
        <f t="shared" si="27"/>
        <v>0.97297297297297303</v>
      </c>
      <c r="G74" s="31">
        <f t="shared" si="28"/>
        <v>25686.486486486487</v>
      </c>
      <c r="H74" s="30">
        <v>274</v>
      </c>
      <c r="I74" s="30">
        <v>0.57809999999999995</v>
      </c>
      <c r="J74" s="30">
        <v>119</v>
      </c>
      <c r="K74" s="33">
        <v>505</v>
      </c>
      <c r="L74">
        <f t="shared" si="29"/>
        <v>386</v>
      </c>
      <c r="M74">
        <f t="shared" si="30"/>
        <v>155</v>
      </c>
      <c r="N74">
        <f t="shared" si="31"/>
        <v>0.42124352331606219</v>
      </c>
      <c r="O74" s="4">
        <f t="shared" si="32"/>
        <v>0.57809999999999995</v>
      </c>
      <c r="U74" s="3">
        <f t="shared" si="33"/>
        <v>119</v>
      </c>
      <c r="V74">
        <f t="shared" si="34"/>
        <v>482.5</v>
      </c>
      <c r="W74">
        <f t="shared" si="35"/>
        <v>70.75</v>
      </c>
      <c r="X74">
        <f t="shared" si="39"/>
        <v>-304.83952489259542</v>
      </c>
      <c r="Y74">
        <f t="shared" si="40"/>
        <v>294.67149987364166</v>
      </c>
      <c r="Z74">
        <f t="shared" si="36"/>
        <v>294.67149987364166</v>
      </c>
      <c r="AA74">
        <f t="shared" si="37"/>
        <v>0.46408601010081174</v>
      </c>
      <c r="AB74">
        <f t="shared" si="41"/>
        <v>0.48332233160621763</v>
      </c>
      <c r="AC74">
        <f t="shared" si="38"/>
        <v>51983.780477542867</v>
      </c>
      <c r="AD74" s="4">
        <f t="shared" si="42"/>
        <v>36388.646334280005</v>
      </c>
      <c r="AE74" s="77">
        <f t="shared" si="43"/>
        <v>25686.486486486487</v>
      </c>
      <c r="AF74" s="77">
        <f t="shared" si="44"/>
        <v>10702.159847793519</v>
      </c>
      <c r="AH74" s="79">
        <f t="shared" si="45"/>
        <v>5880.4217012089812</v>
      </c>
      <c r="AI74" s="79">
        <f t="shared" si="46"/>
        <v>-39480.421701208979</v>
      </c>
      <c r="AJ74" s="79">
        <f t="shared" si="47"/>
        <v>-15480.421701208981</v>
      </c>
      <c r="AK74" s="80">
        <f t="shared" si="48"/>
        <v>-15480.421701208981</v>
      </c>
      <c r="AL74" s="80">
        <f t="shared" si="49"/>
        <v>-21480.421701208979</v>
      </c>
      <c r="AM74" s="80">
        <f t="shared" si="50"/>
        <v>-28778.261853415461</v>
      </c>
      <c r="AN74" s="80">
        <f t="shared" si="51"/>
        <v>-4778.2618534154626</v>
      </c>
      <c r="AO74" s="80">
        <f t="shared" si="52"/>
        <v>-4778.2618534154626</v>
      </c>
      <c r="AP74" s="80">
        <f t="shared" si="53"/>
        <v>-10778.261853415461</v>
      </c>
    </row>
    <row r="75" spans="1:42">
      <c r="A75" s="30" t="s">
        <v>121</v>
      </c>
      <c r="B75" s="30" t="s">
        <v>313</v>
      </c>
      <c r="C75" s="30" t="s">
        <v>357</v>
      </c>
      <c r="D75" s="30">
        <v>1</v>
      </c>
      <c r="E75" s="30">
        <v>1500</v>
      </c>
      <c r="F75" s="29">
        <f t="shared" si="27"/>
        <v>0.97297297297297303</v>
      </c>
      <c r="G75" s="31">
        <f t="shared" si="28"/>
        <v>17513.513513513513</v>
      </c>
      <c r="H75" s="30">
        <v>860</v>
      </c>
      <c r="I75" s="30">
        <v>0.41099999999999998</v>
      </c>
      <c r="J75" s="30">
        <v>486</v>
      </c>
      <c r="K75" s="33">
        <v>1215</v>
      </c>
      <c r="L75">
        <f t="shared" si="29"/>
        <v>729</v>
      </c>
      <c r="M75">
        <f t="shared" si="30"/>
        <v>374</v>
      </c>
      <c r="N75">
        <f t="shared" si="31"/>
        <v>0.51042524005486967</v>
      </c>
      <c r="O75" s="4">
        <f t="shared" si="32"/>
        <v>0.41099999999999998</v>
      </c>
      <c r="U75" s="3">
        <f t="shared" si="33"/>
        <v>486</v>
      </c>
      <c r="V75">
        <f t="shared" si="34"/>
        <v>911.25</v>
      </c>
      <c r="W75">
        <f t="shared" si="35"/>
        <v>394.875</v>
      </c>
      <c r="X75">
        <f t="shared" si="39"/>
        <v>-575.72024260803641</v>
      </c>
      <c r="Y75">
        <f t="shared" si="40"/>
        <v>687.14513836239576</v>
      </c>
      <c r="Z75">
        <f t="shared" si="36"/>
        <v>687.14513836239576</v>
      </c>
      <c r="AA75">
        <f t="shared" si="37"/>
        <v>0.32073540561031083</v>
      </c>
      <c r="AB75">
        <f t="shared" si="41"/>
        <v>0.59677000000000002</v>
      </c>
      <c r="AC75">
        <f t="shared" si="38"/>
        <v>149674.67554049232</v>
      </c>
      <c r="AD75" s="4">
        <f t="shared" si="42"/>
        <v>104772.27287834462</v>
      </c>
      <c r="AE75" s="77">
        <f t="shared" si="43"/>
        <v>17513.513513513513</v>
      </c>
      <c r="AF75" s="77">
        <f t="shared" si="44"/>
        <v>87258.759364831116</v>
      </c>
      <c r="AH75" s="79">
        <f t="shared" si="45"/>
        <v>7260.7016666666668</v>
      </c>
      <c r="AI75" s="79">
        <f t="shared" si="46"/>
        <v>-40860.701666666668</v>
      </c>
      <c r="AJ75" s="79">
        <f t="shared" si="47"/>
        <v>-16860.701666666668</v>
      </c>
      <c r="AK75" s="80">
        <f t="shared" si="48"/>
        <v>-16860.701666666668</v>
      </c>
      <c r="AL75" s="80">
        <f t="shared" si="49"/>
        <v>-22860.701666666668</v>
      </c>
      <c r="AM75" s="80">
        <f t="shared" si="50"/>
        <v>46398.057698164448</v>
      </c>
      <c r="AN75" s="80">
        <f t="shared" si="51"/>
        <v>70398.057698164455</v>
      </c>
      <c r="AO75" s="80">
        <f t="shared" si="52"/>
        <v>70398.057698164455</v>
      </c>
      <c r="AP75" s="80">
        <f t="shared" si="53"/>
        <v>64398.057698164448</v>
      </c>
    </row>
    <row r="76" spans="1:42">
      <c r="A76" s="30" t="s">
        <v>122</v>
      </c>
      <c r="B76" s="30" t="s">
        <v>313</v>
      </c>
      <c r="C76" s="30" t="s">
        <v>357</v>
      </c>
      <c r="D76" s="30">
        <v>2</v>
      </c>
      <c r="E76" s="30">
        <v>2400</v>
      </c>
      <c r="F76" s="29">
        <f t="shared" si="27"/>
        <v>0.97297297297297303</v>
      </c>
      <c r="G76" s="31">
        <f t="shared" si="28"/>
        <v>28021.621621621623</v>
      </c>
      <c r="H76" s="30">
        <v>729</v>
      </c>
      <c r="I76" s="30">
        <v>0.68220000000000003</v>
      </c>
      <c r="J76" s="30">
        <v>516</v>
      </c>
      <c r="K76" s="33">
        <v>1650</v>
      </c>
      <c r="L76">
        <f t="shared" si="29"/>
        <v>1134</v>
      </c>
      <c r="M76">
        <f t="shared" si="30"/>
        <v>213</v>
      </c>
      <c r="N76">
        <f t="shared" si="31"/>
        <v>0.2502645502645503</v>
      </c>
      <c r="O76" s="4">
        <f t="shared" si="32"/>
        <v>0.68220000000000003</v>
      </c>
      <c r="U76" s="3">
        <f t="shared" si="33"/>
        <v>516</v>
      </c>
      <c r="V76">
        <f t="shared" si="34"/>
        <v>1417.5</v>
      </c>
      <c r="W76">
        <f t="shared" si="35"/>
        <v>374.25</v>
      </c>
      <c r="X76">
        <f t="shared" si="39"/>
        <v>-895.56482183472326</v>
      </c>
      <c r="Y76">
        <f t="shared" si="40"/>
        <v>948.8924374526157</v>
      </c>
      <c r="Z76">
        <f t="shared" si="36"/>
        <v>948.8924374526157</v>
      </c>
      <c r="AA76">
        <f t="shared" si="37"/>
        <v>0.40539149026639554</v>
      </c>
      <c r="AB76">
        <f t="shared" si="41"/>
        <v>0.52977317460317463</v>
      </c>
      <c r="AC76">
        <f t="shared" si="38"/>
        <v>183484.68201536904</v>
      </c>
      <c r="AD76" s="4">
        <f t="shared" si="42"/>
        <v>128439.27741075831</v>
      </c>
      <c r="AE76" s="77">
        <f t="shared" si="43"/>
        <v>28021.621621621623</v>
      </c>
      <c r="AF76" s="77">
        <f t="shared" si="44"/>
        <v>100417.65578913668</v>
      </c>
      <c r="AH76" s="79">
        <f t="shared" si="45"/>
        <v>6445.5736243386255</v>
      </c>
      <c r="AI76" s="79">
        <f t="shared" si="46"/>
        <v>-40045.573624338627</v>
      </c>
      <c r="AJ76" s="79">
        <f t="shared" si="47"/>
        <v>-16045.573624338625</v>
      </c>
      <c r="AK76" s="80">
        <f t="shared" si="48"/>
        <v>-16045.573624338625</v>
      </c>
      <c r="AL76" s="80">
        <f t="shared" si="49"/>
        <v>-22045.573624338627</v>
      </c>
      <c r="AM76" s="80">
        <f t="shared" si="50"/>
        <v>60372.082164798056</v>
      </c>
      <c r="AN76" s="80">
        <f t="shared" si="51"/>
        <v>84372.082164798063</v>
      </c>
      <c r="AO76" s="80">
        <f t="shared" si="52"/>
        <v>84372.082164798063</v>
      </c>
      <c r="AP76" s="80">
        <f t="shared" si="53"/>
        <v>78372.082164798048</v>
      </c>
    </row>
    <row r="77" spans="1:42">
      <c r="A77" s="30" t="s">
        <v>123</v>
      </c>
      <c r="B77" s="30" t="s">
        <v>314</v>
      </c>
      <c r="C77" s="30" t="s">
        <v>356</v>
      </c>
      <c r="D77" s="30">
        <v>1</v>
      </c>
      <c r="E77" s="30">
        <v>1600</v>
      </c>
      <c r="F77" s="29">
        <f t="shared" si="27"/>
        <v>0.97297297297297303</v>
      </c>
      <c r="G77" s="31">
        <f t="shared" si="28"/>
        <v>18681.081081081084</v>
      </c>
      <c r="H77" s="30">
        <v>174</v>
      </c>
      <c r="I77" s="30">
        <v>0.82469999999999999</v>
      </c>
      <c r="J77" s="30">
        <v>160</v>
      </c>
      <c r="K77" s="33">
        <v>321</v>
      </c>
      <c r="L77">
        <f t="shared" si="29"/>
        <v>161</v>
      </c>
      <c r="M77">
        <f t="shared" si="30"/>
        <v>14</v>
      </c>
      <c r="N77">
        <f t="shared" si="31"/>
        <v>0.16956521739130437</v>
      </c>
      <c r="O77" s="4">
        <f t="shared" si="32"/>
        <v>0.82469999999999999</v>
      </c>
      <c r="U77" s="3">
        <f t="shared" si="33"/>
        <v>160</v>
      </c>
      <c r="V77">
        <f t="shared" si="34"/>
        <v>201.25</v>
      </c>
      <c r="W77">
        <f t="shared" si="35"/>
        <v>139.875</v>
      </c>
      <c r="X77">
        <f t="shared" si="39"/>
        <v>-127.14809198888047</v>
      </c>
      <c r="Y77">
        <f t="shared" si="40"/>
        <v>178.08966704574172</v>
      </c>
      <c r="Z77">
        <f t="shared" si="36"/>
        <v>178.08966704574172</v>
      </c>
      <c r="AA77">
        <f t="shared" si="37"/>
        <v>0.18988654432666693</v>
      </c>
      <c r="AB77">
        <f t="shared" si="41"/>
        <v>0.70032378881987578</v>
      </c>
      <c r="AC77">
        <f t="shared" si="38"/>
        <v>45522.95708692757</v>
      </c>
      <c r="AD77" s="4">
        <f t="shared" si="42"/>
        <v>31866.069960849298</v>
      </c>
      <c r="AE77" s="77">
        <f t="shared" si="43"/>
        <v>18681.081081081084</v>
      </c>
      <c r="AF77" s="77">
        <f t="shared" si="44"/>
        <v>13184.988879768214</v>
      </c>
      <c r="AH77" s="79">
        <f t="shared" si="45"/>
        <v>8520.6060973084896</v>
      </c>
      <c r="AI77" s="79">
        <f t="shared" si="46"/>
        <v>-42120.60609730849</v>
      </c>
      <c r="AJ77" s="79">
        <f t="shared" si="47"/>
        <v>-18120.60609730849</v>
      </c>
      <c r="AK77" s="80">
        <f t="shared" si="48"/>
        <v>-18120.60609730849</v>
      </c>
      <c r="AL77" s="80">
        <f t="shared" si="49"/>
        <v>-24120.60609730849</v>
      </c>
      <c r="AM77" s="80">
        <f t="shared" si="50"/>
        <v>-28935.617217540275</v>
      </c>
      <c r="AN77" s="80">
        <f t="shared" si="51"/>
        <v>-4935.6172175402753</v>
      </c>
      <c r="AO77" s="80">
        <f t="shared" si="52"/>
        <v>-4935.6172175402753</v>
      </c>
      <c r="AP77" s="80">
        <f t="shared" si="53"/>
        <v>-10935.617217540275</v>
      </c>
    </row>
    <row r="78" spans="1:42">
      <c r="A78" s="30" t="s">
        <v>124</v>
      </c>
      <c r="B78" s="30" t="s">
        <v>314</v>
      </c>
      <c r="C78" s="30" t="s">
        <v>356</v>
      </c>
      <c r="D78" s="30">
        <v>2</v>
      </c>
      <c r="E78" s="30">
        <v>1900</v>
      </c>
      <c r="F78" s="29">
        <f t="shared" si="27"/>
        <v>0.97297297297297303</v>
      </c>
      <c r="G78" s="31">
        <f t="shared" si="28"/>
        <v>22183.783783783783</v>
      </c>
      <c r="H78" s="30">
        <v>308</v>
      </c>
      <c r="I78" s="30">
        <v>0.21640000000000001</v>
      </c>
      <c r="J78" s="30">
        <v>168</v>
      </c>
      <c r="K78" s="33">
        <v>364</v>
      </c>
      <c r="L78">
        <f t="shared" si="29"/>
        <v>196</v>
      </c>
      <c r="M78">
        <f t="shared" si="30"/>
        <v>140</v>
      </c>
      <c r="N78">
        <f t="shared" si="31"/>
        <v>0.67142857142857137</v>
      </c>
      <c r="O78" s="4">
        <f t="shared" si="32"/>
        <v>0.21640000000000001</v>
      </c>
      <c r="U78" s="3">
        <f t="shared" si="33"/>
        <v>168</v>
      </c>
      <c r="V78">
        <f t="shared" si="34"/>
        <v>245</v>
      </c>
      <c r="W78">
        <f t="shared" si="35"/>
        <v>143.5</v>
      </c>
      <c r="X78">
        <f t="shared" si="39"/>
        <v>-154.78898155168056</v>
      </c>
      <c r="Y78">
        <f t="shared" si="40"/>
        <v>203.41350770785948</v>
      </c>
      <c r="Z78">
        <f t="shared" si="36"/>
        <v>203.41350770785948</v>
      </c>
      <c r="AA78">
        <f t="shared" si="37"/>
        <v>0.24454492941983461</v>
      </c>
      <c r="AB78">
        <f t="shared" si="41"/>
        <v>0.65706714285714285</v>
      </c>
      <c r="AC78">
        <f t="shared" si="38"/>
        <v>48784.561299775713</v>
      </c>
      <c r="AD78" s="4">
        <f t="shared" si="42"/>
        <v>34149.192909842997</v>
      </c>
      <c r="AE78" s="77">
        <f t="shared" si="43"/>
        <v>22183.783783783783</v>
      </c>
      <c r="AF78" s="77">
        <f t="shared" si="44"/>
        <v>11965.409126059214</v>
      </c>
      <c r="AH78" s="79">
        <f t="shared" si="45"/>
        <v>7994.3169047619049</v>
      </c>
      <c r="AI78" s="79">
        <f t="shared" si="46"/>
        <v>-41594.316904761901</v>
      </c>
      <c r="AJ78" s="79">
        <f t="shared" si="47"/>
        <v>-17594.316904761905</v>
      </c>
      <c r="AK78" s="80">
        <f t="shared" si="48"/>
        <v>-17594.316904761905</v>
      </c>
      <c r="AL78" s="80">
        <f t="shared" si="49"/>
        <v>-23594.316904761905</v>
      </c>
      <c r="AM78" s="80">
        <f t="shared" si="50"/>
        <v>-29628.907778702687</v>
      </c>
      <c r="AN78" s="80">
        <f t="shared" si="51"/>
        <v>-5628.9077787026908</v>
      </c>
      <c r="AO78" s="80">
        <f t="shared" si="52"/>
        <v>-5628.9077787026908</v>
      </c>
      <c r="AP78" s="80">
        <f t="shared" si="53"/>
        <v>-11628.907778702691</v>
      </c>
    </row>
    <row r="79" spans="1:42">
      <c r="A79" s="30" t="s">
        <v>125</v>
      </c>
      <c r="B79" s="30" t="s">
        <v>314</v>
      </c>
      <c r="C79" s="30" t="s">
        <v>357</v>
      </c>
      <c r="D79" s="30">
        <v>1</v>
      </c>
      <c r="E79" s="30">
        <v>1400</v>
      </c>
      <c r="F79" s="29">
        <f t="shared" si="27"/>
        <v>0.97297297297297303</v>
      </c>
      <c r="G79" s="31">
        <f t="shared" si="28"/>
        <v>16345.945945945947</v>
      </c>
      <c r="H79" s="30">
        <v>308</v>
      </c>
      <c r="I79" s="30">
        <v>0.6</v>
      </c>
      <c r="J79" s="30">
        <v>226</v>
      </c>
      <c r="K79" s="33">
        <v>368</v>
      </c>
      <c r="L79">
        <f t="shared" si="29"/>
        <v>142</v>
      </c>
      <c r="M79">
        <f t="shared" si="30"/>
        <v>82</v>
      </c>
      <c r="N79">
        <f t="shared" si="31"/>
        <v>0.56197183098591552</v>
      </c>
      <c r="O79" s="4">
        <f t="shared" si="32"/>
        <v>0.6</v>
      </c>
      <c r="U79" s="3">
        <f t="shared" si="33"/>
        <v>226</v>
      </c>
      <c r="V79">
        <f t="shared" si="34"/>
        <v>177.5</v>
      </c>
      <c r="W79">
        <f t="shared" si="35"/>
        <v>208.25</v>
      </c>
      <c r="X79">
        <f t="shared" si="39"/>
        <v>-112.14303765478898</v>
      </c>
      <c r="Y79">
        <f t="shared" si="40"/>
        <v>199.5138678291635</v>
      </c>
      <c r="Z79">
        <f t="shared" si="36"/>
        <v>226</v>
      </c>
      <c r="AA79">
        <f t="shared" si="37"/>
        <v>0.1</v>
      </c>
      <c r="AB79">
        <f t="shared" si="41"/>
        <v>0.77146000000000003</v>
      </c>
      <c r="AC79">
        <f t="shared" si="38"/>
        <v>63637.735400000005</v>
      </c>
      <c r="AD79" s="4">
        <f t="shared" si="42"/>
        <v>44546.414779999999</v>
      </c>
      <c r="AE79" s="77">
        <f t="shared" si="43"/>
        <v>16345.945945945947</v>
      </c>
      <c r="AF79" s="77">
        <f t="shared" si="44"/>
        <v>28200.468834054052</v>
      </c>
      <c r="AH79" s="79">
        <f t="shared" si="45"/>
        <v>9386.0966666666664</v>
      </c>
      <c r="AI79" s="79">
        <f t="shared" si="46"/>
        <v>-42986.096666666665</v>
      </c>
      <c r="AJ79" s="79">
        <f t="shared" si="47"/>
        <v>-18986.096666666665</v>
      </c>
      <c r="AK79" s="80">
        <f t="shared" si="48"/>
        <v>-18986.096666666665</v>
      </c>
      <c r="AL79" s="80">
        <f t="shared" si="49"/>
        <v>-24986.096666666665</v>
      </c>
      <c r="AM79" s="80">
        <f t="shared" si="50"/>
        <v>-14785.627832612612</v>
      </c>
      <c r="AN79" s="80">
        <f t="shared" si="51"/>
        <v>9214.3721673873879</v>
      </c>
      <c r="AO79" s="80">
        <f t="shared" si="52"/>
        <v>9214.3721673873879</v>
      </c>
      <c r="AP79" s="80">
        <f t="shared" si="53"/>
        <v>3214.3721673873879</v>
      </c>
    </row>
    <row r="80" spans="1:42">
      <c r="A80" s="30" t="s">
        <v>126</v>
      </c>
      <c r="B80" s="30" t="s">
        <v>314</v>
      </c>
      <c r="C80" s="30" t="s">
        <v>357</v>
      </c>
      <c r="D80" s="30">
        <v>2</v>
      </c>
      <c r="E80" s="30">
        <v>2000</v>
      </c>
      <c r="F80" s="29">
        <f t="shared" si="27"/>
        <v>0.97297297297297303</v>
      </c>
      <c r="G80" s="31">
        <f t="shared" si="28"/>
        <v>23351.351351351354</v>
      </c>
      <c r="H80" s="30">
        <v>342</v>
      </c>
      <c r="I80" s="30">
        <v>0.39179999999999998</v>
      </c>
      <c r="J80" s="30">
        <v>285</v>
      </c>
      <c r="K80" s="33">
        <v>428</v>
      </c>
      <c r="L80">
        <f t="shared" si="29"/>
        <v>143</v>
      </c>
      <c r="M80">
        <f t="shared" si="30"/>
        <v>57</v>
      </c>
      <c r="N80">
        <f t="shared" si="31"/>
        <v>0.4188811188811189</v>
      </c>
      <c r="O80" s="4">
        <f t="shared" si="32"/>
        <v>0.39179999999999998</v>
      </c>
      <c r="U80" s="3">
        <f t="shared" si="33"/>
        <v>285</v>
      </c>
      <c r="V80">
        <f t="shared" si="34"/>
        <v>178.75</v>
      </c>
      <c r="W80">
        <f t="shared" si="35"/>
        <v>267.125</v>
      </c>
      <c r="X80">
        <f t="shared" si="39"/>
        <v>-112.93277735658327</v>
      </c>
      <c r="Y80">
        <f t="shared" si="40"/>
        <v>229.62312041950972</v>
      </c>
      <c r="Z80">
        <f t="shared" si="36"/>
        <v>285</v>
      </c>
      <c r="AA80">
        <f t="shared" si="37"/>
        <v>0.1</v>
      </c>
      <c r="AB80">
        <f t="shared" si="41"/>
        <v>0.77146000000000003</v>
      </c>
      <c r="AC80">
        <f t="shared" si="38"/>
        <v>80251.126500000013</v>
      </c>
      <c r="AD80" s="4">
        <f t="shared" si="42"/>
        <v>56175.788550000005</v>
      </c>
      <c r="AE80" s="77">
        <f t="shared" si="43"/>
        <v>23351.351351351354</v>
      </c>
      <c r="AF80" s="77">
        <f t="shared" si="44"/>
        <v>32824.437198648651</v>
      </c>
      <c r="AH80" s="79">
        <f t="shared" si="45"/>
        <v>9386.0966666666664</v>
      </c>
      <c r="AI80" s="79">
        <f t="shared" si="46"/>
        <v>-42986.096666666665</v>
      </c>
      <c r="AJ80" s="79">
        <f t="shared" si="47"/>
        <v>-18986.096666666665</v>
      </c>
      <c r="AK80" s="80">
        <f t="shared" si="48"/>
        <v>-18986.096666666665</v>
      </c>
      <c r="AL80" s="80">
        <f t="shared" si="49"/>
        <v>-24986.096666666665</v>
      </c>
      <c r="AM80" s="80">
        <f t="shared" si="50"/>
        <v>-10161.659468018013</v>
      </c>
      <c r="AN80" s="80">
        <f t="shared" si="51"/>
        <v>13838.340531981987</v>
      </c>
      <c r="AO80" s="80">
        <f t="shared" si="52"/>
        <v>13838.340531981987</v>
      </c>
      <c r="AP80" s="80">
        <f t="shared" si="53"/>
        <v>7838.3405319819867</v>
      </c>
    </row>
    <row r="81" spans="1:42">
      <c r="A81" s="30" t="s">
        <v>127</v>
      </c>
      <c r="B81" s="30" t="s">
        <v>315</v>
      </c>
      <c r="C81" s="30" t="s">
        <v>356</v>
      </c>
      <c r="D81" s="30">
        <v>1</v>
      </c>
      <c r="E81" s="30">
        <v>1000</v>
      </c>
      <c r="F81" s="29">
        <f t="shared" si="27"/>
        <v>0.97297297297297303</v>
      </c>
      <c r="G81" s="31">
        <f t="shared" si="28"/>
        <v>11675.675675675677</v>
      </c>
      <c r="H81" s="30">
        <v>229</v>
      </c>
      <c r="I81" s="30">
        <v>0.58899999999999997</v>
      </c>
      <c r="J81" s="30">
        <v>91</v>
      </c>
      <c r="K81" s="33">
        <v>342</v>
      </c>
      <c r="L81">
        <f t="shared" si="29"/>
        <v>251</v>
      </c>
      <c r="M81">
        <f t="shared" si="30"/>
        <v>138</v>
      </c>
      <c r="N81">
        <f t="shared" si="31"/>
        <v>0.53984063745019928</v>
      </c>
      <c r="O81" s="4">
        <f t="shared" si="32"/>
        <v>0.58899999999999997</v>
      </c>
      <c r="U81" s="3">
        <f t="shared" si="33"/>
        <v>91</v>
      </c>
      <c r="V81">
        <f t="shared" si="34"/>
        <v>313.75</v>
      </c>
      <c r="W81">
        <f t="shared" si="35"/>
        <v>59.625</v>
      </c>
      <c r="X81">
        <f t="shared" si="39"/>
        <v>-198.22466515036643</v>
      </c>
      <c r="Y81">
        <f t="shared" si="40"/>
        <v>198.42240017690168</v>
      </c>
      <c r="Z81">
        <f t="shared" si="36"/>
        <v>198.42240017690168</v>
      </c>
      <c r="AA81">
        <f t="shared" si="37"/>
        <v>0.44238215195825237</v>
      </c>
      <c r="AB81">
        <f t="shared" si="41"/>
        <v>0.50049876494023904</v>
      </c>
      <c r="AC81">
        <f t="shared" si="38"/>
        <v>36248.210672131259</v>
      </c>
      <c r="AD81" s="4">
        <f t="shared" si="42"/>
        <v>25373.747470491879</v>
      </c>
      <c r="AE81" s="77">
        <f t="shared" si="43"/>
        <v>11675.675675675677</v>
      </c>
      <c r="AF81" s="77">
        <f t="shared" si="44"/>
        <v>13698.071794816202</v>
      </c>
      <c r="AH81" s="79">
        <f t="shared" si="45"/>
        <v>6089.4016401062427</v>
      </c>
      <c r="AI81" s="79">
        <f t="shared" si="46"/>
        <v>-39689.40164010624</v>
      </c>
      <c r="AJ81" s="79">
        <f t="shared" si="47"/>
        <v>-15689.401640106244</v>
      </c>
      <c r="AK81" s="80">
        <f t="shared" si="48"/>
        <v>-15689.401640106244</v>
      </c>
      <c r="AL81" s="80">
        <f t="shared" si="49"/>
        <v>-21689.401640106244</v>
      </c>
      <c r="AM81" s="80">
        <f t="shared" si="50"/>
        <v>-25991.329845290038</v>
      </c>
      <c r="AN81" s="80">
        <f t="shared" si="51"/>
        <v>-1991.3298452900417</v>
      </c>
      <c r="AO81" s="80">
        <f t="shared" si="52"/>
        <v>-1991.3298452900417</v>
      </c>
      <c r="AP81" s="80">
        <f t="shared" si="53"/>
        <v>-7991.3298452900417</v>
      </c>
    </row>
    <row r="82" spans="1:42">
      <c r="A82" s="30" t="s">
        <v>128</v>
      </c>
      <c r="B82" s="30" t="s">
        <v>316</v>
      </c>
      <c r="C82" s="30" t="s">
        <v>356</v>
      </c>
      <c r="D82" s="30">
        <v>2</v>
      </c>
      <c r="E82" s="30">
        <v>2500</v>
      </c>
      <c r="F82" s="29">
        <f t="shared" si="27"/>
        <v>0.97297297297297303</v>
      </c>
      <c r="G82" s="31">
        <f t="shared" si="28"/>
        <v>29189.18918918919</v>
      </c>
      <c r="H82" s="30">
        <v>392</v>
      </c>
      <c r="I82" s="30">
        <v>0.29320000000000002</v>
      </c>
      <c r="J82" s="30">
        <v>173</v>
      </c>
      <c r="K82" s="33">
        <v>581</v>
      </c>
      <c r="L82">
        <f t="shared" si="29"/>
        <v>408</v>
      </c>
      <c r="M82">
        <f t="shared" si="30"/>
        <v>219</v>
      </c>
      <c r="N82">
        <f t="shared" si="31"/>
        <v>0.52941176470588236</v>
      </c>
      <c r="O82" s="4">
        <f t="shared" si="32"/>
        <v>0.29320000000000002</v>
      </c>
      <c r="U82" s="3">
        <f t="shared" si="33"/>
        <v>173</v>
      </c>
      <c r="V82">
        <f t="shared" si="34"/>
        <v>510</v>
      </c>
      <c r="W82">
        <f t="shared" si="35"/>
        <v>122</v>
      </c>
      <c r="X82">
        <f t="shared" si="39"/>
        <v>-322.21379833206976</v>
      </c>
      <c r="Y82">
        <f t="shared" si="40"/>
        <v>335.07505686125853</v>
      </c>
      <c r="Z82">
        <f t="shared" si="36"/>
        <v>335.07505686125853</v>
      </c>
      <c r="AA82">
        <f t="shared" si="37"/>
        <v>0.41779422913972258</v>
      </c>
      <c r="AB82">
        <f t="shared" si="41"/>
        <v>0.51995764705882364</v>
      </c>
      <c r="AC82">
        <f t="shared" si="38"/>
        <v>63592.065926093761</v>
      </c>
      <c r="AD82" s="4">
        <f t="shared" si="42"/>
        <v>44514.446148265633</v>
      </c>
      <c r="AE82" s="77">
        <f t="shared" si="43"/>
        <v>29189.18918918919</v>
      </c>
      <c r="AF82" s="77">
        <f t="shared" si="44"/>
        <v>15325.256959076443</v>
      </c>
      <c r="AH82" s="79">
        <f t="shared" si="45"/>
        <v>6326.1513725490213</v>
      </c>
      <c r="AI82" s="79">
        <f t="shared" si="46"/>
        <v>-39926.151372549022</v>
      </c>
      <c r="AJ82" s="79">
        <f t="shared" si="47"/>
        <v>-15926.151372549022</v>
      </c>
      <c r="AK82" s="80">
        <f t="shared" si="48"/>
        <v>-15926.151372549022</v>
      </c>
      <c r="AL82" s="80">
        <f t="shared" si="49"/>
        <v>-21926.151372549022</v>
      </c>
      <c r="AM82" s="80">
        <f t="shared" si="50"/>
        <v>-24600.894413472579</v>
      </c>
      <c r="AN82" s="80">
        <f t="shared" si="51"/>
        <v>-600.89441347257889</v>
      </c>
      <c r="AO82" s="80">
        <f t="shared" si="52"/>
        <v>-600.89441347257889</v>
      </c>
      <c r="AP82" s="80">
        <f t="shared" si="53"/>
        <v>-6600.8944134725789</v>
      </c>
    </row>
    <row r="83" spans="1:42">
      <c r="A83" s="30" t="s">
        <v>129</v>
      </c>
      <c r="B83" s="30" t="s">
        <v>315</v>
      </c>
      <c r="C83" s="30" t="s">
        <v>356</v>
      </c>
      <c r="D83" s="30">
        <v>2</v>
      </c>
      <c r="E83" s="30">
        <v>1400</v>
      </c>
      <c r="F83" s="29">
        <f t="shared" si="27"/>
        <v>0.97297297297297303</v>
      </c>
      <c r="G83" s="31">
        <f t="shared" si="28"/>
        <v>16345.945945945947</v>
      </c>
      <c r="H83" s="30">
        <v>322</v>
      </c>
      <c r="I83" s="30">
        <v>0.2712</v>
      </c>
      <c r="J83" s="30">
        <v>168</v>
      </c>
      <c r="K83" s="33">
        <v>392</v>
      </c>
      <c r="L83">
        <f t="shared" si="29"/>
        <v>224</v>
      </c>
      <c r="M83">
        <f t="shared" si="30"/>
        <v>154</v>
      </c>
      <c r="N83">
        <f t="shared" si="31"/>
        <v>0.65</v>
      </c>
      <c r="O83" s="4">
        <f t="shared" si="32"/>
        <v>0.2712</v>
      </c>
      <c r="U83" s="3">
        <f t="shared" si="33"/>
        <v>168</v>
      </c>
      <c r="V83">
        <f t="shared" si="34"/>
        <v>280</v>
      </c>
      <c r="W83">
        <f t="shared" si="35"/>
        <v>140</v>
      </c>
      <c r="X83">
        <f t="shared" si="39"/>
        <v>-176.90169320192064</v>
      </c>
      <c r="Y83">
        <f t="shared" si="40"/>
        <v>220.47258023755367</v>
      </c>
      <c r="Z83">
        <f t="shared" si="36"/>
        <v>220.47258023755367</v>
      </c>
      <c r="AA83">
        <f t="shared" si="37"/>
        <v>0.28740207227697739</v>
      </c>
      <c r="AB83">
        <f t="shared" si="41"/>
        <v>0.62315000000000009</v>
      </c>
      <c r="AC83">
        <f t="shared" si="38"/>
        <v>50146.433256886528</v>
      </c>
      <c r="AD83" s="4">
        <f t="shared" si="42"/>
        <v>35102.503279820565</v>
      </c>
      <c r="AE83" s="77">
        <f t="shared" si="43"/>
        <v>16345.945945945947</v>
      </c>
      <c r="AF83" s="77">
        <f t="shared" si="44"/>
        <v>18756.557333874618</v>
      </c>
      <c r="AH83" s="79">
        <f t="shared" si="45"/>
        <v>7581.6583333333338</v>
      </c>
      <c r="AI83" s="79">
        <f t="shared" si="46"/>
        <v>-41181.658333333333</v>
      </c>
      <c r="AJ83" s="79">
        <f t="shared" si="47"/>
        <v>-17181.658333333333</v>
      </c>
      <c r="AK83" s="80">
        <f t="shared" si="48"/>
        <v>-17181.658333333333</v>
      </c>
      <c r="AL83" s="80">
        <f t="shared" si="49"/>
        <v>-23181.658333333333</v>
      </c>
      <c r="AM83" s="80">
        <f t="shared" si="50"/>
        <v>-22425.100999458715</v>
      </c>
      <c r="AN83" s="80">
        <f t="shared" si="51"/>
        <v>1574.8990005412852</v>
      </c>
      <c r="AO83" s="80">
        <f t="shared" si="52"/>
        <v>1574.8990005412852</v>
      </c>
      <c r="AP83" s="80">
        <f t="shared" si="53"/>
        <v>-4425.1009994587148</v>
      </c>
    </row>
    <row r="84" spans="1:42">
      <c r="A84" s="30" t="s">
        <v>130</v>
      </c>
      <c r="B84" s="30" t="s">
        <v>315</v>
      </c>
      <c r="C84" s="30" t="s">
        <v>357</v>
      </c>
      <c r="D84" s="30">
        <v>1</v>
      </c>
      <c r="E84" s="30">
        <v>1300</v>
      </c>
      <c r="F84" s="29">
        <f t="shared" si="27"/>
        <v>0.97297297297297303</v>
      </c>
      <c r="G84" s="31">
        <f t="shared" si="28"/>
        <v>15178.378378378378</v>
      </c>
      <c r="H84" s="30">
        <v>257</v>
      </c>
      <c r="I84" s="30">
        <v>0.55069999999999997</v>
      </c>
      <c r="J84" s="30">
        <v>155</v>
      </c>
      <c r="K84" s="33">
        <v>494</v>
      </c>
      <c r="L84">
        <f t="shared" si="29"/>
        <v>339</v>
      </c>
      <c r="M84">
        <f t="shared" si="30"/>
        <v>102</v>
      </c>
      <c r="N84">
        <f t="shared" si="31"/>
        <v>0.34070796460176994</v>
      </c>
      <c r="O84" s="4">
        <f t="shared" si="32"/>
        <v>0.55069999999999997</v>
      </c>
      <c r="U84" s="3">
        <f t="shared" si="33"/>
        <v>155</v>
      </c>
      <c r="V84">
        <f t="shared" si="34"/>
        <v>423.75</v>
      </c>
      <c r="W84">
        <f t="shared" si="35"/>
        <v>112.625</v>
      </c>
      <c r="X84">
        <f t="shared" si="39"/>
        <v>-267.72175890826384</v>
      </c>
      <c r="Y84">
        <f t="shared" si="40"/>
        <v>284.03662812736923</v>
      </c>
      <c r="Z84">
        <f t="shared" si="36"/>
        <v>284.03662812736923</v>
      </c>
      <c r="AA84">
        <f t="shared" si="37"/>
        <v>0.40451121681975039</v>
      </c>
      <c r="AB84">
        <f t="shared" si="41"/>
        <v>0.53046982300884959</v>
      </c>
      <c r="AC84">
        <f t="shared" si="38"/>
        <v>54995.593845525938</v>
      </c>
      <c r="AD84" s="4">
        <f t="shared" si="42"/>
        <v>38496.915691868155</v>
      </c>
      <c r="AE84" s="77">
        <f t="shared" si="43"/>
        <v>15178.378378378378</v>
      </c>
      <c r="AF84" s="77">
        <f t="shared" si="44"/>
        <v>23318.537313489775</v>
      </c>
      <c r="AH84" s="79">
        <f t="shared" si="45"/>
        <v>6454.0495132743372</v>
      </c>
      <c r="AI84" s="79">
        <f t="shared" si="46"/>
        <v>-40054.049513274338</v>
      </c>
      <c r="AJ84" s="79">
        <f t="shared" si="47"/>
        <v>-16054.049513274338</v>
      </c>
      <c r="AK84" s="80">
        <f t="shared" si="48"/>
        <v>-16054.049513274338</v>
      </c>
      <c r="AL84" s="80">
        <f t="shared" si="49"/>
        <v>-22054.049513274338</v>
      </c>
      <c r="AM84" s="80">
        <f t="shared" si="50"/>
        <v>-16735.512199784564</v>
      </c>
      <c r="AN84" s="80">
        <f t="shared" si="51"/>
        <v>7264.4878002154364</v>
      </c>
      <c r="AO84" s="80">
        <f t="shared" si="52"/>
        <v>7264.4878002154364</v>
      </c>
      <c r="AP84" s="80">
        <f t="shared" si="53"/>
        <v>1264.4878002154364</v>
      </c>
    </row>
    <row r="85" spans="1:42">
      <c r="A85" s="30" t="s">
        <v>131</v>
      </c>
      <c r="B85" s="30" t="s">
        <v>315</v>
      </c>
      <c r="C85" s="30" t="s">
        <v>357</v>
      </c>
      <c r="D85" s="30">
        <v>2</v>
      </c>
      <c r="E85" s="30">
        <v>1800</v>
      </c>
      <c r="F85" s="29">
        <f t="shared" si="27"/>
        <v>0.97297297297297303</v>
      </c>
      <c r="G85" s="31">
        <f t="shared" si="28"/>
        <v>21016.216216216217</v>
      </c>
      <c r="H85" s="30">
        <v>286</v>
      </c>
      <c r="I85" s="30">
        <v>0.4521</v>
      </c>
      <c r="J85" s="30">
        <v>151</v>
      </c>
      <c r="K85" s="33">
        <v>391</v>
      </c>
      <c r="L85">
        <f t="shared" si="29"/>
        <v>240</v>
      </c>
      <c r="M85">
        <f t="shared" si="30"/>
        <v>135</v>
      </c>
      <c r="N85">
        <f t="shared" si="31"/>
        <v>0.55000000000000004</v>
      </c>
      <c r="O85" s="4">
        <f t="shared" si="32"/>
        <v>0.4521</v>
      </c>
      <c r="U85" s="3">
        <f t="shared" si="33"/>
        <v>151</v>
      </c>
      <c r="V85">
        <f t="shared" si="34"/>
        <v>300</v>
      </c>
      <c r="W85">
        <f t="shared" si="35"/>
        <v>121</v>
      </c>
      <c r="X85">
        <f t="shared" si="39"/>
        <v>-189.53752843062927</v>
      </c>
      <c r="Y85">
        <f t="shared" si="40"/>
        <v>221.72062168309327</v>
      </c>
      <c r="Z85">
        <f t="shared" si="36"/>
        <v>221.72062168309327</v>
      </c>
      <c r="AA85">
        <f t="shared" si="37"/>
        <v>0.3357354056103109</v>
      </c>
      <c r="AB85">
        <f t="shared" si="41"/>
        <v>0.58489900000000006</v>
      </c>
      <c r="AC85">
        <f t="shared" si="38"/>
        <v>47334.722014164152</v>
      </c>
      <c r="AD85" s="4">
        <f t="shared" si="42"/>
        <v>33134.305409914901</v>
      </c>
      <c r="AE85" s="77">
        <f t="shared" si="43"/>
        <v>21016.216216216217</v>
      </c>
      <c r="AF85" s="77">
        <f t="shared" si="44"/>
        <v>12118.089193698685</v>
      </c>
      <c r="AH85" s="79">
        <f t="shared" si="45"/>
        <v>7116.2711666666683</v>
      </c>
      <c r="AI85" s="79">
        <f t="shared" si="46"/>
        <v>-40716.271166666666</v>
      </c>
      <c r="AJ85" s="79">
        <f t="shared" si="47"/>
        <v>-16716.271166666669</v>
      </c>
      <c r="AK85" s="80">
        <f t="shared" si="48"/>
        <v>-16716.271166666669</v>
      </c>
      <c r="AL85" s="80">
        <f t="shared" si="49"/>
        <v>-22716.271166666669</v>
      </c>
      <c r="AM85" s="80">
        <f t="shared" si="50"/>
        <v>-28598.181972967981</v>
      </c>
      <c r="AN85" s="80">
        <f t="shared" si="51"/>
        <v>-4598.1819729679846</v>
      </c>
      <c r="AO85" s="80">
        <f t="shared" si="52"/>
        <v>-4598.1819729679846</v>
      </c>
      <c r="AP85" s="80">
        <f t="shared" si="53"/>
        <v>-10598.181972967985</v>
      </c>
    </row>
    <row r="86" spans="1:42">
      <c r="A86" s="30" t="s">
        <v>132</v>
      </c>
      <c r="B86" s="30" t="s">
        <v>317</v>
      </c>
      <c r="C86" s="30" t="s">
        <v>356</v>
      </c>
      <c r="D86" s="30">
        <v>1</v>
      </c>
      <c r="E86" s="30">
        <v>700</v>
      </c>
      <c r="F86" s="29">
        <f t="shared" si="27"/>
        <v>0.97297297297297303</v>
      </c>
      <c r="G86" s="31">
        <f t="shared" si="28"/>
        <v>8172.9729729729734</v>
      </c>
      <c r="H86" s="30">
        <v>180</v>
      </c>
      <c r="I86" s="30">
        <v>0.51780000000000004</v>
      </c>
      <c r="J86" s="30">
        <v>99</v>
      </c>
      <c r="K86" s="33">
        <v>265</v>
      </c>
      <c r="L86">
        <f t="shared" si="29"/>
        <v>166</v>
      </c>
      <c r="M86">
        <f t="shared" si="30"/>
        <v>81</v>
      </c>
      <c r="N86">
        <f t="shared" si="31"/>
        <v>0.49036144578313257</v>
      </c>
      <c r="O86" s="4">
        <f t="shared" si="32"/>
        <v>0.51780000000000004</v>
      </c>
      <c r="U86" s="3">
        <f t="shared" si="33"/>
        <v>99</v>
      </c>
      <c r="V86">
        <f t="shared" si="34"/>
        <v>207.5</v>
      </c>
      <c r="W86">
        <f t="shared" si="35"/>
        <v>78.25</v>
      </c>
      <c r="X86">
        <f t="shared" si="39"/>
        <v>-131.09679049785191</v>
      </c>
      <c r="Y86">
        <f t="shared" si="40"/>
        <v>150.63592999747283</v>
      </c>
      <c r="Z86">
        <f t="shared" si="36"/>
        <v>150.63592999747283</v>
      </c>
      <c r="AA86">
        <f t="shared" si="37"/>
        <v>0.34884785540950763</v>
      </c>
      <c r="AB86">
        <f t="shared" si="41"/>
        <v>0.57452180722891566</v>
      </c>
      <c r="AC86">
        <f t="shared" si="38"/>
        <v>31588.423758551129</v>
      </c>
      <c r="AD86" s="4">
        <f t="shared" si="42"/>
        <v>22111.89663098579</v>
      </c>
      <c r="AE86" s="77">
        <f t="shared" si="43"/>
        <v>8172.9729729729734</v>
      </c>
      <c r="AF86" s="77">
        <f t="shared" si="44"/>
        <v>13938.923658012816</v>
      </c>
      <c r="AH86" s="79">
        <f t="shared" si="45"/>
        <v>6990.015321285141</v>
      </c>
      <c r="AI86" s="79">
        <f t="shared" si="46"/>
        <v>-40590.015321285144</v>
      </c>
      <c r="AJ86" s="79">
        <f t="shared" si="47"/>
        <v>-16590.01532128514</v>
      </c>
      <c r="AK86" s="80">
        <f t="shared" si="48"/>
        <v>-16590.01532128514</v>
      </c>
      <c r="AL86" s="80">
        <f t="shared" si="49"/>
        <v>-22590.01532128514</v>
      </c>
      <c r="AM86" s="80">
        <f t="shared" si="50"/>
        <v>-26651.091663272327</v>
      </c>
      <c r="AN86" s="80">
        <f t="shared" si="51"/>
        <v>-2651.0916632723238</v>
      </c>
      <c r="AO86" s="80">
        <f t="shared" si="52"/>
        <v>-2651.0916632723238</v>
      </c>
      <c r="AP86" s="80">
        <f t="shared" si="53"/>
        <v>-8651.0916632723238</v>
      </c>
    </row>
    <row r="87" spans="1:42">
      <c r="A87" s="30" t="s">
        <v>133</v>
      </c>
      <c r="B87" s="30" t="s">
        <v>317</v>
      </c>
      <c r="C87" s="30" t="s">
        <v>356</v>
      </c>
      <c r="D87" s="30">
        <v>2</v>
      </c>
      <c r="E87" s="30">
        <v>900</v>
      </c>
      <c r="F87" s="29">
        <f t="shared" si="27"/>
        <v>0.97297297297297303</v>
      </c>
      <c r="G87" s="31">
        <f t="shared" si="28"/>
        <v>10508.108108108108</v>
      </c>
      <c r="H87" s="30">
        <v>230</v>
      </c>
      <c r="I87" s="30">
        <v>0.52049999999999996</v>
      </c>
      <c r="J87" s="30">
        <v>154</v>
      </c>
      <c r="K87" s="33">
        <v>286</v>
      </c>
      <c r="L87">
        <f t="shared" si="29"/>
        <v>132</v>
      </c>
      <c r="M87">
        <f t="shared" si="30"/>
        <v>76</v>
      </c>
      <c r="N87">
        <f t="shared" si="31"/>
        <v>0.56060606060606066</v>
      </c>
      <c r="O87" s="4">
        <f t="shared" si="32"/>
        <v>0.52049999999999996</v>
      </c>
      <c r="U87" s="3">
        <f t="shared" si="33"/>
        <v>154</v>
      </c>
      <c r="V87">
        <f t="shared" si="34"/>
        <v>165</v>
      </c>
      <c r="W87">
        <f t="shared" si="35"/>
        <v>137.5</v>
      </c>
      <c r="X87">
        <f t="shared" si="39"/>
        <v>-104.24564063684609</v>
      </c>
      <c r="Y87">
        <f t="shared" si="40"/>
        <v>157.42134192570128</v>
      </c>
      <c r="Z87">
        <f t="shared" si="36"/>
        <v>157.42134192570128</v>
      </c>
      <c r="AA87">
        <f t="shared" si="37"/>
        <v>0.12073540561031082</v>
      </c>
      <c r="AB87">
        <f t="shared" si="41"/>
        <v>0.75505</v>
      </c>
      <c r="AC87">
        <f t="shared" si="38"/>
        <v>43384.259240665277</v>
      </c>
      <c r="AD87" s="4">
        <f t="shared" si="42"/>
        <v>30368.981468465692</v>
      </c>
      <c r="AE87" s="77">
        <f t="shared" si="43"/>
        <v>10508.108108108108</v>
      </c>
      <c r="AF87" s="77">
        <f t="shared" si="44"/>
        <v>19860.873360357582</v>
      </c>
      <c r="AH87" s="79">
        <f t="shared" si="45"/>
        <v>9186.4416666666675</v>
      </c>
      <c r="AI87" s="79">
        <f t="shared" si="46"/>
        <v>-42786.441666666666</v>
      </c>
      <c r="AJ87" s="79">
        <f t="shared" si="47"/>
        <v>-18786.441666666666</v>
      </c>
      <c r="AK87" s="80">
        <f t="shared" si="48"/>
        <v>-18786.441666666666</v>
      </c>
      <c r="AL87" s="80">
        <f t="shared" si="49"/>
        <v>-24786.441666666666</v>
      </c>
      <c r="AM87" s="80">
        <f t="shared" si="50"/>
        <v>-22925.568306309084</v>
      </c>
      <c r="AN87" s="80">
        <f t="shared" si="51"/>
        <v>1074.4316936909163</v>
      </c>
      <c r="AO87" s="80">
        <f t="shared" si="52"/>
        <v>1074.4316936909163</v>
      </c>
      <c r="AP87" s="80">
        <f t="shared" si="53"/>
        <v>-4925.5683063090837</v>
      </c>
    </row>
    <row r="88" spans="1:42">
      <c r="A88" s="30" t="s">
        <v>134</v>
      </c>
      <c r="B88" s="30" t="s">
        <v>317</v>
      </c>
      <c r="C88" s="30" t="s">
        <v>357</v>
      </c>
      <c r="D88" s="30">
        <v>1</v>
      </c>
      <c r="E88" s="30">
        <v>1000</v>
      </c>
      <c r="F88" s="29">
        <f t="shared" si="27"/>
        <v>0.97297297297297303</v>
      </c>
      <c r="G88" s="31">
        <f t="shared" si="28"/>
        <v>11675.675675675677</v>
      </c>
      <c r="H88" s="30">
        <v>221</v>
      </c>
      <c r="I88" s="30">
        <v>0.63009999999999999</v>
      </c>
      <c r="J88" s="30">
        <v>190</v>
      </c>
      <c r="K88" s="33">
        <v>462</v>
      </c>
      <c r="L88">
        <f t="shared" si="29"/>
        <v>272</v>
      </c>
      <c r="M88">
        <f t="shared" si="30"/>
        <v>31</v>
      </c>
      <c r="N88">
        <f t="shared" si="31"/>
        <v>0.19117647058823531</v>
      </c>
      <c r="O88" s="4">
        <f t="shared" si="32"/>
        <v>0.63009999999999999</v>
      </c>
      <c r="U88" s="3">
        <f t="shared" si="33"/>
        <v>190</v>
      </c>
      <c r="V88">
        <f t="shared" si="34"/>
        <v>340</v>
      </c>
      <c r="W88">
        <f t="shared" si="35"/>
        <v>156</v>
      </c>
      <c r="X88">
        <f t="shared" si="39"/>
        <v>-214.8091988880465</v>
      </c>
      <c r="Y88">
        <f t="shared" si="40"/>
        <v>260.71670457417235</v>
      </c>
      <c r="Z88">
        <f t="shared" si="36"/>
        <v>260.71670457417235</v>
      </c>
      <c r="AA88">
        <f t="shared" si="37"/>
        <v>0.30799030757109513</v>
      </c>
      <c r="AB88">
        <f t="shared" si="41"/>
        <v>0.60685647058823533</v>
      </c>
      <c r="AC88">
        <f t="shared" si="38"/>
        <v>57749.430993866423</v>
      </c>
      <c r="AD88" s="4">
        <f t="shared" si="42"/>
        <v>40424.601695706493</v>
      </c>
      <c r="AE88" s="77">
        <f t="shared" si="43"/>
        <v>11675.675675675677</v>
      </c>
      <c r="AF88" s="77">
        <f t="shared" si="44"/>
        <v>28748.926020030816</v>
      </c>
      <c r="AH88" s="79">
        <f t="shared" si="45"/>
        <v>7383.4203921568633</v>
      </c>
      <c r="AI88" s="79">
        <f t="shared" si="46"/>
        <v>-40983.420392156862</v>
      </c>
      <c r="AJ88" s="79">
        <f t="shared" si="47"/>
        <v>-16983.420392156862</v>
      </c>
      <c r="AK88" s="80">
        <f t="shared" si="48"/>
        <v>-16983.420392156862</v>
      </c>
      <c r="AL88" s="80">
        <f t="shared" si="49"/>
        <v>-22983.420392156862</v>
      </c>
      <c r="AM88" s="80">
        <f t="shared" si="50"/>
        <v>-12234.494372126046</v>
      </c>
      <c r="AN88" s="80">
        <f t="shared" si="51"/>
        <v>11765.505627873954</v>
      </c>
      <c r="AO88" s="80">
        <f t="shared" si="52"/>
        <v>11765.505627873954</v>
      </c>
      <c r="AP88" s="80">
        <f t="shared" si="53"/>
        <v>5765.5056278739539</v>
      </c>
    </row>
    <row r="89" spans="1:42">
      <c r="A89" s="30" t="s">
        <v>135</v>
      </c>
      <c r="B89" s="30" t="s">
        <v>317</v>
      </c>
      <c r="C89" s="30" t="s">
        <v>357</v>
      </c>
      <c r="D89" s="30">
        <v>2</v>
      </c>
      <c r="E89" s="30">
        <v>1200</v>
      </c>
      <c r="F89" s="29">
        <f t="shared" si="27"/>
        <v>0.97297297297297303</v>
      </c>
      <c r="G89" s="31">
        <f t="shared" si="28"/>
        <v>14010.810810810812</v>
      </c>
      <c r="H89" s="30">
        <v>316</v>
      </c>
      <c r="I89" s="30">
        <v>0.36990000000000001</v>
      </c>
      <c r="J89" s="30">
        <v>205</v>
      </c>
      <c r="K89" s="33">
        <v>411</v>
      </c>
      <c r="L89">
        <f t="shared" si="29"/>
        <v>206</v>
      </c>
      <c r="M89">
        <f t="shared" si="30"/>
        <v>111</v>
      </c>
      <c r="N89">
        <f t="shared" si="31"/>
        <v>0.53106796116504862</v>
      </c>
      <c r="O89" s="4">
        <f t="shared" si="32"/>
        <v>0.36990000000000001</v>
      </c>
      <c r="U89" s="3">
        <f t="shared" si="33"/>
        <v>205</v>
      </c>
      <c r="V89">
        <f t="shared" si="34"/>
        <v>257.5</v>
      </c>
      <c r="W89">
        <f t="shared" si="35"/>
        <v>179.25</v>
      </c>
      <c r="X89">
        <f t="shared" si="39"/>
        <v>-162.68637856962346</v>
      </c>
      <c r="Y89">
        <f t="shared" si="40"/>
        <v>228.0060336113217</v>
      </c>
      <c r="Z89">
        <f t="shared" si="36"/>
        <v>228.0060336113217</v>
      </c>
      <c r="AA89">
        <f t="shared" si="37"/>
        <v>0.18934381984979301</v>
      </c>
      <c r="AB89">
        <f t="shared" si="41"/>
        <v>0.70075330097087385</v>
      </c>
      <c r="AC89">
        <f t="shared" si="38"/>
        <v>58318.232953459541</v>
      </c>
      <c r="AD89" s="4">
        <f t="shared" si="42"/>
        <v>40822.763067421678</v>
      </c>
      <c r="AE89" s="77">
        <f t="shared" si="43"/>
        <v>14010.810810810812</v>
      </c>
      <c r="AF89" s="77">
        <f t="shared" si="44"/>
        <v>26811.952256610864</v>
      </c>
      <c r="AH89" s="79">
        <f t="shared" si="45"/>
        <v>8525.8318284789657</v>
      </c>
      <c r="AI89" s="79">
        <f t="shared" si="46"/>
        <v>-42125.831828478964</v>
      </c>
      <c r="AJ89" s="79">
        <f t="shared" si="47"/>
        <v>-18125.831828478964</v>
      </c>
      <c r="AK89" s="80">
        <f t="shared" si="48"/>
        <v>-18125.831828478964</v>
      </c>
      <c r="AL89" s="80">
        <f t="shared" si="49"/>
        <v>-24125.831828478964</v>
      </c>
      <c r="AM89" s="80">
        <f t="shared" si="50"/>
        <v>-15313.879571868099</v>
      </c>
      <c r="AN89" s="80">
        <f t="shared" si="51"/>
        <v>8686.1204281319006</v>
      </c>
      <c r="AO89" s="80">
        <f t="shared" si="52"/>
        <v>8686.1204281319006</v>
      </c>
      <c r="AP89" s="80">
        <f t="shared" si="53"/>
        <v>2686.1204281319006</v>
      </c>
    </row>
    <row r="90" spans="1:42">
      <c r="A90" s="30" t="s">
        <v>136</v>
      </c>
      <c r="B90" s="30" t="s">
        <v>318</v>
      </c>
      <c r="C90" s="30" t="s">
        <v>356</v>
      </c>
      <c r="D90" s="30">
        <v>1</v>
      </c>
      <c r="E90" s="30">
        <v>700</v>
      </c>
      <c r="F90" s="29">
        <f t="shared" si="27"/>
        <v>0.97297297297297303</v>
      </c>
      <c r="G90" s="31">
        <f t="shared" si="28"/>
        <v>8172.9729729729734</v>
      </c>
      <c r="H90" s="30">
        <v>245</v>
      </c>
      <c r="I90" s="30">
        <v>0.56989999999999996</v>
      </c>
      <c r="J90" s="30">
        <v>192</v>
      </c>
      <c r="K90" s="33">
        <v>313</v>
      </c>
      <c r="L90">
        <f t="shared" si="29"/>
        <v>121</v>
      </c>
      <c r="M90">
        <f t="shared" si="30"/>
        <v>53</v>
      </c>
      <c r="N90">
        <f t="shared" si="31"/>
        <v>0.45041322314049592</v>
      </c>
      <c r="O90" s="4">
        <f t="shared" si="32"/>
        <v>0.56989999999999996</v>
      </c>
      <c r="U90" s="3">
        <f t="shared" si="33"/>
        <v>192</v>
      </c>
      <c r="V90">
        <f t="shared" si="34"/>
        <v>151.25</v>
      </c>
      <c r="W90">
        <f t="shared" si="35"/>
        <v>176.875</v>
      </c>
      <c r="X90">
        <f t="shared" si="39"/>
        <v>-95.558503917108922</v>
      </c>
      <c r="Y90">
        <f t="shared" si="40"/>
        <v>169.71956343189285</v>
      </c>
      <c r="Z90">
        <f t="shared" si="36"/>
        <v>192</v>
      </c>
      <c r="AA90">
        <f t="shared" si="37"/>
        <v>0.1</v>
      </c>
      <c r="AB90">
        <f t="shared" si="41"/>
        <v>0.77146000000000003</v>
      </c>
      <c r="AC90">
        <f t="shared" si="38"/>
        <v>54063.916799999999</v>
      </c>
      <c r="AD90" s="4">
        <f t="shared" si="42"/>
        <v>37844.741759999997</v>
      </c>
      <c r="AE90" s="77">
        <f t="shared" si="43"/>
        <v>8172.9729729729734</v>
      </c>
      <c r="AF90" s="77">
        <f t="shared" si="44"/>
        <v>29671.768787027024</v>
      </c>
      <c r="AH90" s="79">
        <f t="shared" si="45"/>
        <v>9386.0966666666664</v>
      </c>
      <c r="AI90" s="79">
        <f t="shared" si="46"/>
        <v>-42986.096666666665</v>
      </c>
      <c r="AJ90" s="79">
        <f t="shared" si="47"/>
        <v>-18986.096666666665</v>
      </c>
      <c r="AK90" s="80">
        <f t="shared" si="48"/>
        <v>-18986.096666666665</v>
      </c>
      <c r="AL90" s="80">
        <f t="shared" si="49"/>
        <v>-24986.096666666665</v>
      </c>
      <c r="AM90" s="80">
        <f t="shared" si="50"/>
        <v>-13314.327879639641</v>
      </c>
      <c r="AN90" s="80">
        <f t="shared" si="51"/>
        <v>10685.672120360359</v>
      </c>
      <c r="AO90" s="80">
        <f t="shared" si="52"/>
        <v>10685.672120360359</v>
      </c>
      <c r="AP90" s="80">
        <f t="shared" si="53"/>
        <v>4685.6721203603593</v>
      </c>
    </row>
    <row r="91" spans="1:42">
      <c r="A91" s="30" t="s">
        <v>137</v>
      </c>
      <c r="B91" s="30" t="s">
        <v>318</v>
      </c>
      <c r="C91" s="30" t="s">
        <v>356</v>
      </c>
      <c r="D91" s="30">
        <v>2</v>
      </c>
      <c r="E91" s="30">
        <v>1000</v>
      </c>
      <c r="F91" s="29">
        <f t="shared" si="27"/>
        <v>0.97297297297297303</v>
      </c>
      <c r="G91" s="31">
        <f t="shared" si="28"/>
        <v>11675.675675675677</v>
      </c>
      <c r="H91" s="30">
        <v>266</v>
      </c>
      <c r="I91" s="30">
        <v>0.41920000000000002</v>
      </c>
      <c r="J91" s="30">
        <v>192</v>
      </c>
      <c r="K91" s="33">
        <v>357</v>
      </c>
      <c r="L91">
        <f t="shared" si="29"/>
        <v>165</v>
      </c>
      <c r="M91">
        <f t="shared" si="30"/>
        <v>74</v>
      </c>
      <c r="N91">
        <f t="shared" si="31"/>
        <v>0.45878787878787886</v>
      </c>
      <c r="O91" s="4">
        <f t="shared" si="32"/>
        <v>0.41920000000000002</v>
      </c>
      <c r="U91" s="3">
        <f t="shared" si="33"/>
        <v>192</v>
      </c>
      <c r="V91">
        <f t="shared" si="34"/>
        <v>206.25</v>
      </c>
      <c r="W91">
        <f t="shared" si="35"/>
        <v>171.375</v>
      </c>
      <c r="X91">
        <f t="shared" si="39"/>
        <v>-130.30705079605761</v>
      </c>
      <c r="Y91">
        <f t="shared" si="40"/>
        <v>196.52667740712661</v>
      </c>
      <c r="Z91">
        <f t="shared" si="36"/>
        <v>196.52667740712661</v>
      </c>
      <c r="AA91">
        <f t="shared" si="37"/>
        <v>0.12194752682243207</v>
      </c>
      <c r="AB91">
        <f t="shared" si="41"/>
        <v>0.7540907272727273</v>
      </c>
      <c r="AC91">
        <f t="shared" si="38"/>
        <v>54092.614959467959</v>
      </c>
      <c r="AD91" s="4">
        <f t="shared" si="42"/>
        <v>37864.830471627567</v>
      </c>
      <c r="AE91" s="77">
        <f t="shared" si="43"/>
        <v>11675.675675675677</v>
      </c>
      <c r="AF91" s="77">
        <f t="shared" si="44"/>
        <v>26189.15479595189</v>
      </c>
      <c r="AH91" s="79">
        <f t="shared" si="45"/>
        <v>9174.7705151515165</v>
      </c>
      <c r="AI91" s="79">
        <f t="shared" si="46"/>
        <v>-42774.770515151518</v>
      </c>
      <c r="AJ91" s="79">
        <f t="shared" si="47"/>
        <v>-18774.770515151518</v>
      </c>
      <c r="AK91" s="80">
        <f t="shared" si="48"/>
        <v>-18774.770515151518</v>
      </c>
      <c r="AL91" s="80">
        <f t="shared" si="49"/>
        <v>-24774.770515151518</v>
      </c>
      <c r="AM91" s="80">
        <f t="shared" si="50"/>
        <v>-16585.615719199628</v>
      </c>
      <c r="AN91" s="80">
        <f t="shared" si="51"/>
        <v>7414.3842808003719</v>
      </c>
      <c r="AO91" s="80">
        <f t="shared" si="52"/>
        <v>7414.3842808003719</v>
      </c>
      <c r="AP91" s="80">
        <f t="shared" si="53"/>
        <v>1414.3842808003719</v>
      </c>
    </row>
    <row r="92" spans="1:42">
      <c r="A92" s="30" t="s">
        <v>138</v>
      </c>
      <c r="B92" s="30" t="s">
        <v>318</v>
      </c>
      <c r="C92" s="30" t="s">
        <v>357</v>
      </c>
      <c r="D92" s="30">
        <v>1</v>
      </c>
      <c r="E92" s="30">
        <v>800</v>
      </c>
      <c r="F92" s="29">
        <f t="shared" si="27"/>
        <v>0.97297297297297303</v>
      </c>
      <c r="G92" s="31">
        <f t="shared" si="28"/>
        <v>9340.5405405405418</v>
      </c>
      <c r="H92" s="30">
        <v>325</v>
      </c>
      <c r="I92" s="30">
        <v>0.45479999999999998</v>
      </c>
      <c r="J92" s="30">
        <v>186</v>
      </c>
      <c r="K92" s="33">
        <v>465</v>
      </c>
      <c r="L92">
        <f t="shared" si="29"/>
        <v>279</v>
      </c>
      <c r="M92">
        <f t="shared" si="30"/>
        <v>139</v>
      </c>
      <c r="N92">
        <f t="shared" si="31"/>
        <v>0.49856630824372761</v>
      </c>
      <c r="O92" s="4">
        <f t="shared" si="32"/>
        <v>0.45479999999999998</v>
      </c>
      <c r="U92" s="3">
        <f t="shared" si="33"/>
        <v>186</v>
      </c>
      <c r="V92">
        <f t="shared" si="34"/>
        <v>348.75</v>
      </c>
      <c r="W92">
        <f t="shared" si="35"/>
        <v>151.125</v>
      </c>
      <c r="X92">
        <f t="shared" si="39"/>
        <v>-220.33737680060653</v>
      </c>
      <c r="Y92">
        <f t="shared" si="40"/>
        <v>262.98147270659592</v>
      </c>
      <c r="Z92">
        <f t="shared" si="36"/>
        <v>262.98147270659592</v>
      </c>
      <c r="AA92">
        <f t="shared" si="37"/>
        <v>0.32073540561031089</v>
      </c>
      <c r="AB92">
        <f t="shared" si="41"/>
        <v>0.59677000000000002</v>
      </c>
      <c r="AC92">
        <f t="shared" si="38"/>
        <v>57282.900515497065</v>
      </c>
      <c r="AD92" s="4">
        <f t="shared" si="42"/>
        <v>40098.030360847944</v>
      </c>
      <c r="AE92" s="77">
        <f t="shared" si="43"/>
        <v>9340.5405405405418</v>
      </c>
      <c r="AF92" s="77">
        <f t="shared" si="44"/>
        <v>30757.489820307404</v>
      </c>
      <c r="AH92" s="79">
        <f t="shared" si="45"/>
        <v>7260.7016666666668</v>
      </c>
      <c r="AI92" s="79">
        <f t="shared" si="46"/>
        <v>-40860.701666666668</v>
      </c>
      <c r="AJ92" s="79">
        <f t="shared" si="47"/>
        <v>-16860.701666666668</v>
      </c>
      <c r="AK92" s="80">
        <f t="shared" si="48"/>
        <v>-16860.701666666668</v>
      </c>
      <c r="AL92" s="80">
        <f t="shared" si="49"/>
        <v>-22860.701666666668</v>
      </c>
      <c r="AM92" s="80">
        <f t="shared" si="50"/>
        <v>-10103.211846359263</v>
      </c>
      <c r="AN92" s="80">
        <f t="shared" si="51"/>
        <v>13896.788153640737</v>
      </c>
      <c r="AO92" s="80">
        <f t="shared" si="52"/>
        <v>13896.788153640737</v>
      </c>
      <c r="AP92" s="80">
        <f t="shared" si="53"/>
        <v>7896.7881536407367</v>
      </c>
    </row>
    <row r="93" spans="1:42">
      <c r="A93" s="30" t="s">
        <v>139</v>
      </c>
      <c r="B93" s="30" t="s">
        <v>316</v>
      </c>
      <c r="C93" s="30" t="s">
        <v>357</v>
      </c>
      <c r="D93" s="30">
        <v>1</v>
      </c>
      <c r="E93" s="30">
        <v>2500</v>
      </c>
      <c r="F93" s="29">
        <f t="shared" si="27"/>
        <v>0.97297297297297303</v>
      </c>
      <c r="G93" s="31">
        <f t="shared" si="28"/>
        <v>29189.18918918919</v>
      </c>
      <c r="H93" s="30">
        <v>393</v>
      </c>
      <c r="I93" s="30">
        <v>0.62190000000000001</v>
      </c>
      <c r="J93" s="30">
        <v>189</v>
      </c>
      <c r="K93" s="33">
        <v>588</v>
      </c>
      <c r="L93">
        <f t="shared" si="29"/>
        <v>399</v>
      </c>
      <c r="M93">
        <f t="shared" si="30"/>
        <v>204</v>
      </c>
      <c r="N93">
        <f t="shared" si="31"/>
        <v>0.50902255639097749</v>
      </c>
      <c r="O93" s="4">
        <f t="shared" si="32"/>
        <v>0.62190000000000001</v>
      </c>
      <c r="U93" s="3">
        <f t="shared" si="33"/>
        <v>189</v>
      </c>
      <c r="V93">
        <f t="shared" si="34"/>
        <v>498.75</v>
      </c>
      <c r="W93">
        <f t="shared" si="35"/>
        <v>139.125</v>
      </c>
      <c r="X93">
        <f t="shared" si="39"/>
        <v>-315.10614101592114</v>
      </c>
      <c r="Y93">
        <f t="shared" si="40"/>
        <v>337.59178354814253</v>
      </c>
      <c r="Z93">
        <f t="shared" si="36"/>
        <v>337.59178354814253</v>
      </c>
      <c r="AA93">
        <f t="shared" si="37"/>
        <v>0.3979283880664512</v>
      </c>
      <c r="AB93">
        <f t="shared" si="41"/>
        <v>0.53567947368421054</v>
      </c>
      <c r="AC93">
        <f t="shared" si="38"/>
        <v>66006.960959881762</v>
      </c>
      <c r="AD93" s="4">
        <f t="shared" si="42"/>
        <v>46204.872671917234</v>
      </c>
      <c r="AE93" s="77">
        <f t="shared" si="43"/>
        <v>29189.18918918919</v>
      </c>
      <c r="AF93" s="77">
        <f t="shared" si="44"/>
        <v>17015.683482728044</v>
      </c>
      <c r="AH93" s="79">
        <f t="shared" si="45"/>
        <v>6517.4335964912289</v>
      </c>
      <c r="AI93" s="79">
        <f t="shared" si="46"/>
        <v>-40117.433596491232</v>
      </c>
      <c r="AJ93" s="79">
        <f t="shared" si="47"/>
        <v>-16117.433596491228</v>
      </c>
      <c r="AK93" s="80">
        <f t="shared" si="48"/>
        <v>-16117.433596491228</v>
      </c>
      <c r="AL93" s="80">
        <f t="shared" si="49"/>
        <v>-22117.433596491228</v>
      </c>
      <c r="AM93" s="80">
        <f t="shared" si="50"/>
        <v>-23101.750113763188</v>
      </c>
      <c r="AN93" s="80">
        <f t="shared" si="51"/>
        <v>898.24988623681566</v>
      </c>
      <c r="AO93" s="80">
        <f t="shared" si="52"/>
        <v>898.24988623681566</v>
      </c>
      <c r="AP93" s="80">
        <f t="shared" si="53"/>
        <v>-5101.7501137631843</v>
      </c>
    </row>
    <row r="94" spans="1:42">
      <c r="A94" s="30" t="s">
        <v>140</v>
      </c>
      <c r="B94" s="30" t="s">
        <v>318</v>
      </c>
      <c r="C94" s="30" t="s">
        <v>357</v>
      </c>
      <c r="D94" s="30">
        <v>2</v>
      </c>
      <c r="E94" s="30">
        <v>900</v>
      </c>
      <c r="F94" s="29">
        <f t="shared" si="27"/>
        <v>0.97297297297297303</v>
      </c>
      <c r="G94" s="31">
        <f t="shared" si="28"/>
        <v>10508.108108108108</v>
      </c>
      <c r="H94" s="30">
        <v>256</v>
      </c>
      <c r="I94" s="30">
        <v>0.70960000000000001</v>
      </c>
      <c r="J94" s="30">
        <v>209</v>
      </c>
      <c r="K94" s="33">
        <v>358</v>
      </c>
      <c r="L94">
        <f t="shared" si="29"/>
        <v>149</v>
      </c>
      <c r="M94">
        <f t="shared" si="30"/>
        <v>47</v>
      </c>
      <c r="N94">
        <f t="shared" si="31"/>
        <v>0.3523489932885906</v>
      </c>
      <c r="O94" s="4">
        <f t="shared" si="32"/>
        <v>0.70960000000000001</v>
      </c>
      <c r="U94" s="3">
        <f t="shared" si="33"/>
        <v>209</v>
      </c>
      <c r="V94">
        <f t="shared" si="34"/>
        <v>186.25</v>
      </c>
      <c r="W94">
        <f t="shared" si="35"/>
        <v>190.375</v>
      </c>
      <c r="X94">
        <f t="shared" si="39"/>
        <v>-117.67121556734901</v>
      </c>
      <c r="Y94">
        <f t="shared" si="40"/>
        <v>195.27863596158707</v>
      </c>
      <c r="Z94">
        <f t="shared" si="36"/>
        <v>209</v>
      </c>
      <c r="AA94">
        <f t="shared" si="37"/>
        <v>0.1</v>
      </c>
      <c r="AB94">
        <f t="shared" si="41"/>
        <v>0.77146000000000003</v>
      </c>
      <c r="AC94">
        <f t="shared" si="38"/>
        <v>58850.826099999998</v>
      </c>
      <c r="AD94" s="4">
        <f t="shared" si="42"/>
        <v>41195.578269999998</v>
      </c>
      <c r="AE94" s="77">
        <f t="shared" si="43"/>
        <v>10508.108108108108</v>
      </c>
      <c r="AF94" s="77">
        <f t="shared" si="44"/>
        <v>30687.470161891892</v>
      </c>
      <c r="AH94" s="79">
        <f t="shared" si="45"/>
        <v>9386.0966666666664</v>
      </c>
      <c r="AI94" s="79">
        <f t="shared" si="46"/>
        <v>-42986.096666666665</v>
      </c>
      <c r="AJ94" s="79">
        <f t="shared" si="47"/>
        <v>-18986.096666666665</v>
      </c>
      <c r="AK94" s="80">
        <f t="shared" si="48"/>
        <v>-18986.096666666665</v>
      </c>
      <c r="AL94" s="80">
        <f t="shared" si="49"/>
        <v>-24986.096666666665</v>
      </c>
      <c r="AM94" s="80">
        <f t="shared" si="50"/>
        <v>-12298.626504774773</v>
      </c>
      <c r="AN94" s="80">
        <f t="shared" si="51"/>
        <v>11701.373495225227</v>
      </c>
      <c r="AO94" s="80">
        <f t="shared" si="52"/>
        <v>11701.373495225227</v>
      </c>
      <c r="AP94" s="80">
        <f t="shared" si="53"/>
        <v>5701.3734952252271</v>
      </c>
    </row>
    <row r="95" spans="1:42">
      <c r="A95" s="30" t="s">
        <v>141</v>
      </c>
      <c r="B95" s="30" t="s">
        <v>319</v>
      </c>
      <c r="C95" s="30" t="s">
        <v>356</v>
      </c>
      <c r="D95" s="30">
        <v>1</v>
      </c>
      <c r="E95" s="30">
        <v>700</v>
      </c>
      <c r="F95" s="29">
        <f t="shared" si="27"/>
        <v>0.97297297297297303</v>
      </c>
      <c r="G95" s="31">
        <f t="shared" si="28"/>
        <v>8172.9729729729734</v>
      </c>
      <c r="H95" s="30">
        <v>184</v>
      </c>
      <c r="I95" s="30">
        <v>0.30959999999999999</v>
      </c>
      <c r="J95" s="30">
        <v>42</v>
      </c>
      <c r="K95" s="33">
        <v>252</v>
      </c>
      <c r="L95">
        <f t="shared" si="29"/>
        <v>210</v>
      </c>
      <c r="M95">
        <f t="shared" si="30"/>
        <v>142</v>
      </c>
      <c r="N95">
        <f t="shared" si="31"/>
        <v>0.64095238095238094</v>
      </c>
      <c r="O95" s="4">
        <f t="shared" si="32"/>
        <v>0.30959999999999999</v>
      </c>
      <c r="U95" s="3">
        <f t="shared" si="33"/>
        <v>42</v>
      </c>
      <c r="V95">
        <f t="shared" si="34"/>
        <v>262.5</v>
      </c>
      <c r="W95">
        <f t="shared" si="35"/>
        <v>15.75</v>
      </c>
      <c r="X95">
        <f t="shared" si="39"/>
        <v>-165.84533737680061</v>
      </c>
      <c r="Y95">
        <f t="shared" si="40"/>
        <v>148.94304397270659</v>
      </c>
      <c r="Z95">
        <f t="shared" si="36"/>
        <v>148.94304397270659</v>
      </c>
      <c r="AA95">
        <f t="shared" si="37"/>
        <v>0.50740207227697753</v>
      </c>
      <c r="AB95">
        <f t="shared" si="41"/>
        <v>0.449042</v>
      </c>
      <c r="AC95">
        <f t="shared" si="38"/>
        <v>24411.814058331121</v>
      </c>
      <c r="AD95" s="4">
        <f t="shared" si="42"/>
        <v>17088.269840831785</v>
      </c>
      <c r="AE95" s="77">
        <f t="shared" si="43"/>
        <v>8172.9729729729734</v>
      </c>
      <c r="AF95" s="77">
        <f t="shared" si="44"/>
        <v>8915.2968678588113</v>
      </c>
      <c r="AH95" s="79">
        <f t="shared" si="45"/>
        <v>5463.3443333333335</v>
      </c>
      <c r="AI95" s="79">
        <f t="shared" si="46"/>
        <v>-39063.344333333334</v>
      </c>
      <c r="AJ95" s="79">
        <f t="shared" si="47"/>
        <v>-15063.344333333334</v>
      </c>
      <c r="AK95" s="80">
        <f t="shared" si="48"/>
        <v>-15063.344333333334</v>
      </c>
      <c r="AL95" s="80">
        <f t="shared" si="49"/>
        <v>-21063.344333333334</v>
      </c>
      <c r="AM95" s="80">
        <f t="shared" si="50"/>
        <v>-30148.047465474523</v>
      </c>
      <c r="AN95" s="80">
        <f t="shared" si="51"/>
        <v>-6148.0474654745231</v>
      </c>
      <c r="AO95" s="80">
        <f t="shared" si="52"/>
        <v>-6148.0474654745231</v>
      </c>
      <c r="AP95" s="80">
        <f t="shared" si="53"/>
        <v>-12148.047465474523</v>
      </c>
    </row>
    <row r="96" spans="1:42">
      <c r="A96" s="30" t="s">
        <v>142</v>
      </c>
      <c r="B96" s="30" t="s">
        <v>319</v>
      </c>
      <c r="C96" s="30" t="s">
        <v>356</v>
      </c>
      <c r="D96" s="30">
        <v>2</v>
      </c>
      <c r="E96" s="30">
        <v>1000</v>
      </c>
      <c r="F96" s="29">
        <f t="shared" si="27"/>
        <v>0.97297297297297303</v>
      </c>
      <c r="G96" s="31">
        <f t="shared" si="28"/>
        <v>11675.675675675677</v>
      </c>
      <c r="H96" s="30">
        <v>427</v>
      </c>
      <c r="I96" s="30">
        <v>0.24110000000000001</v>
      </c>
      <c r="J96" s="30">
        <v>94</v>
      </c>
      <c r="K96" s="33">
        <v>531</v>
      </c>
      <c r="L96">
        <f t="shared" si="29"/>
        <v>437</v>
      </c>
      <c r="M96">
        <f t="shared" si="30"/>
        <v>333</v>
      </c>
      <c r="N96">
        <f t="shared" si="31"/>
        <v>0.70961098398169342</v>
      </c>
      <c r="O96" s="4">
        <f t="shared" si="32"/>
        <v>0.24110000000000001</v>
      </c>
      <c r="U96" s="3">
        <f t="shared" si="33"/>
        <v>94</v>
      </c>
      <c r="V96">
        <f t="shared" si="34"/>
        <v>546.25</v>
      </c>
      <c r="W96">
        <f t="shared" si="35"/>
        <v>39.375</v>
      </c>
      <c r="X96">
        <f t="shared" si="39"/>
        <v>-345.1162496841041</v>
      </c>
      <c r="Y96">
        <f t="shared" si="40"/>
        <v>313.24338198129897</v>
      </c>
      <c r="Z96">
        <f t="shared" si="36"/>
        <v>313.24338198129897</v>
      </c>
      <c r="AA96">
        <f t="shared" si="37"/>
        <v>0.50136088234562737</v>
      </c>
      <c r="AB96">
        <f t="shared" si="41"/>
        <v>0.45382299771167051</v>
      </c>
      <c r="AC96">
        <f t="shared" si="38"/>
        <v>51887.323477794664</v>
      </c>
      <c r="AD96" s="4">
        <f t="shared" si="42"/>
        <v>36321.126434456259</v>
      </c>
      <c r="AE96" s="77">
        <f t="shared" si="43"/>
        <v>11675.675675675677</v>
      </c>
      <c r="AF96" s="77">
        <f t="shared" si="44"/>
        <v>24645.450758780582</v>
      </c>
      <c r="AH96" s="79">
        <f t="shared" si="45"/>
        <v>5521.5131388253239</v>
      </c>
      <c r="AI96" s="79">
        <f t="shared" si="46"/>
        <v>-39121.513138825321</v>
      </c>
      <c r="AJ96" s="79">
        <f t="shared" si="47"/>
        <v>-15121.513138825325</v>
      </c>
      <c r="AK96" s="80">
        <f t="shared" si="48"/>
        <v>-15121.513138825325</v>
      </c>
      <c r="AL96" s="80">
        <f t="shared" si="49"/>
        <v>-21121.513138825325</v>
      </c>
      <c r="AM96" s="80">
        <f t="shared" si="50"/>
        <v>-14476.062380044739</v>
      </c>
      <c r="AN96" s="80">
        <f t="shared" si="51"/>
        <v>9523.9376199552571</v>
      </c>
      <c r="AO96" s="80">
        <f t="shared" si="52"/>
        <v>9523.9376199552571</v>
      </c>
      <c r="AP96" s="80">
        <f t="shared" si="53"/>
        <v>3523.9376199552571</v>
      </c>
    </row>
    <row r="97" spans="1:42">
      <c r="A97" s="30" t="s">
        <v>143</v>
      </c>
      <c r="B97" s="30" t="s">
        <v>319</v>
      </c>
      <c r="C97" s="30" t="s">
        <v>357</v>
      </c>
      <c r="D97" s="30">
        <v>1</v>
      </c>
      <c r="E97" s="30">
        <v>900</v>
      </c>
      <c r="F97" s="29">
        <f t="shared" si="27"/>
        <v>0.97297297297297303</v>
      </c>
      <c r="G97" s="31">
        <f t="shared" si="28"/>
        <v>10508.108108108108</v>
      </c>
      <c r="H97" s="30">
        <v>418</v>
      </c>
      <c r="I97" s="30">
        <v>4.6600000000000003E-2</v>
      </c>
      <c r="J97" s="30">
        <v>86</v>
      </c>
      <c r="K97" s="33">
        <v>488</v>
      </c>
      <c r="L97">
        <f t="shared" si="29"/>
        <v>402</v>
      </c>
      <c r="M97">
        <f t="shared" si="30"/>
        <v>332</v>
      </c>
      <c r="N97">
        <f t="shared" si="31"/>
        <v>0.76069651741293531</v>
      </c>
      <c r="O97" s="4">
        <f t="shared" si="32"/>
        <v>4.6600000000000003E-2</v>
      </c>
      <c r="U97" s="3">
        <f t="shared" si="33"/>
        <v>86</v>
      </c>
      <c r="V97">
        <f t="shared" si="34"/>
        <v>502.5</v>
      </c>
      <c r="W97">
        <f t="shared" si="35"/>
        <v>35.75</v>
      </c>
      <c r="X97">
        <f t="shared" si="39"/>
        <v>-317.47536012130399</v>
      </c>
      <c r="Y97">
        <f t="shared" si="40"/>
        <v>287.91954131918118</v>
      </c>
      <c r="Z97">
        <f t="shared" si="36"/>
        <v>287.91954131918118</v>
      </c>
      <c r="AA97">
        <f t="shared" si="37"/>
        <v>0.50182993297349487</v>
      </c>
      <c r="AB97">
        <f t="shared" si="41"/>
        <v>0.45345179104477618</v>
      </c>
      <c r="AC97">
        <f t="shared" si="38"/>
        <v>47653.5355661102</v>
      </c>
      <c r="AD97" s="4">
        <f t="shared" si="42"/>
        <v>33357.474896277141</v>
      </c>
      <c r="AE97" s="77">
        <f t="shared" si="43"/>
        <v>10508.108108108108</v>
      </c>
      <c r="AF97" s="77">
        <f t="shared" si="44"/>
        <v>22849.366788169034</v>
      </c>
      <c r="AH97" s="79">
        <f t="shared" si="45"/>
        <v>5516.9967910447776</v>
      </c>
      <c r="AI97" s="79">
        <f t="shared" si="46"/>
        <v>-39116.996791044774</v>
      </c>
      <c r="AJ97" s="79">
        <f t="shared" si="47"/>
        <v>-15116.996791044778</v>
      </c>
      <c r="AK97" s="80">
        <f t="shared" si="48"/>
        <v>-15116.996791044778</v>
      </c>
      <c r="AL97" s="80">
        <f t="shared" si="49"/>
        <v>-21116.996791044778</v>
      </c>
      <c r="AM97" s="80">
        <f t="shared" si="50"/>
        <v>-16267.63000287574</v>
      </c>
      <c r="AN97" s="80">
        <f t="shared" si="51"/>
        <v>7732.3699971242568</v>
      </c>
      <c r="AO97" s="80">
        <f t="shared" si="52"/>
        <v>7732.3699971242568</v>
      </c>
      <c r="AP97" s="80">
        <f t="shared" si="53"/>
        <v>1732.3699971242568</v>
      </c>
    </row>
    <row r="98" spans="1:42">
      <c r="A98" s="30" t="s">
        <v>144</v>
      </c>
      <c r="B98" s="30" t="s">
        <v>319</v>
      </c>
      <c r="C98" s="30" t="s">
        <v>357</v>
      </c>
      <c r="D98" s="30">
        <v>2</v>
      </c>
      <c r="E98" s="30">
        <v>1200</v>
      </c>
      <c r="F98" s="29">
        <f t="shared" si="27"/>
        <v>0.97297297297297303</v>
      </c>
      <c r="G98" s="31">
        <f t="shared" si="28"/>
        <v>14010.810810810812</v>
      </c>
      <c r="H98" s="30">
        <v>219</v>
      </c>
      <c r="I98" s="30">
        <v>0.63560000000000005</v>
      </c>
      <c r="J98" s="30">
        <v>83</v>
      </c>
      <c r="K98" s="33">
        <v>556</v>
      </c>
      <c r="L98">
        <f t="shared" si="29"/>
        <v>473</v>
      </c>
      <c r="M98">
        <f t="shared" si="30"/>
        <v>136</v>
      </c>
      <c r="N98">
        <f t="shared" si="31"/>
        <v>0.33002114164904867</v>
      </c>
      <c r="O98" s="4">
        <f t="shared" si="32"/>
        <v>0.63560000000000005</v>
      </c>
      <c r="U98" s="3">
        <f t="shared" si="33"/>
        <v>83</v>
      </c>
      <c r="V98">
        <f t="shared" si="34"/>
        <v>591.25</v>
      </c>
      <c r="W98">
        <f t="shared" si="35"/>
        <v>23.875</v>
      </c>
      <c r="X98">
        <f t="shared" si="39"/>
        <v>-373.54687894869852</v>
      </c>
      <c r="Y98">
        <f t="shared" si="40"/>
        <v>329.67647523376297</v>
      </c>
      <c r="Z98">
        <f t="shared" si="36"/>
        <v>329.67647523376297</v>
      </c>
      <c r="AA98">
        <f t="shared" si="37"/>
        <v>0.51721179743553991</v>
      </c>
      <c r="AB98">
        <f t="shared" si="41"/>
        <v>0.44127858350951377</v>
      </c>
      <c r="AC98">
        <f t="shared" si="38"/>
        <v>53099.896322760942</v>
      </c>
      <c r="AD98" s="4">
        <f t="shared" si="42"/>
        <v>37169.927425932656</v>
      </c>
      <c r="AE98" s="77">
        <f t="shared" si="43"/>
        <v>14010.810810810812</v>
      </c>
      <c r="AF98" s="77">
        <f t="shared" si="44"/>
        <v>23159.116615121842</v>
      </c>
      <c r="AH98" s="79">
        <f t="shared" si="45"/>
        <v>5368.889432699084</v>
      </c>
      <c r="AI98" s="79">
        <f t="shared" si="46"/>
        <v>-38968.889432699085</v>
      </c>
      <c r="AJ98" s="79">
        <f t="shared" si="47"/>
        <v>-14968.889432699085</v>
      </c>
      <c r="AK98" s="80">
        <f t="shared" si="48"/>
        <v>-14968.889432699085</v>
      </c>
      <c r="AL98" s="80">
        <f t="shared" si="49"/>
        <v>-20968.889432699085</v>
      </c>
      <c r="AM98" s="80">
        <f t="shared" si="50"/>
        <v>-15809.772817577243</v>
      </c>
      <c r="AN98" s="80">
        <f t="shared" si="51"/>
        <v>8190.2271824227573</v>
      </c>
      <c r="AO98" s="80">
        <f t="shared" si="52"/>
        <v>8190.2271824227573</v>
      </c>
      <c r="AP98" s="80">
        <f t="shared" si="53"/>
        <v>2190.2271824227573</v>
      </c>
    </row>
    <row r="99" spans="1:42">
      <c r="A99" s="30" t="s">
        <v>145</v>
      </c>
      <c r="B99" s="30" t="s">
        <v>320</v>
      </c>
      <c r="C99" s="30" t="s">
        <v>356</v>
      </c>
      <c r="D99" s="30">
        <v>1</v>
      </c>
      <c r="E99" s="30">
        <v>1100</v>
      </c>
      <c r="F99" s="29">
        <f t="shared" si="27"/>
        <v>0.97297297297297303</v>
      </c>
      <c r="G99" s="31">
        <f t="shared" si="28"/>
        <v>12843.243243243243</v>
      </c>
      <c r="H99" s="30">
        <v>220</v>
      </c>
      <c r="I99" s="30">
        <v>0.43009999999999998</v>
      </c>
      <c r="J99" s="30">
        <v>84</v>
      </c>
      <c r="K99" s="33">
        <v>301</v>
      </c>
      <c r="L99">
        <f t="shared" si="29"/>
        <v>217</v>
      </c>
      <c r="M99">
        <f t="shared" si="30"/>
        <v>136</v>
      </c>
      <c r="N99">
        <f t="shared" si="31"/>
        <v>0.60138248847926268</v>
      </c>
      <c r="O99" s="4">
        <f t="shared" si="32"/>
        <v>0.43009999999999998</v>
      </c>
      <c r="U99" s="3">
        <f t="shared" si="33"/>
        <v>84</v>
      </c>
      <c r="V99">
        <f t="shared" si="34"/>
        <v>271.25</v>
      </c>
      <c r="W99">
        <f t="shared" si="35"/>
        <v>56.875</v>
      </c>
      <c r="X99">
        <f t="shared" si="39"/>
        <v>-171.37351528936063</v>
      </c>
      <c r="Y99">
        <f t="shared" si="40"/>
        <v>174.20781210513016</v>
      </c>
      <c r="Z99">
        <f t="shared" si="36"/>
        <v>174.20781210513016</v>
      </c>
      <c r="AA99">
        <f t="shared" si="37"/>
        <v>0.43256336259955819</v>
      </c>
      <c r="AB99">
        <f t="shared" si="41"/>
        <v>0.50826935483870961</v>
      </c>
      <c r="AC99">
        <f t="shared" si="38"/>
        <v>32318.739677286241</v>
      </c>
      <c r="AD99" s="4">
        <f t="shared" si="42"/>
        <v>22623.117774100367</v>
      </c>
      <c r="AE99" s="77">
        <f t="shared" si="43"/>
        <v>12843.243243243243</v>
      </c>
      <c r="AF99" s="77">
        <f t="shared" si="44"/>
        <v>9779.8745308571233</v>
      </c>
      <c r="AH99" s="79">
        <f t="shared" si="45"/>
        <v>6183.9438172043001</v>
      </c>
      <c r="AI99" s="79">
        <f t="shared" si="46"/>
        <v>-39783.943817204301</v>
      </c>
      <c r="AJ99" s="79">
        <f t="shared" si="47"/>
        <v>-15783.943817204301</v>
      </c>
      <c r="AK99" s="80">
        <f t="shared" si="48"/>
        <v>-15783.943817204301</v>
      </c>
      <c r="AL99" s="80">
        <f t="shared" si="49"/>
        <v>-21783.943817204301</v>
      </c>
      <c r="AM99" s="80">
        <f t="shared" si="50"/>
        <v>-30004.069286347178</v>
      </c>
      <c r="AN99" s="80">
        <f t="shared" si="51"/>
        <v>-6004.0692863471777</v>
      </c>
      <c r="AO99" s="80">
        <f t="shared" si="52"/>
        <v>-6004.0692863471777</v>
      </c>
      <c r="AP99" s="80">
        <f t="shared" si="53"/>
        <v>-12004.069286347178</v>
      </c>
    </row>
    <row r="100" spans="1:42">
      <c r="A100" s="30" t="s">
        <v>146</v>
      </c>
      <c r="B100" s="30" t="s">
        <v>320</v>
      </c>
      <c r="C100" s="30" t="s">
        <v>356</v>
      </c>
      <c r="D100" s="30">
        <v>2</v>
      </c>
      <c r="E100" s="30">
        <v>1400</v>
      </c>
      <c r="F100" s="29">
        <f t="shared" si="27"/>
        <v>0.97297297297297303</v>
      </c>
      <c r="G100" s="31">
        <f t="shared" si="28"/>
        <v>16345.945945945947</v>
      </c>
      <c r="H100" s="30">
        <v>481</v>
      </c>
      <c r="I100" s="30">
        <v>0.38080000000000003</v>
      </c>
      <c r="J100" s="30">
        <v>134</v>
      </c>
      <c r="K100" s="33">
        <v>568</v>
      </c>
      <c r="L100">
        <f t="shared" si="29"/>
        <v>434</v>
      </c>
      <c r="M100">
        <f t="shared" si="30"/>
        <v>347</v>
      </c>
      <c r="N100">
        <f t="shared" si="31"/>
        <v>0.73963133640553003</v>
      </c>
      <c r="O100" s="4">
        <f t="shared" si="32"/>
        <v>0.38080000000000003</v>
      </c>
      <c r="U100" s="3">
        <f t="shared" si="33"/>
        <v>134</v>
      </c>
      <c r="V100">
        <f t="shared" si="34"/>
        <v>542.5</v>
      </c>
      <c r="W100">
        <f t="shared" si="35"/>
        <v>79.75</v>
      </c>
      <c r="X100">
        <f t="shared" si="39"/>
        <v>-342.74703057872125</v>
      </c>
      <c r="Y100">
        <f t="shared" si="40"/>
        <v>331.41562421026032</v>
      </c>
      <c r="Z100">
        <f t="shared" si="36"/>
        <v>331.41562421026032</v>
      </c>
      <c r="AA100">
        <f t="shared" si="37"/>
        <v>0.46389976812951211</v>
      </c>
      <c r="AB100">
        <f t="shared" si="41"/>
        <v>0.48346972350230416</v>
      </c>
      <c r="AC100">
        <f t="shared" si="38"/>
        <v>58483.738373466505</v>
      </c>
      <c r="AD100" s="4">
        <f t="shared" si="42"/>
        <v>40938.616861426548</v>
      </c>
      <c r="AE100" s="77">
        <f t="shared" si="43"/>
        <v>16345.945945945947</v>
      </c>
      <c r="AF100" s="77">
        <f t="shared" si="44"/>
        <v>24592.670915480601</v>
      </c>
      <c r="AH100" s="79">
        <f t="shared" si="45"/>
        <v>5882.214969278034</v>
      </c>
      <c r="AI100" s="79">
        <f t="shared" si="46"/>
        <v>-39482.214969278037</v>
      </c>
      <c r="AJ100" s="79">
        <f t="shared" si="47"/>
        <v>-15482.214969278033</v>
      </c>
      <c r="AK100" s="80">
        <f t="shared" si="48"/>
        <v>-15482.214969278033</v>
      </c>
      <c r="AL100" s="80">
        <f t="shared" si="49"/>
        <v>-21482.214969278033</v>
      </c>
      <c r="AM100" s="80">
        <f t="shared" si="50"/>
        <v>-14889.544053797435</v>
      </c>
      <c r="AN100" s="80">
        <f t="shared" si="51"/>
        <v>9110.4559462025682</v>
      </c>
      <c r="AO100" s="80">
        <f t="shared" si="52"/>
        <v>9110.4559462025682</v>
      </c>
      <c r="AP100" s="80">
        <f t="shared" si="53"/>
        <v>3110.4559462025682</v>
      </c>
    </row>
    <row r="101" spans="1:42">
      <c r="A101" s="30" t="s">
        <v>147</v>
      </c>
      <c r="B101" s="30" t="s">
        <v>320</v>
      </c>
      <c r="C101" s="30" t="s">
        <v>357</v>
      </c>
      <c r="D101" s="30">
        <v>1</v>
      </c>
      <c r="E101" s="30">
        <v>1300</v>
      </c>
      <c r="F101" s="29">
        <f t="shared" si="27"/>
        <v>0.97297297297297303</v>
      </c>
      <c r="G101" s="31">
        <f t="shared" si="28"/>
        <v>15178.378378378378</v>
      </c>
      <c r="H101" s="30">
        <v>280</v>
      </c>
      <c r="I101" s="30">
        <v>0.45750000000000002</v>
      </c>
      <c r="J101" s="30">
        <v>109</v>
      </c>
      <c r="K101" s="33">
        <v>615</v>
      </c>
      <c r="L101">
        <f t="shared" si="29"/>
        <v>506</v>
      </c>
      <c r="M101">
        <f t="shared" si="30"/>
        <v>171</v>
      </c>
      <c r="N101">
        <f t="shared" si="31"/>
        <v>0.37035573122529653</v>
      </c>
      <c r="O101" s="4">
        <f t="shared" si="32"/>
        <v>0.45750000000000002</v>
      </c>
      <c r="U101" s="3">
        <f t="shared" si="33"/>
        <v>109</v>
      </c>
      <c r="V101">
        <f t="shared" si="34"/>
        <v>632.5</v>
      </c>
      <c r="W101">
        <f t="shared" si="35"/>
        <v>45.75</v>
      </c>
      <c r="X101">
        <f t="shared" si="39"/>
        <v>-399.60828910791002</v>
      </c>
      <c r="Y101">
        <f t="shared" si="40"/>
        <v>362.78181071518827</v>
      </c>
      <c r="Z101">
        <f t="shared" si="36"/>
        <v>362.78181071518827</v>
      </c>
      <c r="AA101">
        <f t="shared" si="37"/>
        <v>0.50123606437183921</v>
      </c>
      <c r="AB101">
        <f t="shared" si="41"/>
        <v>0.45392177865612648</v>
      </c>
      <c r="AC101">
        <f t="shared" si="38"/>
        <v>60106.216146133891</v>
      </c>
      <c r="AD101" s="4">
        <f t="shared" si="42"/>
        <v>42074.351302293719</v>
      </c>
      <c r="AE101" s="77">
        <f t="shared" si="43"/>
        <v>15178.378378378378</v>
      </c>
      <c r="AF101" s="77">
        <f t="shared" si="44"/>
        <v>26895.972923915338</v>
      </c>
      <c r="AH101" s="79">
        <f t="shared" si="45"/>
        <v>5522.7149736495394</v>
      </c>
      <c r="AI101" s="79">
        <f t="shared" si="46"/>
        <v>-39122.714973649541</v>
      </c>
      <c r="AJ101" s="79">
        <f t="shared" si="47"/>
        <v>-15122.714973649539</v>
      </c>
      <c r="AK101" s="80">
        <f t="shared" si="48"/>
        <v>-15122.714973649539</v>
      </c>
      <c r="AL101" s="80">
        <f t="shared" si="49"/>
        <v>-21122.714973649541</v>
      </c>
      <c r="AM101" s="80">
        <f t="shared" si="50"/>
        <v>-12226.742049734203</v>
      </c>
      <c r="AN101" s="80">
        <f t="shared" si="51"/>
        <v>11773.257950265799</v>
      </c>
      <c r="AO101" s="80">
        <f t="shared" si="52"/>
        <v>11773.257950265799</v>
      </c>
      <c r="AP101" s="80">
        <f t="shared" si="53"/>
        <v>5773.2579502657973</v>
      </c>
    </row>
    <row r="102" spans="1:42">
      <c r="A102" s="30" t="s">
        <v>148</v>
      </c>
      <c r="B102" s="30" t="s">
        <v>320</v>
      </c>
      <c r="C102" s="30" t="s">
        <v>357</v>
      </c>
      <c r="D102" s="30">
        <v>2</v>
      </c>
      <c r="E102" s="30">
        <v>1900</v>
      </c>
      <c r="F102" s="29">
        <f t="shared" si="27"/>
        <v>0.97297297297297303</v>
      </c>
      <c r="G102" s="31">
        <f t="shared" si="28"/>
        <v>22183.783783783783</v>
      </c>
      <c r="H102" s="30">
        <v>568</v>
      </c>
      <c r="I102" s="30">
        <v>0.189</v>
      </c>
      <c r="J102" s="30">
        <v>227</v>
      </c>
      <c r="K102" s="33">
        <v>861</v>
      </c>
      <c r="L102">
        <f t="shared" si="29"/>
        <v>634</v>
      </c>
      <c r="M102">
        <f t="shared" si="30"/>
        <v>341</v>
      </c>
      <c r="N102">
        <f t="shared" si="31"/>
        <v>0.53028391167192435</v>
      </c>
      <c r="O102" s="4">
        <f t="shared" si="32"/>
        <v>0.189</v>
      </c>
      <c r="U102" s="3">
        <f t="shared" si="33"/>
        <v>227</v>
      </c>
      <c r="V102">
        <f t="shared" si="34"/>
        <v>792.5</v>
      </c>
      <c r="W102">
        <f t="shared" si="35"/>
        <v>147.75</v>
      </c>
      <c r="X102">
        <f t="shared" si="39"/>
        <v>-500.694970937579</v>
      </c>
      <c r="Y102">
        <f t="shared" si="40"/>
        <v>499.76614227950472</v>
      </c>
      <c r="Z102">
        <f t="shared" si="36"/>
        <v>499.76614227950472</v>
      </c>
      <c r="AA102">
        <f t="shared" si="37"/>
        <v>0.44418440666183562</v>
      </c>
      <c r="AB102">
        <f t="shared" si="41"/>
        <v>0.49907246056782334</v>
      </c>
      <c r="AC102">
        <f t="shared" si="38"/>
        <v>91038.124192611285</v>
      </c>
      <c r="AD102" s="4">
        <f t="shared" si="42"/>
        <v>63726.686934827892</v>
      </c>
      <c r="AE102" s="77">
        <f t="shared" si="43"/>
        <v>22183.783783783783</v>
      </c>
      <c r="AF102" s="77">
        <f t="shared" si="44"/>
        <v>41542.903151044113</v>
      </c>
      <c r="AH102" s="79">
        <f t="shared" si="45"/>
        <v>6072.0482702418503</v>
      </c>
      <c r="AI102" s="79">
        <f t="shared" si="46"/>
        <v>-39672.048270241852</v>
      </c>
      <c r="AJ102" s="79">
        <f t="shared" si="47"/>
        <v>-15672.04827024185</v>
      </c>
      <c r="AK102" s="80">
        <f t="shared" si="48"/>
        <v>-15672.04827024185</v>
      </c>
      <c r="AL102" s="80">
        <f t="shared" si="49"/>
        <v>-21672.048270241852</v>
      </c>
      <c r="AM102" s="80">
        <f t="shared" si="50"/>
        <v>1870.8548808022606</v>
      </c>
      <c r="AN102" s="80">
        <f t="shared" si="51"/>
        <v>25870.854880802261</v>
      </c>
      <c r="AO102" s="80">
        <f t="shared" si="52"/>
        <v>25870.854880802261</v>
      </c>
      <c r="AP102" s="80">
        <f t="shared" si="53"/>
        <v>19870.854880802261</v>
      </c>
    </row>
    <row r="103" spans="1:42">
      <c r="A103" s="30" t="s">
        <v>149</v>
      </c>
      <c r="B103" s="30" t="s">
        <v>321</v>
      </c>
      <c r="C103" s="30" t="s">
        <v>356</v>
      </c>
      <c r="D103" s="30">
        <v>1</v>
      </c>
      <c r="E103" s="30">
        <v>900</v>
      </c>
      <c r="F103" s="29">
        <f t="shared" si="27"/>
        <v>0.97297297297297303</v>
      </c>
      <c r="G103" s="31">
        <f t="shared" si="28"/>
        <v>10508.108108108108</v>
      </c>
      <c r="H103" s="30">
        <v>318</v>
      </c>
      <c r="I103" s="30">
        <v>0.29039999999999999</v>
      </c>
      <c r="J103" s="30">
        <v>176</v>
      </c>
      <c r="K103" s="33">
        <v>440</v>
      </c>
      <c r="L103">
        <f t="shared" si="29"/>
        <v>264</v>
      </c>
      <c r="M103">
        <f t="shared" si="30"/>
        <v>142</v>
      </c>
      <c r="N103">
        <f t="shared" si="31"/>
        <v>0.53030303030303039</v>
      </c>
      <c r="O103" s="4">
        <f t="shared" si="32"/>
        <v>0.29039999999999999</v>
      </c>
      <c r="U103" s="3">
        <f t="shared" si="33"/>
        <v>176</v>
      </c>
      <c r="V103">
        <f t="shared" si="34"/>
        <v>330</v>
      </c>
      <c r="W103">
        <f t="shared" si="35"/>
        <v>143</v>
      </c>
      <c r="X103">
        <f t="shared" si="39"/>
        <v>-208.49128127369218</v>
      </c>
      <c r="Y103">
        <f t="shared" si="40"/>
        <v>248.84268385140257</v>
      </c>
      <c r="Z103">
        <f t="shared" si="36"/>
        <v>248.84268385140257</v>
      </c>
      <c r="AA103">
        <f t="shared" si="37"/>
        <v>0.32073540561031083</v>
      </c>
      <c r="AB103">
        <f t="shared" si="41"/>
        <v>0.59677000000000002</v>
      </c>
      <c r="AC103">
        <f t="shared" si="38"/>
        <v>54203.174681330551</v>
      </c>
      <c r="AD103" s="4">
        <f t="shared" si="42"/>
        <v>37942.222276931381</v>
      </c>
      <c r="AE103" s="77">
        <f t="shared" si="43"/>
        <v>10508.108108108108</v>
      </c>
      <c r="AF103" s="77">
        <f t="shared" si="44"/>
        <v>27434.114168823275</v>
      </c>
      <c r="AH103" s="79">
        <f t="shared" si="45"/>
        <v>7260.7016666666668</v>
      </c>
      <c r="AI103" s="79">
        <f t="shared" si="46"/>
        <v>-40860.701666666668</v>
      </c>
      <c r="AJ103" s="79">
        <f t="shared" si="47"/>
        <v>-16860.701666666668</v>
      </c>
      <c r="AK103" s="80">
        <f t="shared" si="48"/>
        <v>-16860.701666666668</v>
      </c>
      <c r="AL103" s="80">
        <f t="shared" si="49"/>
        <v>-22860.701666666668</v>
      </c>
      <c r="AM103" s="80">
        <f t="shared" si="50"/>
        <v>-13426.587497843393</v>
      </c>
      <c r="AN103" s="80">
        <f t="shared" si="51"/>
        <v>10573.412502156607</v>
      </c>
      <c r="AO103" s="80">
        <f t="shared" si="52"/>
        <v>10573.412502156607</v>
      </c>
      <c r="AP103" s="80">
        <f t="shared" si="53"/>
        <v>4573.4125021566069</v>
      </c>
    </row>
    <row r="104" spans="1:42">
      <c r="A104" s="30" t="s">
        <v>150</v>
      </c>
      <c r="B104" s="30" t="s">
        <v>316</v>
      </c>
      <c r="C104" s="30" t="s">
        <v>357</v>
      </c>
      <c r="D104" s="30">
        <v>2</v>
      </c>
      <c r="E104" s="30">
        <v>2800</v>
      </c>
      <c r="F104" s="29">
        <f t="shared" si="27"/>
        <v>0.97297297297297303</v>
      </c>
      <c r="G104" s="31">
        <f t="shared" si="28"/>
        <v>32691.891891891893</v>
      </c>
      <c r="H104" s="30">
        <v>556</v>
      </c>
      <c r="I104" s="30">
        <v>0.29859999999999998</v>
      </c>
      <c r="J104" s="30">
        <v>191</v>
      </c>
      <c r="K104" s="33">
        <v>826</v>
      </c>
      <c r="L104">
        <f t="shared" si="29"/>
        <v>635</v>
      </c>
      <c r="M104">
        <f t="shared" si="30"/>
        <v>365</v>
      </c>
      <c r="N104">
        <f t="shared" si="31"/>
        <v>0.5598425196850394</v>
      </c>
      <c r="O104" s="4">
        <f t="shared" si="32"/>
        <v>0.29859999999999998</v>
      </c>
      <c r="U104" s="3">
        <f t="shared" si="33"/>
        <v>191</v>
      </c>
      <c r="V104">
        <f t="shared" si="34"/>
        <v>793.75</v>
      </c>
      <c r="W104">
        <f t="shared" si="35"/>
        <v>111.625</v>
      </c>
      <c r="X104">
        <f t="shared" si="39"/>
        <v>-501.48471063937325</v>
      </c>
      <c r="Y104">
        <f t="shared" si="40"/>
        <v>482.37539486985088</v>
      </c>
      <c r="Z104">
        <f t="shared" si="36"/>
        <v>482.37539486985088</v>
      </c>
      <c r="AA104">
        <f t="shared" si="37"/>
        <v>0.46708711164705624</v>
      </c>
      <c r="AB104">
        <f t="shared" si="41"/>
        <v>0.48094725984251974</v>
      </c>
      <c r="AC104">
        <f t="shared" si="38"/>
        <v>84678.950398009503</v>
      </c>
      <c r="AD104" s="4">
        <f t="shared" si="42"/>
        <v>59275.265278606646</v>
      </c>
      <c r="AE104" s="77">
        <f t="shared" si="43"/>
        <v>32691.891891891893</v>
      </c>
      <c r="AF104" s="77">
        <f t="shared" si="44"/>
        <v>26583.373386714753</v>
      </c>
      <c r="AH104" s="79">
        <f t="shared" si="45"/>
        <v>5851.5249947506572</v>
      </c>
      <c r="AI104" s="79">
        <f t="shared" si="46"/>
        <v>-39451.52499475066</v>
      </c>
      <c r="AJ104" s="79">
        <f t="shared" si="47"/>
        <v>-15451.524994750656</v>
      </c>
      <c r="AK104" s="80">
        <f t="shared" si="48"/>
        <v>-15451.524994750656</v>
      </c>
      <c r="AL104" s="80">
        <f t="shared" si="49"/>
        <v>-21451.524994750656</v>
      </c>
      <c r="AM104" s="80">
        <f t="shared" si="50"/>
        <v>-12868.151608035907</v>
      </c>
      <c r="AN104" s="80">
        <f t="shared" si="51"/>
        <v>11131.848391964097</v>
      </c>
      <c r="AO104" s="80">
        <f t="shared" si="52"/>
        <v>11131.848391964097</v>
      </c>
      <c r="AP104" s="80">
        <f t="shared" si="53"/>
        <v>5131.8483919640967</v>
      </c>
    </row>
    <row r="105" spans="1:42">
      <c r="A105" s="30" t="s">
        <v>151</v>
      </c>
      <c r="B105" s="30" t="s">
        <v>321</v>
      </c>
      <c r="C105" s="30" t="s">
        <v>356</v>
      </c>
      <c r="D105" s="30">
        <v>2</v>
      </c>
      <c r="E105" s="30">
        <v>1100</v>
      </c>
      <c r="F105" s="29">
        <f t="shared" si="27"/>
        <v>0.97297297297297303</v>
      </c>
      <c r="G105" s="31">
        <f t="shared" si="28"/>
        <v>12843.243243243243</v>
      </c>
      <c r="H105" s="30">
        <v>538</v>
      </c>
      <c r="I105" s="30">
        <v>0.58079999999999998</v>
      </c>
      <c r="J105" s="30">
        <v>225</v>
      </c>
      <c r="K105" s="33">
        <v>1033</v>
      </c>
      <c r="L105">
        <f t="shared" si="29"/>
        <v>808</v>
      </c>
      <c r="M105">
        <f t="shared" si="30"/>
        <v>313</v>
      </c>
      <c r="N105">
        <f t="shared" si="31"/>
        <v>0.40990099009900993</v>
      </c>
      <c r="O105" s="4">
        <f t="shared" si="32"/>
        <v>0.58079999999999998</v>
      </c>
      <c r="U105" s="3">
        <f t="shared" si="33"/>
        <v>225</v>
      </c>
      <c r="V105">
        <f t="shared" si="34"/>
        <v>1010</v>
      </c>
      <c r="W105">
        <f t="shared" si="35"/>
        <v>124</v>
      </c>
      <c r="X105">
        <f t="shared" si="39"/>
        <v>-638.1096790497852</v>
      </c>
      <c r="Y105">
        <f t="shared" si="40"/>
        <v>604.77609299974733</v>
      </c>
      <c r="Z105">
        <f t="shared" si="36"/>
        <v>604.77609299974733</v>
      </c>
      <c r="AA105">
        <f t="shared" si="37"/>
        <v>0.47601593366311618</v>
      </c>
      <c r="AB105">
        <f t="shared" si="41"/>
        <v>0.47388099009900986</v>
      </c>
      <c r="AC105">
        <f t="shared" si="38"/>
        <v>104606.04121470985</v>
      </c>
      <c r="AD105" s="4">
        <f t="shared" si="42"/>
        <v>73224.228850296888</v>
      </c>
      <c r="AE105" s="77">
        <f t="shared" si="43"/>
        <v>12843.243243243243</v>
      </c>
      <c r="AF105" s="77">
        <f t="shared" si="44"/>
        <v>60380.985607053648</v>
      </c>
      <c r="AH105" s="79">
        <f t="shared" si="45"/>
        <v>5765.5520462046206</v>
      </c>
      <c r="AI105" s="79">
        <f t="shared" si="46"/>
        <v>-39365.552046204619</v>
      </c>
      <c r="AJ105" s="79">
        <f t="shared" si="47"/>
        <v>-15365.552046204621</v>
      </c>
      <c r="AK105" s="80">
        <f t="shared" si="48"/>
        <v>-15365.552046204621</v>
      </c>
      <c r="AL105" s="80">
        <f t="shared" si="49"/>
        <v>-21365.552046204619</v>
      </c>
      <c r="AM105" s="80">
        <f t="shared" si="50"/>
        <v>21015.433560849029</v>
      </c>
      <c r="AN105" s="80">
        <f t="shared" si="51"/>
        <v>45015.433560849029</v>
      </c>
      <c r="AO105" s="80">
        <f t="shared" si="52"/>
        <v>45015.433560849029</v>
      </c>
      <c r="AP105" s="80">
        <f t="shared" si="53"/>
        <v>39015.433560849029</v>
      </c>
    </row>
    <row r="106" spans="1:42">
      <c r="A106" s="30" t="s">
        <v>152</v>
      </c>
      <c r="B106" s="30" t="s">
        <v>321</v>
      </c>
      <c r="C106" s="30" t="s">
        <v>357</v>
      </c>
      <c r="D106" s="30">
        <v>1</v>
      </c>
      <c r="E106" s="30">
        <v>1300</v>
      </c>
      <c r="F106" s="29">
        <f t="shared" si="27"/>
        <v>0.97297297297297303</v>
      </c>
      <c r="G106" s="31">
        <f t="shared" si="28"/>
        <v>15178.378378378378</v>
      </c>
      <c r="H106" s="30">
        <v>318</v>
      </c>
      <c r="I106" s="30">
        <v>0.39179999999999998</v>
      </c>
      <c r="J106" s="30">
        <v>157</v>
      </c>
      <c r="K106" s="33">
        <v>471</v>
      </c>
      <c r="L106">
        <f t="shared" si="29"/>
        <v>314</v>
      </c>
      <c r="M106">
        <f t="shared" si="30"/>
        <v>161</v>
      </c>
      <c r="N106">
        <f t="shared" si="31"/>
        <v>0.51019108280254777</v>
      </c>
      <c r="O106" s="4">
        <f t="shared" si="32"/>
        <v>0.39179999999999998</v>
      </c>
      <c r="U106" s="3">
        <f t="shared" si="33"/>
        <v>157</v>
      </c>
      <c r="V106">
        <f t="shared" si="34"/>
        <v>392.5</v>
      </c>
      <c r="W106">
        <f t="shared" si="35"/>
        <v>117.75</v>
      </c>
      <c r="X106">
        <f t="shared" si="39"/>
        <v>-247.97826636340662</v>
      </c>
      <c r="Y106">
        <f t="shared" si="40"/>
        <v>269.80531336871366</v>
      </c>
      <c r="Z106">
        <f t="shared" si="36"/>
        <v>269.80531336871366</v>
      </c>
      <c r="AA106">
        <f t="shared" si="37"/>
        <v>0.38740207227697748</v>
      </c>
      <c r="AB106">
        <f t="shared" si="41"/>
        <v>0.5440100000000001</v>
      </c>
      <c r="AC106">
        <f t="shared" si="38"/>
        <v>53573.527811885593</v>
      </c>
      <c r="AD106" s="4">
        <f t="shared" si="42"/>
        <v>37501.469468319912</v>
      </c>
      <c r="AE106" s="77">
        <f t="shared" si="43"/>
        <v>15178.378378378378</v>
      </c>
      <c r="AF106" s="77">
        <f t="shared" si="44"/>
        <v>22323.091089941532</v>
      </c>
      <c r="AH106" s="79">
        <f t="shared" si="45"/>
        <v>6618.7883333333348</v>
      </c>
      <c r="AI106" s="79">
        <f t="shared" si="46"/>
        <v>-40218.788333333338</v>
      </c>
      <c r="AJ106" s="79">
        <f t="shared" si="47"/>
        <v>-16218.788333333334</v>
      </c>
      <c r="AK106" s="80">
        <f t="shared" si="48"/>
        <v>-16218.788333333334</v>
      </c>
      <c r="AL106" s="80">
        <f t="shared" si="49"/>
        <v>-22218.788333333334</v>
      </c>
      <c r="AM106" s="80">
        <f t="shared" si="50"/>
        <v>-17895.697243391805</v>
      </c>
      <c r="AN106" s="80">
        <f t="shared" si="51"/>
        <v>6104.3027566081983</v>
      </c>
      <c r="AO106" s="80">
        <f t="shared" si="52"/>
        <v>6104.3027566081983</v>
      </c>
      <c r="AP106" s="80">
        <f t="shared" si="53"/>
        <v>104.30275660819825</v>
      </c>
    </row>
    <row r="107" spans="1:42">
      <c r="A107" s="30" t="s">
        <v>153</v>
      </c>
      <c r="B107" s="30" t="s">
        <v>321</v>
      </c>
      <c r="C107" s="30" t="s">
        <v>357</v>
      </c>
      <c r="D107" s="30">
        <v>2</v>
      </c>
      <c r="E107" s="30">
        <v>1600</v>
      </c>
      <c r="F107" s="29">
        <f t="shared" si="27"/>
        <v>0.97297297297297303</v>
      </c>
      <c r="G107" s="31">
        <f t="shared" si="28"/>
        <v>18681.081081081084</v>
      </c>
      <c r="H107" s="30">
        <v>680</v>
      </c>
      <c r="I107" s="30">
        <v>0.38629999999999998</v>
      </c>
      <c r="J107" s="30">
        <v>253</v>
      </c>
      <c r="K107" s="33">
        <v>886</v>
      </c>
      <c r="L107">
        <f t="shared" si="29"/>
        <v>633</v>
      </c>
      <c r="M107">
        <f t="shared" si="30"/>
        <v>427</v>
      </c>
      <c r="N107">
        <f t="shared" si="31"/>
        <v>0.63965244865718796</v>
      </c>
      <c r="O107" s="4">
        <f t="shared" si="32"/>
        <v>0.38629999999999998</v>
      </c>
      <c r="U107" s="3">
        <f t="shared" si="33"/>
        <v>253</v>
      </c>
      <c r="V107">
        <f t="shared" si="34"/>
        <v>791.25</v>
      </c>
      <c r="W107">
        <f t="shared" si="35"/>
        <v>173.875</v>
      </c>
      <c r="X107">
        <f t="shared" si="39"/>
        <v>-499.9052312357847</v>
      </c>
      <c r="Y107">
        <f t="shared" si="40"/>
        <v>512.15688968915856</v>
      </c>
      <c r="Z107">
        <f t="shared" si="36"/>
        <v>512.15688968915856</v>
      </c>
      <c r="AA107">
        <f t="shared" si="37"/>
        <v>0.42752845458345473</v>
      </c>
      <c r="AB107">
        <f t="shared" si="41"/>
        <v>0.51225398104265396</v>
      </c>
      <c r="AC107">
        <f t="shared" si="38"/>
        <v>95759.358066518616</v>
      </c>
      <c r="AD107" s="4">
        <f t="shared" si="42"/>
        <v>67031.550646563031</v>
      </c>
      <c r="AE107" s="77">
        <f t="shared" si="43"/>
        <v>18681.081081081084</v>
      </c>
      <c r="AF107" s="77">
        <f t="shared" si="44"/>
        <v>48350.469565481952</v>
      </c>
      <c r="AH107" s="79">
        <f t="shared" si="45"/>
        <v>6232.4234360189566</v>
      </c>
      <c r="AI107" s="79">
        <f t="shared" si="46"/>
        <v>-39832.423436018958</v>
      </c>
      <c r="AJ107" s="79">
        <f t="shared" si="47"/>
        <v>-15832.423436018957</v>
      </c>
      <c r="AK107" s="80">
        <f t="shared" si="48"/>
        <v>-15832.423436018957</v>
      </c>
      <c r="AL107" s="80">
        <f t="shared" si="49"/>
        <v>-21832.423436018958</v>
      </c>
      <c r="AM107" s="80">
        <f t="shared" si="50"/>
        <v>8518.0461294629931</v>
      </c>
      <c r="AN107" s="80">
        <f t="shared" si="51"/>
        <v>32518.046129462993</v>
      </c>
      <c r="AO107" s="80">
        <f t="shared" si="52"/>
        <v>32518.046129462993</v>
      </c>
      <c r="AP107" s="80">
        <f t="shared" si="53"/>
        <v>26518.046129462993</v>
      </c>
    </row>
    <row r="108" spans="1:42">
      <c r="A108" s="30" t="s">
        <v>154</v>
      </c>
      <c r="B108" s="30" t="s">
        <v>322</v>
      </c>
      <c r="C108" s="30" t="s">
        <v>356</v>
      </c>
      <c r="D108" s="30">
        <v>1</v>
      </c>
      <c r="E108" s="30">
        <v>1400</v>
      </c>
      <c r="F108" s="29">
        <f t="shared" si="27"/>
        <v>0.97297297297297303</v>
      </c>
      <c r="G108" s="31">
        <f t="shared" si="28"/>
        <v>16345.945945945947</v>
      </c>
      <c r="H108" s="30">
        <v>202</v>
      </c>
      <c r="I108" s="30">
        <v>0.48770000000000002</v>
      </c>
      <c r="J108" s="30">
        <v>76</v>
      </c>
      <c r="K108" s="33">
        <v>342</v>
      </c>
      <c r="L108">
        <f t="shared" si="29"/>
        <v>266</v>
      </c>
      <c r="M108">
        <f t="shared" si="30"/>
        <v>126</v>
      </c>
      <c r="N108">
        <f t="shared" si="31"/>
        <v>0.47894736842105268</v>
      </c>
      <c r="O108" s="4">
        <f t="shared" si="32"/>
        <v>0.48770000000000002</v>
      </c>
      <c r="U108" s="3">
        <f t="shared" si="33"/>
        <v>76</v>
      </c>
      <c r="V108">
        <f t="shared" si="34"/>
        <v>332.5</v>
      </c>
      <c r="W108">
        <f t="shared" si="35"/>
        <v>42.75</v>
      </c>
      <c r="X108">
        <f t="shared" si="39"/>
        <v>-210.07076067728076</v>
      </c>
      <c r="Y108">
        <f t="shared" si="40"/>
        <v>200.06118903209503</v>
      </c>
      <c r="Z108">
        <f t="shared" si="36"/>
        <v>200.06118903209503</v>
      </c>
      <c r="AA108">
        <f t="shared" si="37"/>
        <v>0.47311635799126323</v>
      </c>
      <c r="AB108">
        <f t="shared" si="41"/>
        <v>0.47617571428571431</v>
      </c>
      <c r="AC108">
        <f t="shared" si="38"/>
        <v>34771.462049695612</v>
      </c>
      <c r="AD108" s="4">
        <f t="shared" si="42"/>
        <v>24340.023434786926</v>
      </c>
      <c r="AE108" s="77">
        <f t="shared" si="43"/>
        <v>16345.945945945947</v>
      </c>
      <c r="AF108" s="77">
        <f t="shared" si="44"/>
        <v>7994.0774888409796</v>
      </c>
      <c r="AH108" s="79">
        <f t="shared" si="45"/>
        <v>5793.4711904761916</v>
      </c>
      <c r="AI108" s="79">
        <f t="shared" si="46"/>
        <v>-39393.471190476193</v>
      </c>
      <c r="AJ108" s="79">
        <f t="shared" si="47"/>
        <v>-15393.471190476192</v>
      </c>
      <c r="AK108" s="80">
        <f t="shared" si="48"/>
        <v>-15393.471190476192</v>
      </c>
      <c r="AL108" s="80">
        <f t="shared" si="49"/>
        <v>-21393.471190476193</v>
      </c>
      <c r="AM108" s="80">
        <f t="shared" si="50"/>
        <v>-31399.393701635214</v>
      </c>
      <c r="AN108" s="80">
        <f t="shared" si="51"/>
        <v>-7399.393701635212</v>
      </c>
      <c r="AO108" s="80">
        <f t="shared" si="52"/>
        <v>-7399.393701635212</v>
      </c>
      <c r="AP108" s="80">
        <f t="shared" si="53"/>
        <v>-13399.393701635214</v>
      </c>
    </row>
    <row r="109" spans="1:42">
      <c r="A109" s="30" t="s">
        <v>155</v>
      </c>
      <c r="B109" s="30" t="s">
        <v>322</v>
      </c>
      <c r="C109" s="30" t="s">
        <v>356</v>
      </c>
      <c r="D109" s="30">
        <v>2</v>
      </c>
      <c r="E109" s="30">
        <v>2000</v>
      </c>
      <c r="F109" s="29">
        <f t="shared" si="27"/>
        <v>0.97297297297297303</v>
      </c>
      <c r="G109" s="31">
        <f t="shared" si="28"/>
        <v>23351.351351351354</v>
      </c>
      <c r="H109" s="30">
        <v>579</v>
      </c>
      <c r="I109" s="30">
        <v>0.41099999999999998</v>
      </c>
      <c r="J109" s="30">
        <v>107</v>
      </c>
      <c r="K109" s="33">
        <v>781</v>
      </c>
      <c r="L109">
        <f t="shared" si="29"/>
        <v>674</v>
      </c>
      <c r="M109">
        <f t="shared" si="30"/>
        <v>472</v>
      </c>
      <c r="N109">
        <f t="shared" si="31"/>
        <v>0.66023738872403559</v>
      </c>
      <c r="O109" s="4">
        <f t="shared" si="32"/>
        <v>0.41099999999999998</v>
      </c>
      <c r="U109" s="3">
        <f t="shared" si="33"/>
        <v>107</v>
      </c>
      <c r="V109">
        <f t="shared" si="34"/>
        <v>842.5</v>
      </c>
      <c r="W109">
        <f t="shared" si="35"/>
        <v>22.75</v>
      </c>
      <c r="X109">
        <f t="shared" si="39"/>
        <v>-532.28455900935057</v>
      </c>
      <c r="Y109">
        <f t="shared" si="40"/>
        <v>464.13624589335359</v>
      </c>
      <c r="Z109">
        <f t="shared" si="36"/>
        <v>464.13624589335359</v>
      </c>
      <c r="AA109">
        <f t="shared" si="37"/>
        <v>0.52390058859745237</v>
      </c>
      <c r="AB109">
        <f t="shared" si="41"/>
        <v>0.43598507418397625</v>
      </c>
      <c r="AC109">
        <f t="shared" si="38"/>
        <v>73860.113593009402</v>
      </c>
      <c r="AD109" s="4">
        <f t="shared" si="42"/>
        <v>51702.079515106576</v>
      </c>
      <c r="AE109" s="77">
        <f t="shared" si="43"/>
        <v>23351.351351351354</v>
      </c>
      <c r="AF109" s="77">
        <f t="shared" si="44"/>
        <v>28350.728163755222</v>
      </c>
      <c r="AH109" s="79">
        <f t="shared" si="45"/>
        <v>5304.4850692383779</v>
      </c>
      <c r="AI109" s="79">
        <f t="shared" si="46"/>
        <v>-38904.485069238377</v>
      </c>
      <c r="AJ109" s="79">
        <f t="shared" si="47"/>
        <v>-14904.485069238377</v>
      </c>
      <c r="AK109" s="80">
        <f t="shared" si="48"/>
        <v>-14904.485069238377</v>
      </c>
      <c r="AL109" s="80">
        <f t="shared" si="49"/>
        <v>-20904.485069238377</v>
      </c>
      <c r="AM109" s="80">
        <f t="shared" si="50"/>
        <v>-10553.756905483155</v>
      </c>
      <c r="AN109" s="80">
        <f t="shared" si="51"/>
        <v>13446.243094516845</v>
      </c>
      <c r="AO109" s="80">
        <f t="shared" si="52"/>
        <v>13446.243094516845</v>
      </c>
      <c r="AP109" s="80">
        <f t="shared" si="53"/>
        <v>7446.2430945168453</v>
      </c>
    </row>
    <row r="110" spans="1:42">
      <c r="A110" s="30" t="s">
        <v>156</v>
      </c>
      <c r="B110" s="30" t="s">
        <v>322</v>
      </c>
      <c r="C110" s="30" t="s">
        <v>357</v>
      </c>
      <c r="D110" s="30">
        <v>1</v>
      </c>
      <c r="E110" s="30">
        <v>1700</v>
      </c>
      <c r="F110" s="29">
        <f t="shared" si="27"/>
        <v>0.97297297297297303</v>
      </c>
      <c r="G110" s="31">
        <f t="shared" si="28"/>
        <v>19848.64864864865</v>
      </c>
      <c r="H110" s="30">
        <v>524</v>
      </c>
      <c r="I110" s="30">
        <v>0.50409999999999999</v>
      </c>
      <c r="J110" s="30">
        <v>162</v>
      </c>
      <c r="K110" s="33">
        <v>614</v>
      </c>
      <c r="L110">
        <f t="shared" si="29"/>
        <v>452</v>
      </c>
      <c r="M110">
        <f t="shared" si="30"/>
        <v>362</v>
      </c>
      <c r="N110">
        <f t="shared" si="31"/>
        <v>0.74070796460176991</v>
      </c>
      <c r="O110" s="4">
        <f t="shared" si="32"/>
        <v>0.50409999999999999</v>
      </c>
      <c r="U110" s="3">
        <f t="shared" si="33"/>
        <v>162</v>
      </c>
      <c r="V110">
        <f t="shared" si="34"/>
        <v>565</v>
      </c>
      <c r="W110">
        <f t="shared" si="35"/>
        <v>105.5</v>
      </c>
      <c r="X110">
        <f t="shared" si="39"/>
        <v>-356.96234521101843</v>
      </c>
      <c r="Y110">
        <f t="shared" si="40"/>
        <v>356.38217083649226</v>
      </c>
      <c r="Z110">
        <f t="shared" si="36"/>
        <v>356.38217083649226</v>
      </c>
      <c r="AA110">
        <f t="shared" si="37"/>
        <v>0.4440392404185704</v>
      </c>
      <c r="AB110">
        <f t="shared" si="41"/>
        <v>0.49918734513274343</v>
      </c>
      <c r="AC110">
        <f t="shared" si="38"/>
        <v>64934.036445067031</v>
      </c>
      <c r="AD110" s="4">
        <f t="shared" si="42"/>
        <v>45453.825511546922</v>
      </c>
      <c r="AE110" s="77">
        <f t="shared" si="43"/>
        <v>19848.64864864865</v>
      </c>
      <c r="AF110" s="77">
        <f t="shared" si="44"/>
        <v>25605.176862898272</v>
      </c>
      <c r="AH110" s="79">
        <f t="shared" si="45"/>
        <v>6073.446032448378</v>
      </c>
      <c r="AI110" s="79">
        <f t="shared" si="46"/>
        <v>-39673.446032448381</v>
      </c>
      <c r="AJ110" s="79">
        <f t="shared" si="47"/>
        <v>-15673.446032448377</v>
      </c>
      <c r="AK110" s="80">
        <f t="shared" si="48"/>
        <v>-15673.446032448377</v>
      </c>
      <c r="AL110" s="80">
        <f t="shared" si="49"/>
        <v>-21673.446032448377</v>
      </c>
      <c r="AM110" s="80">
        <f t="shared" si="50"/>
        <v>-14068.269169550109</v>
      </c>
      <c r="AN110" s="80">
        <f t="shared" si="51"/>
        <v>9931.7308304498947</v>
      </c>
      <c r="AO110" s="80">
        <f t="shared" si="52"/>
        <v>9931.7308304498947</v>
      </c>
      <c r="AP110" s="80">
        <f t="shared" si="53"/>
        <v>3931.7308304498947</v>
      </c>
    </row>
    <row r="111" spans="1:42">
      <c r="A111" s="30" t="s">
        <v>157</v>
      </c>
      <c r="B111" s="30" t="s">
        <v>322</v>
      </c>
      <c r="C111" s="30" t="s">
        <v>357</v>
      </c>
      <c r="D111" s="30">
        <v>2</v>
      </c>
      <c r="E111" s="30">
        <v>2500</v>
      </c>
      <c r="F111" s="29">
        <f t="shared" si="27"/>
        <v>0.97297297297297303</v>
      </c>
      <c r="G111" s="31">
        <f t="shared" si="28"/>
        <v>29189.18918918919</v>
      </c>
      <c r="H111" s="30">
        <v>560</v>
      </c>
      <c r="I111" s="30">
        <v>0.2767</v>
      </c>
      <c r="J111" s="30">
        <v>158</v>
      </c>
      <c r="K111" s="33">
        <v>906</v>
      </c>
      <c r="L111">
        <f t="shared" si="29"/>
        <v>748</v>
      </c>
      <c r="M111">
        <f t="shared" si="30"/>
        <v>402</v>
      </c>
      <c r="N111">
        <f t="shared" si="31"/>
        <v>0.5299465240641712</v>
      </c>
      <c r="O111" s="4">
        <f t="shared" si="32"/>
        <v>0.2767</v>
      </c>
      <c r="U111" s="3">
        <f t="shared" si="33"/>
        <v>158</v>
      </c>
      <c r="V111">
        <f t="shared" si="34"/>
        <v>935</v>
      </c>
      <c r="W111">
        <f t="shared" si="35"/>
        <v>64.5</v>
      </c>
      <c r="X111">
        <f t="shared" si="39"/>
        <v>-590.7252969421279</v>
      </c>
      <c r="Y111">
        <f t="shared" si="40"/>
        <v>534.72093757897403</v>
      </c>
      <c r="Z111">
        <f t="shared" si="36"/>
        <v>534.72093757897403</v>
      </c>
      <c r="AA111">
        <f t="shared" si="37"/>
        <v>0.50291009366735195</v>
      </c>
      <c r="AB111">
        <f t="shared" si="41"/>
        <v>0.45259695187165772</v>
      </c>
      <c r="AC111">
        <f t="shared" si="38"/>
        <v>88334.769254322498</v>
      </c>
      <c r="AD111" s="4">
        <f t="shared" si="42"/>
        <v>61834.338478025747</v>
      </c>
      <c r="AE111" s="77">
        <f t="shared" si="43"/>
        <v>29189.18918918919</v>
      </c>
      <c r="AF111" s="77">
        <f t="shared" si="44"/>
        <v>32645.149288836557</v>
      </c>
      <c r="AH111" s="79">
        <f t="shared" si="45"/>
        <v>5506.5962477718358</v>
      </c>
      <c r="AI111" s="79">
        <f t="shared" si="46"/>
        <v>-39106.596247771835</v>
      </c>
      <c r="AJ111" s="79">
        <f t="shared" si="47"/>
        <v>-15106.596247771835</v>
      </c>
      <c r="AK111" s="80">
        <f t="shared" si="48"/>
        <v>-15106.596247771835</v>
      </c>
      <c r="AL111" s="80">
        <f t="shared" si="49"/>
        <v>-21106.596247771835</v>
      </c>
      <c r="AM111" s="80">
        <f t="shared" si="50"/>
        <v>-6461.4469589352775</v>
      </c>
      <c r="AN111" s="80">
        <f t="shared" si="51"/>
        <v>17538.553041064722</v>
      </c>
      <c r="AO111" s="80">
        <f t="shared" si="52"/>
        <v>17538.553041064722</v>
      </c>
      <c r="AP111" s="80">
        <f t="shared" si="53"/>
        <v>11538.553041064722</v>
      </c>
    </row>
    <row r="112" spans="1:42">
      <c r="A112" s="30" t="s">
        <v>158</v>
      </c>
      <c r="B112" s="30" t="s">
        <v>323</v>
      </c>
      <c r="C112" s="30" t="s">
        <v>356</v>
      </c>
      <c r="D112" s="30">
        <v>1</v>
      </c>
      <c r="E112" s="30">
        <v>1800</v>
      </c>
      <c r="F112" s="29">
        <f t="shared" si="27"/>
        <v>0.97297297297297303</v>
      </c>
      <c r="G112" s="31">
        <f t="shared" si="28"/>
        <v>21016.216216216217</v>
      </c>
      <c r="H112" s="30">
        <v>362</v>
      </c>
      <c r="I112" s="30">
        <v>0.32879999999999998</v>
      </c>
      <c r="J112" s="30">
        <v>199</v>
      </c>
      <c r="K112" s="33">
        <v>432</v>
      </c>
      <c r="L112">
        <f t="shared" si="29"/>
        <v>233</v>
      </c>
      <c r="M112">
        <f t="shared" si="30"/>
        <v>163</v>
      </c>
      <c r="N112">
        <f t="shared" si="31"/>
        <v>0.65965665236051507</v>
      </c>
      <c r="O112" s="4">
        <f t="shared" si="32"/>
        <v>0.32879999999999998</v>
      </c>
      <c r="U112" s="3">
        <f t="shared" si="33"/>
        <v>199</v>
      </c>
      <c r="V112">
        <f t="shared" si="34"/>
        <v>291.25</v>
      </c>
      <c r="W112">
        <f t="shared" si="35"/>
        <v>169.875</v>
      </c>
      <c r="X112">
        <f t="shared" si="39"/>
        <v>-184.00935051806925</v>
      </c>
      <c r="Y112">
        <f t="shared" si="40"/>
        <v>241.45585355066973</v>
      </c>
      <c r="Z112">
        <f t="shared" si="36"/>
        <v>241.45585355066973</v>
      </c>
      <c r="AA112">
        <f t="shared" si="37"/>
        <v>0.24577117098942397</v>
      </c>
      <c r="AB112">
        <f t="shared" si="41"/>
        <v>0.65609669527896985</v>
      </c>
      <c r="AC112">
        <f t="shared" si="38"/>
        <v>57822.711463180429</v>
      </c>
      <c r="AD112" s="4">
        <f t="shared" si="42"/>
        <v>40475.898024226299</v>
      </c>
      <c r="AE112" s="77">
        <f t="shared" si="43"/>
        <v>21016.216216216217</v>
      </c>
      <c r="AF112" s="77">
        <f t="shared" si="44"/>
        <v>19459.681808010082</v>
      </c>
      <c r="AH112" s="79">
        <f t="shared" si="45"/>
        <v>7982.5097925608006</v>
      </c>
      <c r="AI112" s="79">
        <f t="shared" si="46"/>
        <v>-41582.509792560799</v>
      </c>
      <c r="AJ112" s="79">
        <f t="shared" si="47"/>
        <v>-17582.509792560799</v>
      </c>
      <c r="AK112" s="80">
        <f t="shared" si="48"/>
        <v>-17582.509792560799</v>
      </c>
      <c r="AL112" s="80">
        <f t="shared" si="49"/>
        <v>-23582.509792560799</v>
      </c>
      <c r="AM112" s="80">
        <f t="shared" si="50"/>
        <v>-22122.827984550717</v>
      </c>
      <c r="AN112" s="80">
        <f t="shared" si="51"/>
        <v>1877.1720154492832</v>
      </c>
      <c r="AO112" s="80">
        <f t="shared" si="52"/>
        <v>1877.1720154492832</v>
      </c>
      <c r="AP112" s="80">
        <f t="shared" si="53"/>
        <v>-4122.8279845507168</v>
      </c>
    </row>
    <row r="113" spans="1:42">
      <c r="A113" s="30" t="s">
        <v>159</v>
      </c>
      <c r="B113" s="30" t="s">
        <v>323</v>
      </c>
      <c r="C113" s="30" t="s">
        <v>356</v>
      </c>
      <c r="D113" s="30">
        <v>2</v>
      </c>
      <c r="E113" s="30">
        <v>2600</v>
      </c>
      <c r="F113" s="29">
        <f t="shared" si="27"/>
        <v>0.97297297297297303</v>
      </c>
      <c r="G113" s="31">
        <f t="shared" si="28"/>
        <v>30356.756756756757</v>
      </c>
      <c r="H113" s="30">
        <v>417</v>
      </c>
      <c r="I113" s="30">
        <v>0.53149999999999997</v>
      </c>
      <c r="J113" s="30">
        <v>366</v>
      </c>
      <c r="K113" s="33">
        <v>594</v>
      </c>
      <c r="L113">
        <f t="shared" si="29"/>
        <v>228</v>
      </c>
      <c r="M113">
        <f t="shared" si="30"/>
        <v>51</v>
      </c>
      <c r="N113">
        <f t="shared" si="31"/>
        <v>0.27894736842105267</v>
      </c>
      <c r="O113" s="4">
        <f t="shared" si="32"/>
        <v>0.53149999999999997</v>
      </c>
      <c r="U113" s="3">
        <f t="shared" si="33"/>
        <v>366</v>
      </c>
      <c r="V113">
        <f t="shared" si="34"/>
        <v>285</v>
      </c>
      <c r="W113">
        <f t="shared" si="35"/>
        <v>337.5</v>
      </c>
      <c r="X113">
        <f t="shared" si="39"/>
        <v>-180.06065200909779</v>
      </c>
      <c r="Y113">
        <f t="shared" si="40"/>
        <v>321.90959059893856</v>
      </c>
      <c r="Z113">
        <f t="shared" si="36"/>
        <v>366</v>
      </c>
      <c r="AA113">
        <f t="shared" si="37"/>
        <v>0.1</v>
      </c>
      <c r="AB113">
        <f t="shared" si="41"/>
        <v>0.77146000000000003</v>
      </c>
      <c r="AC113">
        <f t="shared" si="38"/>
        <v>103059.34139999999</v>
      </c>
      <c r="AD113" s="4">
        <f t="shared" si="42"/>
        <v>72141.538979999983</v>
      </c>
      <c r="AE113" s="77">
        <f t="shared" si="43"/>
        <v>30356.756756756757</v>
      </c>
      <c r="AF113" s="77">
        <f t="shared" si="44"/>
        <v>41784.782223243223</v>
      </c>
      <c r="AH113" s="79">
        <f t="shared" si="45"/>
        <v>9386.0966666666664</v>
      </c>
      <c r="AI113" s="79">
        <f t="shared" si="46"/>
        <v>-42986.096666666665</v>
      </c>
      <c r="AJ113" s="79">
        <f t="shared" si="47"/>
        <v>-18986.096666666665</v>
      </c>
      <c r="AK113" s="80">
        <f t="shared" si="48"/>
        <v>-18986.096666666665</v>
      </c>
      <c r="AL113" s="80">
        <f t="shared" si="49"/>
        <v>-24986.096666666665</v>
      </c>
      <c r="AM113" s="80">
        <f t="shared" si="50"/>
        <v>-1201.3144434234418</v>
      </c>
      <c r="AN113" s="80">
        <f t="shared" si="51"/>
        <v>22798.685556576558</v>
      </c>
      <c r="AO113" s="80">
        <f t="shared" si="52"/>
        <v>22798.685556576558</v>
      </c>
      <c r="AP113" s="80">
        <f t="shared" si="53"/>
        <v>16798.685556576558</v>
      </c>
    </row>
    <row r="114" spans="1:42">
      <c r="A114" s="30" t="s">
        <v>160</v>
      </c>
      <c r="B114" s="30" t="s">
        <v>323</v>
      </c>
      <c r="C114" s="30" t="s">
        <v>357</v>
      </c>
      <c r="D114" s="30">
        <v>1</v>
      </c>
      <c r="E114" s="30">
        <v>2500</v>
      </c>
      <c r="F114" s="29">
        <f t="shared" si="27"/>
        <v>0.97297297297297303</v>
      </c>
      <c r="G114" s="31">
        <f t="shared" si="28"/>
        <v>29189.18918918919</v>
      </c>
      <c r="H114" s="30">
        <v>474</v>
      </c>
      <c r="I114" s="30">
        <v>0.4274</v>
      </c>
      <c r="J114" s="30">
        <v>333</v>
      </c>
      <c r="K114" s="33">
        <v>665</v>
      </c>
      <c r="L114">
        <f t="shared" si="29"/>
        <v>332</v>
      </c>
      <c r="M114">
        <f t="shared" si="30"/>
        <v>141</v>
      </c>
      <c r="N114">
        <f t="shared" si="31"/>
        <v>0.43975903614457834</v>
      </c>
      <c r="O114" s="4">
        <f t="shared" si="32"/>
        <v>0.4274</v>
      </c>
      <c r="U114" s="3">
        <f t="shared" si="33"/>
        <v>333</v>
      </c>
      <c r="V114">
        <f t="shared" si="34"/>
        <v>415</v>
      </c>
      <c r="W114">
        <f t="shared" si="35"/>
        <v>291.5</v>
      </c>
      <c r="X114">
        <f t="shared" si="39"/>
        <v>-262.19358099570383</v>
      </c>
      <c r="Y114">
        <f t="shared" si="40"/>
        <v>368.77185999494566</v>
      </c>
      <c r="Z114">
        <f t="shared" si="36"/>
        <v>368.77185999494566</v>
      </c>
      <c r="AA114">
        <f t="shared" si="37"/>
        <v>0.18619725299986906</v>
      </c>
      <c r="AB114">
        <f t="shared" si="41"/>
        <v>0.70324349397590369</v>
      </c>
      <c r="AC114">
        <f t="shared" si="38"/>
        <v>94657.790125536005</v>
      </c>
      <c r="AD114" s="4">
        <f t="shared" si="42"/>
        <v>66260.453087875198</v>
      </c>
      <c r="AE114" s="77">
        <f t="shared" si="43"/>
        <v>29189.18918918919</v>
      </c>
      <c r="AF114" s="77">
        <f t="shared" si="44"/>
        <v>37071.263898686011</v>
      </c>
      <c r="AH114" s="79">
        <f t="shared" si="45"/>
        <v>8556.1291767068287</v>
      </c>
      <c r="AI114" s="79">
        <f t="shared" si="46"/>
        <v>-42156.129176706832</v>
      </c>
      <c r="AJ114" s="79">
        <f t="shared" si="47"/>
        <v>-18156.129176706829</v>
      </c>
      <c r="AK114" s="80">
        <f t="shared" si="48"/>
        <v>-18156.129176706829</v>
      </c>
      <c r="AL114" s="80">
        <f t="shared" si="49"/>
        <v>-24156.129176706829</v>
      </c>
      <c r="AM114" s="80">
        <f t="shared" si="50"/>
        <v>-5084.8652780208213</v>
      </c>
      <c r="AN114" s="80">
        <f t="shared" si="51"/>
        <v>18915.134721979182</v>
      </c>
      <c r="AO114" s="80">
        <f t="shared" si="52"/>
        <v>18915.134721979182</v>
      </c>
      <c r="AP114" s="80">
        <f t="shared" si="53"/>
        <v>12915.134721979182</v>
      </c>
    </row>
    <row r="115" spans="1:42">
      <c r="A115" s="30" t="s">
        <v>161</v>
      </c>
      <c r="B115" s="30" t="s">
        <v>294</v>
      </c>
      <c r="C115" s="30" t="s">
        <v>357</v>
      </c>
      <c r="D115" s="30">
        <v>1</v>
      </c>
      <c r="E115" s="30">
        <v>1500</v>
      </c>
      <c r="F115" s="29">
        <f t="shared" si="27"/>
        <v>0.97297297297297303</v>
      </c>
      <c r="G115" s="31">
        <f t="shared" si="28"/>
        <v>17513.513513513513</v>
      </c>
      <c r="H115" s="30">
        <v>146</v>
      </c>
      <c r="I115" s="30">
        <v>0.24110000000000001</v>
      </c>
      <c r="J115" s="30">
        <v>81</v>
      </c>
      <c r="K115" s="33">
        <v>205</v>
      </c>
      <c r="L115">
        <f t="shared" si="29"/>
        <v>124</v>
      </c>
      <c r="M115">
        <f t="shared" si="30"/>
        <v>65</v>
      </c>
      <c r="N115">
        <f t="shared" si="31"/>
        <v>0.51935483870967747</v>
      </c>
      <c r="O115" s="4">
        <f t="shared" si="32"/>
        <v>0.24110000000000001</v>
      </c>
      <c r="U115" s="3">
        <f t="shared" si="33"/>
        <v>81</v>
      </c>
      <c r="V115">
        <f t="shared" si="34"/>
        <v>155</v>
      </c>
      <c r="W115">
        <f t="shared" si="35"/>
        <v>65.5</v>
      </c>
      <c r="X115">
        <f t="shared" si="39"/>
        <v>-97.92772302249179</v>
      </c>
      <c r="Y115">
        <f t="shared" si="40"/>
        <v>116.04732120293151</v>
      </c>
      <c r="Z115">
        <f t="shared" si="36"/>
        <v>116.04732120293151</v>
      </c>
      <c r="AA115">
        <f t="shared" si="37"/>
        <v>0.32611174969633233</v>
      </c>
      <c r="AB115">
        <f t="shared" si="41"/>
        <v>0.59251516129032256</v>
      </c>
      <c r="AC115">
        <f t="shared" si="38"/>
        <v>25097.325992550665</v>
      </c>
      <c r="AD115" s="4">
        <f t="shared" si="42"/>
        <v>17568.128194785462</v>
      </c>
      <c r="AE115" s="77">
        <f t="shared" si="43"/>
        <v>17513.513513513513</v>
      </c>
      <c r="AF115" s="77">
        <f t="shared" si="44"/>
        <v>54.614681271948939</v>
      </c>
      <c r="AH115" s="79">
        <f t="shared" si="45"/>
        <v>7208.9344623655916</v>
      </c>
      <c r="AI115" s="79">
        <f t="shared" si="46"/>
        <v>-40808.934462365592</v>
      </c>
      <c r="AJ115" s="79">
        <f t="shared" si="47"/>
        <v>-16808.934462365592</v>
      </c>
      <c r="AK115" s="80">
        <f t="shared" si="48"/>
        <v>-16808.934462365592</v>
      </c>
      <c r="AL115" s="80">
        <f t="shared" si="49"/>
        <v>-22808.934462365592</v>
      </c>
      <c r="AM115" s="80">
        <f t="shared" si="50"/>
        <v>-40754.31978109364</v>
      </c>
      <c r="AN115" s="80">
        <f t="shared" si="51"/>
        <v>-16754.319781093644</v>
      </c>
      <c r="AO115" s="80">
        <f t="shared" si="52"/>
        <v>-16754.319781093644</v>
      </c>
      <c r="AP115" s="80">
        <f t="shared" si="53"/>
        <v>-22754.319781093644</v>
      </c>
    </row>
    <row r="116" spans="1:42">
      <c r="A116" s="30" t="s">
        <v>162</v>
      </c>
      <c r="B116" s="30" t="s">
        <v>316</v>
      </c>
      <c r="C116" s="30" t="s">
        <v>356</v>
      </c>
      <c r="D116" s="30">
        <v>1</v>
      </c>
      <c r="E116" s="30">
        <v>1700</v>
      </c>
      <c r="F116" s="29">
        <f t="shared" si="27"/>
        <v>0.97297297297297303</v>
      </c>
      <c r="G116" s="31">
        <f t="shared" si="28"/>
        <v>19848.64864864865</v>
      </c>
      <c r="H116" s="30">
        <v>312</v>
      </c>
      <c r="I116" s="30">
        <v>0.41099999999999998</v>
      </c>
      <c r="J116" s="30">
        <v>106</v>
      </c>
      <c r="K116" s="33">
        <v>465</v>
      </c>
      <c r="L116">
        <f t="shared" si="29"/>
        <v>359</v>
      </c>
      <c r="M116">
        <f t="shared" si="30"/>
        <v>206</v>
      </c>
      <c r="N116">
        <f t="shared" si="31"/>
        <v>0.55905292479108637</v>
      </c>
      <c r="O116" s="4">
        <f t="shared" si="32"/>
        <v>0.41099999999999998</v>
      </c>
      <c r="U116" s="3">
        <f t="shared" si="33"/>
        <v>106</v>
      </c>
      <c r="V116">
        <f t="shared" si="34"/>
        <v>448.75</v>
      </c>
      <c r="W116">
        <f t="shared" si="35"/>
        <v>61.125</v>
      </c>
      <c r="X116">
        <f t="shared" si="39"/>
        <v>-283.51655294414962</v>
      </c>
      <c r="Y116">
        <f t="shared" si="40"/>
        <v>271.72167993429366</v>
      </c>
      <c r="Z116">
        <f t="shared" si="36"/>
        <v>271.72167993429366</v>
      </c>
      <c r="AA116">
        <f t="shared" si="37"/>
        <v>0.46929622269480481</v>
      </c>
      <c r="AB116">
        <f t="shared" si="41"/>
        <v>0.47919896935933148</v>
      </c>
      <c r="AC116">
        <f t="shared" si="38"/>
        <v>47526.193376641379</v>
      </c>
      <c r="AD116" s="4">
        <f t="shared" si="42"/>
        <v>33268.335363648963</v>
      </c>
      <c r="AE116" s="77">
        <f t="shared" si="43"/>
        <v>19848.64864864865</v>
      </c>
      <c r="AF116" s="77">
        <f t="shared" si="44"/>
        <v>13419.686715000313</v>
      </c>
      <c r="AH116" s="79">
        <f t="shared" si="45"/>
        <v>5830.2541272051994</v>
      </c>
      <c r="AI116" s="79">
        <f t="shared" si="46"/>
        <v>-39430.254127205197</v>
      </c>
      <c r="AJ116" s="79">
        <f t="shared" si="47"/>
        <v>-15430.2541272052</v>
      </c>
      <c r="AK116" s="80">
        <f t="shared" si="48"/>
        <v>-15430.2541272052</v>
      </c>
      <c r="AL116" s="80">
        <f t="shared" si="49"/>
        <v>-21430.2541272052</v>
      </c>
      <c r="AM116" s="80">
        <f t="shared" si="50"/>
        <v>-26010.567412204884</v>
      </c>
      <c r="AN116" s="80">
        <f t="shared" si="51"/>
        <v>-2010.5674122048877</v>
      </c>
      <c r="AO116" s="80">
        <f t="shared" si="52"/>
        <v>-2010.5674122048877</v>
      </c>
      <c r="AP116" s="80">
        <f t="shared" si="53"/>
        <v>-8010.5674122048877</v>
      </c>
    </row>
    <row r="117" spans="1:42">
      <c r="A117" s="30" t="s">
        <v>163</v>
      </c>
      <c r="B117" s="30" t="s">
        <v>323</v>
      </c>
      <c r="C117" s="30" t="s">
        <v>357</v>
      </c>
      <c r="D117" s="30">
        <v>2</v>
      </c>
      <c r="E117" s="30">
        <v>3600</v>
      </c>
      <c r="F117" s="29">
        <f t="shared" si="27"/>
        <v>0.97297297297297303</v>
      </c>
      <c r="G117" s="31">
        <f t="shared" si="28"/>
        <v>42032.432432432433</v>
      </c>
      <c r="H117" s="30">
        <v>491</v>
      </c>
      <c r="I117" s="30">
        <v>0.39729999999999999</v>
      </c>
      <c r="J117" s="30">
        <v>336</v>
      </c>
      <c r="K117" s="33">
        <v>624</v>
      </c>
      <c r="L117">
        <f t="shared" si="29"/>
        <v>288</v>
      </c>
      <c r="M117">
        <f t="shared" si="30"/>
        <v>155</v>
      </c>
      <c r="N117">
        <f t="shared" si="31"/>
        <v>0.53055555555555556</v>
      </c>
      <c r="O117" s="4">
        <f t="shared" si="32"/>
        <v>0.39729999999999999</v>
      </c>
      <c r="U117" s="3">
        <f t="shared" si="33"/>
        <v>336</v>
      </c>
      <c r="V117">
        <f t="shared" si="34"/>
        <v>360</v>
      </c>
      <c r="W117">
        <f t="shared" si="35"/>
        <v>300</v>
      </c>
      <c r="X117">
        <f t="shared" si="39"/>
        <v>-227.44503411675512</v>
      </c>
      <c r="Y117">
        <f t="shared" si="40"/>
        <v>343.46474601971192</v>
      </c>
      <c r="Z117">
        <f t="shared" si="36"/>
        <v>343.46474601971192</v>
      </c>
      <c r="AA117">
        <f t="shared" si="37"/>
        <v>0.1207354056103109</v>
      </c>
      <c r="AB117">
        <f t="shared" si="41"/>
        <v>0.75505</v>
      </c>
      <c r="AC117">
        <f t="shared" si="38"/>
        <v>94656.56561599698</v>
      </c>
      <c r="AD117" s="4">
        <f t="shared" si="42"/>
        <v>66259.59593119788</v>
      </c>
      <c r="AE117" s="77">
        <f t="shared" si="43"/>
        <v>42032.432432432433</v>
      </c>
      <c r="AF117" s="77">
        <f t="shared" si="44"/>
        <v>24227.163498765447</v>
      </c>
      <c r="AH117" s="79">
        <f t="shared" si="45"/>
        <v>9186.4416666666675</v>
      </c>
      <c r="AI117" s="79">
        <f t="shared" si="46"/>
        <v>-42786.441666666666</v>
      </c>
      <c r="AJ117" s="79">
        <f t="shared" si="47"/>
        <v>-18786.441666666666</v>
      </c>
      <c r="AK117" s="80">
        <f t="shared" si="48"/>
        <v>-18786.441666666666</v>
      </c>
      <c r="AL117" s="80">
        <f t="shared" si="49"/>
        <v>-24786.441666666666</v>
      </c>
      <c r="AM117" s="80">
        <f t="shared" si="50"/>
        <v>-18559.278167901219</v>
      </c>
      <c r="AN117" s="80">
        <f t="shared" si="51"/>
        <v>5440.7218320987813</v>
      </c>
      <c r="AO117" s="80">
        <f t="shared" si="52"/>
        <v>5440.7218320987813</v>
      </c>
      <c r="AP117" s="80">
        <f t="shared" si="53"/>
        <v>-559.27816790121869</v>
      </c>
    </row>
    <row r="118" spans="1:42">
      <c r="A118" s="30" t="s">
        <v>164</v>
      </c>
      <c r="B118" s="30" t="s">
        <v>324</v>
      </c>
      <c r="C118" s="30" t="s">
        <v>356</v>
      </c>
      <c r="D118" s="30">
        <v>1</v>
      </c>
      <c r="E118" s="30">
        <v>1200</v>
      </c>
      <c r="F118" s="29">
        <f t="shared" si="27"/>
        <v>0.97297297297297303</v>
      </c>
      <c r="G118" s="31">
        <f t="shared" si="28"/>
        <v>14010.810810810812</v>
      </c>
      <c r="H118" s="30">
        <v>204</v>
      </c>
      <c r="I118" s="30">
        <v>0.79730000000000001</v>
      </c>
      <c r="J118" s="30">
        <v>173</v>
      </c>
      <c r="K118" s="33">
        <v>395</v>
      </c>
      <c r="L118">
        <f t="shared" si="29"/>
        <v>222</v>
      </c>
      <c r="M118">
        <f t="shared" si="30"/>
        <v>31</v>
      </c>
      <c r="N118">
        <f t="shared" si="31"/>
        <v>0.21171171171171171</v>
      </c>
      <c r="O118" s="4">
        <f t="shared" si="32"/>
        <v>0.79730000000000001</v>
      </c>
      <c r="U118" s="3">
        <f t="shared" si="33"/>
        <v>173</v>
      </c>
      <c r="V118">
        <f t="shared" si="34"/>
        <v>277.5</v>
      </c>
      <c r="W118">
        <f t="shared" si="35"/>
        <v>145.25</v>
      </c>
      <c r="X118">
        <f t="shared" si="39"/>
        <v>-175.32221379833206</v>
      </c>
      <c r="Y118">
        <f t="shared" si="40"/>
        <v>221.75407505686127</v>
      </c>
      <c r="Z118">
        <f t="shared" si="36"/>
        <v>221.75407505686127</v>
      </c>
      <c r="AA118">
        <f t="shared" si="37"/>
        <v>0.27569036056526586</v>
      </c>
      <c r="AB118">
        <f t="shared" si="41"/>
        <v>0.63241864864864861</v>
      </c>
      <c r="AC118">
        <f t="shared" si="38"/>
        <v>51188.115555123783</v>
      </c>
      <c r="AD118" s="4">
        <f t="shared" si="42"/>
        <v>35831.680888586649</v>
      </c>
      <c r="AE118" s="77">
        <f t="shared" si="43"/>
        <v>14010.810810810812</v>
      </c>
      <c r="AF118" s="77">
        <f t="shared" si="44"/>
        <v>21820.870077775835</v>
      </c>
      <c r="AH118" s="79">
        <f t="shared" si="45"/>
        <v>7694.4268918918924</v>
      </c>
      <c r="AI118" s="79">
        <f t="shared" si="46"/>
        <v>-41294.42689189189</v>
      </c>
      <c r="AJ118" s="79">
        <f t="shared" si="47"/>
        <v>-17294.426891891893</v>
      </c>
      <c r="AK118" s="80">
        <f t="shared" si="48"/>
        <v>-17294.426891891893</v>
      </c>
      <c r="AL118" s="80">
        <f t="shared" si="49"/>
        <v>-23294.426891891893</v>
      </c>
      <c r="AM118" s="80">
        <f t="shared" si="50"/>
        <v>-19473.556814116055</v>
      </c>
      <c r="AN118" s="80">
        <f t="shared" si="51"/>
        <v>4526.4431858839416</v>
      </c>
      <c r="AO118" s="80">
        <f t="shared" si="52"/>
        <v>4526.4431858839416</v>
      </c>
      <c r="AP118" s="80">
        <f t="shared" si="53"/>
        <v>-1473.5568141160584</v>
      </c>
    </row>
    <row r="119" spans="1:42">
      <c r="A119" s="30" t="s">
        <v>165</v>
      </c>
      <c r="B119" s="30" t="s">
        <v>324</v>
      </c>
      <c r="C119" s="30" t="s">
        <v>356</v>
      </c>
      <c r="D119" s="30">
        <v>2</v>
      </c>
      <c r="E119" s="30">
        <v>1600</v>
      </c>
      <c r="F119" s="29">
        <f t="shared" si="27"/>
        <v>0.97297297297297303</v>
      </c>
      <c r="G119" s="31">
        <f t="shared" si="28"/>
        <v>18681.081081081084</v>
      </c>
      <c r="H119" s="30">
        <v>245</v>
      </c>
      <c r="I119" s="30">
        <v>0.68769999999999998</v>
      </c>
      <c r="J119" s="30">
        <v>228</v>
      </c>
      <c r="K119" s="33">
        <v>456</v>
      </c>
      <c r="L119">
        <f t="shared" si="29"/>
        <v>228</v>
      </c>
      <c r="M119">
        <f t="shared" si="30"/>
        <v>17</v>
      </c>
      <c r="N119">
        <f t="shared" si="31"/>
        <v>0.15964912280701754</v>
      </c>
      <c r="O119" s="4">
        <f t="shared" si="32"/>
        <v>0.68769999999999998</v>
      </c>
      <c r="U119" s="3">
        <f t="shared" si="33"/>
        <v>228</v>
      </c>
      <c r="V119">
        <f t="shared" si="34"/>
        <v>285</v>
      </c>
      <c r="W119">
        <f t="shared" si="35"/>
        <v>199.5</v>
      </c>
      <c r="X119">
        <f t="shared" si="39"/>
        <v>-180.06065200909779</v>
      </c>
      <c r="Y119">
        <f t="shared" si="40"/>
        <v>252.90959059893862</v>
      </c>
      <c r="Z119">
        <f t="shared" si="36"/>
        <v>252.90959059893862</v>
      </c>
      <c r="AA119">
        <f t="shared" si="37"/>
        <v>0.18740207227697761</v>
      </c>
      <c r="AB119">
        <f t="shared" si="41"/>
        <v>0.70228999999999997</v>
      </c>
      <c r="AC119">
        <f t="shared" si="38"/>
        <v>64829.794879330933</v>
      </c>
      <c r="AD119" s="4">
        <f t="shared" si="42"/>
        <v>45380.856415531649</v>
      </c>
      <c r="AE119" s="77">
        <f t="shared" si="43"/>
        <v>18681.081081081084</v>
      </c>
      <c r="AF119" s="77">
        <f t="shared" si="44"/>
        <v>26699.775334450565</v>
      </c>
      <c r="AH119" s="79">
        <f t="shared" si="45"/>
        <v>8544.5283333333336</v>
      </c>
      <c r="AI119" s="79">
        <f t="shared" si="46"/>
        <v>-42144.528333333335</v>
      </c>
      <c r="AJ119" s="79">
        <f t="shared" si="47"/>
        <v>-18144.528333333335</v>
      </c>
      <c r="AK119" s="80">
        <f t="shared" si="48"/>
        <v>-18144.528333333335</v>
      </c>
      <c r="AL119" s="80">
        <f t="shared" si="49"/>
        <v>-24144.528333333335</v>
      </c>
      <c r="AM119" s="80">
        <f t="shared" si="50"/>
        <v>-15444.75299888277</v>
      </c>
      <c r="AN119" s="80">
        <f t="shared" si="51"/>
        <v>8555.24700111723</v>
      </c>
      <c r="AO119" s="80">
        <f t="shared" si="52"/>
        <v>8555.24700111723</v>
      </c>
      <c r="AP119" s="80">
        <f t="shared" si="53"/>
        <v>2555.24700111723</v>
      </c>
    </row>
    <row r="120" spans="1:42">
      <c r="A120" s="30" t="s">
        <v>166</v>
      </c>
      <c r="B120" s="30" t="s">
        <v>324</v>
      </c>
      <c r="C120" s="30" t="s">
        <v>357</v>
      </c>
      <c r="D120" s="30">
        <v>1</v>
      </c>
      <c r="E120" s="30">
        <v>1000</v>
      </c>
      <c r="F120" s="29">
        <f t="shared" si="27"/>
        <v>0.97297297297297303</v>
      </c>
      <c r="G120" s="31">
        <f t="shared" si="28"/>
        <v>11675.675675675677</v>
      </c>
      <c r="H120" s="30">
        <v>197</v>
      </c>
      <c r="I120" s="30">
        <v>0.58899999999999997</v>
      </c>
      <c r="J120" s="30">
        <v>155</v>
      </c>
      <c r="K120" s="33">
        <v>252</v>
      </c>
      <c r="L120">
        <f t="shared" si="29"/>
        <v>97</v>
      </c>
      <c r="M120">
        <f t="shared" si="30"/>
        <v>42</v>
      </c>
      <c r="N120">
        <f t="shared" si="31"/>
        <v>0.44639175257731956</v>
      </c>
      <c r="O120" s="4">
        <f t="shared" si="32"/>
        <v>0.58899999999999997</v>
      </c>
      <c r="U120" s="3">
        <f t="shared" si="33"/>
        <v>155</v>
      </c>
      <c r="V120">
        <f t="shared" si="34"/>
        <v>121.25</v>
      </c>
      <c r="W120">
        <f t="shared" si="35"/>
        <v>142.875</v>
      </c>
      <c r="X120">
        <f t="shared" si="39"/>
        <v>-76.604751074045993</v>
      </c>
      <c r="Y120">
        <f t="shared" si="40"/>
        <v>136.59750126358352</v>
      </c>
      <c r="Z120">
        <f t="shared" si="36"/>
        <v>155</v>
      </c>
      <c r="AA120">
        <f t="shared" si="37"/>
        <v>0.1</v>
      </c>
      <c r="AB120">
        <f t="shared" si="41"/>
        <v>0.77146000000000003</v>
      </c>
      <c r="AC120">
        <f t="shared" si="38"/>
        <v>43645.349500000004</v>
      </c>
      <c r="AD120" s="4">
        <f t="shared" si="42"/>
        <v>30551.744650000001</v>
      </c>
      <c r="AE120" s="77">
        <f t="shared" si="43"/>
        <v>11675.675675675677</v>
      </c>
      <c r="AF120" s="77">
        <f t="shared" si="44"/>
        <v>18876.068974324324</v>
      </c>
      <c r="AH120" s="79">
        <f t="shared" si="45"/>
        <v>9386.0966666666664</v>
      </c>
      <c r="AI120" s="79">
        <f t="shared" si="46"/>
        <v>-42986.096666666665</v>
      </c>
      <c r="AJ120" s="79">
        <f t="shared" si="47"/>
        <v>-18986.096666666665</v>
      </c>
      <c r="AK120" s="80">
        <f t="shared" si="48"/>
        <v>-18986.096666666665</v>
      </c>
      <c r="AL120" s="80">
        <f t="shared" si="49"/>
        <v>-24986.096666666665</v>
      </c>
      <c r="AM120" s="80">
        <f t="shared" si="50"/>
        <v>-24110.027692342341</v>
      </c>
      <c r="AN120" s="80">
        <f t="shared" si="51"/>
        <v>-110.02769234234074</v>
      </c>
      <c r="AO120" s="80">
        <f t="shared" si="52"/>
        <v>-110.02769234234074</v>
      </c>
      <c r="AP120" s="80">
        <f t="shared" si="53"/>
        <v>-6110.0276923423407</v>
      </c>
    </row>
    <row r="121" spans="1:42">
      <c r="A121" s="30" t="s">
        <v>167</v>
      </c>
      <c r="B121" s="30" t="s">
        <v>324</v>
      </c>
      <c r="C121" s="30" t="s">
        <v>357</v>
      </c>
      <c r="D121" s="30">
        <v>2</v>
      </c>
      <c r="E121" s="30">
        <v>1500</v>
      </c>
      <c r="F121" s="29">
        <f t="shared" si="27"/>
        <v>0.97297297297297303</v>
      </c>
      <c r="G121" s="31">
        <f t="shared" si="28"/>
        <v>17513.513513513513</v>
      </c>
      <c r="H121" s="30">
        <v>195</v>
      </c>
      <c r="I121" s="30">
        <v>0.61919999999999997</v>
      </c>
      <c r="J121" s="30">
        <v>158</v>
      </c>
      <c r="K121" s="33">
        <v>236</v>
      </c>
      <c r="L121">
        <f t="shared" si="29"/>
        <v>78</v>
      </c>
      <c r="M121">
        <f t="shared" si="30"/>
        <v>37</v>
      </c>
      <c r="N121">
        <f t="shared" si="31"/>
        <v>0.47948717948717956</v>
      </c>
      <c r="O121" s="4">
        <f t="shared" si="32"/>
        <v>0.61919999999999997</v>
      </c>
      <c r="U121" s="3">
        <f t="shared" si="33"/>
        <v>158</v>
      </c>
      <c r="V121">
        <f t="shared" si="34"/>
        <v>97.5</v>
      </c>
      <c r="W121">
        <f t="shared" si="35"/>
        <v>148.25</v>
      </c>
      <c r="X121">
        <f t="shared" si="39"/>
        <v>-61.59969673995451</v>
      </c>
      <c r="Y121">
        <f t="shared" si="40"/>
        <v>126.52170204700532</v>
      </c>
      <c r="Z121">
        <f t="shared" si="36"/>
        <v>158</v>
      </c>
      <c r="AA121">
        <f t="shared" si="37"/>
        <v>0.1</v>
      </c>
      <c r="AB121">
        <f t="shared" si="41"/>
        <v>0.77146000000000003</v>
      </c>
      <c r="AC121">
        <f t="shared" si="38"/>
        <v>44490.0982</v>
      </c>
      <c r="AD121" s="4">
        <f t="shared" si="42"/>
        <v>31143.068739999999</v>
      </c>
      <c r="AE121" s="77">
        <f t="shared" si="43"/>
        <v>17513.513513513513</v>
      </c>
      <c r="AF121" s="77">
        <f t="shared" si="44"/>
        <v>13629.555226486485</v>
      </c>
      <c r="AH121" s="79">
        <f t="shared" si="45"/>
        <v>9386.0966666666664</v>
      </c>
      <c r="AI121" s="79">
        <f t="shared" si="46"/>
        <v>-42986.096666666665</v>
      </c>
      <c r="AJ121" s="79">
        <f t="shared" si="47"/>
        <v>-18986.096666666665</v>
      </c>
      <c r="AK121" s="80">
        <f t="shared" si="48"/>
        <v>-18986.096666666665</v>
      </c>
      <c r="AL121" s="80">
        <f t="shared" si="49"/>
        <v>-24986.096666666665</v>
      </c>
      <c r="AM121" s="80">
        <f t="shared" si="50"/>
        <v>-29356.541440180179</v>
      </c>
      <c r="AN121" s="80">
        <f t="shared" si="51"/>
        <v>-5356.5414401801791</v>
      </c>
      <c r="AO121" s="80">
        <f t="shared" si="52"/>
        <v>-5356.5414401801791</v>
      </c>
      <c r="AP121" s="80">
        <f t="shared" si="53"/>
        <v>-11356.541440180179</v>
      </c>
    </row>
    <row r="122" spans="1:42">
      <c r="A122" s="30" t="s">
        <v>168</v>
      </c>
      <c r="B122" s="30" t="s">
        <v>325</v>
      </c>
      <c r="C122" s="30" t="s">
        <v>356</v>
      </c>
      <c r="D122" s="30">
        <v>1</v>
      </c>
      <c r="E122" s="30">
        <v>750</v>
      </c>
      <c r="F122" s="29">
        <f t="shared" si="27"/>
        <v>0.97297297297297303</v>
      </c>
      <c r="G122" s="31">
        <f t="shared" si="28"/>
        <v>8756.7567567567567</v>
      </c>
      <c r="H122" s="30">
        <v>124</v>
      </c>
      <c r="I122" s="30">
        <v>0.45479999999999998</v>
      </c>
      <c r="J122" s="30">
        <v>89</v>
      </c>
      <c r="K122" s="33">
        <v>155</v>
      </c>
      <c r="L122">
        <f t="shared" si="29"/>
        <v>66</v>
      </c>
      <c r="M122">
        <f t="shared" si="30"/>
        <v>35</v>
      </c>
      <c r="N122">
        <f t="shared" si="31"/>
        <v>0.52424242424242429</v>
      </c>
      <c r="O122" s="4">
        <f t="shared" si="32"/>
        <v>0.45479999999999998</v>
      </c>
      <c r="U122" s="3">
        <f t="shared" si="33"/>
        <v>89</v>
      </c>
      <c r="V122">
        <f t="shared" si="34"/>
        <v>82.5</v>
      </c>
      <c r="W122">
        <f t="shared" si="35"/>
        <v>80.75</v>
      </c>
      <c r="X122">
        <f t="shared" si="39"/>
        <v>-52.122820318423045</v>
      </c>
      <c r="Y122">
        <f t="shared" si="40"/>
        <v>84.710670962850642</v>
      </c>
      <c r="Z122">
        <f t="shared" si="36"/>
        <v>89</v>
      </c>
      <c r="AA122">
        <f t="shared" si="37"/>
        <v>0.1</v>
      </c>
      <c r="AB122">
        <f t="shared" si="41"/>
        <v>0.77146000000000003</v>
      </c>
      <c r="AC122">
        <f t="shared" si="38"/>
        <v>25060.878100000002</v>
      </c>
      <c r="AD122" s="4">
        <f t="shared" si="42"/>
        <v>17542.614669999999</v>
      </c>
      <c r="AE122" s="77">
        <f t="shared" si="43"/>
        <v>8756.7567567567567</v>
      </c>
      <c r="AF122" s="77">
        <f t="shared" si="44"/>
        <v>8785.8579132432424</v>
      </c>
      <c r="AH122" s="79">
        <f t="shared" si="45"/>
        <v>9386.0966666666664</v>
      </c>
      <c r="AI122" s="79">
        <f t="shared" si="46"/>
        <v>-42986.096666666665</v>
      </c>
      <c r="AJ122" s="79">
        <f t="shared" si="47"/>
        <v>-18986.096666666665</v>
      </c>
      <c r="AK122" s="80">
        <f t="shared" si="48"/>
        <v>-18986.096666666665</v>
      </c>
      <c r="AL122" s="80">
        <f t="shared" si="49"/>
        <v>-24986.096666666665</v>
      </c>
      <c r="AM122" s="80">
        <f t="shared" si="50"/>
        <v>-34200.238753423422</v>
      </c>
      <c r="AN122" s="80">
        <f t="shared" si="51"/>
        <v>-10200.238753423422</v>
      </c>
      <c r="AO122" s="80">
        <f t="shared" si="52"/>
        <v>-10200.238753423422</v>
      </c>
      <c r="AP122" s="80">
        <f t="shared" si="53"/>
        <v>-16200.238753423422</v>
      </c>
    </row>
    <row r="123" spans="1:42">
      <c r="A123" s="30" t="s">
        <v>169</v>
      </c>
      <c r="B123" s="30" t="s">
        <v>325</v>
      </c>
      <c r="C123" s="30" t="s">
        <v>356</v>
      </c>
      <c r="D123" s="30">
        <v>2</v>
      </c>
      <c r="E123" s="30">
        <v>1040</v>
      </c>
      <c r="F123" s="29">
        <f t="shared" si="27"/>
        <v>0.97297297297297303</v>
      </c>
      <c r="G123" s="31">
        <f t="shared" si="28"/>
        <v>12142.702702702703</v>
      </c>
      <c r="H123" s="30">
        <v>156</v>
      </c>
      <c r="I123" s="30">
        <v>0.48770000000000002</v>
      </c>
      <c r="J123" s="30">
        <v>115</v>
      </c>
      <c r="K123" s="33">
        <v>179</v>
      </c>
      <c r="L123">
        <f t="shared" si="29"/>
        <v>64</v>
      </c>
      <c r="M123">
        <f t="shared" si="30"/>
        <v>41</v>
      </c>
      <c r="N123">
        <f t="shared" si="31"/>
        <v>0.61250000000000004</v>
      </c>
      <c r="O123" s="4">
        <f t="shared" si="32"/>
        <v>0.48770000000000002</v>
      </c>
      <c r="U123" s="3">
        <f t="shared" si="33"/>
        <v>115</v>
      </c>
      <c r="V123">
        <f t="shared" si="34"/>
        <v>80</v>
      </c>
      <c r="W123">
        <f t="shared" si="35"/>
        <v>107</v>
      </c>
      <c r="X123">
        <f t="shared" si="39"/>
        <v>-50.543340914834474</v>
      </c>
      <c r="Y123">
        <f t="shared" si="40"/>
        <v>96.49216578215821</v>
      </c>
      <c r="Z123">
        <f t="shared" si="36"/>
        <v>115</v>
      </c>
      <c r="AA123">
        <f t="shared" si="37"/>
        <v>0.1</v>
      </c>
      <c r="AB123">
        <f t="shared" si="41"/>
        <v>0.77146000000000003</v>
      </c>
      <c r="AC123">
        <f t="shared" si="38"/>
        <v>32382.033500000001</v>
      </c>
      <c r="AD123" s="4">
        <f t="shared" si="42"/>
        <v>22667.423449999998</v>
      </c>
      <c r="AE123" s="77">
        <f t="shared" si="43"/>
        <v>12142.702702702703</v>
      </c>
      <c r="AF123" s="77">
        <f t="shared" si="44"/>
        <v>10524.720747297295</v>
      </c>
      <c r="AH123" s="79">
        <f t="shared" si="45"/>
        <v>9386.0966666666664</v>
      </c>
      <c r="AI123" s="79">
        <f t="shared" si="46"/>
        <v>-42986.096666666665</v>
      </c>
      <c r="AJ123" s="79">
        <f t="shared" si="47"/>
        <v>-18986.096666666665</v>
      </c>
      <c r="AK123" s="80">
        <f t="shared" si="48"/>
        <v>-18986.096666666665</v>
      </c>
      <c r="AL123" s="80">
        <f t="shared" si="49"/>
        <v>-24986.096666666665</v>
      </c>
      <c r="AM123" s="80">
        <f t="shared" si="50"/>
        <v>-32461.37591936937</v>
      </c>
      <c r="AN123" s="80">
        <f t="shared" si="51"/>
        <v>-8461.3759193693695</v>
      </c>
      <c r="AO123" s="80">
        <f t="shared" si="52"/>
        <v>-8461.3759193693695</v>
      </c>
      <c r="AP123" s="80">
        <f t="shared" si="53"/>
        <v>-14461.37591936937</v>
      </c>
    </row>
    <row r="124" spans="1:42">
      <c r="A124" s="30" t="s">
        <v>170</v>
      </c>
      <c r="B124" s="30" t="s">
        <v>325</v>
      </c>
      <c r="C124" s="30" t="s">
        <v>357</v>
      </c>
      <c r="D124" s="30">
        <v>1</v>
      </c>
      <c r="E124" s="30">
        <v>900</v>
      </c>
      <c r="F124" s="29">
        <f t="shared" si="27"/>
        <v>0.97297297297297303</v>
      </c>
      <c r="G124" s="31">
        <f t="shared" si="28"/>
        <v>10508.108108108108</v>
      </c>
      <c r="H124" s="30">
        <v>256</v>
      </c>
      <c r="I124" s="30">
        <v>0.47949999999999998</v>
      </c>
      <c r="J124" s="30">
        <v>152</v>
      </c>
      <c r="K124" s="33">
        <v>300</v>
      </c>
      <c r="L124">
        <f t="shared" si="29"/>
        <v>148</v>
      </c>
      <c r="M124">
        <f t="shared" si="30"/>
        <v>104</v>
      </c>
      <c r="N124">
        <f t="shared" si="31"/>
        <v>0.66216216216216217</v>
      </c>
      <c r="O124" s="4">
        <f t="shared" si="32"/>
        <v>0.47949999999999998</v>
      </c>
      <c r="U124" s="3">
        <f t="shared" si="33"/>
        <v>152</v>
      </c>
      <c r="V124">
        <f t="shared" si="34"/>
        <v>185</v>
      </c>
      <c r="W124">
        <f t="shared" si="35"/>
        <v>133.5</v>
      </c>
      <c r="X124">
        <f t="shared" si="39"/>
        <v>-116.88147586555472</v>
      </c>
      <c r="Y124">
        <f t="shared" si="40"/>
        <v>166.16938337124085</v>
      </c>
      <c r="Z124">
        <f t="shared" si="36"/>
        <v>166.16938337124085</v>
      </c>
      <c r="AA124">
        <f t="shared" si="37"/>
        <v>0.17659126146616677</v>
      </c>
      <c r="AB124">
        <f t="shared" si="41"/>
        <v>0.71084567567567558</v>
      </c>
      <c r="AC124">
        <f t="shared" si="38"/>
        <v>43114.08747368613</v>
      </c>
      <c r="AD124" s="4">
        <f t="shared" si="42"/>
        <v>30179.861231580289</v>
      </c>
      <c r="AE124" s="77">
        <f t="shared" si="43"/>
        <v>10508.108108108108</v>
      </c>
      <c r="AF124" s="77">
        <f t="shared" si="44"/>
        <v>19671.753123472183</v>
      </c>
      <c r="AH124" s="79">
        <f t="shared" si="45"/>
        <v>8648.622387387386</v>
      </c>
      <c r="AI124" s="79">
        <f t="shared" si="46"/>
        <v>-42248.622387387382</v>
      </c>
      <c r="AJ124" s="79">
        <f t="shared" si="47"/>
        <v>-18248.622387387386</v>
      </c>
      <c r="AK124" s="80">
        <f t="shared" si="48"/>
        <v>-18248.622387387386</v>
      </c>
      <c r="AL124" s="80">
        <f t="shared" si="49"/>
        <v>-24248.622387387386</v>
      </c>
      <c r="AM124" s="80">
        <f t="shared" si="50"/>
        <v>-22576.8692639152</v>
      </c>
      <c r="AN124" s="80">
        <f t="shared" si="51"/>
        <v>1423.1307360847968</v>
      </c>
      <c r="AO124" s="80">
        <f t="shared" si="52"/>
        <v>1423.1307360847968</v>
      </c>
      <c r="AP124" s="80">
        <f t="shared" si="53"/>
        <v>-4576.8692639152032</v>
      </c>
    </row>
    <row r="125" spans="1:42">
      <c r="A125" s="30" t="s">
        <v>171</v>
      </c>
      <c r="B125" s="30" t="s">
        <v>325</v>
      </c>
      <c r="C125" s="30" t="s">
        <v>357</v>
      </c>
      <c r="D125" s="30">
        <v>2</v>
      </c>
      <c r="E125" s="30">
        <v>1400</v>
      </c>
      <c r="F125" s="29">
        <f t="shared" si="27"/>
        <v>0.97297297297297303</v>
      </c>
      <c r="G125" s="31">
        <f t="shared" si="28"/>
        <v>16345.945945945947</v>
      </c>
      <c r="H125" s="30">
        <v>284</v>
      </c>
      <c r="I125" s="30">
        <v>0.49320000000000003</v>
      </c>
      <c r="J125" s="30">
        <v>175</v>
      </c>
      <c r="K125" s="33">
        <v>368</v>
      </c>
      <c r="L125">
        <f t="shared" si="29"/>
        <v>193</v>
      </c>
      <c r="M125">
        <f t="shared" si="30"/>
        <v>109</v>
      </c>
      <c r="N125">
        <f t="shared" si="31"/>
        <v>0.55181347150259075</v>
      </c>
      <c r="O125" s="4">
        <f t="shared" si="32"/>
        <v>0.49320000000000003</v>
      </c>
      <c r="U125" s="3">
        <f t="shared" si="33"/>
        <v>175</v>
      </c>
      <c r="V125">
        <f t="shared" si="34"/>
        <v>241.25</v>
      </c>
      <c r="W125">
        <f t="shared" si="35"/>
        <v>150.875</v>
      </c>
      <c r="X125">
        <f t="shared" si="39"/>
        <v>-152.41976244629771</v>
      </c>
      <c r="Y125">
        <f t="shared" si="40"/>
        <v>205.08574993682083</v>
      </c>
      <c r="Z125">
        <f t="shared" si="36"/>
        <v>205.08574993682083</v>
      </c>
      <c r="AA125">
        <f t="shared" si="37"/>
        <v>0.22470777175884282</v>
      </c>
      <c r="AB125">
        <f t="shared" si="41"/>
        <v>0.6727662694300518</v>
      </c>
      <c r="AC125">
        <f t="shared" si="38"/>
        <v>50360.79283786469</v>
      </c>
      <c r="AD125" s="4">
        <f t="shared" si="42"/>
        <v>35252.554986505282</v>
      </c>
      <c r="AE125" s="77">
        <f t="shared" si="43"/>
        <v>16345.945945945947</v>
      </c>
      <c r="AF125" s="77">
        <f t="shared" si="44"/>
        <v>18906.609040559335</v>
      </c>
      <c r="AH125" s="79">
        <f t="shared" si="45"/>
        <v>8185.3229447322956</v>
      </c>
      <c r="AI125" s="79">
        <f t="shared" si="46"/>
        <v>-41785.322944732296</v>
      </c>
      <c r="AJ125" s="79">
        <f t="shared" si="47"/>
        <v>-17785.322944732296</v>
      </c>
      <c r="AK125" s="80">
        <f t="shared" si="48"/>
        <v>-17785.322944732296</v>
      </c>
      <c r="AL125" s="80">
        <f t="shared" si="49"/>
        <v>-23785.322944732296</v>
      </c>
      <c r="AM125" s="80">
        <f t="shared" si="50"/>
        <v>-22878.713904172961</v>
      </c>
      <c r="AN125" s="80">
        <f t="shared" si="51"/>
        <v>1121.2860958270394</v>
      </c>
      <c r="AO125" s="80">
        <f t="shared" si="52"/>
        <v>1121.2860958270394</v>
      </c>
      <c r="AP125" s="80">
        <f t="shared" si="53"/>
        <v>-4878.7139041729606</v>
      </c>
    </row>
    <row r="126" spans="1:42">
      <c r="A126" s="30" t="s">
        <v>172</v>
      </c>
      <c r="B126" s="30" t="s">
        <v>326</v>
      </c>
      <c r="C126" s="30" t="s">
        <v>356</v>
      </c>
      <c r="D126" s="30">
        <v>1</v>
      </c>
      <c r="E126" s="30">
        <v>825</v>
      </c>
      <c r="F126" s="29">
        <f t="shared" si="27"/>
        <v>0.97297297297297303</v>
      </c>
      <c r="G126" s="31">
        <f t="shared" si="28"/>
        <v>9632.4324324324334</v>
      </c>
      <c r="H126" s="30">
        <v>128</v>
      </c>
      <c r="I126" s="30">
        <v>0.36159999999999998</v>
      </c>
      <c r="J126" s="30">
        <v>77</v>
      </c>
      <c r="K126" s="33">
        <v>161</v>
      </c>
      <c r="L126">
        <f t="shared" si="29"/>
        <v>84</v>
      </c>
      <c r="M126">
        <f t="shared" si="30"/>
        <v>51</v>
      </c>
      <c r="N126">
        <f t="shared" si="31"/>
        <v>0.58571428571428574</v>
      </c>
      <c r="O126" s="4">
        <f t="shared" si="32"/>
        <v>0.36159999999999998</v>
      </c>
      <c r="U126" s="3">
        <f t="shared" si="33"/>
        <v>77</v>
      </c>
      <c r="V126">
        <f t="shared" si="34"/>
        <v>105</v>
      </c>
      <c r="W126">
        <f t="shared" si="35"/>
        <v>66.5</v>
      </c>
      <c r="X126">
        <f t="shared" si="39"/>
        <v>-66.338134950720246</v>
      </c>
      <c r="Y126">
        <f t="shared" si="40"/>
        <v>89.677217589082645</v>
      </c>
      <c r="Z126">
        <f t="shared" si="36"/>
        <v>89.677217589082645</v>
      </c>
      <c r="AA126">
        <f t="shared" si="37"/>
        <v>0.22073540561031091</v>
      </c>
      <c r="AB126">
        <f t="shared" si="41"/>
        <v>0.67591000000000001</v>
      </c>
      <c r="AC126">
        <f t="shared" si="38"/>
        <v>22124.010771332451</v>
      </c>
      <c r="AD126" s="4">
        <f t="shared" si="42"/>
        <v>15486.807539932714</v>
      </c>
      <c r="AE126" s="77">
        <f t="shared" si="43"/>
        <v>9632.4324324324334</v>
      </c>
      <c r="AF126" s="77">
        <f t="shared" si="44"/>
        <v>5854.3751075002801</v>
      </c>
      <c r="AH126" s="79">
        <f t="shared" si="45"/>
        <v>8223.5716666666667</v>
      </c>
      <c r="AI126" s="79">
        <f t="shared" si="46"/>
        <v>-41823.57166666667</v>
      </c>
      <c r="AJ126" s="79">
        <f t="shared" si="47"/>
        <v>-17823.571666666667</v>
      </c>
      <c r="AK126" s="80">
        <f t="shared" si="48"/>
        <v>-17823.571666666667</v>
      </c>
      <c r="AL126" s="80">
        <f t="shared" si="49"/>
        <v>-23823.571666666667</v>
      </c>
      <c r="AM126" s="80">
        <f t="shared" si="50"/>
        <v>-35969.19655916639</v>
      </c>
      <c r="AN126" s="80">
        <f t="shared" si="51"/>
        <v>-11969.196559166387</v>
      </c>
      <c r="AO126" s="80">
        <f t="shared" si="52"/>
        <v>-11969.196559166387</v>
      </c>
      <c r="AP126" s="80">
        <f t="shared" si="53"/>
        <v>-17969.196559166387</v>
      </c>
    </row>
    <row r="127" spans="1:42">
      <c r="A127" s="30" t="s">
        <v>173</v>
      </c>
      <c r="B127" s="30" t="s">
        <v>327</v>
      </c>
      <c r="C127" s="30" t="s">
        <v>356</v>
      </c>
      <c r="D127" s="30">
        <v>2</v>
      </c>
      <c r="E127" s="30">
        <v>2700</v>
      </c>
      <c r="F127" s="29">
        <f t="shared" si="27"/>
        <v>0.97297297297297303</v>
      </c>
      <c r="G127" s="31">
        <f t="shared" si="28"/>
        <v>31524.324324324327</v>
      </c>
      <c r="H127" s="30">
        <v>337</v>
      </c>
      <c r="I127" s="30">
        <v>0.4219</v>
      </c>
      <c r="J127" s="30">
        <v>157</v>
      </c>
      <c r="K127" s="33">
        <v>526</v>
      </c>
      <c r="L127">
        <f t="shared" si="29"/>
        <v>369</v>
      </c>
      <c r="M127">
        <f t="shared" si="30"/>
        <v>180</v>
      </c>
      <c r="N127">
        <f t="shared" si="31"/>
        <v>0.49024390243902438</v>
      </c>
      <c r="O127" s="4">
        <f t="shared" si="32"/>
        <v>0.4219</v>
      </c>
      <c r="U127" s="3">
        <f t="shared" si="33"/>
        <v>157</v>
      </c>
      <c r="V127">
        <f t="shared" si="34"/>
        <v>461.25</v>
      </c>
      <c r="W127">
        <f t="shared" si="35"/>
        <v>110.875</v>
      </c>
      <c r="X127">
        <f t="shared" si="39"/>
        <v>-291.41394996209249</v>
      </c>
      <c r="Y127">
        <f t="shared" si="40"/>
        <v>303.31420583775594</v>
      </c>
      <c r="Z127">
        <f t="shared" si="36"/>
        <v>303.31420583775594</v>
      </c>
      <c r="AA127">
        <f t="shared" si="37"/>
        <v>0.41721237037995867</v>
      </c>
      <c r="AB127">
        <f t="shared" si="41"/>
        <v>0.52041813008130067</v>
      </c>
      <c r="AC127">
        <f t="shared" si="38"/>
        <v>57615.327317650583</v>
      </c>
      <c r="AD127" s="4">
        <f t="shared" si="42"/>
        <v>40330.729122355406</v>
      </c>
      <c r="AE127" s="77">
        <f t="shared" si="43"/>
        <v>31524.324324324327</v>
      </c>
      <c r="AF127" s="77">
        <f t="shared" si="44"/>
        <v>8806.4047980310788</v>
      </c>
      <c r="AH127" s="79">
        <f t="shared" si="45"/>
        <v>6331.7539159891585</v>
      </c>
      <c r="AI127" s="79">
        <f t="shared" si="46"/>
        <v>-39931.75391598916</v>
      </c>
      <c r="AJ127" s="79">
        <f t="shared" si="47"/>
        <v>-15931.753915989158</v>
      </c>
      <c r="AK127" s="80">
        <f t="shared" si="48"/>
        <v>-15931.753915989158</v>
      </c>
      <c r="AL127" s="80">
        <f t="shared" si="49"/>
        <v>-21931.75391598916</v>
      </c>
      <c r="AM127" s="80">
        <f t="shared" si="50"/>
        <v>-31125.349117958081</v>
      </c>
      <c r="AN127" s="80">
        <f t="shared" si="51"/>
        <v>-7125.3491179580797</v>
      </c>
      <c r="AO127" s="80">
        <f t="shared" si="52"/>
        <v>-7125.3491179580797</v>
      </c>
      <c r="AP127" s="80">
        <f t="shared" si="53"/>
        <v>-13125.349117958081</v>
      </c>
    </row>
    <row r="128" spans="1:42">
      <c r="A128" s="30" t="s">
        <v>174</v>
      </c>
      <c r="B128" s="30" t="s">
        <v>326</v>
      </c>
      <c r="C128" s="30" t="s">
        <v>356</v>
      </c>
      <c r="D128" s="30">
        <v>2</v>
      </c>
      <c r="E128" s="30">
        <v>1300</v>
      </c>
      <c r="F128" s="29">
        <f t="shared" si="27"/>
        <v>0.97297297297297303</v>
      </c>
      <c r="G128" s="31">
        <f t="shared" si="28"/>
        <v>15178.378378378378</v>
      </c>
      <c r="H128" s="30">
        <v>139</v>
      </c>
      <c r="I128" s="30">
        <v>0.74250000000000005</v>
      </c>
      <c r="J128" s="30">
        <v>125</v>
      </c>
      <c r="K128" s="33">
        <v>170</v>
      </c>
      <c r="L128">
        <f t="shared" si="29"/>
        <v>45</v>
      </c>
      <c r="M128">
        <f t="shared" si="30"/>
        <v>14</v>
      </c>
      <c r="N128">
        <f t="shared" si="31"/>
        <v>0.34888888888888892</v>
      </c>
      <c r="O128" s="4">
        <f t="shared" si="32"/>
        <v>0.74250000000000005</v>
      </c>
      <c r="U128" s="3">
        <f t="shared" si="33"/>
        <v>125</v>
      </c>
      <c r="V128">
        <f t="shared" si="34"/>
        <v>56.25</v>
      </c>
      <c r="W128">
        <f t="shared" si="35"/>
        <v>119.375</v>
      </c>
      <c r="X128">
        <f t="shared" si="39"/>
        <v>-35.538286580742991</v>
      </c>
      <c r="Y128">
        <f t="shared" si="40"/>
        <v>89.916366565580006</v>
      </c>
      <c r="Z128">
        <f t="shared" si="36"/>
        <v>125</v>
      </c>
      <c r="AA128">
        <f t="shared" si="37"/>
        <v>0.1</v>
      </c>
      <c r="AB128">
        <f t="shared" si="41"/>
        <v>0.77146000000000003</v>
      </c>
      <c r="AC128">
        <f t="shared" si="38"/>
        <v>35197.862500000003</v>
      </c>
      <c r="AD128" s="4">
        <f t="shared" si="42"/>
        <v>24638.50375</v>
      </c>
      <c r="AE128" s="77">
        <f t="shared" si="43"/>
        <v>15178.378378378378</v>
      </c>
      <c r="AF128" s="77">
        <f t="shared" si="44"/>
        <v>9460.1253716216215</v>
      </c>
      <c r="AH128" s="79">
        <f t="shared" si="45"/>
        <v>9386.0966666666664</v>
      </c>
      <c r="AI128" s="79">
        <f t="shared" si="46"/>
        <v>-42986.096666666665</v>
      </c>
      <c r="AJ128" s="79">
        <f t="shared" si="47"/>
        <v>-18986.096666666665</v>
      </c>
      <c r="AK128" s="80">
        <f t="shared" si="48"/>
        <v>-18986.096666666665</v>
      </c>
      <c r="AL128" s="80">
        <f t="shared" si="49"/>
        <v>-24986.096666666665</v>
      </c>
      <c r="AM128" s="80">
        <f t="shared" si="50"/>
        <v>-33525.971295045041</v>
      </c>
      <c r="AN128" s="80">
        <f t="shared" si="51"/>
        <v>-9525.971295045043</v>
      </c>
      <c r="AO128" s="80">
        <f t="shared" si="52"/>
        <v>-9525.971295045043</v>
      </c>
      <c r="AP128" s="80">
        <f t="shared" si="53"/>
        <v>-15525.971295045043</v>
      </c>
    </row>
    <row r="129" spans="1:42">
      <c r="A129" s="30" t="s">
        <v>175</v>
      </c>
      <c r="B129" s="30" t="s">
        <v>326</v>
      </c>
      <c r="C129" s="30" t="s">
        <v>357</v>
      </c>
      <c r="D129" s="30">
        <v>1</v>
      </c>
      <c r="E129" s="30">
        <v>1000</v>
      </c>
      <c r="F129" s="29">
        <f t="shared" si="27"/>
        <v>0.97297297297297303</v>
      </c>
      <c r="G129" s="31">
        <f t="shared" si="28"/>
        <v>11675.675675675677</v>
      </c>
      <c r="H129" s="30">
        <v>240</v>
      </c>
      <c r="I129" s="30">
        <v>0.36990000000000001</v>
      </c>
      <c r="J129" s="30">
        <v>140</v>
      </c>
      <c r="K129" s="33">
        <v>288</v>
      </c>
      <c r="L129">
        <f t="shared" si="29"/>
        <v>148</v>
      </c>
      <c r="M129">
        <f t="shared" si="30"/>
        <v>100</v>
      </c>
      <c r="N129">
        <f t="shared" si="31"/>
        <v>0.64054054054054055</v>
      </c>
      <c r="O129" s="4">
        <f t="shared" si="32"/>
        <v>0.36990000000000001</v>
      </c>
      <c r="U129" s="3">
        <f t="shared" si="33"/>
        <v>140</v>
      </c>
      <c r="V129">
        <f t="shared" si="34"/>
        <v>185</v>
      </c>
      <c r="W129">
        <f t="shared" si="35"/>
        <v>121.5</v>
      </c>
      <c r="X129">
        <f t="shared" si="39"/>
        <v>-116.88147586555472</v>
      </c>
      <c r="Y129">
        <f t="shared" si="40"/>
        <v>160.16938337124085</v>
      </c>
      <c r="Z129">
        <f t="shared" si="36"/>
        <v>160.16938337124085</v>
      </c>
      <c r="AA129">
        <f t="shared" si="37"/>
        <v>0.20902369389859921</v>
      </c>
      <c r="AB129">
        <f t="shared" si="41"/>
        <v>0.68517864864864864</v>
      </c>
      <c r="AC129">
        <f t="shared" si="38"/>
        <v>40056.794203415862</v>
      </c>
      <c r="AD129" s="4">
        <f t="shared" si="42"/>
        <v>28039.755942391101</v>
      </c>
      <c r="AE129" s="77">
        <f t="shared" si="43"/>
        <v>11675.675675675677</v>
      </c>
      <c r="AF129" s="77">
        <f t="shared" si="44"/>
        <v>16364.080266715424</v>
      </c>
      <c r="AH129" s="79">
        <f t="shared" si="45"/>
        <v>8336.3402252252235</v>
      </c>
      <c r="AI129" s="79">
        <f t="shared" si="46"/>
        <v>-41936.340225225227</v>
      </c>
      <c r="AJ129" s="79">
        <f t="shared" si="47"/>
        <v>-17936.340225225224</v>
      </c>
      <c r="AK129" s="80">
        <f t="shared" si="48"/>
        <v>-17936.340225225224</v>
      </c>
      <c r="AL129" s="80">
        <f t="shared" si="49"/>
        <v>-23936.340225225224</v>
      </c>
      <c r="AM129" s="80">
        <f t="shared" si="50"/>
        <v>-25572.259958509803</v>
      </c>
      <c r="AN129" s="80">
        <f t="shared" si="51"/>
        <v>-1572.2599585097996</v>
      </c>
      <c r="AO129" s="80">
        <f t="shared" si="52"/>
        <v>-1572.2599585097996</v>
      </c>
      <c r="AP129" s="80">
        <f t="shared" si="53"/>
        <v>-7572.2599585097996</v>
      </c>
    </row>
    <row r="130" spans="1:42">
      <c r="A130" s="30" t="s">
        <v>176</v>
      </c>
      <c r="B130" s="30" t="s">
        <v>326</v>
      </c>
      <c r="C130" s="30" t="s">
        <v>357</v>
      </c>
      <c r="D130" s="30">
        <v>2</v>
      </c>
      <c r="E130" s="30">
        <v>1480</v>
      </c>
      <c r="F130" s="29">
        <f t="shared" si="27"/>
        <v>0.97297297297297303</v>
      </c>
      <c r="G130" s="31">
        <f t="shared" si="28"/>
        <v>17280</v>
      </c>
      <c r="H130" s="30">
        <v>249</v>
      </c>
      <c r="I130" s="30">
        <v>0.44109999999999999</v>
      </c>
      <c r="J130" s="30">
        <v>175</v>
      </c>
      <c r="K130" s="33">
        <v>310</v>
      </c>
      <c r="L130">
        <f t="shared" si="29"/>
        <v>135</v>
      </c>
      <c r="M130">
        <f t="shared" si="30"/>
        <v>74</v>
      </c>
      <c r="N130">
        <f t="shared" si="31"/>
        <v>0.53851851851851851</v>
      </c>
      <c r="O130" s="4">
        <f t="shared" si="32"/>
        <v>0.44109999999999999</v>
      </c>
      <c r="U130" s="3">
        <f t="shared" si="33"/>
        <v>175</v>
      </c>
      <c r="V130">
        <f t="shared" si="34"/>
        <v>168.75</v>
      </c>
      <c r="W130">
        <f t="shared" si="35"/>
        <v>158.125</v>
      </c>
      <c r="X130">
        <f t="shared" si="39"/>
        <v>-106.61485974222896</v>
      </c>
      <c r="Y130">
        <f t="shared" si="40"/>
        <v>169.74909969673993</v>
      </c>
      <c r="Z130">
        <f t="shared" si="36"/>
        <v>175</v>
      </c>
      <c r="AA130">
        <f t="shared" si="37"/>
        <v>0.1</v>
      </c>
      <c r="AB130">
        <f t="shared" si="41"/>
        <v>0.77146000000000003</v>
      </c>
      <c r="AC130">
        <f t="shared" si="38"/>
        <v>49277.007500000007</v>
      </c>
      <c r="AD130" s="4">
        <f t="shared" si="42"/>
        <v>34493.905250000003</v>
      </c>
      <c r="AE130" s="77">
        <f t="shared" si="43"/>
        <v>17280</v>
      </c>
      <c r="AF130" s="77">
        <f t="shared" si="44"/>
        <v>17213.905250000003</v>
      </c>
      <c r="AH130" s="79">
        <f t="shared" si="45"/>
        <v>9386.0966666666664</v>
      </c>
      <c r="AI130" s="79">
        <f t="shared" si="46"/>
        <v>-42986.096666666665</v>
      </c>
      <c r="AJ130" s="79">
        <f t="shared" si="47"/>
        <v>-18986.096666666665</v>
      </c>
      <c r="AK130" s="80">
        <f t="shared" si="48"/>
        <v>-18986.096666666665</v>
      </c>
      <c r="AL130" s="80">
        <f t="shared" si="49"/>
        <v>-24986.096666666665</v>
      </c>
      <c r="AM130" s="80">
        <f t="shared" si="50"/>
        <v>-25772.191416666661</v>
      </c>
      <c r="AN130" s="80">
        <f t="shared" si="51"/>
        <v>-1772.1914166666611</v>
      </c>
      <c r="AO130" s="80">
        <f t="shared" si="52"/>
        <v>-1772.1914166666611</v>
      </c>
      <c r="AP130" s="80">
        <f t="shared" si="53"/>
        <v>-7772.1914166666611</v>
      </c>
    </row>
    <row r="131" spans="1:42">
      <c r="A131" s="30" t="s">
        <v>177</v>
      </c>
      <c r="B131" s="30" t="s">
        <v>328</v>
      </c>
      <c r="C131" s="30" t="s">
        <v>356</v>
      </c>
      <c r="D131" s="30">
        <v>1</v>
      </c>
      <c r="E131" s="30">
        <v>650</v>
      </c>
      <c r="F131" s="29">
        <f t="shared" si="27"/>
        <v>0.97297297297297303</v>
      </c>
      <c r="G131" s="31">
        <f t="shared" si="28"/>
        <v>7589.1891891891892</v>
      </c>
      <c r="H131" s="30">
        <v>107</v>
      </c>
      <c r="I131" s="30">
        <v>0.47949999999999998</v>
      </c>
      <c r="J131" s="30">
        <v>80</v>
      </c>
      <c r="K131" s="33">
        <v>156</v>
      </c>
      <c r="L131">
        <f t="shared" si="29"/>
        <v>76</v>
      </c>
      <c r="M131">
        <f t="shared" si="30"/>
        <v>27</v>
      </c>
      <c r="N131">
        <f t="shared" si="31"/>
        <v>0.38421052631578945</v>
      </c>
      <c r="O131" s="4">
        <f t="shared" si="32"/>
        <v>0.47949999999999998</v>
      </c>
      <c r="U131" s="3">
        <f t="shared" si="33"/>
        <v>80</v>
      </c>
      <c r="V131">
        <f t="shared" si="34"/>
        <v>95</v>
      </c>
      <c r="W131">
        <f t="shared" si="35"/>
        <v>70.5</v>
      </c>
      <c r="X131">
        <f t="shared" si="39"/>
        <v>-60.020217336365931</v>
      </c>
      <c r="Y131">
        <f t="shared" si="40"/>
        <v>86.303196866312859</v>
      </c>
      <c r="Z131">
        <f t="shared" si="36"/>
        <v>86.303196866312859</v>
      </c>
      <c r="AA131">
        <f t="shared" si="37"/>
        <v>0.16634944069803009</v>
      </c>
      <c r="AB131">
        <f t="shared" si="41"/>
        <v>0.71895105263157899</v>
      </c>
      <c r="AC131">
        <f t="shared" si="38"/>
        <v>22647.437594864699</v>
      </c>
      <c r="AD131" s="4">
        <f t="shared" si="42"/>
        <v>15853.206316405289</v>
      </c>
      <c r="AE131" s="77">
        <f t="shared" si="43"/>
        <v>7589.1891891891892</v>
      </c>
      <c r="AF131" s="77">
        <f t="shared" si="44"/>
        <v>8264.0171272160987</v>
      </c>
      <c r="AH131" s="79">
        <f t="shared" si="45"/>
        <v>8747.2378070175455</v>
      </c>
      <c r="AI131" s="79">
        <f t="shared" si="46"/>
        <v>-42347.237807017547</v>
      </c>
      <c r="AJ131" s="79">
        <f t="shared" si="47"/>
        <v>-18347.237807017547</v>
      </c>
      <c r="AK131" s="80">
        <f t="shared" si="48"/>
        <v>-18347.237807017547</v>
      </c>
      <c r="AL131" s="80">
        <f t="shared" si="49"/>
        <v>-24347.237807017547</v>
      </c>
      <c r="AM131" s="80">
        <f t="shared" si="50"/>
        <v>-34083.220679801452</v>
      </c>
      <c r="AN131" s="80">
        <f t="shared" si="51"/>
        <v>-10083.220679801449</v>
      </c>
      <c r="AO131" s="80">
        <f t="shared" si="52"/>
        <v>-10083.220679801449</v>
      </c>
      <c r="AP131" s="80">
        <f t="shared" si="53"/>
        <v>-16083.220679801449</v>
      </c>
    </row>
    <row r="132" spans="1:42">
      <c r="A132" s="30" t="s">
        <v>178</v>
      </c>
      <c r="B132" s="30" t="s">
        <v>328</v>
      </c>
      <c r="C132" s="30" t="s">
        <v>356</v>
      </c>
      <c r="D132" s="30">
        <v>2</v>
      </c>
      <c r="E132" s="30">
        <v>920</v>
      </c>
      <c r="F132" s="29">
        <f t="shared" ref="F132:F195" si="54">36/37</f>
        <v>0.97297297297297303</v>
      </c>
      <c r="G132" s="31">
        <f t="shared" ref="G132:G195" si="55">E132*12*F132</f>
        <v>10741.621621621622</v>
      </c>
      <c r="H132" s="30">
        <v>147</v>
      </c>
      <c r="I132" s="30">
        <v>0.41370000000000001</v>
      </c>
      <c r="J132" s="30">
        <v>108</v>
      </c>
      <c r="K132" s="33">
        <v>205</v>
      </c>
      <c r="L132">
        <f t="shared" ref="L132:L195" si="56">K132-J132</f>
        <v>97</v>
      </c>
      <c r="M132">
        <f t="shared" ref="M132:M195" si="57">H132-J132</f>
        <v>39</v>
      </c>
      <c r="N132">
        <f t="shared" ref="N132:N195" si="58">0.1+0.8*M132/L132</f>
        <v>0.42164948453608253</v>
      </c>
      <c r="O132" s="4">
        <f t="shared" ref="O132:O195" si="59">I132</f>
        <v>0.41370000000000001</v>
      </c>
      <c r="U132" s="3">
        <f t="shared" ref="U132:U195" si="60">J132</f>
        <v>108</v>
      </c>
      <c r="V132">
        <f t="shared" ref="V132:V195" si="61">1.25*(K132-J132)</f>
        <v>121.25</v>
      </c>
      <c r="W132">
        <f t="shared" ref="W132:W195" si="62">U132-((K132-J132)/8)</f>
        <v>95.875</v>
      </c>
      <c r="X132">
        <f t="shared" si="39"/>
        <v>-76.604751074045993</v>
      </c>
      <c r="Y132">
        <f t="shared" si="40"/>
        <v>113.09750126358351</v>
      </c>
      <c r="Z132">
        <f t="shared" ref="Z132:Z195" si="63">IF(Y132&gt;U132,Y132,U132)</f>
        <v>113.09750126358351</v>
      </c>
      <c r="AA132">
        <f t="shared" ref="AA132:AA195" si="64">(Z132-W132)/V132</f>
        <v>0.14204124753470937</v>
      </c>
      <c r="AB132">
        <f t="shared" si="41"/>
        <v>0.73818855670103101</v>
      </c>
      <c r="AC132">
        <f t="shared" ref="AC132:AC195" si="65">Z132*AB132*365</f>
        <v>30472.857646854078</v>
      </c>
      <c r="AD132" s="4">
        <f t="shared" si="42"/>
        <v>21331.000352797852</v>
      </c>
      <c r="AE132" s="77">
        <f t="shared" si="43"/>
        <v>10741.621621621622</v>
      </c>
      <c r="AF132" s="77">
        <f t="shared" si="44"/>
        <v>10589.37873117623</v>
      </c>
      <c r="AH132" s="79">
        <f t="shared" si="45"/>
        <v>8981.2941065292089</v>
      </c>
      <c r="AI132" s="79">
        <f t="shared" si="46"/>
        <v>-42581.294106529211</v>
      </c>
      <c r="AJ132" s="79">
        <f t="shared" si="47"/>
        <v>-18581.294106529211</v>
      </c>
      <c r="AK132" s="80">
        <f t="shared" si="48"/>
        <v>-18581.294106529211</v>
      </c>
      <c r="AL132" s="80">
        <f t="shared" si="49"/>
        <v>-24581.294106529211</v>
      </c>
      <c r="AM132" s="80">
        <f t="shared" si="50"/>
        <v>-31991.915375352983</v>
      </c>
      <c r="AN132" s="80">
        <f t="shared" si="51"/>
        <v>-7991.9153753529808</v>
      </c>
      <c r="AO132" s="80">
        <f t="shared" si="52"/>
        <v>-7991.9153753529808</v>
      </c>
      <c r="AP132" s="80">
        <f t="shared" si="53"/>
        <v>-13991.915375352981</v>
      </c>
    </row>
    <row r="133" spans="1:42">
      <c r="A133" s="30" t="s">
        <v>179</v>
      </c>
      <c r="B133" s="30" t="s">
        <v>328</v>
      </c>
      <c r="C133" s="30" t="s">
        <v>357</v>
      </c>
      <c r="D133" s="30">
        <v>1</v>
      </c>
      <c r="E133" s="30">
        <v>880</v>
      </c>
      <c r="F133" s="29">
        <f t="shared" si="54"/>
        <v>0.97297297297297303</v>
      </c>
      <c r="G133" s="31">
        <f t="shared" si="55"/>
        <v>10274.594594594595</v>
      </c>
      <c r="H133" s="30">
        <v>246</v>
      </c>
      <c r="I133" s="30">
        <v>0.44379999999999997</v>
      </c>
      <c r="J133" s="30">
        <v>145</v>
      </c>
      <c r="K133" s="33">
        <v>333</v>
      </c>
      <c r="L133">
        <f t="shared" si="56"/>
        <v>188</v>
      </c>
      <c r="M133">
        <f t="shared" si="57"/>
        <v>101</v>
      </c>
      <c r="N133">
        <f t="shared" si="58"/>
        <v>0.52978723404255323</v>
      </c>
      <c r="O133" s="4">
        <f t="shared" si="59"/>
        <v>0.44379999999999997</v>
      </c>
      <c r="U133" s="3">
        <f t="shared" si="60"/>
        <v>145</v>
      </c>
      <c r="V133">
        <f t="shared" si="61"/>
        <v>235</v>
      </c>
      <c r="W133">
        <f t="shared" si="62"/>
        <v>121.5</v>
      </c>
      <c r="X133">
        <f t="shared" ref="X133:X196" si="66">V133/(2*Q$2)</f>
        <v>-148.47106393732625</v>
      </c>
      <c r="Y133">
        <f t="shared" ref="Y133:Y196" si="67">((Q$2*W133)/V133-R$2)*X133</f>
        <v>187.03948698508972</v>
      </c>
      <c r="Z133">
        <f t="shared" si="63"/>
        <v>187.03948698508972</v>
      </c>
      <c r="AA133">
        <f t="shared" si="64"/>
        <v>0.27889143397910521</v>
      </c>
      <c r="AB133">
        <f t="shared" ref="AB133:AB196" si="68">Q$2*AA133+R$2</f>
        <v>0.6298853191489362</v>
      </c>
      <c r="AC133">
        <f t="shared" si="65"/>
        <v>43001.900837865636</v>
      </c>
      <c r="AD133" s="4">
        <f t="shared" ref="AD133:AD196" si="69">AC133*(1-$AG$26)</f>
        <v>30101.330586505945</v>
      </c>
      <c r="AE133" s="77">
        <f t="shared" ref="AE133:AE196" si="70">G133</f>
        <v>10274.594594594595</v>
      </c>
      <c r="AF133" s="77">
        <f t="shared" ref="AF133:AF196" si="71">AD133-AE133</f>
        <v>19826.735991911351</v>
      </c>
      <c r="AH133" s="79">
        <f t="shared" ref="AH133:AH196" si="72">AB133*365/$AG$23*$AG$21</f>
        <v>7663.6047163120584</v>
      </c>
      <c r="AI133" s="79">
        <f t="shared" ref="AI133:AI196" si="73">-$AG$7-$AG$13-AH133</f>
        <v>-41263.60471631206</v>
      </c>
      <c r="AJ133" s="79">
        <f t="shared" ref="AJ133:AJ196" si="74">-$AG$13-AH133-$AG$18</f>
        <v>-17263.60471631206</v>
      </c>
      <c r="AK133" s="80">
        <f t="shared" ref="AK133:AK196" si="75">-($AG$7/$AG$9)-$AG$13-AH133</f>
        <v>-17263.60471631206</v>
      </c>
      <c r="AL133" s="80">
        <f t="shared" ref="AL133:AL196" si="76">-($AG$7/$AG$9)-$AG$13-AH133-$AG$18</f>
        <v>-23263.60471631206</v>
      </c>
      <c r="AM133" s="80">
        <f t="shared" ref="AM133:AM196" si="77">AF133+AI133</f>
        <v>-21436.868724400709</v>
      </c>
      <c r="AN133" s="80">
        <f t="shared" ref="AN133:AN196" si="78">AF133+AJ133</f>
        <v>2563.1312755992913</v>
      </c>
      <c r="AO133" s="80">
        <f t="shared" ref="AO133:AO196" si="79">AF133+AK133</f>
        <v>2563.1312755992913</v>
      </c>
      <c r="AP133" s="80">
        <f t="shared" ref="AP133:AP196" si="80">AF133+AL133</f>
        <v>-3436.8687244007087</v>
      </c>
    </row>
    <row r="134" spans="1:42">
      <c r="A134" s="30" t="s">
        <v>180</v>
      </c>
      <c r="B134" s="30" t="s">
        <v>328</v>
      </c>
      <c r="C134" s="30" t="s">
        <v>357</v>
      </c>
      <c r="D134" s="30">
        <v>2</v>
      </c>
      <c r="E134" s="30">
        <v>1200</v>
      </c>
      <c r="F134" s="29">
        <f t="shared" si="54"/>
        <v>0.97297297297297303</v>
      </c>
      <c r="G134" s="31">
        <f t="shared" si="55"/>
        <v>14010.810810810812</v>
      </c>
      <c r="H134" s="30">
        <v>169</v>
      </c>
      <c r="I134" s="30">
        <v>0.61919999999999997</v>
      </c>
      <c r="J134" s="30">
        <v>160</v>
      </c>
      <c r="K134" s="33">
        <v>310</v>
      </c>
      <c r="L134">
        <f t="shared" si="56"/>
        <v>150</v>
      </c>
      <c r="M134">
        <f t="shared" si="57"/>
        <v>9</v>
      </c>
      <c r="N134">
        <f t="shared" si="58"/>
        <v>0.14800000000000002</v>
      </c>
      <c r="O134" s="4">
        <f t="shared" si="59"/>
        <v>0.61919999999999997</v>
      </c>
      <c r="U134" s="3">
        <f t="shared" si="60"/>
        <v>160</v>
      </c>
      <c r="V134">
        <f t="shared" si="61"/>
        <v>187.5</v>
      </c>
      <c r="W134">
        <f t="shared" si="62"/>
        <v>141.25</v>
      </c>
      <c r="X134">
        <f t="shared" si="66"/>
        <v>-118.4609552691433</v>
      </c>
      <c r="Y134">
        <f t="shared" si="67"/>
        <v>171.38788855193332</v>
      </c>
      <c r="Z134">
        <f t="shared" si="63"/>
        <v>171.38788855193332</v>
      </c>
      <c r="AA134">
        <f t="shared" si="64"/>
        <v>0.16073540561031102</v>
      </c>
      <c r="AB134">
        <f t="shared" si="68"/>
        <v>0.72339399999999987</v>
      </c>
      <c r="AC134">
        <f t="shared" si="65"/>
        <v>45253.054141665089</v>
      </c>
      <c r="AD134" s="4">
        <f t="shared" si="69"/>
        <v>31677.137899165558</v>
      </c>
      <c r="AE134" s="77">
        <f t="shared" si="70"/>
        <v>14010.810810810812</v>
      </c>
      <c r="AF134" s="77">
        <f t="shared" si="71"/>
        <v>17666.327088354745</v>
      </c>
      <c r="AH134" s="79">
        <f t="shared" si="72"/>
        <v>8801.2936666666646</v>
      </c>
      <c r="AI134" s="79">
        <f t="shared" si="73"/>
        <v>-42401.293666666665</v>
      </c>
      <c r="AJ134" s="79">
        <f t="shared" si="74"/>
        <v>-18401.293666666665</v>
      </c>
      <c r="AK134" s="80">
        <f t="shared" si="75"/>
        <v>-18401.293666666665</v>
      </c>
      <c r="AL134" s="80">
        <f t="shared" si="76"/>
        <v>-24401.293666666665</v>
      </c>
      <c r="AM134" s="80">
        <f t="shared" si="77"/>
        <v>-24734.96657831192</v>
      </c>
      <c r="AN134" s="80">
        <f t="shared" si="78"/>
        <v>-734.96657831191987</v>
      </c>
      <c r="AO134" s="80">
        <f t="shared" si="79"/>
        <v>-734.96657831191987</v>
      </c>
      <c r="AP134" s="80">
        <f t="shared" si="80"/>
        <v>-6734.9665783119199</v>
      </c>
    </row>
    <row r="135" spans="1:42">
      <c r="A135" s="30" t="s">
        <v>181</v>
      </c>
      <c r="B135" s="30" t="s">
        <v>329</v>
      </c>
      <c r="C135" s="30" t="s">
        <v>356</v>
      </c>
      <c r="D135" s="30">
        <v>1</v>
      </c>
      <c r="E135" s="30">
        <v>1000</v>
      </c>
      <c r="F135" s="29">
        <f t="shared" si="54"/>
        <v>0.97297297297297303</v>
      </c>
      <c r="G135" s="31">
        <f t="shared" si="55"/>
        <v>11675.675675675677</v>
      </c>
      <c r="H135" s="30">
        <v>174</v>
      </c>
      <c r="I135" s="30">
        <v>0.54790000000000005</v>
      </c>
      <c r="J135" s="30">
        <v>95</v>
      </c>
      <c r="K135" s="33">
        <v>280</v>
      </c>
      <c r="L135">
        <f t="shared" si="56"/>
        <v>185</v>
      </c>
      <c r="M135">
        <f t="shared" si="57"/>
        <v>79</v>
      </c>
      <c r="N135">
        <f t="shared" si="58"/>
        <v>0.44162162162162166</v>
      </c>
      <c r="O135" s="4">
        <f t="shared" si="59"/>
        <v>0.54790000000000005</v>
      </c>
      <c r="U135" s="3">
        <f t="shared" si="60"/>
        <v>95</v>
      </c>
      <c r="V135">
        <f t="shared" si="61"/>
        <v>231.25</v>
      </c>
      <c r="W135">
        <f t="shared" si="62"/>
        <v>71.875</v>
      </c>
      <c r="X135">
        <f t="shared" si="66"/>
        <v>-146.1018448319434</v>
      </c>
      <c r="Y135">
        <f t="shared" si="67"/>
        <v>160.21172921405105</v>
      </c>
      <c r="Z135">
        <f t="shared" si="63"/>
        <v>160.21172921405105</v>
      </c>
      <c r="AA135">
        <f t="shared" si="64"/>
        <v>0.38199666687157208</v>
      </c>
      <c r="AB135">
        <f t="shared" si="68"/>
        <v>0.54828783783783797</v>
      </c>
      <c r="AC135">
        <f t="shared" si="65"/>
        <v>32062.382051567129</v>
      </c>
      <c r="AD135" s="4">
        <f t="shared" si="69"/>
        <v>22443.667436096988</v>
      </c>
      <c r="AE135" s="77">
        <f t="shared" si="70"/>
        <v>11675.675675675677</v>
      </c>
      <c r="AF135" s="77">
        <f t="shared" si="71"/>
        <v>10767.991760421311</v>
      </c>
      <c r="AH135" s="79">
        <f t="shared" si="72"/>
        <v>6670.8353603603609</v>
      </c>
      <c r="AI135" s="79">
        <f t="shared" si="73"/>
        <v>-40270.835360360361</v>
      </c>
      <c r="AJ135" s="79">
        <f t="shared" si="74"/>
        <v>-16270.835360360361</v>
      </c>
      <c r="AK135" s="80">
        <f t="shared" si="75"/>
        <v>-16270.835360360361</v>
      </c>
      <c r="AL135" s="80">
        <f t="shared" si="76"/>
        <v>-22270.835360360361</v>
      </c>
      <c r="AM135" s="80">
        <f t="shared" si="77"/>
        <v>-29502.843599939049</v>
      </c>
      <c r="AN135" s="80">
        <f t="shared" si="78"/>
        <v>-5502.8435999390495</v>
      </c>
      <c r="AO135" s="80">
        <f t="shared" si="79"/>
        <v>-5502.8435999390495</v>
      </c>
      <c r="AP135" s="80">
        <f t="shared" si="80"/>
        <v>-11502.843599939049</v>
      </c>
    </row>
    <row r="136" spans="1:42">
      <c r="A136" s="30" t="s">
        <v>182</v>
      </c>
      <c r="B136" s="30" t="s">
        <v>329</v>
      </c>
      <c r="C136" s="30" t="s">
        <v>356</v>
      </c>
      <c r="D136" s="30">
        <v>2</v>
      </c>
      <c r="E136" s="30">
        <v>1200</v>
      </c>
      <c r="F136" s="29">
        <f t="shared" si="54"/>
        <v>0.97297297297297303</v>
      </c>
      <c r="G136" s="31">
        <f t="shared" si="55"/>
        <v>14010.810810810812</v>
      </c>
      <c r="H136" s="30">
        <v>203</v>
      </c>
      <c r="I136" s="30">
        <v>0.2712</v>
      </c>
      <c r="J136" s="30">
        <v>125</v>
      </c>
      <c r="K136" s="33">
        <v>277</v>
      </c>
      <c r="L136">
        <f t="shared" si="56"/>
        <v>152</v>
      </c>
      <c r="M136">
        <f t="shared" si="57"/>
        <v>78</v>
      </c>
      <c r="N136">
        <f t="shared" si="58"/>
        <v>0.51052631578947372</v>
      </c>
      <c r="O136" s="4">
        <f t="shared" si="59"/>
        <v>0.2712</v>
      </c>
      <c r="U136" s="3">
        <f t="shared" si="60"/>
        <v>125</v>
      </c>
      <c r="V136">
        <f t="shared" si="61"/>
        <v>190</v>
      </c>
      <c r="W136">
        <f t="shared" si="62"/>
        <v>106</v>
      </c>
      <c r="X136">
        <f t="shared" si="66"/>
        <v>-120.04043467273186</v>
      </c>
      <c r="Y136">
        <f t="shared" si="67"/>
        <v>155.10639373262572</v>
      </c>
      <c r="Z136">
        <f t="shared" si="63"/>
        <v>155.10639373262572</v>
      </c>
      <c r="AA136">
        <f t="shared" si="64"/>
        <v>0.25845470385592484</v>
      </c>
      <c r="AB136">
        <f t="shared" si="68"/>
        <v>0.64605894736842107</v>
      </c>
      <c r="AC136">
        <f t="shared" si="65"/>
        <v>36575.873814729392</v>
      </c>
      <c r="AD136" s="4">
        <f t="shared" si="69"/>
        <v>25603.111670310573</v>
      </c>
      <c r="AE136" s="77">
        <f t="shared" si="70"/>
        <v>14010.810810810812</v>
      </c>
      <c r="AF136" s="77">
        <f t="shared" si="71"/>
        <v>11592.300859499761</v>
      </c>
      <c r="AH136" s="79">
        <f t="shared" si="72"/>
        <v>7860.3838596491232</v>
      </c>
      <c r="AI136" s="79">
        <f t="shared" si="73"/>
        <v>-41460.383859649126</v>
      </c>
      <c r="AJ136" s="79">
        <f t="shared" si="74"/>
        <v>-17460.383859649122</v>
      </c>
      <c r="AK136" s="80">
        <f t="shared" si="75"/>
        <v>-17460.383859649122</v>
      </c>
      <c r="AL136" s="80">
        <f t="shared" si="76"/>
        <v>-23460.383859649122</v>
      </c>
      <c r="AM136" s="80">
        <f t="shared" si="77"/>
        <v>-29868.083000149367</v>
      </c>
      <c r="AN136" s="80">
        <f t="shared" si="78"/>
        <v>-5868.0830001493614</v>
      </c>
      <c r="AO136" s="80">
        <f t="shared" si="79"/>
        <v>-5868.0830001493614</v>
      </c>
      <c r="AP136" s="80">
        <f t="shared" si="80"/>
        <v>-11868.083000149361</v>
      </c>
    </row>
    <row r="137" spans="1:42">
      <c r="A137" s="30" t="s">
        <v>183</v>
      </c>
      <c r="B137" s="30" t="s">
        <v>329</v>
      </c>
      <c r="C137" s="30" t="s">
        <v>357</v>
      </c>
      <c r="D137" s="30">
        <v>1</v>
      </c>
      <c r="E137" s="30">
        <v>1400</v>
      </c>
      <c r="F137" s="29">
        <f t="shared" si="54"/>
        <v>0.97297297297297303</v>
      </c>
      <c r="G137" s="31">
        <f t="shared" si="55"/>
        <v>16345.945945945947</v>
      </c>
      <c r="H137" s="30">
        <v>240</v>
      </c>
      <c r="I137" s="30">
        <v>0.76160000000000005</v>
      </c>
      <c r="J137" s="30">
        <v>209</v>
      </c>
      <c r="K137" s="33">
        <v>384</v>
      </c>
      <c r="L137">
        <f t="shared" si="56"/>
        <v>175</v>
      </c>
      <c r="M137">
        <f t="shared" si="57"/>
        <v>31</v>
      </c>
      <c r="N137">
        <f t="shared" si="58"/>
        <v>0.24171428571428571</v>
      </c>
      <c r="O137" s="4">
        <f t="shared" si="59"/>
        <v>0.76160000000000005</v>
      </c>
      <c r="U137" s="3">
        <f t="shared" si="60"/>
        <v>209</v>
      </c>
      <c r="V137">
        <f t="shared" si="61"/>
        <v>218.75</v>
      </c>
      <c r="W137">
        <f t="shared" si="62"/>
        <v>187.125</v>
      </c>
      <c r="X137">
        <f t="shared" si="66"/>
        <v>-138.2044478140005</v>
      </c>
      <c r="Y137">
        <f t="shared" si="67"/>
        <v>211.11920331058883</v>
      </c>
      <c r="Z137">
        <f t="shared" si="63"/>
        <v>211.11920331058883</v>
      </c>
      <c r="AA137">
        <f t="shared" si="64"/>
        <v>0.10968778656269179</v>
      </c>
      <c r="AB137">
        <f t="shared" si="68"/>
        <v>0.76379308571428572</v>
      </c>
      <c r="AC137">
        <f t="shared" si="65"/>
        <v>58856.75652879975</v>
      </c>
      <c r="AD137" s="4">
        <f t="shared" si="69"/>
        <v>41199.72957015982</v>
      </c>
      <c r="AE137" s="77">
        <f t="shared" si="70"/>
        <v>16345.945945945947</v>
      </c>
      <c r="AF137" s="77">
        <f t="shared" si="71"/>
        <v>24853.783624213873</v>
      </c>
      <c r="AH137" s="79">
        <f t="shared" si="72"/>
        <v>9292.815876190476</v>
      </c>
      <c r="AI137" s="79">
        <f t="shared" si="73"/>
        <v>-42892.815876190478</v>
      </c>
      <c r="AJ137" s="79">
        <f t="shared" si="74"/>
        <v>-18892.815876190478</v>
      </c>
      <c r="AK137" s="80">
        <f t="shared" si="75"/>
        <v>-18892.815876190478</v>
      </c>
      <c r="AL137" s="80">
        <f t="shared" si="76"/>
        <v>-24892.815876190478</v>
      </c>
      <c r="AM137" s="80">
        <f t="shared" si="77"/>
        <v>-18039.032251976605</v>
      </c>
      <c r="AN137" s="80">
        <f t="shared" si="78"/>
        <v>5960.967748023395</v>
      </c>
      <c r="AO137" s="80">
        <f t="shared" si="79"/>
        <v>5960.967748023395</v>
      </c>
      <c r="AP137" s="80">
        <f t="shared" si="80"/>
        <v>-39.032251976605039</v>
      </c>
    </row>
    <row r="138" spans="1:42">
      <c r="A138" s="30" t="s">
        <v>184</v>
      </c>
      <c r="B138" s="30" t="s">
        <v>327</v>
      </c>
      <c r="C138" s="30" t="s">
        <v>357</v>
      </c>
      <c r="D138" s="30">
        <v>1</v>
      </c>
      <c r="E138" s="30">
        <v>2700</v>
      </c>
      <c r="F138" s="29">
        <f t="shared" si="54"/>
        <v>0.97297297297297303</v>
      </c>
      <c r="G138" s="31">
        <f t="shared" si="55"/>
        <v>31524.324324324327</v>
      </c>
      <c r="H138" s="30">
        <v>389</v>
      </c>
      <c r="I138" s="30">
        <v>0.51229999999999998</v>
      </c>
      <c r="J138" s="30">
        <v>202</v>
      </c>
      <c r="K138" s="33">
        <v>629</v>
      </c>
      <c r="L138">
        <f t="shared" si="56"/>
        <v>427</v>
      </c>
      <c r="M138">
        <f t="shared" si="57"/>
        <v>187</v>
      </c>
      <c r="N138">
        <f t="shared" si="58"/>
        <v>0.45035128805620606</v>
      </c>
      <c r="O138" s="4">
        <f t="shared" si="59"/>
        <v>0.51229999999999998</v>
      </c>
      <c r="U138" s="3">
        <f t="shared" si="60"/>
        <v>202</v>
      </c>
      <c r="V138">
        <f t="shared" si="61"/>
        <v>533.75</v>
      </c>
      <c r="W138">
        <f t="shared" si="62"/>
        <v>148.625</v>
      </c>
      <c r="X138">
        <f t="shared" si="66"/>
        <v>-337.21885266616124</v>
      </c>
      <c r="Y138">
        <f t="shared" si="67"/>
        <v>361.15085607783675</v>
      </c>
      <c r="Z138">
        <f t="shared" si="63"/>
        <v>361.15085607783675</v>
      </c>
      <c r="AA138">
        <f t="shared" si="64"/>
        <v>0.39817490600063093</v>
      </c>
      <c r="AB138">
        <f t="shared" si="68"/>
        <v>0.53548437939110072</v>
      </c>
      <c r="AC138">
        <f t="shared" si="65"/>
        <v>70587.584342192888</v>
      </c>
      <c r="AD138" s="4">
        <f t="shared" si="69"/>
        <v>49411.309039535015</v>
      </c>
      <c r="AE138" s="77">
        <f t="shared" si="70"/>
        <v>31524.324324324327</v>
      </c>
      <c r="AF138" s="77">
        <f t="shared" si="71"/>
        <v>17886.984715210689</v>
      </c>
      <c r="AH138" s="79">
        <f t="shared" si="72"/>
        <v>6515.0599492583924</v>
      </c>
      <c r="AI138" s="79">
        <f t="shared" si="73"/>
        <v>-40115.059949258393</v>
      </c>
      <c r="AJ138" s="79">
        <f t="shared" si="74"/>
        <v>-16115.059949258393</v>
      </c>
      <c r="AK138" s="80">
        <f t="shared" si="75"/>
        <v>-16115.059949258393</v>
      </c>
      <c r="AL138" s="80">
        <f t="shared" si="76"/>
        <v>-22115.059949258393</v>
      </c>
      <c r="AM138" s="80">
        <f t="shared" si="77"/>
        <v>-22228.075234047705</v>
      </c>
      <c r="AN138" s="80">
        <f t="shared" si="78"/>
        <v>1771.9247659522953</v>
      </c>
      <c r="AO138" s="80">
        <f t="shared" si="79"/>
        <v>1771.9247659522953</v>
      </c>
      <c r="AP138" s="80">
        <f t="shared" si="80"/>
        <v>-4228.0752340477047</v>
      </c>
    </row>
    <row r="139" spans="1:42">
      <c r="A139" s="30" t="s">
        <v>185</v>
      </c>
      <c r="B139" s="30" t="s">
        <v>329</v>
      </c>
      <c r="C139" s="30" t="s">
        <v>357</v>
      </c>
      <c r="D139" s="30">
        <v>2</v>
      </c>
      <c r="E139" s="30">
        <v>1600</v>
      </c>
      <c r="F139" s="29">
        <f t="shared" si="54"/>
        <v>0.97297297297297303</v>
      </c>
      <c r="G139" s="31">
        <f t="shared" si="55"/>
        <v>18681.081081081084</v>
      </c>
      <c r="H139" s="30">
        <v>312</v>
      </c>
      <c r="I139" s="30">
        <v>0.60819999999999996</v>
      </c>
      <c r="J139" s="30">
        <v>220</v>
      </c>
      <c r="K139" s="33">
        <v>418</v>
      </c>
      <c r="L139">
        <f t="shared" si="56"/>
        <v>198</v>
      </c>
      <c r="M139">
        <f t="shared" si="57"/>
        <v>92</v>
      </c>
      <c r="N139">
        <f t="shared" si="58"/>
        <v>0.47171717171717176</v>
      </c>
      <c r="O139" s="4">
        <f t="shared" si="59"/>
        <v>0.60819999999999996</v>
      </c>
      <c r="U139" s="3">
        <f t="shared" si="60"/>
        <v>220</v>
      </c>
      <c r="V139">
        <f t="shared" si="61"/>
        <v>247.5</v>
      </c>
      <c r="W139">
        <f t="shared" si="62"/>
        <v>195.25</v>
      </c>
      <c r="X139">
        <f t="shared" si="66"/>
        <v>-156.36846095526914</v>
      </c>
      <c r="Y139">
        <f t="shared" si="67"/>
        <v>230.63201288855194</v>
      </c>
      <c r="Z139">
        <f t="shared" si="63"/>
        <v>230.63201288855194</v>
      </c>
      <c r="AA139">
        <f t="shared" si="64"/>
        <v>0.1429576278325331</v>
      </c>
      <c r="AB139">
        <f t="shared" si="68"/>
        <v>0.73746333333333336</v>
      </c>
      <c r="AC139">
        <f t="shared" si="65"/>
        <v>62080.16834433125</v>
      </c>
      <c r="AD139" s="4">
        <f t="shared" si="69"/>
        <v>43456.117841031875</v>
      </c>
      <c r="AE139" s="77">
        <f t="shared" si="70"/>
        <v>18681.081081081084</v>
      </c>
      <c r="AF139" s="77">
        <f t="shared" si="71"/>
        <v>24775.036759950792</v>
      </c>
      <c r="AH139" s="79">
        <f t="shared" si="72"/>
        <v>8972.4705555555556</v>
      </c>
      <c r="AI139" s="79">
        <f t="shared" si="73"/>
        <v>-42572.470555555556</v>
      </c>
      <c r="AJ139" s="79">
        <f t="shared" si="74"/>
        <v>-18572.470555555556</v>
      </c>
      <c r="AK139" s="80">
        <f t="shared" si="75"/>
        <v>-18572.470555555556</v>
      </c>
      <c r="AL139" s="80">
        <f t="shared" si="76"/>
        <v>-24572.470555555556</v>
      </c>
      <c r="AM139" s="80">
        <f t="shared" si="77"/>
        <v>-17797.433795604764</v>
      </c>
      <c r="AN139" s="80">
        <f t="shared" si="78"/>
        <v>6202.5662043952361</v>
      </c>
      <c r="AO139" s="80">
        <f t="shared" si="79"/>
        <v>6202.5662043952361</v>
      </c>
      <c r="AP139" s="80">
        <f t="shared" si="80"/>
        <v>202.56620439523613</v>
      </c>
    </row>
    <row r="140" spans="1:42">
      <c r="A140" s="30" t="s">
        <v>186</v>
      </c>
      <c r="B140" s="30" t="s">
        <v>330</v>
      </c>
      <c r="C140" s="30" t="s">
        <v>356</v>
      </c>
      <c r="D140" s="30">
        <v>1</v>
      </c>
      <c r="E140" s="30">
        <v>1105</v>
      </c>
      <c r="F140" s="29">
        <f t="shared" si="54"/>
        <v>0.97297297297297303</v>
      </c>
      <c r="G140" s="31">
        <f t="shared" si="55"/>
        <v>12901.621621621622</v>
      </c>
      <c r="H140" s="30">
        <v>111</v>
      </c>
      <c r="I140" s="30">
        <v>0.61099999999999999</v>
      </c>
      <c r="J140" s="30">
        <v>82</v>
      </c>
      <c r="K140" s="33">
        <v>235</v>
      </c>
      <c r="L140">
        <f t="shared" si="56"/>
        <v>153</v>
      </c>
      <c r="M140">
        <f t="shared" si="57"/>
        <v>29</v>
      </c>
      <c r="N140">
        <f t="shared" si="58"/>
        <v>0.25163398692810457</v>
      </c>
      <c r="O140" s="4">
        <f t="shared" si="59"/>
        <v>0.61099999999999999</v>
      </c>
      <c r="U140" s="3">
        <f t="shared" si="60"/>
        <v>82</v>
      </c>
      <c r="V140">
        <f t="shared" si="61"/>
        <v>191.25</v>
      </c>
      <c r="W140">
        <f t="shared" si="62"/>
        <v>62.875</v>
      </c>
      <c r="X140">
        <f t="shared" si="66"/>
        <v>-120.83017437452615</v>
      </c>
      <c r="Y140">
        <f t="shared" si="67"/>
        <v>134.21564632297196</v>
      </c>
      <c r="Z140">
        <f t="shared" si="63"/>
        <v>134.21564632297196</v>
      </c>
      <c r="AA140">
        <f t="shared" si="64"/>
        <v>0.37302298730965733</v>
      </c>
      <c r="AB140">
        <f t="shared" si="68"/>
        <v>0.55538960784313729</v>
      </c>
      <c r="AC140">
        <f t="shared" si="65"/>
        <v>27207.820939870944</v>
      </c>
      <c r="AD140" s="4">
        <f t="shared" si="69"/>
        <v>19045.474657909661</v>
      </c>
      <c r="AE140" s="77">
        <f t="shared" si="70"/>
        <v>12901.621621621622</v>
      </c>
      <c r="AF140" s="77">
        <f t="shared" si="71"/>
        <v>6143.8530362880392</v>
      </c>
      <c r="AH140" s="79">
        <f t="shared" si="72"/>
        <v>6757.2402287581708</v>
      </c>
      <c r="AI140" s="79">
        <f t="shared" si="73"/>
        <v>-40357.240228758172</v>
      </c>
      <c r="AJ140" s="79">
        <f t="shared" si="74"/>
        <v>-16357.240228758172</v>
      </c>
      <c r="AK140" s="80">
        <f t="shared" si="75"/>
        <v>-16357.240228758172</v>
      </c>
      <c r="AL140" s="80">
        <f t="shared" si="76"/>
        <v>-22357.240228758172</v>
      </c>
      <c r="AM140" s="80">
        <f t="shared" si="77"/>
        <v>-34213.387192470131</v>
      </c>
      <c r="AN140" s="80">
        <f t="shared" si="78"/>
        <v>-10213.387192470133</v>
      </c>
      <c r="AO140" s="80">
        <f t="shared" si="79"/>
        <v>-10213.387192470133</v>
      </c>
      <c r="AP140" s="80">
        <f t="shared" si="80"/>
        <v>-16213.387192470133</v>
      </c>
    </row>
    <row r="141" spans="1:42">
      <c r="A141" s="30" t="s">
        <v>187</v>
      </c>
      <c r="B141" s="30" t="s">
        <v>330</v>
      </c>
      <c r="C141" s="30" t="s">
        <v>356</v>
      </c>
      <c r="D141" s="30">
        <v>2</v>
      </c>
      <c r="E141" s="30">
        <v>1665</v>
      </c>
      <c r="F141" s="29">
        <f t="shared" si="54"/>
        <v>0.97297297297297303</v>
      </c>
      <c r="G141" s="31">
        <f t="shared" si="55"/>
        <v>19440</v>
      </c>
      <c r="H141" s="30">
        <v>169</v>
      </c>
      <c r="I141" s="30">
        <v>0.30680000000000002</v>
      </c>
      <c r="J141" s="30">
        <v>130</v>
      </c>
      <c r="K141" s="33">
        <v>200</v>
      </c>
      <c r="L141">
        <f t="shared" si="56"/>
        <v>70</v>
      </c>
      <c r="M141">
        <f t="shared" si="57"/>
        <v>39</v>
      </c>
      <c r="N141">
        <f t="shared" si="58"/>
        <v>0.54571428571428571</v>
      </c>
      <c r="O141" s="4">
        <f t="shared" si="59"/>
        <v>0.30680000000000002</v>
      </c>
      <c r="U141" s="3">
        <f t="shared" si="60"/>
        <v>130</v>
      </c>
      <c r="V141">
        <f t="shared" si="61"/>
        <v>87.5</v>
      </c>
      <c r="W141">
        <f t="shared" si="62"/>
        <v>121.25</v>
      </c>
      <c r="X141">
        <f t="shared" si="66"/>
        <v>-55.281779125600202</v>
      </c>
      <c r="Y141">
        <f t="shared" si="67"/>
        <v>107.64768132423553</v>
      </c>
      <c r="Z141">
        <f t="shared" si="63"/>
        <v>130</v>
      </c>
      <c r="AA141">
        <f t="shared" si="64"/>
        <v>0.1</v>
      </c>
      <c r="AB141">
        <f t="shared" si="68"/>
        <v>0.77146000000000003</v>
      </c>
      <c r="AC141">
        <f t="shared" si="65"/>
        <v>36605.777000000002</v>
      </c>
      <c r="AD141" s="4">
        <f t="shared" si="69"/>
        <v>25624.043900000001</v>
      </c>
      <c r="AE141" s="77">
        <f t="shared" si="70"/>
        <v>19440</v>
      </c>
      <c r="AF141" s="77">
        <f t="shared" si="71"/>
        <v>6184.0439000000006</v>
      </c>
      <c r="AH141" s="79">
        <f t="shared" si="72"/>
        <v>9386.0966666666664</v>
      </c>
      <c r="AI141" s="79">
        <f t="shared" si="73"/>
        <v>-42986.096666666665</v>
      </c>
      <c r="AJ141" s="79">
        <f t="shared" si="74"/>
        <v>-18986.096666666665</v>
      </c>
      <c r="AK141" s="80">
        <f t="shared" si="75"/>
        <v>-18986.096666666665</v>
      </c>
      <c r="AL141" s="80">
        <f t="shared" si="76"/>
        <v>-24986.096666666665</v>
      </c>
      <c r="AM141" s="80">
        <f t="shared" si="77"/>
        <v>-36802.05276666666</v>
      </c>
      <c r="AN141" s="80">
        <f t="shared" si="78"/>
        <v>-12802.052766666664</v>
      </c>
      <c r="AO141" s="80">
        <f t="shared" si="79"/>
        <v>-12802.052766666664</v>
      </c>
      <c r="AP141" s="80">
        <f t="shared" si="80"/>
        <v>-18802.052766666664</v>
      </c>
    </row>
    <row r="142" spans="1:42">
      <c r="A142" s="30" t="s">
        <v>188</v>
      </c>
      <c r="B142" s="30" t="s">
        <v>330</v>
      </c>
      <c r="C142" s="30" t="s">
        <v>357</v>
      </c>
      <c r="D142" s="30">
        <v>1</v>
      </c>
      <c r="E142" s="30">
        <v>1175</v>
      </c>
      <c r="F142" s="29">
        <f t="shared" si="54"/>
        <v>0.97297297297297303</v>
      </c>
      <c r="G142" s="31">
        <f t="shared" si="55"/>
        <v>13718.91891891892</v>
      </c>
      <c r="H142" s="30">
        <v>201</v>
      </c>
      <c r="I142" s="30">
        <v>0.52329999999999999</v>
      </c>
      <c r="J142" s="30">
        <v>106</v>
      </c>
      <c r="K142" s="33">
        <v>267</v>
      </c>
      <c r="L142">
        <f t="shared" si="56"/>
        <v>161</v>
      </c>
      <c r="M142">
        <f t="shared" si="57"/>
        <v>95</v>
      </c>
      <c r="N142">
        <f t="shared" si="58"/>
        <v>0.57204968944099377</v>
      </c>
      <c r="O142" s="4">
        <f t="shared" si="59"/>
        <v>0.52329999999999999</v>
      </c>
      <c r="U142" s="3">
        <f t="shared" si="60"/>
        <v>106</v>
      </c>
      <c r="V142">
        <f t="shared" si="61"/>
        <v>201.25</v>
      </c>
      <c r="W142">
        <f t="shared" si="62"/>
        <v>85.875</v>
      </c>
      <c r="X142">
        <f t="shared" si="66"/>
        <v>-127.14809198888047</v>
      </c>
      <c r="Y142">
        <f t="shared" si="67"/>
        <v>151.08966704574172</v>
      </c>
      <c r="Z142">
        <f t="shared" si="63"/>
        <v>151.08966704574172</v>
      </c>
      <c r="AA142">
        <f t="shared" si="64"/>
        <v>0.32404803500989676</v>
      </c>
      <c r="AB142">
        <f t="shared" si="68"/>
        <v>0.5941483850931677</v>
      </c>
      <c r="AC142">
        <f t="shared" si="65"/>
        <v>32765.933813014522</v>
      </c>
      <c r="AD142" s="4">
        <f t="shared" si="69"/>
        <v>22936.153669110165</v>
      </c>
      <c r="AE142" s="77">
        <f t="shared" si="70"/>
        <v>13718.91891891892</v>
      </c>
      <c r="AF142" s="77">
        <f t="shared" si="71"/>
        <v>9217.2347501912445</v>
      </c>
      <c r="AH142" s="79">
        <f t="shared" si="72"/>
        <v>7228.8053519668738</v>
      </c>
      <c r="AI142" s="79">
        <f t="shared" si="73"/>
        <v>-40828.805351966876</v>
      </c>
      <c r="AJ142" s="79">
        <f t="shared" si="74"/>
        <v>-16828.805351966876</v>
      </c>
      <c r="AK142" s="80">
        <f t="shared" si="75"/>
        <v>-16828.805351966876</v>
      </c>
      <c r="AL142" s="80">
        <f t="shared" si="76"/>
        <v>-22828.805351966876</v>
      </c>
      <c r="AM142" s="80">
        <f t="shared" si="77"/>
        <v>-31611.570601775631</v>
      </c>
      <c r="AN142" s="80">
        <f t="shared" si="78"/>
        <v>-7611.5706017756311</v>
      </c>
      <c r="AO142" s="80">
        <f t="shared" si="79"/>
        <v>-7611.5706017756311</v>
      </c>
      <c r="AP142" s="80">
        <f t="shared" si="80"/>
        <v>-13611.570601775631</v>
      </c>
    </row>
    <row r="143" spans="1:42">
      <c r="A143" s="30" t="s">
        <v>189</v>
      </c>
      <c r="B143" s="30" t="s">
        <v>330</v>
      </c>
      <c r="C143" s="30" t="s">
        <v>357</v>
      </c>
      <c r="D143" s="30">
        <v>2</v>
      </c>
      <c r="E143" s="30">
        <v>1725</v>
      </c>
      <c r="F143" s="29">
        <f t="shared" si="54"/>
        <v>0.97297297297297303</v>
      </c>
      <c r="G143" s="31">
        <f t="shared" si="55"/>
        <v>20140.54054054054</v>
      </c>
      <c r="H143" s="30">
        <v>242</v>
      </c>
      <c r="I143" s="30">
        <v>0.48220000000000002</v>
      </c>
      <c r="J143" s="30">
        <v>195</v>
      </c>
      <c r="K143" s="33">
        <v>305</v>
      </c>
      <c r="L143">
        <f t="shared" si="56"/>
        <v>110</v>
      </c>
      <c r="M143">
        <f t="shared" si="57"/>
        <v>47</v>
      </c>
      <c r="N143">
        <f t="shared" si="58"/>
        <v>0.44181818181818189</v>
      </c>
      <c r="O143" s="4">
        <f t="shared" si="59"/>
        <v>0.48220000000000002</v>
      </c>
      <c r="U143" s="3">
        <f t="shared" si="60"/>
        <v>195</v>
      </c>
      <c r="V143">
        <f t="shared" si="61"/>
        <v>137.5</v>
      </c>
      <c r="W143">
        <f t="shared" si="62"/>
        <v>181.25</v>
      </c>
      <c r="X143">
        <f t="shared" si="66"/>
        <v>-86.871367197371754</v>
      </c>
      <c r="Y143">
        <f t="shared" si="67"/>
        <v>164.51778493808442</v>
      </c>
      <c r="Z143">
        <f t="shared" si="63"/>
        <v>195</v>
      </c>
      <c r="AA143">
        <f t="shared" si="64"/>
        <v>0.1</v>
      </c>
      <c r="AB143">
        <f t="shared" si="68"/>
        <v>0.77146000000000003</v>
      </c>
      <c r="AC143">
        <f t="shared" si="65"/>
        <v>54908.66550000001</v>
      </c>
      <c r="AD143" s="4">
        <f t="shared" si="69"/>
        <v>38436.065850000006</v>
      </c>
      <c r="AE143" s="77">
        <f t="shared" si="70"/>
        <v>20140.54054054054</v>
      </c>
      <c r="AF143" s="77">
        <f t="shared" si="71"/>
        <v>18295.525309459466</v>
      </c>
      <c r="AH143" s="79">
        <f t="shared" si="72"/>
        <v>9386.0966666666664</v>
      </c>
      <c r="AI143" s="79">
        <f t="shared" si="73"/>
        <v>-42986.096666666665</v>
      </c>
      <c r="AJ143" s="79">
        <f t="shared" si="74"/>
        <v>-18986.096666666665</v>
      </c>
      <c r="AK143" s="80">
        <f t="shared" si="75"/>
        <v>-18986.096666666665</v>
      </c>
      <c r="AL143" s="80">
        <f t="shared" si="76"/>
        <v>-24986.096666666665</v>
      </c>
      <c r="AM143" s="80">
        <f t="shared" si="77"/>
        <v>-24690.571357207198</v>
      </c>
      <c r="AN143" s="80">
        <f t="shared" si="78"/>
        <v>-690.57135720719816</v>
      </c>
      <c r="AO143" s="80">
        <f t="shared" si="79"/>
        <v>-690.57135720719816</v>
      </c>
      <c r="AP143" s="80">
        <f t="shared" si="80"/>
        <v>-6690.5713572071982</v>
      </c>
    </row>
    <row r="144" spans="1:42">
      <c r="A144" s="30" t="s">
        <v>190</v>
      </c>
      <c r="B144" s="30" t="s">
        <v>331</v>
      </c>
      <c r="C144" s="30" t="s">
        <v>356</v>
      </c>
      <c r="D144" s="30">
        <v>1</v>
      </c>
      <c r="E144" s="30">
        <v>709</v>
      </c>
      <c r="F144" s="29">
        <f t="shared" si="54"/>
        <v>0.97297297297297303</v>
      </c>
      <c r="G144" s="31">
        <f t="shared" si="55"/>
        <v>8278.0540540540551</v>
      </c>
      <c r="H144" s="30">
        <v>158</v>
      </c>
      <c r="I144" s="30">
        <v>0.22189999999999999</v>
      </c>
      <c r="J144" s="30">
        <v>86</v>
      </c>
      <c r="K144" s="33">
        <v>192</v>
      </c>
      <c r="L144">
        <f t="shared" si="56"/>
        <v>106</v>
      </c>
      <c r="M144">
        <f t="shared" si="57"/>
        <v>72</v>
      </c>
      <c r="N144">
        <f t="shared" si="58"/>
        <v>0.64339622641509431</v>
      </c>
      <c r="O144" s="4">
        <f t="shared" si="59"/>
        <v>0.22189999999999999</v>
      </c>
      <c r="U144" s="3">
        <f t="shared" si="60"/>
        <v>86</v>
      </c>
      <c r="V144">
        <f t="shared" si="61"/>
        <v>132.5</v>
      </c>
      <c r="W144">
        <f t="shared" si="62"/>
        <v>72.75</v>
      </c>
      <c r="X144">
        <f t="shared" si="66"/>
        <v>-83.712408390194597</v>
      </c>
      <c r="Y144">
        <f t="shared" si="67"/>
        <v>107.58077457669954</v>
      </c>
      <c r="Z144">
        <f t="shared" si="63"/>
        <v>107.58077457669954</v>
      </c>
      <c r="AA144">
        <f t="shared" si="64"/>
        <v>0.26287377039018522</v>
      </c>
      <c r="AB144">
        <f t="shared" si="68"/>
        <v>0.6425616981132074</v>
      </c>
      <c r="AC144">
        <f t="shared" si="65"/>
        <v>25231.45909666345</v>
      </c>
      <c r="AD144" s="4">
        <f t="shared" si="69"/>
        <v>17662.021367664413</v>
      </c>
      <c r="AE144" s="77">
        <f t="shared" si="70"/>
        <v>8278.0540540540551</v>
      </c>
      <c r="AF144" s="77">
        <f t="shared" si="71"/>
        <v>9383.9673136103575</v>
      </c>
      <c r="AH144" s="79">
        <f t="shared" si="72"/>
        <v>7817.8339937106903</v>
      </c>
      <c r="AI144" s="79">
        <f t="shared" si="73"/>
        <v>-41417.833993710694</v>
      </c>
      <c r="AJ144" s="79">
        <f t="shared" si="74"/>
        <v>-17417.83399371069</v>
      </c>
      <c r="AK144" s="80">
        <f t="shared" si="75"/>
        <v>-17417.83399371069</v>
      </c>
      <c r="AL144" s="80">
        <f t="shared" si="76"/>
        <v>-23417.83399371069</v>
      </c>
      <c r="AM144" s="80">
        <f t="shared" si="77"/>
        <v>-32033.866680100335</v>
      </c>
      <c r="AN144" s="80">
        <f t="shared" si="78"/>
        <v>-8033.8666801003328</v>
      </c>
      <c r="AO144" s="80">
        <f t="shared" si="79"/>
        <v>-8033.8666801003328</v>
      </c>
      <c r="AP144" s="80">
        <f t="shared" si="80"/>
        <v>-14033.866680100333</v>
      </c>
    </row>
    <row r="145" spans="1:42">
      <c r="A145" s="30" t="s">
        <v>191</v>
      </c>
      <c r="B145" s="30" t="s">
        <v>331</v>
      </c>
      <c r="C145" s="30" t="s">
        <v>356</v>
      </c>
      <c r="D145" s="30">
        <v>2</v>
      </c>
      <c r="E145" s="30">
        <v>869</v>
      </c>
      <c r="F145" s="29">
        <f t="shared" si="54"/>
        <v>0.97297297297297303</v>
      </c>
      <c r="G145" s="31">
        <f t="shared" si="55"/>
        <v>10146.162162162163</v>
      </c>
      <c r="H145" s="30">
        <v>246</v>
      </c>
      <c r="I145" s="30">
        <v>0.38900000000000001</v>
      </c>
      <c r="J145" s="30">
        <v>135</v>
      </c>
      <c r="K145" s="33">
        <v>305</v>
      </c>
      <c r="L145">
        <f t="shared" si="56"/>
        <v>170</v>
      </c>
      <c r="M145">
        <f t="shared" si="57"/>
        <v>111</v>
      </c>
      <c r="N145">
        <f t="shared" si="58"/>
        <v>0.62235294117647066</v>
      </c>
      <c r="O145" s="4">
        <f t="shared" si="59"/>
        <v>0.38900000000000001</v>
      </c>
      <c r="U145" s="3">
        <f t="shared" si="60"/>
        <v>135</v>
      </c>
      <c r="V145">
        <f t="shared" si="61"/>
        <v>212.5</v>
      </c>
      <c r="W145">
        <f t="shared" si="62"/>
        <v>113.75</v>
      </c>
      <c r="X145">
        <f t="shared" si="66"/>
        <v>-134.25574930502907</v>
      </c>
      <c r="Y145">
        <f t="shared" si="67"/>
        <v>171.07294035885772</v>
      </c>
      <c r="Z145">
        <f t="shared" si="63"/>
        <v>171.07294035885772</v>
      </c>
      <c r="AA145">
        <f t="shared" si="64"/>
        <v>0.2697550134534481</v>
      </c>
      <c r="AB145">
        <f t="shared" si="68"/>
        <v>0.63711588235294125</v>
      </c>
      <c r="AC145">
        <f t="shared" si="65"/>
        <v>39782.549880357692</v>
      </c>
      <c r="AD145" s="4">
        <f t="shared" si="69"/>
        <v>27847.784916250384</v>
      </c>
      <c r="AE145" s="77">
        <f t="shared" si="70"/>
        <v>10146.162162162163</v>
      </c>
      <c r="AF145" s="77">
        <f t="shared" si="71"/>
        <v>17701.622754088221</v>
      </c>
      <c r="AH145" s="79">
        <f t="shared" si="72"/>
        <v>7751.5765686274517</v>
      </c>
      <c r="AI145" s="79">
        <f t="shared" si="73"/>
        <v>-41351.576568627454</v>
      </c>
      <c r="AJ145" s="79">
        <f t="shared" si="74"/>
        <v>-17351.576568627454</v>
      </c>
      <c r="AK145" s="80">
        <f t="shared" si="75"/>
        <v>-17351.576568627454</v>
      </c>
      <c r="AL145" s="80">
        <f t="shared" si="76"/>
        <v>-23351.576568627454</v>
      </c>
      <c r="AM145" s="80">
        <f t="shared" si="77"/>
        <v>-23649.953814539233</v>
      </c>
      <c r="AN145" s="80">
        <f t="shared" si="78"/>
        <v>350.04618546076745</v>
      </c>
      <c r="AO145" s="80">
        <f t="shared" si="79"/>
        <v>350.04618546076745</v>
      </c>
      <c r="AP145" s="80">
        <f t="shared" si="80"/>
        <v>-5649.9538145392326</v>
      </c>
    </row>
    <row r="146" spans="1:42">
      <c r="A146" s="30" t="s">
        <v>192</v>
      </c>
      <c r="B146" s="30" t="s">
        <v>331</v>
      </c>
      <c r="C146" s="30" t="s">
        <v>357</v>
      </c>
      <c r="D146" s="30">
        <v>1</v>
      </c>
      <c r="E146" s="30">
        <v>925</v>
      </c>
      <c r="F146" s="29">
        <f t="shared" si="54"/>
        <v>0.97297297297297303</v>
      </c>
      <c r="G146" s="31">
        <f t="shared" si="55"/>
        <v>10800</v>
      </c>
      <c r="H146" s="30">
        <v>207</v>
      </c>
      <c r="I146" s="30">
        <v>0.41639999999999999</v>
      </c>
      <c r="J146" s="30">
        <v>125</v>
      </c>
      <c r="K146" s="33">
        <v>288</v>
      </c>
      <c r="L146">
        <f t="shared" si="56"/>
        <v>163</v>
      </c>
      <c r="M146">
        <f t="shared" si="57"/>
        <v>82</v>
      </c>
      <c r="N146">
        <f t="shared" si="58"/>
        <v>0.50245398773006145</v>
      </c>
      <c r="O146" s="4">
        <f t="shared" si="59"/>
        <v>0.41639999999999999</v>
      </c>
      <c r="U146" s="3">
        <f t="shared" si="60"/>
        <v>125</v>
      </c>
      <c r="V146">
        <f t="shared" si="61"/>
        <v>203.75</v>
      </c>
      <c r="W146">
        <f t="shared" si="62"/>
        <v>104.625</v>
      </c>
      <c r="X146">
        <f t="shared" si="66"/>
        <v>-128.72757139246903</v>
      </c>
      <c r="Y146">
        <f t="shared" si="67"/>
        <v>161.80817222643415</v>
      </c>
      <c r="Z146">
        <f t="shared" si="63"/>
        <v>161.80817222643415</v>
      </c>
      <c r="AA146">
        <f t="shared" si="64"/>
        <v>0.28065360601930872</v>
      </c>
      <c r="AB146">
        <f t="shared" si="68"/>
        <v>0.62849073619631912</v>
      </c>
      <c r="AC146">
        <f t="shared" si="65"/>
        <v>37118.652109087925</v>
      </c>
      <c r="AD146" s="4">
        <f t="shared" si="69"/>
        <v>25983.056476361548</v>
      </c>
      <c r="AE146" s="77">
        <f t="shared" si="70"/>
        <v>10800</v>
      </c>
      <c r="AF146" s="77">
        <f t="shared" si="71"/>
        <v>15183.056476361548</v>
      </c>
      <c r="AH146" s="79">
        <f t="shared" si="72"/>
        <v>7646.6372903885504</v>
      </c>
      <c r="AI146" s="79">
        <f t="shared" si="73"/>
        <v>-41246.637290388549</v>
      </c>
      <c r="AJ146" s="79">
        <f t="shared" si="74"/>
        <v>-17246.637290388549</v>
      </c>
      <c r="AK146" s="80">
        <f t="shared" si="75"/>
        <v>-17246.637290388549</v>
      </c>
      <c r="AL146" s="80">
        <f t="shared" si="76"/>
        <v>-23246.637290388549</v>
      </c>
      <c r="AM146" s="80">
        <f t="shared" si="77"/>
        <v>-26063.580814027002</v>
      </c>
      <c r="AN146" s="80">
        <f t="shared" si="78"/>
        <v>-2063.5808140270019</v>
      </c>
      <c r="AO146" s="80">
        <f t="shared" si="79"/>
        <v>-2063.5808140270019</v>
      </c>
      <c r="AP146" s="80">
        <f t="shared" si="80"/>
        <v>-8063.5808140270019</v>
      </c>
    </row>
    <row r="147" spans="1:42">
      <c r="A147" s="30" t="s">
        <v>193</v>
      </c>
      <c r="B147" s="30" t="s">
        <v>331</v>
      </c>
      <c r="C147" s="30" t="s">
        <v>357</v>
      </c>
      <c r="D147" s="30">
        <v>2</v>
      </c>
      <c r="E147" s="30">
        <v>1350</v>
      </c>
      <c r="F147" s="29">
        <f t="shared" si="54"/>
        <v>0.97297297297297303</v>
      </c>
      <c r="G147" s="31">
        <f t="shared" si="55"/>
        <v>15762.162162162163</v>
      </c>
      <c r="H147" s="30">
        <v>224</v>
      </c>
      <c r="I147" s="30">
        <v>0.4849</v>
      </c>
      <c r="J147" s="30">
        <v>119</v>
      </c>
      <c r="K147" s="33">
        <v>360</v>
      </c>
      <c r="L147">
        <f t="shared" si="56"/>
        <v>241</v>
      </c>
      <c r="M147">
        <f t="shared" si="57"/>
        <v>105</v>
      </c>
      <c r="N147">
        <f t="shared" si="58"/>
        <v>0.44854771784232361</v>
      </c>
      <c r="O147" s="4">
        <f t="shared" si="59"/>
        <v>0.4849</v>
      </c>
      <c r="U147" s="3">
        <f t="shared" si="60"/>
        <v>119</v>
      </c>
      <c r="V147">
        <f t="shared" si="61"/>
        <v>301.25</v>
      </c>
      <c r="W147">
        <f t="shared" si="62"/>
        <v>88.875</v>
      </c>
      <c r="X147">
        <f t="shared" si="66"/>
        <v>-190.32726813242357</v>
      </c>
      <c r="Y147">
        <f t="shared" si="67"/>
        <v>206.32987427343951</v>
      </c>
      <c r="Z147">
        <f t="shared" si="63"/>
        <v>206.32987427343951</v>
      </c>
      <c r="AA147">
        <f t="shared" si="64"/>
        <v>0.38989169883299424</v>
      </c>
      <c r="AB147">
        <f t="shared" si="68"/>
        <v>0.54203970954356839</v>
      </c>
      <c r="AC147">
        <f t="shared" si="65"/>
        <v>40821.229569287687</v>
      </c>
      <c r="AD147" s="4">
        <f t="shared" si="69"/>
        <v>28574.860698501379</v>
      </c>
      <c r="AE147" s="77">
        <f t="shared" si="70"/>
        <v>15762.162162162163</v>
      </c>
      <c r="AF147" s="77">
        <f t="shared" si="71"/>
        <v>12812.698536339216</v>
      </c>
      <c r="AH147" s="79">
        <f t="shared" si="72"/>
        <v>6594.816466113416</v>
      </c>
      <c r="AI147" s="79">
        <f t="shared" si="73"/>
        <v>-40194.816466113414</v>
      </c>
      <c r="AJ147" s="79">
        <f t="shared" si="74"/>
        <v>-16194.816466113416</v>
      </c>
      <c r="AK147" s="80">
        <f t="shared" si="75"/>
        <v>-16194.816466113416</v>
      </c>
      <c r="AL147" s="80">
        <f t="shared" si="76"/>
        <v>-22194.816466113414</v>
      </c>
      <c r="AM147" s="80">
        <f t="shared" si="77"/>
        <v>-27382.117929774198</v>
      </c>
      <c r="AN147" s="80">
        <f t="shared" si="78"/>
        <v>-3382.1179297742001</v>
      </c>
      <c r="AO147" s="80">
        <f t="shared" si="79"/>
        <v>-3382.1179297742001</v>
      </c>
      <c r="AP147" s="80">
        <f t="shared" si="80"/>
        <v>-9382.1179297741983</v>
      </c>
    </row>
    <row r="148" spans="1:42">
      <c r="A148" s="30" t="s">
        <v>194</v>
      </c>
      <c r="B148" s="30" t="s">
        <v>332</v>
      </c>
      <c r="C148" s="30" t="s">
        <v>356</v>
      </c>
      <c r="D148" s="30">
        <v>1</v>
      </c>
      <c r="E148" s="30">
        <v>900</v>
      </c>
      <c r="F148" s="29">
        <f t="shared" si="54"/>
        <v>0.97297297297297303</v>
      </c>
      <c r="G148" s="31">
        <f t="shared" si="55"/>
        <v>10508.108108108108</v>
      </c>
      <c r="H148" s="30">
        <v>139</v>
      </c>
      <c r="I148" s="30">
        <v>0.55069999999999997</v>
      </c>
      <c r="J148" s="30">
        <v>89</v>
      </c>
      <c r="K148" s="33">
        <v>177</v>
      </c>
      <c r="L148">
        <f t="shared" si="56"/>
        <v>88</v>
      </c>
      <c r="M148">
        <f t="shared" si="57"/>
        <v>50</v>
      </c>
      <c r="N148">
        <f t="shared" si="58"/>
        <v>0.55454545454545456</v>
      </c>
      <c r="O148" s="4">
        <f t="shared" si="59"/>
        <v>0.55069999999999997</v>
      </c>
      <c r="U148" s="3">
        <f t="shared" si="60"/>
        <v>89</v>
      </c>
      <c r="V148">
        <f t="shared" si="61"/>
        <v>110</v>
      </c>
      <c r="W148">
        <f t="shared" si="62"/>
        <v>78</v>
      </c>
      <c r="X148">
        <f t="shared" si="66"/>
        <v>-69.497093757897403</v>
      </c>
      <c r="Y148">
        <f t="shared" si="67"/>
        <v>98.114227950467537</v>
      </c>
      <c r="Z148">
        <f t="shared" si="63"/>
        <v>98.114227950467537</v>
      </c>
      <c r="AA148">
        <f t="shared" si="64"/>
        <v>0.18285661773152306</v>
      </c>
      <c r="AB148">
        <f t="shared" si="68"/>
        <v>0.7058872727272727</v>
      </c>
      <c r="AC148">
        <f t="shared" si="65"/>
        <v>25279.01844604958</v>
      </c>
      <c r="AD148" s="4">
        <f t="shared" si="69"/>
        <v>17695.312912234705</v>
      </c>
      <c r="AE148" s="77">
        <f t="shared" si="70"/>
        <v>10508.108108108108</v>
      </c>
      <c r="AF148" s="77">
        <f t="shared" si="71"/>
        <v>7187.2048041265971</v>
      </c>
      <c r="AH148" s="79">
        <f t="shared" si="72"/>
        <v>8588.2951515151508</v>
      </c>
      <c r="AI148" s="79">
        <f t="shared" si="73"/>
        <v>-42188.295151515151</v>
      </c>
      <c r="AJ148" s="79">
        <f t="shared" si="74"/>
        <v>-18188.295151515151</v>
      </c>
      <c r="AK148" s="80">
        <f t="shared" si="75"/>
        <v>-18188.295151515151</v>
      </c>
      <c r="AL148" s="80">
        <f t="shared" si="76"/>
        <v>-24188.295151515151</v>
      </c>
      <c r="AM148" s="80">
        <f t="shared" si="77"/>
        <v>-35001.090347388556</v>
      </c>
      <c r="AN148" s="80">
        <f t="shared" si="78"/>
        <v>-11001.090347388554</v>
      </c>
      <c r="AO148" s="80">
        <f t="shared" si="79"/>
        <v>-11001.090347388554</v>
      </c>
      <c r="AP148" s="80">
        <f t="shared" si="80"/>
        <v>-17001.090347388556</v>
      </c>
    </row>
    <row r="149" spans="1:42">
      <c r="A149" s="30" t="s">
        <v>195</v>
      </c>
      <c r="B149" s="30" t="s">
        <v>327</v>
      </c>
      <c r="C149" s="30" t="s">
        <v>357</v>
      </c>
      <c r="D149" s="30">
        <v>2</v>
      </c>
      <c r="E149" s="30">
        <v>3200</v>
      </c>
      <c r="F149" s="29">
        <f t="shared" si="54"/>
        <v>0.97297297297297303</v>
      </c>
      <c r="G149" s="31">
        <f t="shared" si="55"/>
        <v>37362.162162162167</v>
      </c>
      <c r="H149" s="30">
        <v>325</v>
      </c>
      <c r="I149" s="30">
        <v>0.81640000000000001</v>
      </c>
      <c r="J149" s="30">
        <v>195</v>
      </c>
      <c r="K149" s="33">
        <v>844</v>
      </c>
      <c r="L149">
        <f t="shared" si="56"/>
        <v>649</v>
      </c>
      <c r="M149">
        <f t="shared" si="57"/>
        <v>130</v>
      </c>
      <c r="N149">
        <f t="shared" si="58"/>
        <v>0.26024653312788903</v>
      </c>
      <c r="O149" s="4">
        <f t="shared" si="59"/>
        <v>0.81640000000000001</v>
      </c>
      <c r="U149" s="3">
        <f t="shared" si="60"/>
        <v>195</v>
      </c>
      <c r="V149">
        <f t="shared" si="61"/>
        <v>811.25</v>
      </c>
      <c r="W149">
        <f t="shared" si="62"/>
        <v>113.875</v>
      </c>
      <c r="X149">
        <f t="shared" si="66"/>
        <v>-512.54106646449327</v>
      </c>
      <c r="Y149">
        <f t="shared" si="67"/>
        <v>492.90493113469802</v>
      </c>
      <c r="Z149">
        <f t="shared" si="63"/>
        <v>492.90493113469802</v>
      </c>
      <c r="AA149">
        <f t="shared" si="64"/>
        <v>0.46721717243106076</v>
      </c>
      <c r="AB149">
        <f t="shared" si="68"/>
        <v>0.48084432973805852</v>
      </c>
      <c r="AC149">
        <f t="shared" si="65"/>
        <v>86508.847551157436</v>
      </c>
      <c r="AD149" s="4">
        <f t="shared" si="69"/>
        <v>60556.193285810201</v>
      </c>
      <c r="AE149" s="77">
        <f t="shared" si="70"/>
        <v>37362.162162162167</v>
      </c>
      <c r="AF149" s="77">
        <f t="shared" si="71"/>
        <v>23194.031123648034</v>
      </c>
      <c r="AH149" s="79">
        <f t="shared" si="72"/>
        <v>5850.2726784797123</v>
      </c>
      <c r="AI149" s="79">
        <f t="shared" si="73"/>
        <v>-39450.272678479712</v>
      </c>
      <c r="AJ149" s="79">
        <f t="shared" si="74"/>
        <v>-15450.272678479712</v>
      </c>
      <c r="AK149" s="80">
        <f t="shared" si="75"/>
        <v>-15450.272678479712</v>
      </c>
      <c r="AL149" s="80">
        <f t="shared" si="76"/>
        <v>-21450.272678479712</v>
      </c>
      <c r="AM149" s="80">
        <f t="shared" si="77"/>
        <v>-16256.241554831679</v>
      </c>
      <c r="AN149" s="80">
        <f t="shared" si="78"/>
        <v>7743.7584451683215</v>
      </c>
      <c r="AO149" s="80">
        <f t="shared" si="79"/>
        <v>7743.7584451683215</v>
      </c>
      <c r="AP149" s="80">
        <f t="shared" si="80"/>
        <v>1743.7584451683215</v>
      </c>
    </row>
    <row r="150" spans="1:42">
      <c r="A150" s="30" t="s">
        <v>196</v>
      </c>
      <c r="B150" s="30" t="s">
        <v>332</v>
      </c>
      <c r="C150" s="30" t="s">
        <v>356</v>
      </c>
      <c r="D150" s="30">
        <v>2</v>
      </c>
      <c r="E150" s="30">
        <v>1325</v>
      </c>
      <c r="F150" s="29">
        <f t="shared" si="54"/>
        <v>0.97297297297297303</v>
      </c>
      <c r="G150" s="31">
        <f t="shared" si="55"/>
        <v>15470.270270270272</v>
      </c>
      <c r="H150" s="30">
        <v>283</v>
      </c>
      <c r="I150" s="30">
        <v>0.29320000000000002</v>
      </c>
      <c r="J150" s="30">
        <v>161</v>
      </c>
      <c r="K150" s="33">
        <v>319</v>
      </c>
      <c r="L150">
        <f t="shared" si="56"/>
        <v>158</v>
      </c>
      <c r="M150">
        <f t="shared" si="57"/>
        <v>122</v>
      </c>
      <c r="N150">
        <f t="shared" si="58"/>
        <v>0.71772151898734182</v>
      </c>
      <c r="O150" s="4">
        <f t="shared" si="59"/>
        <v>0.29320000000000002</v>
      </c>
      <c r="U150" s="3">
        <f t="shared" si="60"/>
        <v>161</v>
      </c>
      <c r="V150">
        <f t="shared" si="61"/>
        <v>197.5</v>
      </c>
      <c r="W150">
        <f t="shared" si="62"/>
        <v>141.25</v>
      </c>
      <c r="X150">
        <f t="shared" si="66"/>
        <v>-124.7788728834976</v>
      </c>
      <c r="Y150">
        <f t="shared" si="67"/>
        <v>176.76190927470307</v>
      </c>
      <c r="Z150">
        <f t="shared" si="63"/>
        <v>176.76190927470307</v>
      </c>
      <c r="AA150">
        <f t="shared" si="64"/>
        <v>0.17980713556811681</v>
      </c>
      <c r="AB150">
        <f t="shared" si="68"/>
        <v>0.70830063291139234</v>
      </c>
      <c r="AC150">
        <f t="shared" si="65"/>
        <v>45698.208858072881</v>
      </c>
      <c r="AD150" s="4">
        <f t="shared" si="69"/>
        <v>31988.746200651014</v>
      </c>
      <c r="AE150" s="77">
        <f t="shared" si="70"/>
        <v>15470.270270270272</v>
      </c>
      <c r="AF150" s="77">
        <f t="shared" si="71"/>
        <v>16518.475930380744</v>
      </c>
      <c r="AH150" s="79">
        <f t="shared" si="72"/>
        <v>8617.6577004219398</v>
      </c>
      <c r="AI150" s="79">
        <f t="shared" si="73"/>
        <v>-42217.657700421943</v>
      </c>
      <c r="AJ150" s="79">
        <f t="shared" si="74"/>
        <v>-18217.65770042194</v>
      </c>
      <c r="AK150" s="80">
        <f t="shared" si="75"/>
        <v>-18217.65770042194</v>
      </c>
      <c r="AL150" s="80">
        <f t="shared" si="76"/>
        <v>-24217.65770042194</v>
      </c>
      <c r="AM150" s="80">
        <f t="shared" si="77"/>
        <v>-25699.181770041199</v>
      </c>
      <c r="AN150" s="80">
        <f t="shared" si="78"/>
        <v>-1699.1817700411957</v>
      </c>
      <c r="AO150" s="80">
        <f t="shared" si="79"/>
        <v>-1699.1817700411957</v>
      </c>
      <c r="AP150" s="80">
        <f t="shared" si="80"/>
        <v>-7699.1817700411957</v>
      </c>
    </row>
    <row r="151" spans="1:42">
      <c r="A151" s="30" t="s">
        <v>197</v>
      </c>
      <c r="B151" s="30" t="s">
        <v>332</v>
      </c>
      <c r="C151" s="30" t="s">
        <v>357</v>
      </c>
      <c r="D151" s="30">
        <v>1</v>
      </c>
      <c r="E151" s="30">
        <v>975</v>
      </c>
      <c r="F151" s="29">
        <f t="shared" si="54"/>
        <v>0.97297297297297303</v>
      </c>
      <c r="G151" s="31">
        <f t="shared" si="55"/>
        <v>11383.783783783785</v>
      </c>
      <c r="H151" s="30">
        <v>192</v>
      </c>
      <c r="I151" s="30">
        <v>0.50139999999999996</v>
      </c>
      <c r="J151" s="30">
        <v>145</v>
      </c>
      <c r="K151" s="33">
        <v>300</v>
      </c>
      <c r="L151">
        <f t="shared" si="56"/>
        <v>155</v>
      </c>
      <c r="M151">
        <f t="shared" si="57"/>
        <v>47</v>
      </c>
      <c r="N151">
        <f t="shared" si="58"/>
        <v>0.34258064516129033</v>
      </c>
      <c r="O151" s="4">
        <f t="shared" si="59"/>
        <v>0.50139999999999996</v>
      </c>
      <c r="U151" s="3">
        <f t="shared" si="60"/>
        <v>145</v>
      </c>
      <c r="V151">
        <f t="shared" si="61"/>
        <v>193.75</v>
      </c>
      <c r="W151">
        <f t="shared" si="62"/>
        <v>125.625</v>
      </c>
      <c r="X151">
        <f t="shared" si="66"/>
        <v>-122.40965377811473</v>
      </c>
      <c r="Y151">
        <f t="shared" si="67"/>
        <v>166.9341515036644</v>
      </c>
      <c r="Z151">
        <f t="shared" si="63"/>
        <v>166.9341515036644</v>
      </c>
      <c r="AA151">
        <f t="shared" si="64"/>
        <v>0.21320852388988076</v>
      </c>
      <c r="AB151">
        <f t="shared" si="68"/>
        <v>0.68186677419354835</v>
      </c>
      <c r="AC151">
        <f t="shared" si="65"/>
        <v>41546.800756817363</v>
      </c>
      <c r="AD151" s="4">
        <f t="shared" si="69"/>
        <v>29082.760529772153</v>
      </c>
      <c r="AE151" s="77">
        <f t="shared" si="70"/>
        <v>11383.783783783785</v>
      </c>
      <c r="AF151" s="77">
        <f t="shared" si="71"/>
        <v>17698.976745988366</v>
      </c>
      <c r="AH151" s="79">
        <f t="shared" si="72"/>
        <v>8296.045752688171</v>
      </c>
      <c r="AI151" s="79">
        <f t="shared" si="73"/>
        <v>-41896.045752688173</v>
      </c>
      <c r="AJ151" s="79">
        <f t="shared" si="74"/>
        <v>-17896.045752688173</v>
      </c>
      <c r="AK151" s="80">
        <f t="shared" si="75"/>
        <v>-17896.045752688173</v>
      </c>
      <c r="AL151" s="80">
        <f t="shared" si="76"/>
        <v>-23896.045752688173</v>
      </c>
      <c r="AM151" s="80">
        <f t="shared" si="77"/>
        <v>-24197.069006699807</v>
      </c>
      <c r="AN151" s="80">
        <f t="shared" si="78"/>
        <v>-197.06900669980678</v>
      </c>
      <c r="AO151" s="80">
        <f t="shared" si="79"/>
        <v>-197.06900669980678</v>
      </c>
      <c r="AP151" s="80">
        <f t="shared" si="80"/>
        <v>-6197.0690066998068</v>
      </c>
    </row>
    <row r="152" spans="1:42">
      <c r="A152" s="30" t="s">
        <v>198</v>
      </c>
      <c r="B152" s="30" t="s">
        <v>332</v>
      </c>
      <c r="C152" s="30" t="s">
        <v>357</v>
      </c>
      <c r="D152" s="30">
        <v>2</v>
      </c>
      <c r="E152" s="30">
        <v>1550</v>
      </c>
      <c r="F152" s="29">
        <f t="shared" si="54"/>
        <v>0.97297297297297303</v>
      </c>
      <c r="G152" s="31">
        <f t="shared" si="55"/>
        <v>18097.297297297297</v>
      </c>
      <c r="H152" s="30">
        <v>307</v>
      </c>
      <c r="I152" s="30">
        <v>0.3014</v>
      </c>
      <c r="J152" s="30">
        <v>185</v>
      </c>
      <c r="K152" s="33">
        <v>376</v>
      </c>
      <c r="L152">
        <f t="shared" si="56"/>
        <v>191</v>
      </c>
      <c r="M152">
        <f t="shared" si="57"/>
        <v>122</v>
      </c>
      <c r="N152">
        <f t="shared" si="58"/>
        <v>0.61099476439790579</v>
      </c>
      <c r="O152" s="4">
        <f t="shared" si="59"/>
        <v>0.3014</v>
      </c>
      <c r="U152" s="3">
        <f t="shared" si="60"/>
        <v>185</v>
      </c>
      <c r="V152">
        <f t="shared" si="61"/>
        <v>238.75</v>
      </c>
      <c r="W152">
        <f t="shared" si="62"/>
        <v>161.125</v>
      </c>
      <c r="X152">
        <f t="shared" si="66"/>
        <v>-150.84028304270913</v>
      </c>
      <c r="Y152">
        <f t="shared" si="67"/>
        <v>208.8672447561284</v>
      </c>
      <c r="Z152">
        <f t="shared" si="63"/>
        <v>208.8672447561284</v>
      </c>
      <c r="AA152">
        <f t="shared" si="64"/>
        <v>0.1999675173031556</v>
      </c>
      <c r="AB152">
        <f t="shared" si="68"/>
        <v>0.69234570680628271</v>
      </c>
      <c r="AC152">
        <f t="shared" si="65"/>
        <v>52782.044172767339</v>
      </c>
      <c r="AD152" s="4">
        <f t="shared" si="69"/>
        <v>36947.430920937135</v>
      </c>
      <c r="AE152" s="77">
        <f t="shared" si="70"/>
        <v>18097.297297297297</v>
      </c>
      <c r="AF152" s="77">
        <f t="shared" si="71"/>
        <v>18850.133623639838</v>
      </c>
      <c r="AH152" s="79">
        <f t="shared" si="72"/>
        <v>8423.5394328097718</v>
      </c>
      <c r="AI152" s="79">
        <f t="shared" si="73"/>
        <v>-42023.539432809775</v>
      </c>
      <c r="AJ152" s="79">
        <f t="shared" si="74"/>
        <v>-18023.539432809772</v>
      </c>
      <c r="AK152" s="80">
        <f t="shared" si="75"/>
        <v>-18023.539432809772</v>
      </c>
      <c r="AL152" s="80">
        <f t="shared" si="76"/>
        <v>-24023.539432809772</v>
      </c>
      <c r="AM152" s="80">
        <f t="shared" si="77"/>
        <v>-23173.405809169937</v>
      </c>
      <c r="AN152" s="80">
        <f t="shared" si="78"/>
        <v>826.59419083006651</v>
      </c>
      <c r="AO152" s="80">
        <f t="shared" si="79"/>
        <v>826.59419083006651</v>
      </c>
      <c r="AP152" s="80">
        <f t="shared" si="80"/>
        <v>-5173.4058091699335</v>
      </c>
    </row>
    <row r="153" spans="1:42">
      <c r="A153" s="30" t="s">
        <v>199</v>
      </c>
      <c r="B153" s="30" t="s">
        <v>333</v>
      </c>
      <c r="C153" s="30" t="s">
        <v>356</v>
      </c>
      <c r="D153" s="30">
        <v>1</v>
      </c>
      <c r="E153" s="30">
        <v>1165</v>
      </c>
      <c r="F153" s="29">
        <f t="shared" si="54"/>
        <v>0.97297297297297303</v>
      </c>
      <c r="G153" s="31">
        <f t="shared" si="55"/>
        <v>13602.162162162163</v>
      </c>
      <c r="H153" s="30">
        <v>180</v>
      </c>
      <c r="I153" s="30">
        <v>0.34250000000000003</v>
      </c>
      <c r="J153" s="30">
        <v>135</v>
      </c>
      <c r="K153" s="33">
        <v>220</v>
      </c>
      <c r="L153">
        <f t="shared" si="56"/>
        <v>85</v>
      </c>
      <c r="M153">
        <f t="shared" si="57"/>
        <v>45</v>
      </c>
      <c r="N153">
        <f t="shared" si="58"/>
        <v>0.52352941176470591</v>
      </c>
      <c r="O153" s="4">
        <f t="shared" si="59"/>
        <v>0.34250000000000003</v>
      </c>
      <c r="U153" s="3">
        <f t="shared" si="60"/>
        <v>135</v>
      </c>
      <c r="V153">
        <f t="shared" si="61"/>
        <v>106.25</v>
      </c>
      <c r="W153">
        <f t="shared" si="62"/>
        <v>124.375</v>
      </c>
      <c r="X153">
        <f t="shared" si="66"/>
        <v>-67.127874652514535</v>
      </c>
      <c r="Y153">
        <f t="shared" si="67"/>
        <v>119.28647017942887</v>
      </c>
      <c r="Z153">
        <f t="shared" si="63"/>
        <v>135</v>
      </c>
      <c r="AA153">
        <f t="shared" si="64"/>
        <v>0.1</v>
      </c>
      <c r="AB153">
        <f t="shared" si="68"/>
        <v>0.77146000000000003</v>
      </c>
      <c r="AC153">
        <f t="shared" si="65"/>
        <v>38013.691500000001</v>
      </c>
      <c r="AD153" s="4">
        <f t="shared" si="69"/>
        <v>26609.584049999998</v>
      </c>
      <c r="AE153" s="77">
        <f t="shared" si="70"/>
        <v>13602.162162162163</v>
      </c>
      <c r="AF153" s="77">
        <f t="shared" si="71"/>
        <v>13007.421887837834</v>
      </c>
      <c r="AH153" s="79">
        <f t="shared" si="72"/>
        <v>9386.0966666666664</v>
      </c>
      <c r="AI153" s="79">
        <f t="shared" si="73"/>
        <v>-42986.096666666665</v>
      </c>
      <c r="AJ153" s="79">
        <f t="shared" si="74"/>
        <v>-18986.096666666665</v>
      </c>
      <c r="AK153" s="80">
        <f t="shared" si="75"/>
        <v>-18986.096666666665</v>
      </c>
      <c r="AL153" s="80">
        <f t="shared" si="76"/>
        <v>-24986.096666666665</v>
      </c>
      <c r="AM153" s="80">
        <f t="shared" si="77"/>
        <v>-29978.67477882883</v>
      </c>
      <c r="AN153" s="80">
        <f t="shared" si="78"/>
        <v>-5978.6747788288303</v>
      </c>
      <c r="AO153" s="80">
        <f t="shared" si="79"/>
        <v>-5978.6747788288303</v>
      </c>
      <c r="AP153" s="80">
        <f t="shared" si="80"/>
        <v>-11978.67477882883</v>
      </c>
    </row>
    <row r="154" spans="1:42">
      <c r="A154" s="30" t="s">
        <v>200</v>
      </c>
      <c r="B154" s="30" t="s">
        <v>333</v>
      </c>
      <c r="C154" s="30" t="s">
        <v>356</v>
      </c>
      <c r="D154" s="30">
        <v>2</v>
      </c>
      <c r="E154" s="30">
        <v>1625</v>
      </c>
      <c r="F154" s="29">
        <f t="shared" si="54"/>
        <v>0.97297297297297303</v>
      </c>
      <c r="G154" s="31">
        <f t="shared" si="55"/>
        <v>18972.972972972973</v>
      </c>
      <c r="H154" s="30">
        <v>260</v>
      </c>
      <c r="I154" s="30">
        <v>0.6</v>
      </c>
      <c r="J154" s="30">
        <v>220</v>
      </c>
      <c r="K154" s="33">
        <v>312</v>
      </c>
      <c r="L154">
        <f t="shared" si="56"/>
        <v>92</v>
      </c>
      <c r="M154">
        <f t="shared" si="57"/>
        <v>40</v>
      </c>
      <c r="N154">
        <f t="shared" si="58"/>
        <v>0.44782608695652171</v>
      </c>
      <c r="O154" s="4">
        <f t="shared" si="59"/>
        <v>0.6</v>
      </c>
      <c r="U154" s="3">
        <f t="shared" si="60"/>
        <v>220</v>
      </c>
      <c r="V154">
        <f t="shared" si="61"/>
        <v>115</v>
      </c>
      <c r="W154">
        <f t="shared" si="62"/>
        <v>208.5</v>
      </c>
      <c r="X154">
        <f t="shared" si="66"/>
        <v>-72.656052565074546</v>
      </c>
      <c r="Y154">
        <f t="shared" si="67"/>
        <v>166.05123831185242</v>
      </c>
      <c r="Z154">
        <f t="shared" si="63"/>
        <v>220</v>
      </c>
      <c r="AA154">
        <f t="shared" si="64"/>
        <v>0.1</v>
      </c>
      <c r="AB154">
        <f t="shared" si="68"/>
        <v>0.77146000000000003</v>
      </c>
      <c r="AC154">
        <f t="shared" si="65"/>
        <v>61948.238000000005</v>
      </c>
      <c r="AD154" s="4">
        <f t="shared" si="69"/>
        <v>43363.766600000003</v>
      </c>
      <c r="AE154" s="77">
        <f t="shared" si="70"/>
        <v>18972.972972972973</v>
      </c>
      <c r="AF154" s="77">
        <f t="shared" si="71"/>
        <v>24390.793627027029</v>
      </c>
      <c r="AH154" s="79">
        <f t="shared" si="72"/>
        <v>9386.0966666666664</v>
      </c>
      <c r="AI154" s="79">
        <f t="shared" si="73"/>
        <v>-42986.096666666665</v>
      </c>
      <c r="AJ154" s="79">
        <f t="shared" si="74"/>
        <v>-18986.096666666665</v>
      </c>
      <c r="AK154" s="80">
        <f t="shared" si="75"/>
        <v>-18986.096666666665</v>
      </c>
      <c r="AL154" s="80">
        <f t="shared" si="76"/>
        <v>-24986.096666666665</v>
      </c>
      <c r="AM154" s="80">
        <f t="shared" si="77"/>
        <v>-18595.303039639635</v>
      </c>
      <c r="AN154" s="80">
        <f t="shared" si="78"/>
        <v>5404.6969603603648</v>
      </c>
      <c r="AO154" s="80">
        <f t="shared" si="79"/>
        <v>5404.6969603603648</v>
      </c>
      <c r="AP154" s="80">
        <f t="shared" si="80"/>
        <v>-595.30303963963524</v>
      </c>
    </row>
    <row r="155" spans="1:42">
      <c r="A155" s="30" t="s">
        <v>201</v>
      </c>
      <c r="B155" s="30" t="s">
        <v>333</v>
      </c>
      <c r="C155" s="30" t="s">
        <v>357</v>
      </c>
      <c r="D155" s="30">
        <v>1</v>
      </c>
      <c r="E155" s="30">
        <v>1400</v>
      </c>
      <c r="F155" s="29">
        <f t="shared" si="54"/>
        <v>0.97297297297297303</v>
      </c>
      <c r="G155" s="31">
        <f t="shared" si="55"/>
        <v>16345.945945945947</v>
      </c>
      <c r="H155" s="30">
        <v>232</v>
      </c>
      <c r="I155" s="30">
        <v>0.49859999999999999</v>
      </c>
      <c r="J155" s="30">
        <v>135</v>
      </c>
      <c r="K155" s="33">
        <v>287</v>
      </c>
      <c r="L155">
        <f t="shared" si="56"/>
        <v>152</v>
      </c>
      <c r="M155">
        <f t="shared" si="57"/>
        <v>97</v>
      </c>
      <c r="N155">
        <f t="shared" si="58"/>
        <v>0.61052631578947369</v>
      </c>
      <c r="O155" s="4">
        <f t="shared" si="59"/>
        <v>0.49859999999999999</v>
      </c>
      <c r="U155" s="3">
        <f t="shared" si="60"/>
        <v>135</v>
      </c>
      <c r="V155">
        <f t="shared" si="61"/>
        <v>190</v>
      </c>
      <c r="W155">
        <f t="shared" si="62"/>
        <v>116</v>
      </c>
      <c r="X155">
        <f t="shared" si="66"/>
        <v>-120.04043467273186</v>
      </c>
      <c r="Y155">
        <f t="shared" si="67"/>
        <v>160.10639373262572</v>
      </c>
      <c r="Z155">
        <f t="shared" si="63"/>
        <v>160.10639373262572</v>
      </c>
      <c r="AA155">
        <f t="shared" si="64"/>
        <v>0.23213891438224063</v>
      </c>
      <c r="AB155">
        <f t="shared" si="68"/>
        <v>0.66688526315789476</v>
      </c>
      <c r="AC155">
        <f t="shared" si="65"/>
        <v>38971.996998939918</v>
      </c>
      <c r="AD155" s="4">
        <f t="shared" si="69"/>
        <v>27280.39789925794</v>
      </c>
      <c r="AE155" s="77">
        <f t="shared" si="70"/>
        <v>16345.945945945947</v>
      </c>
      <c r="AF155" s="77">
        <f t="shared" si="71"/>
        <v>10934.451953311993</v>
      </c>
      <c r="AH155" s="79">
        <f t="shared" si="72"/>
        <v>8113.7707017543862</v>
      </c>
      <c r="AI155" s="79">
        <f t="shared" si="73"/>
        <v>-41713.770701754387</v>
      </c>
      <c r="AJ155" s="79">
        <f t="shared" si="74"/>
        <v>-17713.770701754387</v>
      </c>
      <c r="AK155" s="80">
        <f t="shared" si="75"/>
        <v>-17713.770701754387</v>
      </c>
      <c r="AL155" s="80">
        <f t="shared" si="76"/>
        <v>-23713.770701754387</v>
      </c>
      <c r="AM155" s="80">
        <f t="shared" si="77"/>
        <v>-30779.318748442394</v>
      </c>
      <c r="AN155" s="80">
        <f t="shared" si="78"/>
        <v>-6779.3187484423943</v>
      </c>
      <c r="AO155" s="80">
        <f t="shared" si="79"/>
        <v>-6779.3187484423943</v>
      </c>
      <c r="AP155" s="80">
        <f t="shared" si="80"/>
        <v>-12779.318748442394</v>
      </c>
    </row>
    <row r="156" spans="1:42">
      <c r="A156" s="30" t="s">
        <v>202</v>
      </c>
      <c r="B156" s="30" t="s">
        <v>333</v>
      </c>
      <c r="C156" s="30" t="s">
        <v>357</v>
      </c>
      <c r="D156" s="30">
        <v>2</v>
      </c>
      <c r="E156" s="30">
        <v>1995</v>
      </c>
      <c r="F156" s="29">
        <f t="shared" si="54"/>
        <v>0.97297297297297303</v>
      </c>
      <c r="G156" s="31">
        <f t="shared" si="55"/>
        <v>23292.972972972973</v>
      </c>
      <c r="H156" s="30">
        <v>292</v>
      </c>
      <c r="I156" s="30">
        <v>0.63839999999999997</v>
      </c>
      <c r="J156" s="30">
        <v>224</v>
      </c>
      <c r="K156" s="33">
        <v>331</v>
      </c>
      <c r="L156">
        <f t="shared" si="56"/>
        <v>107</v>
      </c>
      <c r="M156">
        <f t="shared" si="57"/>
        <v>68</v>
      </c>
      <c r="N156">
        <f t="shared" si="58"/>
        <v>0.60841121495327111</v>
      </c>
      <c r="O156" s="4">
        <f t="shared" si="59"/>
        <v>0.63839999999999997</v>
      </c>
      <c r="U156" s="3">
        <f t="shared" si="60"/>
        <v>224</v>
      </c>
      <c r="V156">
        <f t="shared" si="61"/>
        <v>133.75</v>
      </c>
      <c r="W156">
        <f t="shared" si="62"/>
        <v>210.625</v>
      </c>
      <c r="X156">
        <f t="shared" si="66"/>
        <v>-84.502148091988886</v>
      </c>
      <c r="Y156">
        <f t="shared" si="67"/>
        <v>177.19002716704577</v>
      </c>
      <c r="Z156">
        <f t="shared" si="63"/>
        <v>224</v>
      </c>
      <c r="AA156">
        <f t="shared" si="64"/>
        <v>0.1</v>
      </c>
      <c r="AB156">
        <f t="shared" si="68"/>
        <v>0.77146000000000003</v>
      </c>
      <c r="AC156">
        <f t="shared" si="65"/>
        <v>63074.569600000003</v>
      </c>
      <c r="AD156" s="4">
        <f t="shared" si="69"/>
        <v>44152.19872</v>
      </c>
      <c r="AE156" s="77">
        <f t="shared" si="70"/>
        <v>23292.972972972973</v>
      </c>
      <c r="AF156" s="77">
        <f t="shared" si="71"/>
        <v>20859.225747027027</v>
      </c>
      <c r="AH156" s="79">
        <f t="shared" si="72"/>
        <v>9386.0966666666664</v>
      </c>
      <c r="AI156" s="79">
        <f t="shared" si="73"/>
        <v>-42986.096666666665</v>
      </c>
      <c r="AJ156" s="79">
        <f t="shared" si="74"/>
        <v>-18986.096666666665</v>
      </c>
      <c r="AK156" s="80">
        <f t="shared" si="75"/>
        <v>-18986.096666666665</v>
      </c>
      <c r="AL156" s="80">
        <f t="shared" si="76"/>
        <v>-24986.096666666665</v>
      </c>
      <c r="AM156" s="80">
        <f t="shared" si="77"/>
        <v>-22126.870919639638</v>
      </c>
      <c r="AN156" s="80">
        <f t="shared" si="78"/>
        <v>1873.1290803603624</v>
      </c>
      <c r="AO156" s="80">
        <f t="shared" si="79"/>
        <v>1873.1290803603624</v>
      </c>
      <c r="AP156" s="80">
        <f t="shared" si="80"/>
        <v>-4126.8709196396376</v>
      </c>
    </row>
    <row r="157" spans="1:42">
      <c r="A157" s="30" t="s">
        <v>203</v>
      </c>
      <c r="B157" s="30" t="s">
        <v>334</v>
      </c>
      <c r="C157" s="30" t="s">
        <v>356</v>
      </c>
      <c r="D157" s="30">
        <v>1</v>
      </c>
      <c r="E157" s="30">
        <v>760</v>
      </c>
      <c r="F157" s="29">
        <f t="shared" si="54"/>
        <v>0.97297297297297303</v>
      </c>
      <c r="G157" s="31">
        <f t="shared" si="55"/>
        <v>8873.5135135135133</v>
      </c>
      <c r="H157" s="30">
        <v>169</v>
      </c>
      <c r="I157" s="30">
        <v>0.29039999999999999</v>
      </c>
      <c r="J157" s="30">
        <v>100</v>
      </c>
      <c r="K157" s="33">
        <v>195</v>
      </c>
      <c r="L157">
        <f t="shared" si="56"/>
        <v>95</v>
      </c>
      <c r="M157">
        <f t="shared" si="57"/>
        <v>69</v>
      </c>
      <c r="N157">
        <f t="shared" si="58"/>
        <v>0.68105263157894735</v>
      </c>
      <c r="O157" s="4">
        <f t="shared" si="59"/>
        <v>0.29039999999999999</v>
      </c>
      <c r="U157" s="3">
        <f t="shared" si="60"/>
        <v>100</v>
      </c>
      <c r="V157">
        <f t="shared" si="61"/>
        <v>118.75</v>
      </c>
      <c r="W157">
        <f t="shared" si="62"/>
        <v>88.125</v>
      </c>
      <c r="X157">
        <f t="shared" si="66"/>
        <v>-75.025271670457414</v>
      </c>
      <c r="Y157">
        <f t="shared" si="67"/>
        <v>107.87899608289108</v>
      </c>
      <c r="Z157">
        <f t="shared" si="63"/>
        <v>107.87899608289108</v>
      </c>
      <c r="AA157">
        <f t="shared" si="64"/>
        <v>0.16634944069803012</v>
      </c>
      <c r="AB157">
        <f t="shared" si="68"/>
        <v>0.71895105263157899</v>
      </c>
      <c r="AC157">
        <f t="shared" si="65"/>
        <v>28309.296993580876</v>
      </c>
      <c r="AD157" s="4">
        <f t="shared" si="69"/>
        <v>19816.507895506613</v>
      </c>
      <c r="AE157" s="77">
        <f t="shared" si="70"/>
        <v>8873.5135135135133</v>
      </c>
      <c r="AF157" s="77">
        <f t="shared" si="71"/>
        <v>10942.9943819931</v>
      </c>
      <c r="AH157" s="79">
        <f t="shared" si="72"/>
        <v>8747.2378070175455</v>
      </c>
      <c r="AI157" s="79">
        <f t="shared" si="73"/>
        <v>-42347.237807017547</v>
      </c>
      <c r="AJ157" s="79">
        <f t="shared" si="74"/>
        <v>-18347.237807017547</v>
      </c>
      <c r="AK157" s="80">
        <f t="shared" si="75"/>
        <v>-18347.237807017547</v>
      </c>
      <c r="AL157" s="80">
        <f t="shared" si="76"/>
        <v>-24347.237807017547</v>
      </c>
      <c r="AM157" s="80">
        <f t="shared" si="77"/>
        <v>-31404.243425024448</v>
      </c>
      <c r="AN157" s="80">
        <f t="shared" si="78"/>
        <v>-7404.2434250244478</v>
      </c>
      <c r="AO157" s="80">
        <f t="shared" si="79"/>
        <v>-7404.2434250244478</v>
      </c>
      <c r="AP157" s="80">
        <f t="shared" si="80"/>
        <v>-13404.243425024448</v>
      </c>
    </row>
    <row r="158" spans="1:42">
      <c r="A158" s="30" t="s">
        <v>204</v>
      </c>
      <c r="B158" s="30" t="s">
        <v>334</v>
      </c>
      <c r="C158" s="30" t="s">
        <v>356</v>
      </c>
      <c r="D158" s="30">
        <v>2</v>
      </c>
      <c r="E158" s="30">
        <v>965</v>
      </c>
      <c r="F158" s="29">
        <f t="shared" si="54"/>
        <v>0.97297297297297303</v>
      </c>
      <c r="G158" s="31">
        <f t="shared" si="55"/>
        <v>11267.027027027028</v>
      </c>
      <c r="H158" s="30">
        <v>189</v>
      </c>
      <c r="I158" s="30">
        <v>0.53969999999999996</v>
      </c>
      <c r="J158" s="30">
        <v>135</v>
      </c>
      <c r="K158" s="33">
        <v>284</v>
      </c>
      <c r="L158">
        <f t="shared" si="56"/>
        <v>149</v>
      </c>
      <c r="M158">
        <f t="shared" si="57"/>
        <v>54</v>
      </c>
      <c r="N158">
        <f t="shared" si="58"/>
        <v>0.38993288590604025</v>
      </c>
      <c r="O158" s="4">
        <f t="shared" si="59"/>
        <v>0.53969999999999996</v>
      </c>
      <c r="U158" s="3">
        <f t="shared" si="60"/>
        <v>135</v>
      </c>
      <c r="V158">
        <f t="shared" si="61"/>
        <v>186.25</v>
      </c>
      <c r="W158">
        <f t="shared" si="62"/>
        <v>116.375</v>
      </c>
      <c r="X158">
        <f t="shared" si="66"/>
        <v>-117.67121556734901</v>
      </c>
      <c r="Y158">
        <f t="shared" si="67"/>
        <v>158.27863596158707</v>
      </c>
      <c r="Z158">
        <f t="shared" si="63"/>
        <v>158.27863596158707</v>
      </c>
      <c r="AA158">
        <f t="shared" si="64"/>
        <v>0.22498596489442724</v>
      </c>
      <c r="AB158">
        <f t="shared" si="68"/>
        <v>0.67254610738255027</v>
      </c>
      <c r="AC158">
        <f t="shared" si="65"/>
        <v>38854.133381691572</v>
      </c>
      <c r="AD158" s="4">
        <f t="shared" si="69"/>
        <v>27197.8933671841</v>
      </c>
      <c r="AE158" s="77">
        <f t="shared" si="70"/>
        <v>11267.027027027028</v>
      </c>
      <c r="AF158" s="77">
        <f t="shared" si="71"/>
        <v>15930.866340157072</v>
      </c>
      <c r="AH158" s="79">
        <f t="shared" si="72"/>
        <v>8182.6443064876958</v>
      </c>
      <c r="AI158" s="79">
        <f t="shared" si="73"/>
        <v>-41782.644306487695</v>
      </c>
      <c r="AJ158" s="79">
        <f t="shared" si="74"/>
        <v>-17782.644306487695</v>
      </c>
      <c r="AK158" s="80">
        <f t="shared" si="75"/>
        <v>-17782.644306487695</v>
      </c>
      <c r="AL158" s="80">
        <f t="shared" si="76"/>
        <v>-23782.644306487695</v>
      </c>
      <c r="AM158" s="80">
        <f t="shared" si="77"/>
        <v>-25851.777966330621</v>
      </c>
      <c r="AN158" s="80">
        <f t="shared" si="78"/>
        <v>-1851.7779663306228</v>
      </c>
      <c r="AO158" s="80">
        <f t="shared" si="79"/>
        <v>-1851.7779663306228</v>
      </c>
      <c r="AP158" s="80">
        <f t="shared" si="80"/>
        <v>-7851.7779663306228</v>
      </c>
    </row>
    <row r="159" spans="1:42">
      <c r="A159" s="30" t="s">
        <v>205</v>
      </c>
      <c r="B159" s="30" t="s">
        <v>334</v>
      </c>
      <c r="C159" s="30" t="s">
        <v>357</v>
      </c>
      <c r="D159" s="30">
        <v>1</v>
      </c>
      <c r="E159" s="30">
        <v>1185</v>
      </c>
      <c r="F159" s="29">
        <f t="shared" si="54"/>
        <v>0.97297297297297303</v>
      </c>
      <c r="G159" s="31">
        <f t="shared" si="55"/>
        <v>13835.675675675677</v>
      </c>
      <c r="H159" s="30">
        <v>289</v>
      </c>
      <c r="I159" s="30">
        <v>0.27950000000000003</v>
      </c>
      <c r="J159" s="30">
        <v>157</v>
      </c>
      <c r="K159" s="33">
        <v>320</v>
      </c>
      <c r="L159">
        <f t="shared" si="56"/>
        <v>163</v>
      </c>
      <c r="M159">
        <f t="shared" si="57"/>
        <v>132</v>
      </c>
      <c r="N159">
        <f t="shared" si="58"/>
        <v>0.74785276073619633</v>
      </c>
      <c r="O159" s="4">
        <f t="shared" si="59"/>
        <v>0.27950000000000003</v>
      </c>
      <c r="U159" s="3">
        <f t="shared" si="60"/>
        <v>157</v>
      </c>
      <c r="V159">
        <f t="shared" si="61"/>
        <v>203.75</v>
      </c>
      <c r="W159">
        <f t="shared" si="62"/>
        <v>136.625</v>
      </c>
      <c r="X159">
        <f t="shared" si="66"/>
        <v>-128.72757139246903</v>
      </c>
      <c r="Y159">
        <f t="shared" si="67"/>
        <v>177.80817222643415</v>
      </c>
      <c r="Z159">
        <f t="shared" si="63"/>
        <v>177.80817222643415</v>
      </c>
      <c r="AA159">
        <f t="shared" si="64"/>
        <v>0.20212599865734554</v>
      </c>
      <c r="AB159">
        <f t="shared" si="68"/>
        <v>0.69063748466257679</v>
      </c>
      <c r="AC159">
        <f t="shared" si="65"/>
        <v>44822.360918903876</v>
      </c>
      <c r="AD159" s="4">
        <f t="shared" si="69"/>
        <v>31375.652643232712</v>
      </c>
      <c r="AE159" s="77">
        <f t="shared" si="70"/>
        <v>13835.675675675677</v>
      </c>
      <c r="AF159" s="77">
        <f t="shared" si="71"/>
        <v>17539.976967557035</v>
      </c>
      <c r="AH159" s="79">
        <f t="shared" si="72"/>
        <v>8402.7560633946832</v>
      </c>
      <c r="AI159" s="79">
        <f t="shared" si="73"/>
        <v>-42002.756063394685</v>
      </c>
      <c r="AJ159" s="79">
        <f t="shared" si="74"/>
        <v>-18002.756063394685</v>
      </c>
      <c r="AK159" s="80">
        <f t="shared" si="75"/>
        <v>-18002.756063394685</v>
      </c>
      <c r="AL159" s="80">
        <f t="shared" si="76"/>
        <v>-24002.756063394685</v>
      </c>
      <c r="AM159" s="80">
        <f t="shared" si="77"/>
        <v>-24462.77909583765</v>
      </c>
      <c r="AN159" s="80">
        <f t="shared" si="78"/>
        <v>-462.77909583764995</v>
      </c>
      <c r="AO159" s="80">
        <f t="shared" si="79"/>
        <v>-462.77909583764995</v>
      </c>
      <c r="AP159" s="80">
        <f t="shared" si="80"/>
        <v>-6462.7790958376499</v>
      </c>
    </row>
    <row r="160" spans="1:42">
      <c r="A160" s="30" t="s">
        <v>206</v>
      </c>
      <c r="B160" s="30" t="s">
        <v>327</v>
      </c>
      <c r="C160" s="30" t="s">
        <v>356</v>
      </c>
      <c r="D160" s="30">
        <v>1</v>
      </c>
      <c r="E160" s="30">
        <v>1700</v>
      </c>
      <c r="F160" s="29">
        <f t="shared" si="54"/>
        <v>0.97297297297297303</v>
      </c>
      <c r="G160" s="31">
        <f t="shared" si="55"/>
        <v>19848.64864864865</v>
      </c>
      <c r="H160" s="30">
        <v>239</v>
      </c>
      <c r="I160" s="30">
        <v>0.67669999999999997</v>
      </c>
      <c r="J160" s="30">
        <v>98</v>
      </c>
      <c r="K160" s="33">
        <v>430</v>
      </c>
      <c r="L160">
        <f t="shared" si="56"/>
        <v>332</v>
      </c>
      <c r="M160">
        <f t="shared" si="57"/>
        <v>141</v>
      </c>
      <c r="N160">
        <f t="shared" si="58"/>
        <v>0.43975903614457834</v>
      </c>
      <c r="O160" s="4">
        <f t="shared" si="59"/>
        <v>0.67669999999999997</v>
      </c>
      <c r="U160" s="3">
        <f t="shared" si="60"/>
        <v>98</v>
      </c>
      <c r="V160">
        <f t="shared" si="61"/>
        <v>415</v>
      </c>
      <c r="W160">
        <f t="shared" si="62"/>
        <v>56.5</v>
      </c>
      <c r="X160">
        <f t="shared" si="66"/>
        <v>-262.19358099570383</v>
      </c>
      <c r="Y160">
        <f t="shared" si="67"/>
        <v>251.27185999494569</v>
      </c>
      <c r="Z160">
        <f t="shared" si="63"/>
        <v>251.27185999494569</v>
      </c>
      <c r="AA160">
        <f t="shared" si="64"/>
        <v>0.46932978312035106</v>
      </c>
      <c r="AB160">
        <f t="shared" si="68"/>
        <v>0.47917240963855418</v>
      </c>
      <c r="AC160">
        <f t="shared" si="65"/>
        <v>43946.928059270933</v>
      </c>
      <c r="AD160" s="4">
        <f t="shared" si="69"/>
        <v>30762.849641489651</v>
      </c>
      <c r="AE160" s="77">
        <f t="shared" si="70"/>
        <v>19848.64864864865</v>
      </c>
      <c r="AF160" s="77">
        <f t="shared" si="71"/>
        <v>10914.200992841001</v>
      </c>
      <c r="AH160" s="79">
        <f t="shared" si="72"/>
        <v>5829.930983935742</v>
      </c>
      <c r="AI160" s="79">
        <f t="shared" si="73"/>
        <v>-39429.930983935745</v>
      </c>
      <c r="AJ160" s="79">
        <f t="shared" si="74"/>
        <v>-15429.930983935741</v>
      </c>
      <c r="AK160" s="80">
        <f t="shared" si="75"/>
        <v>-15429.930983935741</v>
      </c>
      <c r="AL160" s="80">
        <f t="shared" si="76"/>
        <v>-21429.930983935741</v>
      </c>
      <c r="AM160" s="80">
        <f t="shared" si="77"/>
        <v>-28515.729991094744</v>
      </c>
      <c r="AN160" s="80">
        <f t="shared" si="78"/>
        <v>-4515.7299910947404</v>
      </c>
      <c r="AO160" s="80">
        <f t="shared" si="79"/>
        <v>-4515.7299910947404</v>
      </c>
      <c r="AP160" s="80">
        <f t="shared" si="80"/>
        <v>-10515.72999109474</v>
      </c>
    </row>
    <row r="161" spans="1:42">
      <c r="A161" s="30" t="s">
        <v>207</v>
      </c>
      <c r="B161" s="30" t="s">
        <v>334</v>
      </c>
      <c r="C161" s="30" t="s">
        <v>357</v>
      </c>
      <c r="D161" s="30">
        <v>2</v>
      </c>
      <c r="E161" s="30">
        <v>1340</v>
      </c>
      <c r="F161" s="29">
        <f t="shared" si="54"/>
        <v>0.97297297297297303</v>
      </c>
      <c r="G161" s="31">
        <f t="shared" si="55"/>
        <v>15645.405405405407</v>
      </c>
      <c r="H161" s="30">
        <v>278</v>
      </c>
      <c r="I161" s="30">
        <v>0.38900000000000001</v>
      </c>
      <c r="J161" s="30">
        <v>135</v>
      </c>
      <c r="K161" s="33">
        <v>347</v>
      </c>
      <c r="L161">
        <f t="shared" si="56"/>
        <v>212</v>
      </c>
      <c r="M161">
        <f t="shared" si="57"/>
        <v>143</v>
      </c>
      <c r="N161">
        <f t="shared" si="58"/>
        <v>0.63962264150943393</v>
      </c>
      <c r="O161" s="4">
        <f t="shared" si="59"/>
        <v>0.38900000000000001</v>
      </c>
      <c r="U161" s="3">
        <f t="shared" si="60"/>
        <v>135</v>
      </c>
      <c r="V161">
        <f t="shared" si="61"/>
        <v>265</v>
      </c>
      <c r="W161">
        <f t="shared" si="62"/>
        <v>108.5</v>
      </c>
      <c r="X161">
        <f t="shared" si="66"/>
        <v>-167.42481678038919</v>
      </c>
      <c r="Y161">
        <f t="shared" si="67"/>
        <v>196.66154915339905</v>
      </c>
      <c r="Z161">
        <f t="shared" si="63"/>
        <v>196.66154915339905</v>
      </c>
      <c r="AA161">
        <f t="shared" si="64"/>
        <v>0.33268509114490208</v>
      </c>
      <c r="AB161">
        <f t="shared" si="68"/>
        <v>0.58731301886792453</v>
      </c>
      <c r="AC161">
        <f t="shared" si="65"/>
        <v>42158.189166911812</v>
      </c>
      <c r="AD161" s="4">
        <f t="shared" si="69"/>
        <v>29510.732416838266</v>
      </c>
      <c r="AE161" s="77">
        <f t="shared" si="70"/>
        <v>15645.405405405407</v>
      </c>
      <c r="AF161" s="77">
        <f t="shared" si="71"/>
        <v>13865.327011432859</v>
      </c>
      <c r="AH161" s="79">
        <f t="shared" si="72"/>
        <v>7145.6417295597494</v>
      </c>
      <c r="AI161" s="79">
        <f t="shared" si="73"/>
        <v>-40745.641729559749</v>
      </c>
      <c r="AJ161" s="79">
        <f t="shared" si="74"/>
        <v>-16745.641729559749</v>
      </c>
      <c r="AK161" s="80">
        <f t="shared" si="75"/>
        <v>-16745.641729559749</v>
      </c>
      <c r="AL161" s="80">
        <f t="shared" si="76"/>
        <v>-22745.641729559749</v>
      </c>
      <c r="AM161" s="80">
        <f t="shared" si="77"/>
        <v>-26880.314718126891</v>
      </c>
      <c r="AN161" s="80">
        <f t="shared" si="78"/>
        <v>-2880.3147181268905</v>
      </c>
      <c r="AO161" s="80">
        <f t="shared" si="79"/>
        <v>-2880.3147181268905</v>
      </c>
      <c r="AP161" s="80">
        <f t="shared" si="80"/>
        <v>-8880.3147181268905</v>
      </c>
    </row>
    <row r="162" spans="1:42">
      <c r="A162" s="30" t="s">
        <v>208</v>
      </c>
      <c r="B162" s="30" t="s">
        <v>335</v>
      </c>
      <c r="C162" s="30" t="s">
        <v>356</v>
      </c>
      <c r="D162" s="30">
        <v>1</v>
      </c>
      <c r="E162" s="30">
        <v>1150</v>
      </c>
      <c r="F162" s="29">
        <f t="shared" si="54"/>
        <v>0.97297297297297303</v>
      </c>
      <c r="G162" s="31">
        <f t="shared" si="55"/>
        <v>13427.027027027028</v>
      </c>
      <c r="H162" s="30">
        <v>183</v>
      </c>
      <c r="I162" s="30">
        <v>0.57530000000000003</v>
      </c>
      <c r="J162" s="30">
        <v>80</v>
      </c>
      <c r="K162" s="33">
        <v>267</v>
      </c>
      <c r="L162">
        <f t="shared" si="56"/>
        <v>187</v>
      </c>
      <c r="M162">
        <f t="shared" si="57"/>
        <v>103</v>
      </c>
      <c r="N162">
        <f t="shared" si="58"/>
        <v>0.54064171122994653</v>
      </c>
      <c r="O162" s="4">
        <f t="shared" si="59"/>
        <v>0.57530000000000003</v>
      </c>
      <c r="U162" s="3">
        <f t="shared" si="60"/>
        <v>80</v>
      </c>
      <c r="V162">
        <f t="shared" si="61"/>
        <v>233.75</v>
      </c>
      <c r="W162">
        <f t="shared" si="62"/>
        <v>56.625</v>
      </c>
      <c r="X162">
        <f t="shared" si="66"/>
        <v>-147.68132423553197</v>
      </c>
      <c r="Y162">
        <f t="shared" si="67"/>
        <v>153.93023439474348</v>
      </c>
      <c r="Z162">
        <f t="shared" si="63"/>
        <v>153.93023439474348</v>
      </c>
      <c r="AA162">
        <f t="shared" si="64"/>
        <v>0.41627907762457106</v>
      </c>
      <c r="AB162">
        <f t="shared" si="68"/>
        <v>0.52115673796791451</v>
      </c>
      <c r="AC162">
        <f t="shared" si="65"/>
        <v>29280.949273607363</v>
      </c>
      <c r="AD162" s="4">
        <f t="shared" si="69"/>
        <v>20496.664491525153</v>
      </c>
      <c r="AE162" s="77">
        <f t="shared" si="70"/>
        <v>13427.027027027028</v>
      </c>
      <c r="AF162" s="77">
        <f t="shared" si="71"/>
        <v>7069.6374644981242</v>
      </c>
      <c r="AH162" s="79">
        <f t="shared" si="72"/>
        <v>6340.74031194296</v>
      </c>
      <c r="AI162" s="79">
        <f t="shared" si="73"/>
        <v>-39940.740311942958</v>
      </c>
      <c r="AJ162" s="79">
        <f t="shared" si="74"/>
        <v>-15940.74031194296</v>
      </c>
      <c r="AK162" s="80">
        <f t="shared" si="75"/>
        <v>-15940.74031194296</v>
      </c>
      <c r="AL162" s="80">
        <f t="shared" si="76"/>
        <v>-21940.740311942958</v>
      </c>
      <c r="AM162" s="80">
        <f t="shared" si="77"/>
        <v>-32871.102847444832</v>
      </c>
      <c r="AN162" s="80">
        <f t="shared" si="78"/>
        <v>-8871.1028474448358</v>
      </c>
      <c r="AO162" s="80">
        <f t="shared" si="79"/>
        <v>-8871.1028474448358</v>
      </c>
      <c r="AP162" s="80">
        <f t="shared" si="80"/>
        <v>-14871.102847444834</v>
      </c>
    </row>
    <row r="163" spans="1:42">
      <c r="A163" s="30" t="s">
        <v>209</v>
      </c>
      <c r="B163" s="30" t="s">
        <v>335</v>
      </c>
      <c r="C163" s="30" t="s">
        <v>356</v>
      </c>
      <c r="D163" s="30">
        <v>2</v>
      </c>
      <c r="E163" s="30">
        <v>2000</v>
      </c>
      <c r="F163" s="29">
        <f t="shared" si="54"/>
        <v>0.97297297297297303</v>
      </c>
      <c r="G163" s="31">
        <f t="shared" si="55"/>
        <v>23351.351351351354</v>
      </c>
      <c r="H163" s="30">
        <v>237</v>
      </c>
      <c r="I163" s="30">
        <v>0.31230000000000002</v>
      </c>
      <c r="J163" s="30">
        <v>160</v>
      </c>
      <c r="K163" s="33">
        <v>323</v>
      </c>
      <c r="L163">
        <f t="shared" si="56"/>
        <v>163</v>
      </c>
      <c r="M163">
        <f t="shared" si="57"/>
        <v>77</v>
      </c>
      <c r="N163">
        <f t="shared" si="58"/>
        <v>0.47791411042944787</v>
      </c>
      <c r="O163" s="4">
        <f t="shared" si="59"/>
        <v>0.31230000000000002</v>
      </c>
      <c r="U163" s="3">
        <f t="shared" si="60"/>
        <v>160</v>
      </c>
      <c r="V163">
        <f t="shared" si="61"/>
        <v>203.75</v>
      </c>
      <c r="W163">
        <f t="shared" si="62"/>
        <v>139.625</v>
      </c>
      <c r="X163">
        <f t="shared" si="66"/>
        <v>-128.72757139246903</v>
      </c>
      <c r="Y163">
        <f t="shared" si="67"/>
        <v>179.30817222643412</v>
      </c>
      <c r="Z163">
        <f t="shared" si="63"/>
        <v>179.30817222643412</v>
      </c>
      <c r="AA163">
        <f t="shared" si="64"/>
        <v>0.19476403546716134</v>
      </c>
      <c r="AB163">
        <f t="shared" si="68"/>
        <v>0.69646374233128849</v>
      </c>
      <c r="AC163">
        <f t="shared" si="65"/>
        <v>45581.798840683012</v>
      </c>
      <c r="AD163" s="4">
        <f t="shared" si="69"/>
        <v>31907.259188478107</v>
      </c>
      <c r="AE163" s="77">
        <f t="shared" si="70"/>
        <v>23351.351351351354</v>
      </c>
      <c r="AF163" s="77">
        <f t="shared" si="71"/>
        <v>8555.9078371267533</v>
      </c>
      <c r="AH163" s="79">
        <f t="shared" si="72"/>
        <v>8473.6421983640103</v>
      </c>
      <c r="AI163" s="79">
        <f t="shared" si="73"/>
        <v>-42073.64219836401</v>
      </c>
      <c r="AJ163" s="79">
        <f t="shared" si="74"/>
        <v>-18073.64219836401</v>
      </c>
      <c r="AK163" s="80">
        <f t="shared" si="75"/>
        <v>-18073.64219836401</v>
      </c>
      <c r="AL163" s="80">
        <f t="shared" si="76"/>
        <v>-24073.64219836401</v>
      </c>
      <c r="AM163" s="80">
        <f t="shared" si="77"/>
        <v>-33517.734361237257</v>
      </c>
      <c r="AN163" s="80">
        <f t="shared" si="78"/>
        <v>-9517.734361237257</v>
      </c>
      <c r="AO163" s="80">
        <f t="shared" si="79"/>
        <v>-9517.734361237257</v>
      </c>
      <c r="AP163" s="80">
        <f t="shared" si="80"/>
        <v>-15517.734361237257</v>
      </c>
    </row>
    <row r="164" spans="1:42">
      <c r="A164" s="30" t="s">
        <v>210</v>
      </c>
      <c r="B164" s="30" t="s">
        <v>335</v>
      </c>
      <c r="C164" s="30" t="s">
        <v>357</v>
      </c>
      <c r="D164" s="30">
        <v>1</v>
      </c>
      <c r="E164" s="30">
        <v>1600</v>
      </c>
      <c r="F164" s="29">
        <f t="shared" si="54"/>
        <v>0.97297297297297303</v>
      </c>
      <c r="G164" s="31">
        <f t="shared" si="55"/>
        <v>18681.081081081084</v>
      </c>
      <c r="H164" s="30">
        <v>297</v>
      </c>
      <c r="I164" s="30">
        <v>0.4521</v>
      </c>
      <c r="J164" s="30">
        <v>225</v>
      </c>
      <c r="K164" s="33">
        <v>406</v>
      </c>
      <c r="L164">
        <f t="shared" si="56"/>
        <v>181</v>
      </c>
      <c r="M164">
        <f t="shared" si="57"/>
        <v>72</v>
      </c>
      <c r="N164">
        <f t="shared" si="58"/>
        <v>0.41823204419889504</v>
      </c>
      <c r="O164" s="4">
        <f t="shared" si="59"/>
        <v>0.4521</v>
      </c>
      <c r="U164" s="3">
        <f t="shared" si="60"/>
        <v>225</v>
      </c>
      <c r="V164">
        <f t="shared" si="61"/>
        <v>226.25</v>
      </c>
      <c r="W164">
        <f t="shared" si="62"/>
        <v>202.375</v>
      </c>
      <c r="X164">
        <f t="shared" si="66"/>
        <v>-142.94288602476624</v>
      </c>
      <c r="Y164">
        <f t="shared" si="67"/>
        <v>222.77471885266615</v>
      </c>
      <c r="Z164">
        <f t="shared" si="63"/>
        <v>225</v>
      </c>
      <c r="AA164">
        <f t="shared" si="64"/>
        <v>0.1</v>
      </c>
      <c r="AB164">
        <f t="shared" si="68"/>
        <v>0.77146000000000003</v>
      </c>
      <c r="AC164">
        <f t="shared" si="65"/>
        <v>63356.152500000004</v>
      </c>
      <c r="AD164" s="4">
        <f t="shared" si="69"/>
        <v>44349.306750000003</v>
      </c>
      <c r="AE164" s="77">
        <f t="shared" si="70"/>
        <v>18681.081081081084</v>
      </c>
      <c r="AF164" s="77">
        <f t="shared" si="71"/>
        <v>25668.22566891892</v>
      </c>
      <c r="AH164" s="79">
        <f t="shared" si="72"/>
        <v>9386.0966666666664</v>
      </c>
      <c r="AI164" s="79">
        <f t="shared" si="73"/>
        <v>-42986.096666666665</v>
      </c>
      <c r="AJ164" s="79">
        <f t="shared" si="74"/>
        <v>-18986.096666666665</v>
      </c>
      <c r="AK164" s="80">
        <f t="shared" si="75"/>
        <v>-18986.096666666665</v>
      </c>
      <c r="AL164" s="80">
        <f t="shared" si="76"/>
        <v>-24986.096666666665</v>
      </c>
      <c r="AM164" s="80">
        <f t="shared" si="77"/>
        <v>-17317.870997747745</v>
      </c>
      <c r="AN164" s="80">
        <f t="shared" si="78"/>
        <v>6682.1290022522553</v>
      </c>
      <c r="AO164" s="80">
        <f t="shared" si="79"/>
        <v>6682.1290022522553</v>
      </c>
      <c r="AP164" s="80">
        <f t="shared" si="80"/>
        <v>682.1290022522553</v>
      </c>
    </row>
    <row r="165" spans="1:42">
      <c r="A165" s="30" t="s">
        <v>211</v>
      </c>
      <c r="B165" s="30" t="s">
        <v>335</v>
      </c>
      <c r="C165" s="30" t="s">
        <v>357</v>
      </c>
      <c r="D165" s="30">
        <v>2</v>
      </c>
      <c r="E165" s="30">
        <v>2150</v>
      </c>
      <c r="F165" s="29">
        <f t="shared" si="54"/>
        <v>0.97297297297297303</v>
      </c>
      <c r="G165" s="31">
        <f t="shared" si="55"/>
        <v>25102.702702702703</v>
      </c>
      <c r="H165" s="30">
        <v>360</v>
      </c>
      <c r="I165" s="30">
        <v>0.53149999999999997</v>
      </c>
      <c r="J165" s="30">
        <v>170</v>
      </c>
      <c r="K165" s="33">
        <v>447</v>
      </c>
      <c r="L165">
        <f t="shared" si="56"/>
        <v>277</v>
      </c>
      <c r="M165">
        <f t="shared" si="57"/>
        <v>190</v>
      </c>
      <c r="N165">
        <f t="shared" si="58"/>
        <v>0.64873646209386282</v>
      </c>
      <c r="O165" s="4">
        <f t="shared" si="59"/>
        <v>0.53149999999999997</v>
      </c>
      <c r="U165" s="3">
        <f t="shared" si="60"/>
        <v>170</v>
      </c>
      <c r="V165">
        <f t="shared" si="61"/>
        <v>346.25</v>
      </c>
      <c r="W165">
        <f t="shared" si="62"/>
        <v>135.375</v>
      </c>
      <c r="X165">
        <f t="shared" si="66"/>
        <v>-218.75789739701796</v>
      </c>
      <c r="Y165">
        <f t="shared" si="67"/>
        <v>253.76296752590346</v>
      </c>
      <c r="Z165">
        <f t="shared" si="63"/>
        <v>253.76296752590346</v>
      </c>
      <c r="AA165">
        <f t="shared" si="64"/>
        <v>0.34191470765603887</v>
      </c>
      <c r="AB165">
        <f t="shared" si="68"/>
        <v>0.58000870036101082</v>
      </c>
      <c r="AC165">
        <f t="shared" si="65"/>
        <v>53722.426082975217</v>
      </c>
      <c r="AD165" s="4">
        <f t="shared" si="69"/>
        <v>37605.698258082652</v>
      </c>
      <c r="AE165" s="77">
        <f t="shared" si="70"/>
        <v>25102.702702702703</v>
      </c>
      <c r="AF165" s="77">
        <f t="shared" si="71"/>
        <v>12502.995555379948</v>
      </c>
      <c r="AH165" s="79">
        <f t="shared" si="72"/>
        <v>7056.7725210589642</v>
      </c>
      <c r="AI165" s="79">
        <f t="shared" si="73"/>
        <v>-40656.772521058963</v>
      </c>
      <c r="AJ165" s="79">
        <f t="shared" si="74"/>
        <v>-16656.772521058963</v>
      </c>
      <c r="AK165" s="80">
        <f t="shared" si="75"/>
        <v>-16656.772521058963</v>
      </c>
      <c r="AL165" s="80">
        <f t="shared" si="76"/>
        <v>-22656.772521058963</v>
      </c>
      <c r="AM165" s="80">
        <f t="shared" si="77"/>
        <v>-28153.776965679015</v>
      </c>
      <c r="AN165" s="80">
        <f t="shared" si="78"/>
        <v>-4153.7769656790151</v>
      </c>
      <c r="AO165" s="80">
        <f t="shared" si="79"/>
        <v>-4153.7769656790151</v>
      </c>
      <c r="AP165" s="80">
        <f t="shared" si="80"/>
        <v>-10153.776965679015</v>
      </c>
    </row>
    <row r="166" spans="1:42">
      <c r="A166" s="30" t="s">
        <v>212</v>
      </c>
      <c r="B166" s="30" t="s">
        <v>336</v>
      </c>
      <c r="C166" s="30" t="s">
        <v>356</v>
      </c>
      <c r="D166" s="30">
        <v>1</v>
      </c>
      <c r="E166" s="30">
        <v>1600</v>
      </c>
      <c r="F166" s="29">
        <f t="shared" si="54"/>
        <v>0.97297297297297303</v>
      </c>
      <c r="G166" s="31">
        <f t="shared" si="55"/>
        <v>18681.081081081084</v>
      </c>
      <c r="H166" s="30">
        <v>209</v>
      </c>
      <c r="I166" s="30">
        <v>0.53969999999999996</v>
      </c>
      <c r="J166" s="30">
        <v>94</v>
      </c>
      <c r="K166" s="33">
        <v>411</v>
      </c>
      <c r="L166">
        <f t="shared" si="56"/>
        <v>317</v>
      </c>
      <c r="M166">
        <f t="shared" si="57"/>
        <v>115</v>
      </c>
      <c r="N166">
        <f t="shared" si="58"/>
        <v>0.39022082018927451</v>
      </c>
      <c r="O166" s="4">
        <f t="shared" si="59"/>
        <v>0.53969999999999996</v>
      </c>
      <c r="U166" s="3">
        <f t="shared" si="60"/>
        <v>94</v>
      </c>
      <c r="V166">
        <f t="shared" si="61"/>
        <v>396.25</v>
      </c>
      <c r="W166">
        <f t="shared" si="62"/>
        <v>54.375</v>
      </c>
      <c r="X166">
        <f t="shared" si="66"/>
        <v>-250.3474854687895</v>
      </c>
      <c r="Y166">
        <f t="shared" si="67"/>
        <v>240.13307113975236</v>
      </c>
      <c r="Z166">
        <f t="shared" si="63"/>
        <v>240.13307113975236</v>
      </c>
      <c r="AA166">
        <f t="shared" si="64"/>
        <v>0.46879008489527407</v>
      </c>
      <c r="AB166">
        <f t="shared" si="68"/>
        <v>0.47959952681388013</v>
      </c>
      <c r="AC166">
        <f t="shared" si="65"/>
        <v>42036.213161211002</v>
      </c>
      <c r="AD166" s="4">
        <f t="shared" si="69"/>
        <v>29425.349212847701</v>
      </c>
      <c r="AE166" s="77">
        <f t="shared" si="70"/>
        <v>18681.081081081084</v>
      </c>
      <c r="AF166" s="77">
        <f t="shared" si="71"/>
        <v>10744.268131766617</v>
      </c>
      <c r="AH166" s="79">
        <f t="shared" si="72"/>
        <v>5835.1275762355417</v>
      </c>
      <c r="AI166" s="79">
        <f t="shared" si="73"/>
        <v>-39435.127576235544</v>
      </c>
      <c r="AJ166" s="79">
        <f t="shared" si="74"/>
        <v>-15435.127576235542</v>
      </c>
      <c r="AK166" s="80">
        <f t="shared" si="75"/>
        <v>-15435.127576235542</v>
      </c>
      <c r="AL166" s="80">
        <f t="shared" si="76"/>
        <v>-21435.127576235544</v>
      </c>
      <c r="AM166" s="80">
        <f t="shared" si="77"/>
        <v>-28690.859444468926</v>
      </c>
      <c r="AN166" s="80">
        <f t="shared" si="78"/>
        <v>-4690.8594444689243</v>
      </c>
      <c r="AO166" s="80">
        <f t="shared" si="79"/>
        <v>-4690.8594444689243</v>
      </c>
      <c r="AP166" s="80">
        <f t="shared" si="80"/>
        <v>-10690.859444468926</v>
      </c>
    </row>
    <row r="167" spans="1:42">
      <c r="A167" s="30" t="s">
        <v>213</v>
      </c>
      <c r="B167" s="30" t="s">
        <v>336</v>
      </c>
      <c r="C167" s="30" t="s">
        <v>356</v>
      </c>
      <c r="D167" s="30">
        <v>2</v>
      </c>
      <c r="E167" s="30">
        <v>2100</v>
      </c>
      <c r="F167" s="29">
        <f t="shared" si="54"/>
        <v>0.97297297297297303</v>
      </c>
      <c r="G167" s="31">
        <f t="shared" si="55"/>
        <v>24518.91891891892</v>
      </c>
      <c r="H167" s="30">
        <v>265</v>
      </c>
      <c r="I167" s="30">
        <v>0.4027</v>
      </c>
      <c r="J167" s="30">
        <v>130</v>
      </c>
      <c r="K167" s="33">
        <v>438</v>
      </c>
      <c r="L167">
        <f t="shared" si="56"/>
        <v>308</v>
      </c>
      <c r="M167">
        <f t="shared" si="57"/>
        <v>135</v>
      </c>
      <c r="N167">
        <f t="shared" si="58"/>
        <v>0.45064935064935063</v>
      </c>
      <c r="O167" s="4">
        <f t="shared" si="59"/>
        <v>0.4027</v>
      </c>
      <c r="U167" s="3">
        <f t="shared" si="60"/>
        <v>130</v>
      </c>
      <c r="V167">
        <f t="shared" si="61"/>
        <v>385</v>
      </c>
      <c r="W167">
        <f t="shared" si="62"/>
        <v>91.5</v>
      </c>
      <c r="X167">
        <f t="shared" si="66"/>
        <v>-243.23982815264088</v>
      </c>
      <c r="Y167">
        <f t="shared" si="67"/>
        <v>252.64979782663633</v>
      </c>
      <c r="Z167">
        <f t="shared" si="63"/>
        <v>252.64979782663633</v>
      </c>
      <c r="AA167">
        <f t="shared" si="64"/>
        <v>0.41857090344580866</v>
      </c>
      <c r="AB167">
        <f t="shared" si="68"/>
        <v>0.51934298701298709</v>
      </c>
      <c r="AC167">
        <f t="shared" si="65"/>
        <v>47892.343745102102</v>
      </c>
      <c r="AD167" s="4">
        <f t="shared" si="69"/>
        <v>33524.640621571467</v>
      </c>
      <c r="AE167" s="77">
        <f t="shared" si="70"/>
        <v>24518.91891891892</v>
      </c>
      <c r="AF167" s="77">
        <f t="shared" si="71"/>
        <v>9005.7217026525468</v>
      </c>
      <c r="AH167" s="79">
        <f t="shared" si="72"/>
        <v>6318.6730086580101</v>
      </c>
      <c r="AI167" s="79">
        <f t="shared" si="73"/>
        <v>-39918.673008658006</v>
      </c>
      <c r="AJ167" s="79">
        <f t="shared" si="74"/>
        <v>-15918.67300865801</v>
      </c>
      <c r="AK167" s="80">
        <f t="shared" si="75"/>
        <v>-15918.67300865801</v>
      </c>
      <c r="AL167" s="80">
        <f t="shared" si="76"/>
        <v>-21918.67300865801</v>
      </c>
      <c r="AM167" s="80">
        <f t="shared" si="77"/>
        <v>-30912.95130600546</v>
      </c>
      <c r="AN167" s="80">
        <f t="shared" si="78"/>
        <v>-6912.9513060054633</v>
      </c>
      <c r="AO167" s="80">
        <f t="shared" si="79"/>
        <v>-6912.9513060054633</v>
      </c>
      <c r="AP167" s="80">
        <f t="shared" si="80"/>
        <v>-12912.951306005463</v>
      </c>
    </row>
    <row r="168" spans="1:42">
      <c r="A168" s="30" t="s">
        <v>214</v>
      </c>
      <c r="B168" s="30" t="s">
        <v>336</v>
      </c>
      <c r="C168" s="30" t="s">
        <v>357</v>
      </c>
      <c r="D168" s="30">
        <v>1</v>
      </c>
      <c r="E168" s="30">
        <v>1200</v>
      </c>
      <c r="F168" s="29">
        <f t="shared" si="54"/>
        <v>0.97297297297297303</v>
      </c>
      <c r="G168" s="31">
        <f t="shared" si="55"/>
        <v>14010.810810810812</v>
      </c>
      <c r="H168" s="30">
        <v>435</v>
      </c>
      <c r="I168" s="30">
        <v>0.4</v>
      </c>
      <c r="J168" s="30">
        <v>162</v>
      </c>
      <c r="K168" s="33">
        <v>504</v>
      </c>
      <c r="L168">
        <f t="shared" si="56"/>
        <v>342</v>
      </c>
      <c r="M168">
        <f t="shared" si="57"/>
        <v>273</v>
      </c>
      <c r="N168">
        <f t="shared" si="58"/>
        <v>0.73859649122807014</v>
      </c>
      <c r="O168" s="4">
        <f t="shared" si="59"/>
        <v>0.4</v>
      </c>
      <c r="U168" s="3">
        <f t="shared" si="60"/>
        <v>162</v>
      </c>
      <c r="V168">
        <f t="shared" si="61"/>
        <v>427.5</v>
      </c>
      <c r="W168">
        <f t="shared" si="62"/>
        <v>119.25</v>
      </c>
      <c r="X168">
        <f t="shared" si="66"/>
        <v>-270.09097801364669</v>
      </c>
      <c r="Y168">
        <f t="shared" si="67"/>
        <v>289.36438589840787</v>
      </c>
      <c r="Z168">
        <f t="shared" si="63"/>
        <v>289.36438589840787</v>
      </c>
      <c r="AA168">
        <f t="shared" si="64"/>
        <v>0.39792838806645114</v>
      </c>
      <c r="AB168">
        <f t="shared" si="68"/>
        <v>0.53567947368421054</v>
      </c>
      <c r="AC168">
        <f t="shared" si="65"/>
        <v>56577.395108470082</v>
      </c>
      <c r="AD168" s="4">
        <f t="shared" si="69"/>
        <v>39604.176575929057</v>
      </c>
      <c r="AE168" s="77">
        <f t="shared" si="70"/>
        <v>14010.810810810812</v>
      </c>
      <c r="AF168" s="77">
        <f t="shared" si="71"/>
        <v>25593.365765118244</v>
      </c>
      <c r="AH168" s="79">
        <f t="shared" si="72"/>
        <v>6517.4335964912289</v>
      </c>
      <c r="AI168" s="79">
        <f t="shared" si="73"/>
        <v>-40117.433596491232</v>
      </c>
      <c r="AJ168" s="79">
        <f t="shared" si="74"/>
        <v>-16117.433596491228</v>
      </c>
      <c r="AK168" s="80">
        <f t="shared" si="75"/>
        <v>-16117.433596491228</v>
      </c>
      <c r="AL168" s="80">
        <f t="shared" si="76"/>
        <v>-22117.433596491228</v>
      </c>
      <c r="AM168" s="80">
        <f t="shared" si="77"/>
        <v>-14524.067831372988</v>
      </c>
      <c r="AN168" s="80">
        <f t="shared" si="78"/>
        <v>9475.9321686270159</v>
      </c>
      <c r="AO168" s="80">
        <f t="shared" si="79"/>
        <v>9475.9321686270159</v>
      </c>
      <c r="AP168" s="80">
        <f t="shared" si="80"/>
        <v>3475.9321686270159</v>
      </c>
    </row>
    <row r="169" spans="1:42">
      <c r="A169" s="30" t="s">
        <v>215</v>
      </c>
      <c r="B169" s="30" t="s">
        <v>336</v>
      </c>
      <c r="C169" s="30" t="s">
        <v>357</v>
      </c>
      <c r="D169" s="30">
        <v>2</v>
      </c>
      <c r="E169" s="30">
        <v>2100</v>
      </c>
      <c r="F169" s="29">
        <f t="shared" si="54"/>
        <v>0.97297297297297303</v>
      </c>
      <c r="G169" s="31">
        <f t="shared" si="55"/>
        <v>24518.91891891892</v>
      </c>
      <c r="H169" s="30">
        <v>487</v>
      </c>
      <c r="I169" s="30">
        <v>0.43009999999999998</v>
      </c>
      <c r="J169" s="30">
        <v>175</v>
      </c>
      <c r="K169" s="33">
        <v>755</v>
      </c>
      <c r="L169">
        <f t="shared" si="56"/>
        <v>580</v>
      </c>
      <c r="M169">
        <f t="shared" si="57"/>
        <v>312</v>
      </c>
      <c r="N169">
        <f t="shared" si="58"/>
        <v>0.53034482758620693</v>
      </c>
      <c r="O169" s="4">
        <f t="shared" si="59"/>
        <v>0.43009999999999998</v>
      </c>
      <c r="U169" s="3">
        <f t="shared" si="60"/>
        <v>175</v>
      </c>
      <c r="V169">
        <f t="shared" si="61"/>
        <v>725</v>
      </c>
      <c r="W169">
        <f t="shared" si="62"/>
        <v>102.5</v>
      </c>
      <c r="X169">
        <f t="shared" si="66"/>
        <v>-458.04902704068741</v>
      </c>
      <c r="Y169">
        <f t="shared" si="67"/>
        <v>440.86650240080871</v>
      </c>
      <c r="Z169">
        <f t="shared" si="63"/>
        <v>440.86650240080871</v>
      </c>
      <c r="AA169">
        <f t="shared" si="64"/>
        <v>0.46671241710456374</v>
      </c>
      <c r="AB169">
        <f t="shared" si="68"/>
        <v>0.48124379310344828</v>
      </c>
      <c r="AC169">
        <f t="shared" si="65"/>
        <v>77439.957771679721</v>
      </c>
      <c r="AD169" s="4">
        <f t="shared" si="69"/>
        <v>54207.970440175799</v>
      </c>
      <c r="AE169" s="77">
        <f t="shared" si="70"/>
        <v>24518.91891891892</v>
      </c>
      <c r="AF169" s="77">
        <f t="shared" si="71"/>
        <v>29689.051521256879</v>
      </c>
      <c r="AH169" s="79">
        <f t="shared" si="72"/>
        <v>5855.1328160919547</v>
      </c>
      <c r="AI169" s="79">
        <f t="shared" si="73"/>
        <v>-39455.132816091951</v>
      </c>
      <c r="AJ169" s="79">
        <f t="shared" si="74"/>
        <v>-15455.132816091955</v>
      </c>
      <c r="AK169" s="80">
        <f t="shared" si="75"/>
        <v>-15455.132816091955</v>
      </c>
      <c r="AL169" s="80">
        <f t="shared" si="76"/>
        <v>-21455.132816091955</v>
      </c>
      <c r="AM169" s="80">
        <f t="shared" si="77"/>
        <v>-9766.0812948350722</v>
      </c>
      <c r="AN169" s="80">
        <f t="shared" si="78"/>
        <v>14233.918705164924</v>
      </c>
      <c r="AO169" s="80">
        <f t="shared" si="79"/>
        <v>14233.918705164924</v>
      </c>
      <c r="AP169" s="80">
        <f t="shared" si="80"/>
        <v>8233.9187051649242</v>
      </c>
    </row>
    <row r="170" spans="1:42">
      <c r="A170" s="30" t="s">
        <v>216</v>
      </c>
      <c r="B170" s="30" t="s">
        <v>337</v>
      </c>
      <c r="C170" s="30" t="s">
        <v>356</v>
      </c>
      <c r="D170" s="30">
        <v>2</v>
      </c>
      <c r="E170" s="30">
        <v>2500</v>
      </c>
      <c r="F170" s="29">
        <f t="shared" si="54"/>
        <v>0.97297297297297303</v>
      </c>
      <c r="G170" s="31">
        <f t="shared" si="55"/>
        <v>29189.18918918919</v>
      </c>
      <c r="H170" s="30">
        <v>231</v>
      </c>
      <c r="I170" s="30">
        <v>0.4027</v>
      </c>
      <c r="J170" s="30">
        <v>129</v>
      </c>
      <c r="K170" s="33">
        <v>431</v>
      </c>
      <c r="L170">
        <f t="shared" si="56"/>
        <v>302</v>
      </c>
      <c r="M170">
        <f t="shared" si="57"/>
        <v>102</v>
      </c>
      <c r="N170">
        <f t="shared" si="58"/>
        <v>0.37019867549668872</v>
      </c>
      <c r="O170" s="4">
        <f t="shared" si="59"/>
        <v>0.4027</v>
      </c>
      <c r="U170" s="3">
        <f t="shared" si="60"/>
        <v>129</v>
      </c>
      <c r="V170">
        <f t="shared" si="61"/>
        <v>377.5</v>
      </c>
      <c r="W170">
        <f t="shared" si="62"/>
        <v>91.25</v>
      </c>
      <c r="X170">
        <f t="shared" si="66"/>
        <v>-238.50138994187515</v>
      </c>
      <c r="Y170">
        <f t="shared" si="67"/>
        <v>248.49428228455901</v>
      </c>
      <c r="Z170">
        <f t="shared" si="63"/>
        <v>248.49428228455901</v>
      </c>
      <c r="AA170">
        <f t="shared" si="64"/>
        <v>0.41654114512465962</v>
      </c>
      <c r="AB170">
        <f t="shared" si="68"/>
        <v>0.5209493377483444</v>
      </c>
      <c r="AC170">
        <f t="shared" si="65"/>
        <v>47250.320103492777</v>
      </c>
      <c r="AD170" s="4">
        <f t="shared" si="69"/>
        <v>33075.224072444944</v>
      </c>
      <c r="AE170" s="77">
        <f t="shared" si="70"/>
        <v>29189.18918918919</v>
      </c>
      <c r="AF170" s="77">
        <f t="shared" si="71"/>
        <v>3886.0348832557538</v>
      </c>
      <c r="AH170" s="79">
        <f t="shared" si="72"/>
        <v>6338.2169426048567</v>
      </c>
      <c r="AI170" s="79">
        <f t="shared" si="73"/>
        <v>-39938.216942604857</v>
      </c>
      <c r="AJ170" s="79">
        <f t="shared" si="74"/>
        <v>-15938.216942604857</v>
      </c>
      <c r="AK170" s="80">
        <f t="shared" si="75"/>
        <v>-15938.216942604857</v>
      </c>
      <c r="AL170" s="80">
        <f t="shared" si="76"/>
        <v>-21938.216942604857</v>
      </c>
      <c r="AM170" s="80">
        <f t="shared" si="77"/>
        <v>-36052.182059349099</v>
      </c>
      <c r="AN170" s="80">
        <f t="shared" si="78"/>
        <v>-12052.182059349103</v>
      </c>
      <c r="AO170" s="80">
        <f t="shared" si="79"/>
        <v>-12052.182059349103</v>
      </c>
      <c r="AP170" s="80">
        <f t="shared" si="80"/>
        <v>-18052.182059349103</v>
      </c>
    </row>
    <row r="171" spans="1:42">
      <c r="A171" s="30" t="s">
        <v>217</v>
      </c>
      <c r="B171" s="30" t="s">
        <v>294</v>
      </c>
      <c r="C171" s="30" t="s">
        <v>357</v>
      </c>
      <c r="D171" s="30">
        <v>2</v>
      </c>
      <c r="E171" s="30">
        <v>2000</v>
      </c>
      <c r="F171" s="29">
        <f t="shared" si="54"/>
        <v>0.97297297297297303</v>
      </c>
      <c r="G171" s="31">
        <f t="shared" si="55"/>
        <v>23351.351351351354</v>
      </c>
      <c r="H171" s="30">
        <v>199</v>
      </c>
      <c r="I171" s="30">
        <v>0.31230000000000002</v>
      </c>
      <c r="J171" s="30">
        <v>97</v>
      </c>
      <c r="K171" s="33">
        <v>240</v>
      </c>
      <c r="L171">
        <f t="shared" si="56"/>
        <v>143</v>
      </c>
      <c r="M171">
        <f t="shared" si="57"/>
        <v>102</v>
      </c>
      <c r="N171">
        <f t="shared" si="58"/>
        <v>0.67062937062937067</v>
      </c>
      <c r="O171" s="4">
        <f t="shared" si="59"/>
        <v>0.31230000000000002</v>
      </c>
      <c r="U171" s="3">
        <f t="shared" si="60"/>
        <v>97</v>
      </c>
      <c r="V171">
        <f t="shared" si="61"/>
        <v>178.75</v>
      </c>
      <c r="W171">
        <f t="shared" si="62"/>
        <v>79.125</v>
      </c>
      <c r="X171">
        <f t="shared" si="66"/>
        <v>-112.93277735658327</v>
      </c>
      <c r="Y171">
        <f t="shared" si="67"/>
        <v>135.62312041950975</v>
      </c>
      <c r="Z171">
        <f t="shared" si="63"/>
        <v>135.62312041950975</v>
      </c>
      <c r="AA171">
        <f t="shared" si="64"/>
        <v>0.31607340094830627</v>
      </c>
      <c r="AB171">
        <f t="shared" si="68"/>
        <v>0.60045951048951052</v>
      </c>
      <c r="AC171">
        <f t="shared" si="65"/>
        <v>29724.210261827946</v>
      </c>
      <c r="AD171" s="4">
        <f t="shared" si="69"/>
        <v>20806.947183279561</v>
      </c>
      <c r="AE171" s="77">
        <f t="shared" si="70"/>
        <v>23351.351351351354</v>
      </c>
      <c r="AF171" s="77">
        <f t="shared" si="71"/>
        <v>-2544.4041680717928</v>
      </c>
      <c r="AH171" s="79">
        <f t="shared" si="72"/>
        <v>7305.5907109557111</v>
      </c>
      <c r="AI171" s="79">
        <f t="shared" si="73"/>
        <v>-40905.590710955708</v>
      </c>
      <c r="AJ171" s="79">
        <f t="shared" si="74"/>
        <v>-16905.590710955712</v>
      </c>
      <c r="AK171" s="80">
        <f t="shared" si="75"/>
        <v>-16905.590710955712</v>
      </c>
      <c r="AL171" s="80">
        <f t="shared" si="76"/>
        <v>-22905.590710955712</v>
      </c>
      <c r="AM171" s="80">
        <f t="shared" si="77"/>
        <v>-43449.994879027501</v>
      </c>
      <c r="AN171" s="80">
        <f t="shared" si="78"/>
        <v>-19449.994879027505</v>
      </c>
      <c r="AO171" s="80">
        <f t="shared" si="79"/>
        <v>-19449.994879027505</v>
      </c>
      <c r="AP171" s="80">
        <f t="shared" si="80"/>
        <v>-25449.994879027505</v>
      </c>
    </row>
    <row r="172" spans="1:42">
      <c r="A172" s="30" t="s">
        <v>218</v>
      </c>
      <c r="B172" s="30" t="s">
        <v>337</v>
      </c>
      <c r="C172" s="30" t="s">
        <v>357</v>
      </c>
      <c r="D172" s="30">
        <v>1</v>
      </c>
      <c r="E172" s="30">
        <v>2500</v>
      </c>
      <c r="F172" s="29">
        <f t="shared" si="54"/>
        <v>0.97297297297297303</v>
      </c>
      <c r="G172" s="31">
        <f t="shared" si="55"/>
        <v>29189.18918918919</v>
      </c>
      <c r="H172" s="30">
        <v>490</v>
      </c>
      <c r="I172" s="30">
        <v>0.2301</v>
      </c>
      <c r="J172" s="30">
        <v>186</v>
      </c>
      <c r="K172" s="33">
        <v>578</v>
      </c>
      <c r="L172">
        <f t="shared" si="56"/>
        <v>392</v>
      </c>
      <c r="M172">
        <f t="shared" si="57"/>
        <v>304</v>
      </c>
      <c r="N172">
        <f t="shared" si="58"/>
        <v>0.7204081632653061</v>
      </c>
      <c r="O172" s="4">
        <f t="shared" si="59"/>
        <v>0.2301</v>
      </c>
      <c r="U172" s="3">
        <f t="shared" si="60"/>
        <v>186</v>
      </c>
      <c r="V172">
        <f t="shared" si="61"/>
        <v>490</v>
      </c>
      <c r="W172">
        <f t="shared" si="62"/>
        <v>137</v>
      </c>
      <c r="X172">
        <f t="shared" si="66"/>
        <v>-309.57796310336113</v>
      </c>
      <c r="Y172">
        <f t="shared" si="67"/>
        <v>331.82701541571902</v>
      </c>
      <c r="Z172">
        <f t="shared" si="63"/>
        <v>331.82701541571902</v>
      </c>
      <c r="AA172">
        <f t="shared" si="64"/>
        <v>0.39760615390963067</v>
      </c>
      <c r="AB172">
        <f t="shared" si="68"/>
        <v>0.53593448979591829</v>
      </c>
      <c r="AC172">
        <f t="shared" si="65"/>
        <v>64910.702905673883</v>
      </c>
      <c r="AD172" s="4">
        <f t="shared" si="69"/>
        <v>45437.492033971714</v>
      </c>
      <c r="AE172" s="77">
        <f t="shared" si="70"/>
        <v>29189.18918918919</v>
      </c>
      <c r="AF172" s="77">
        <f t="shared" si="71"/>
        <v>16248.302844782524</v>
      </c>
      <c r="AH172" s="79">
        <f t="shared" si="72"/>
        <v>6520.5362925170066</v>
      </c>
      <c r="AI172" s="79">
        <f t="shared" si="73"/>
        <v>-40120.536292517005</v>
      </c>
      <c r="AJ172" s="79">
        <f t="shared" si="74"/>
        <v>-16120.536292517007</v>
      </c>
      <c r="AK172" s="80">
        <f t="shared" si="75"/>
        <v>-16120.536292517007</v>
      </c>
      <c r="AL172" s="80">
        <f t="shared" si="76"/>
        <v>-22120.536292517005</v>
      </c>
      <c r="AM172" s="80">
        <f t="shared" si="77"/>
        <v>-23872.233447734481</v>
      </c>
      <c r="AN172" s="80">
        <f t="shared" si="78"/>
        <v>127.76655226551702</v>
      </c>
      <c r="AO172" s="80">
        <f t="shared" si="79"/>
        <v>127.76655226551702</v>
      </c>
      <c r="AP172" s="80">
        <f t="shared" si="80"/>
        <v>-5872.2334477344812</v>
      </c>
    </row>
    <row r="173" spans="1:42">
      <c r="A173" s="30" t="s">
        <v>219</v>
      </c>
      <c r="B173" s="30" t="s">
        <v>337</v>
      </c>
      <c r="C173" s="30" t="s">
        <v>357</v>
      </c>
      <c r="D173" s="30">
        <v>2</v>
      </c>
      <c r="E173" s="30">
        <v>2750</v>
      </c>
      <c r="F173" s="29">
        <f t="shared" si="54"/>
        <v>0.97297297297297303</v>
      </c>
      <c r="G173" s="31">
        <f t="shared" si="55"/>
        <v>32108.10810810811</v>
      </c>
      <c r="H173" s="30">
        <v>538</v>
      </c>
      <c r="I173" s="30">
        <v>0.6</v>
      </c>
      <c r="J173" s="30">
        <v>188</v>
      </c>
      <c r="K173" s="33">
        <v>810</v>
      </c>
      <c r="L173">
        <f t="shared" si="56"/>
        <v>622</v>
      </c>
      <c r="M173">
        <f t="shared" si="57"/>
        <v>350</v>
      </c>
      <c r="N173">
        <f t="shared" si="58"/>
        <v>0.5501607717041801</v>
      </c>
      <c r="O173" s="4">
        <f t="shared" si="59"/>
        <v>0.6</v>
      </c>
      <c r="U173" s="3">
        <f t="shared" si="60"/>
        <v>188</v>
      </c>
      <c r="V173">
        <f t="shared" si="61"/>
        <v>777.5</v>
      </c>
      <c r="W173">
        <f t="shared" si="62"/>
        <v>110.25</v>
      </c>
      <c r="X173">
        <f t="shared" si="66"/>
        <v>-491.21809451604753</v>
      </c>
      <c r="Y173">
        <f t="shared" si="67"/>
        <v>472.95511119535001</v>
      </c>
      <c r="Z173">
        <f t="shared" si="63"/>
        <v>472.95511119535001</v>
      </c>
      <c r="AA173">
        <f t="shared" si="64"/>
        <v>0.46650175073356914</v>
      </c>
      <c r="AB173">
        <f t="shared" si="68"/>
        <v>0.48141051446945343</v>
      </c>
      <c r="AC173">
        <f t="shared" si="65"/>
        <v>83105.23064155152</v>
      </c>
      <c r="AD173" s="4">
        <f t="shared" si="69"/>
        <v>58173.661449086059</v>
      </c>
      <c r="AE173" s="77">
        <f t="shared" si="70"/>
        <v>32108.10810810811</v>
      </c>
      <c r="AF173" s="77">
        <f t="shared" si="71"/>
        <v>26065.553340977949</v>
      </c>
      <c r="AH173" s="79">
        <f t="shared" si="72"/>
        <v>5857.1612593783502</v>
      </c>
      <c r="AI173" s="79">
        <f t="shared" si="73"/>
        <v>-39457.16125937835</v>
      </c>
      <c r="AJ173" s="79">
        <f t="shared" si="74"/>
        <v>-15457.16125937835</v>
      </c>
      <c r="AK173" s="80">
        <f t="shared" si="75"/>
        <v>-15457.16125937835</v>
      </c>
      <c r="AL173" s="80">
        <f t="shared" si="76"/>
        <v>-21457.16125937835</v>
      </c>
      <c r="AM173" s="80">
        <f t="shared" si="77"/>
        <v>-13391.607918400401</v>
      </c>
      <c r="AN173" s="80">
        <f t="shared" si="78"/>
        <v>10608.392081599599</v>
      </c>
      <c r="AO173" s="80">
        <f t="shared" si="79"/>
        <v>10608.392081599599</v>
      </c>
      <c r="AP173" s="80">
        <f t="shared" si="80"/>
        <v>4608.3920815995989</v>
      </c>
    </row>
    <row r="174" spans="1:42">
      <c r="A174" s="30" t="s">
        <v>220</v>
      </c>
      <c r="B174" s="30" t="s">
        <v>337</v>
      </c>
      <c r="C174" s="30" t="s">
        <v>356</v>
      </c>
      <c r="D174" s="30">
        <v>1</v>
      </c>
      <c r="E174" s="30">
        <v>1800</v>
      </c>
      <c r="F174" s="29">
        <f t="shared" si="54"/>
        <v>0.97297297297297303</v>
      </c>
      <c r="G174" s="31">
        <f t="shared" si="55"/>
        <v>21016.216216216217</v>
      </c>
      <c r="H174" s="30">
        <v>288</v>
      </c>
      <c r="I174" s="30">
        <v>0.2329</v>
      </c>
      <c r="J174" s="30">
        <v>89</v>
      </c>
      <c r="K174" s="33">
        <v>390</v>
      </c>
      <c r="L174">
        <f t="shared" si="56"/>
        <v>301</v>
      </c>
      <c r="M174">
        <f t="shared" si="57"/>
        <v>199</v>
      </c>
      <c r="N174">
        <f t="shared" si="58"/>
        <v>0.62890365448504992</v>
      </c>
      <c r="O174" s="4">
        <f t="shared" si="59"/>
        <v>0.2329</v>
      </c>
      <c r="U174" s="3">
        <f t="shared" si="60"/>
        <v>89</v>
      </c>
      <c r="V174">
        <f t="shared" si="61"/>
        <v>376.25</v>
      </c>
      <c r="W174">
        <f t="shared" si="62"/>
        <v>51.375</v>
      </c>
      <c r="X174">
        <f t="shared" si="66"/>
        <v>-237.71165024008087</v>
      </c>
      <c r="Y174">
        <f t="shared" si="67"/>
        <v>227.88502969421279</v>
      </c>
      <c r="Z174">
        <f t="shared" si="63"/>
        <v>227.88502969421279</v>
      </c>
      <c r="AA174">
        <f t="shared" si="64"/>
        <v>0.46912964702780807</v>
      </c>
      <c r="AB174">
        <f t="shared" si="68"/>
        <v>0.47933079734219269</v>
      </c>
      <c r="AC174">
        <f t="shared" si="65"/>
        <v>39869.794239771836</v>
      </c>
      <c r="AD174" s="4">
        <f t="shared" si="69"/>
        <v>27908.855967840285</v>
      </c>
      <c r="AE174" s="77">
        <f t="shared" si="70"/>
        <v>21016.216216216217</v>
      </c>
      <c r="AF174" s="77">
        <f t="shared" si="71"/>
        <v>6892.6397516240686</v>
      </c>
      <c r="AH174" s="79">
        <f t="shared" si="72"/>
        <v>5831.8580343300109</v>
      </c>
      <c r="AI174" s="79">
        <f t="shared" si="73"/>
        <v>-39431.858034330013</v>
      </c>
      <c r="AJ174" s="79">
        <f t="shared" si="74"/>
        <v>-15431.858034330011</v>
      </c>
      <c r="AK174" s="80">
        <f t="shared" si="75"/>
        <v>-15431.858034330011</v>
      </c>
      <c r="AL174" s="80">
        <f t="shared" si="76"/>
        <v>-21431.858034330013</v>
      </c>
      <c r="AM174" s="80">
        <f t="shared" si="77"/>
        <v>-32539.218282705944</v>
      </c>
      <c r="AN174" s="80">
        <f t="shared" si="78"/>
        <v>-8539.2182827059423</v>
      </c>
      <c r="AO174" s="80">
        <f t="shared" si="79"/>
        <v>-8539.2182827059423</v>
      </c>
      <c r="AP174" s="80">
        <f t="shared" si="80"/>
        <v>-14539.218282705944</v>
      </c>
    </row>
    <row r="175" spans="1:42">
      <c r="A175" s="30" t="s">
        <v>221</v>
      </c>
      <c r="B175" s="30" t="s">
        <v>338</v>
      </c>
      <c r="C175" s="30" t="s">
        <v>356</v>
      </c>
      <c r="D175" s="30">
        <v>2</v>
      </c>
      <c r="E175" s="30">
        <v>3000</v>
      </c>
      <c r="F175" s="29">
        <f t="shared" si="54"/>
        <v>0.97297297297297303</v>
      </c>
      <c r="G175" s="31">
        <f t="shared" si="55"/>
        <v>35027.027027027027</v>
      </c>
      <c r="H175" s="30">
        <v>415</v>
      </c>
      <c r="I175" s="30">
        <v>0.40820000000000001</v>
      </c>
      <c r="J175" s="30">
        <v>193</v>
      </c>
      <c r="K175" s="33">
        <v>648</v>
      </c>
      <c r="L175">
        <f t="shared" si="56"/>
        <v>455</v>
      </c>
      <c r="M175">
        <f t="shared" si="57"/>
        <v>222</v>
      </c>
      <c r="N175">
        <f t="shared" si="58"/>
        <v>0.49032967032967034</v>
      </c>
      <c r="O175" s="4">
        <f t="shared" si="59"/>
        <v>0.40820000000000001</v>
      </c>
      <c r="U175" s="3">
        <f t="shared" si="60"/>
        <v>193</v>
      </c>
      <c r="V175">
        <f t="shared" si="61"/>
        <v>568.75</v>
      </c>
      <c r="W175">
        <f t="shared" si="62"/>
        <v>136.125</v>
      </c>
      <c r="X175">
        <f t="shared" si="66"/>
        <v>-359.33156431640134</v>
      </c>
      <c r="Y175">
        <f t="shared" si="67"/>
        <v>373.70992860753103</v>
      </c>
      <c r="Z175">
        <f t="shared" si="63"/>
        <v>373.70992860753103</v>
      </c>
      <c r="AA175">
        <f t="shared" si="64"/>
        <v>0.41773174260664797</v>
      </c>
      <c r="AB175">
        <f t="shared" si="68"/>
        <v>0.52000709890109875</v>
      </c>
      <c r="AC175">
        <f t="shared" si="65"/>
        <v>70931.112769094703</v>
      </c>
      <c r="AD175" s="4">
        <f t="shared" si="69"/>
        <v>49651.778938366289</v>
      </c>
      <c r="AE175" s="77">
        <f t="shared" si="70"/>
        <v>35027.027027027027</v>
      </c>
      <c r="AF175" s="77">
        <f t="shared" si="71"/>
        <v>14624.751911339263</v>
      </c>
      <c r="AH175" s="79">
        <f t="shared" si="72"/>
        <v>6326.7530366300352</v>
      </c>
      <c r="AI175" s="79">
        <f t="shared" si="73"/>
        <v>-39926.753036630034</v>
      </c>
      <c r="AJ175" s="79">
        <f t="shared" si="74"/>
        <v>-15926.753036630034</v>
      </c>
      <c r="AK175" s="80">
        <f t="shared" si="75"/>
        <v>-15926.753036630034</v>
      </c>
      <c r="AL175" s="80">
        <f t="shared" si="76"/>
        <v>-21926.753036630034</v>
      </c>
      <c r="AM175" s="80">
        <f t="shared" si="77"/>
        <v>-25302.001125290772</v>
      </c>
      <c r="AN175" s="80">
        <f t="shared" si="78"/>
        <v>-1302.0011252907716</v>
      </c>
      <c r="AO175" s="80">
        <f t="shared" si="79"/>
        <v>-1302.0011252907716</v>
      </c>
      <c r="AP175" s="80">
        <f t="shared" si="80"/>
        <v>-7302.0011252907716</v>
      </c>
    </row>
    <row r="176" spans="1:42">
      <c r="A176" s="30" t="s">
        <v>222</v>
      </c>
      <c r="B176" s="30" t="s">
        <v>338</v>
      </c>
      <c r="C176" s="30" t="s">
        <v>357</v>
      </c>
      <c r="D176" s="30">
        <v>1</v>
      </c>
      <c r="E176" s="30">
        <v>2000</v>
      </c>
      <c r="F176" s="29">
        <f t="shared" si="54"/>
        <v>0.97297297297297303</v>
      </c>
      <c r="G176" s="31">
        <f t="shared" si="55"/>
        <v>23351.351351351354</v>
      </c>
      <c r="H176" s="30">
        <v>387</v>
      </c>
      <c r="I176" s="30">
        <v>0.32600000000000001</v>
      </c>
      <c r="J176" s="30">
        <v>193</v>
      </c>
      <c r="K176" s="33">
        <v>600</v>
      </c>
      <c r="L176">
        <f t="shared" si="56"/>
        <v>407</v>
      </c>
      <c r="M176">
        <f t="shared" si="57"/>
        <v>194</v>
      </c>
      <c r="N176">
        <f t="shared" si="58"/>
        <v>0.48132678132678142</v>
      </c>
      <c r="O176" s="4">
        <f t="shared" si="59"/>
        <v>0.32600000000000001</v>
      </c>
      <c r="U176" s="3">
        <f t="shared" si="60"/>
        <v>193</v>
      </c>
      <c r="V176">
        <f t="shared" si="61"/>
        <v>508.75</v>
      </c>
      <c r="W176">
        <f t="shared" si="62"/>
        <v>142.125</v>
      </c>
      <c r="X176">
        <f t="shared" si="66"/>
        <v>-321.42405863027545</v>
      </c>
      <c r="Y176">
        <f t="shared" si="67"/>
        <v>344.46580427091232</v>
      </c>
      <c r="Z176">
        <f t="shared" si="63"/>
        <v>344.46580427091232</v>
      </c>
      <c r="AA176">
        <f t="shared" si="64"/>
        <v>0.39772148259638784</v>
      </c>
      <c r="AB176">
        <f t="shared" si="68"/>
        <v>0.53584321867321871</v>
      </c>
      <c r="AC176">
        <f t="shared" si="65"/>
        <v>67371.577828435387</v>
      </c>
      <c r="AD176" s="4">
        <f t="shared" si="69"/>
        <v>47160.104479904767</v>
      </c>
      <c r="AE176" s="77">
        <f t="shared" si="70"/>
        <v>23351.351351351354</v>
      </c>
      <c r="AF176" s="77">
        <f t="shared" si="71"/>
        <v>23808.753128553413</v>
      </c>
      <c r="AH176" s="79">
        <f t="shared" si="72"/>
        <v>6519.4258271908284</v>
      </c>
      <c r="AI176" s="79">
        <f t="shared" si="73"/>
        <v>-40119.425827190826</v>
      </c>
      <c r="AJ176" s="79">
        <f t="shared" si="74"/>
        <v>-16119.425827190829</v>
      </c>
      <c r="AK176" s="80">
        <f t="shared" si="75"/>
        <v>-16119.425827190829</v>
      </c>
      <c r="AL176" s="80">
        <f t="shared" si="76"/>
        <v>-22119.425827190829</v>
      </c>
      <c r="AM176" s="80">
        <f t="shared" si="77"/>
        <v>-16310.672698637412</v>
      </c>
      <c r="AN176" s="80">
        <f t="shared" si="78"/>
        <v>7689.327301362584</v>
      </c>
      <c r="AO176" s="80">
        <f t="shared" si="79"/>
        <v>7689.327301362584</v>
      </c>
      <c r="AP176" s="80">
        <f t="shared" si="80"/>
        <v>1689.327301362584</v>
      </c>
    </row>
    <row r="177" spans="1:42">
      <c r="A177" s="30" t="s">
        <v>223</v>
      </c>
      <c r="B177" s="30" t="s">
        <v>338</v>
      </c>
      <c r="C177" s="30" t="s">
        <v>357</v>
      </c>
      <c r="D177" s="30">
        <v>2</v>
      </c>
      <c r="E177" s="30">
        <v>2950</v>
      </c>
      <c r="F177" s="29">
        <f t="shared" si="54"/>
        <v>0.97297297297297303</v>
      </c>
      <c r="G177" s="31">
        <f t="shared" si="55"/>
        <v>34443.243243243247</v>
      </c>
      <c r="H177" s="30">
        <v>575</v>
      </c>
      <c r="I177" s="30">
        <v>0.38900000000000001</v>
      </c>
      <c r="J177" s="30">
        <v>192</v>
      </c>
      <c r="K177" s="33">
        <v>829</v>
      </c>
      <c r="L177">
        <f t="shared" si="56"/>
        <v>637</v>
      </c>
      <c r="M177">
        <f t="shared" si="57"/>
        <v>383</v>
      </c>
      <c r="N177">
        <f t="shared" si="58"/>
        <v>0.58100470957613826</v>
      </c>
      <c r="O177" s="4">
        <f t="shared" si="59"/>
        <v>0.38900000000000001</v>
      </c>
      <c r="U177" s="3">
        <f t="shared" si="60"/>
        <v>192</v>
      </c>
      <c r="V177">
        <f t="shared" si="61"/>
        <v>796.25</v>
      </c>
      <c r="W177">
        <f t="shared" si="62"/>
        <v>112.375</v>
      </c>
      <c r="X177">
        <f t="shared" si="66"/>
        <v>-503.06419004296185</v>
      </c>
      <c r="Y177">
        <f t="shared" si="67"/>
        <v>484.09390005054337</v>
      </c>
      <c r="Z177">
        <f t="shared" si="63"/>
        <v>484.09390005054337</v>
      </c>
      <c r="AA177">
        <f t="shared" si="64"/>
        <v>0.46683692314039982</v>
      </c>
      <c r="AB177">
        <f t="shared" si="68"/>
        <v>0.48114525902668759</v>
      </c>
      <c r="AC177">
        <f t="shared" si="65"/>
        <v>85015.612000566209</v>
      </c>
      <c r="AD177" s="4">
        <f t="shared" si="69"/>
        <v>59510.92840039634</v>
      </c>
      <c r="AE177" s="77">
        <f t="shared" si="70"/>
        <v>34443.243243243247</v>
      </c>
      <c r="AF177" s="77">
        <f t="shared" si="71"/>
        <v>25067.685157153093</v>
      </c>
      <c r="AH177" s="79">
        <f t="shared" si="72"/>
        <v>5853.9339848246991</v>
      </c>
      <c r="AI177" s="79">
        <f t="shared" si="73"/>
        <v>-39453.933984824696</v>
      </c>
      <c r="AJ177" s="79">
        <f t="shared" si="74"/>
        <v>-15453.9339848247</v>
      </c>
      <c r="AK177" s="80">
        <f t="shared" si="75"/>
        <v>-15453.9339848247</v>
      </c>
      <c r="AL177" s="80">
        <f t="shared" si="76"/>
        <v>-21453.9339848247</v>
      </c>
      <c r="AM177" s="80">
        <f t="shared" si="77"/>
        <v>-14386.248827671603</v>
      </c>
      <c r="AN177" s="80">
        <f t="shared" si="78"/>
        <v>9613.7511723283933</v>
      </c>
      <c r="AO177" s="80">
        <f t="shared" si="79"/>
        <v>9613.7511723283933</v>
      </c>
      <c r="AP177" s="80">
        <f t="shared" si="80"/>
        <v>3613.7511723283933</v>
      </c>
    </row>
    <row r="178" spans="1:42">
      <c r="A178" s="30" t="s">
        <v>224</v>
      </c>
      <c r="B178" s="30" t="s">
        <v>338</v>
      </c>
      <c r="C178" s="30" t="s">
        <v>356</v>
      </c>
      <c r="D178" s="30">
        <v>1</v>
      </c>
      <c r="E178" s="30">
        <v>1700</v>
      </c>
      <c r="F178" s="29">
        <f t="shared" si="54"/>
        <v>0.97297297297297303</v>
      </c>
      <c r="G178" s="31">
        <f t="shared" si="55"/>
        <v>19848.64864864865</v>
      </c>
      <c r="H178" s="30">
        <v>228</v>
      </c>
      <c r="I178" s="30">
        <v>0.52049999999999996</v>
      </c>
      <c r="J178" s="30">
        <v>98</v>
      </c>
      <c r="K178" s="33">
        <v>432</v>
      </c>
      <c r="L178">
        <f t="shared" si="56"/>
        <v>334</v>
      </c>
      <c r="M178">
        <f t="shared" si="57"/>
        <v>130</v>
      </c>
      <c r="N178">
        <f t="shared" si="58"/>
        <v>0.41137724550898203</v>
      </c>
      <c r="O178" s="4">
        <f t="shared" si="59"/>
        <v>0.52049999999999996</v>
      </c>
      <c r="U178" s="3">
        <f t="shared" si="60"/>
        <v>98</v>
      </c>
      <c r="V178">
        <f t="shared" si="61"/>
        <v>417.5</v>
      </c>
      <c r="W178">
        <f t="shared" si="62"/>
        <v>56.25</v>
      </c>
      <c r="X178">
        <f t="shared" si="66"/>
        <v>-263.77306039929238</v>
      </c>
      <c r="Y178">
        <f t="shared" si="67"/>
        <v>252.49036517563809</v>
      </c>
      <c r="Z178">
        <f t="shared" si="63"/>
        <v>252.49036517563809</v>
      </c>
      <c r="AA178">
        <f t="shared" si="64"/>
        <v>0.4700368028158996</v>
      </c>
      <c r="AB178">
        <f t="shared" si="68"/>
        <v>0.47861287425149707</v>
      </c>
      <c r="AC178">
        <f t="shared" si="65"/>
        <v>44108.475880095619</v>
      </c>
      <c r="AD178" s="4">
        <f t="shared" si="69"/>
        <v>30875.933116066932</v>
      </c>
      <c r="AE178" s="77">
        <f t="shared" si="70"/>
        <v>19848.64864864865</v>
      </c>
      <c r="AF178" s="77">
        <f t="shared" si="71"/>
        <v>11027.284467418282</v>
      </c>
      <c r="AH178" s="79">
        <f t="shared" si="72"/>
        <v>5823.123303393214</v>
      </c>
      <c r="AI178" s="79">
        <f t="shared" si="73"/>
        <v>-39423.123303393215</v>
      </c>
      <c r="AJ178" s="79">
        <f t="shared" si="74"/>
        <v>-15423.123303393215</v>
      </c>
      <c r="AK178" s="80">
        <f t="shared" si="75"/>
        <v>-15423.123303393215</v>
      </c>
      <c r="AL178" s="80">
        <f t="shared" si="76"/>
        <v>-21423.123303393215</v>
      </c>
      <c r="AM178" s="80">
        <f t="shared" si="77"/>
        <v>-28395.838835974933</v>
      </c>
      <c r="AN178" s="80">
        <f t="shared" si="78"/>
        <v>-4395.8388359749333</v>
      </c>
      <c r="AO178" s="80">
        <f t="shared" si="79"/>
        <v>-4395.8388359749333</v>
      </c>
      <c r="AP178" s="80">
        <f t="shared" si="80"/>
        <v>-10395.838835974933</v>
      </c>
    </row>
    <row r="179" spans="1:42">
      <c r="A179" s="30" t="s">
        <v>225</v>
      </c>
      <c r="B179" s="30" t="s">
        <v>339</v>
      </c>
      <c r="C179" s="30" t="s">
        <v>356</v>
      </c>
      <c r="D179" s="30">
        <v>1</v>
      </c>
      <c r="E179" s="30">
        <v>3000</v>
      </c>
      <c r="F179" s="29">
        <f t="shared" si="54"/>
        <v>0.97297297297297303</v>
      </c>
      <c r="G179" s="31">
        <f t="shared" si="55"/>
        <v>35027.027027027027</v>
      </c>
      <c r="H179" s="30">
        <v>337</v>
      </c>
      <c r="I179" s="30">
        <v>0.46300000000000002</v>
      </c>
      <c r="J179" s="30">
        <v>87</v>
      </c>
      <c r="K179" s="33">
        <v>512</v>
      </c>
      <c r="L179">
        <f t="shared" si="56"/>
        <v>425</v>
      </c>
      <c r="M179">
        <f t="shared" si="57"/>
        <v>250</v>
      </c>
      <c r="N179">
        <f t="shared" si="58"/>
        <v>0.57058823529411762</v>
      </c>
      <c r="O179" s="4">
        <f t="shared" si="59"/>
        <v>0.46300000000000002</v>
      </c>
      <c r="U179" s="3">
        <f t="shared" si="60"/>
        <v>87</v>
      </c>
      <c r="V179">
        <f t="shared" si="61"/>
        <v>531.25</v>
      </c>
      <c r="W179">
        <f t="shared" si="62"/>
        <v>33.875</v>
      </c>
      <c r="X179">
        <f t="shared" si="66"/>
        <v>-335.63937326257263</v>
      </c>
      <c r="Y179">
        <f t="shared" si="67"/>
        <v>302.43235089714432</v>
      </c>
      <c r="Z179">
        <f t="shared" si="63"/>
        <v>302.43235089714432</v>
      </c>
      <c r="AA179">
        <f t="shared" si="64"/>
        <v>0.50551971933580109</v>
      </c>
      <c r="AB179">
        <f t="shared" si="68"/>
        <v>0.45053169411764704</v>
      </c>
      <c r="AC179">
        <f t="shared" si="65"/>
        <v>49733.206183070688</v>
      </c>
      <c r="AD179" s="4">
        <f t="shared" si="69"/>
        <v>34813.244328149478</v>
      </c>
      <c r="AE179" s="77">
        <f t="shared" si="70"/>
        <v>35027.027027027027</v>
      </c>
      <c r="AF179" s="77">
        <f t="shared" si="71"/>
        <v>-213.78269887754868</v>
      </c>
      <c r="AH179" s="79">
        <f t="shared" si="72"/>
        <v>5481.4689450980386</v>
      </c>
      <c r="AI179" s="79">
        <f t="shared" si="73"/>
        <v>-39081.468945098037</v>
      </c>
      <c r="AJ179" s="79">
        <f t="shared" si="74"/>
        <v>-15081.468945098039</v>
      </c>
      <c r="AK179" s="80">
        <f t="shared" si="75"/>
        <v>-15081.468945098039</v>
      </c>
      <c r="AL179" s="80">
        <f t="shared" si="76"/>
        <v>-21081.468945098037</v>
      </c>
      <c r="AM179" s="80">
        <f t="shared" si="77"/>
        <v>-39295.251643975585</v>
      </c>
      <c r="AN179" s="80">
        <f t="shared" si="78"/>
        <v>-15295.251643975587</v>
      </c>
      <c r="AO179" s="80">
        <f t="shared" si="79"/>
        <v>-15295.251643975587</v>
      </c>
      <c r="AP179" s="80">
        <f t="shared" si="80"/>
        <v>-21295.251643975585</v>
      </c>
    </row>
    <row r="180" spans="1:42">
      <c r="A180" s="30" t="s">
        <v>226</v>
      </c>
      <c r="B180" s="30" t="s">
        <v>339</v>
      </c>
      <c r="C180" s="30" t="s">
        <v>356</v>
      </c>
      <c r="D180" s="30">
        <v>2</v>
      </c>
      <c r="E180" s="30">
        <v>3200</v>
      </c>
      <c r="F180" s="29">
        <f t="shared" si="54"/>
        <v>0.97297297297297303</v>
      </c>
      <c r="G180" s="31">
        <f t="shared" si="55"/>
        <v>37362.162162162167</v>
      </c>
      <c r="H180" s="30">
        <v>154</v>
      </c>
      <c r="I180" s="30">
        <v>0.67949999999999999</v>
      </c>
      <c r="J180" s="30">
        <v>154</v>
      </c>
      <c r="K180" s="33">
        <v>480</v>
      </c>
      <c r="L180">
        <f t="shared" si="56"/>
        <v>326</v>
      </c>
      <c r="M180">
        <f t="shared" si="57"/>
        <v>0</v>
      </c>
      <c r="N180">
        <f t="shared" si="58"/>
        <v>0.1</v>
      </c>
      <c r="O180" s="4">
        <f t="shared" si="59"/>
        <v>0.67949999999999999</v>
      </c>
      <c r="U180" s="3">
        <f t="shared" si="60"/>
        <v>154</v>
      </c>
      <c r="V180">
        <f t="shared" si="61"/>
        <v>407.5</v>
      </c>
      <c r="W180">
        <f t="shared" si="62"/>
        <v>113.25</v>
      </c>
      <c r="X180">
        <f t="shared" si="66"/>
        <v>-257.45514278493806</v>
      </c>
      <c r="Y180">
        <f t="shared" si="67"/>
        <v>275.6163444528683</v>
      </c>
      <c r="Z180">
        <f t="shared" si="63"/>
        <v>275.6163444528683</v>
      </c>
      <c r="AA180">
        <f t="shared" si="64"/>
        <v>0.39844501706225349</v>
      </c>
      <c r="AB180">
        <f t="shared" si="68"/>
        <v>0.53527061349693261</v>
      </c>
      <c r="AC180">
        <f t="shared" si="65"/>
        <v>53848.205371550081</v>
      </c>
      <c r="AD180" s="4">
        <f t="shared" si="69"/>
        <v>37693.743760085054</v>
      </c>
      <c r="AE180" s="77">
        <f t="shared" si="70"/>
        <v>37362.162162162167</v>
      </c>
      <c r="AF180" s="77">
        <f t="shared" si="71"/>
        <v>331.58159792288643</v>
      </c>
      <c r="AH180" s="79">
        <f t="shared" si="72"/>
        <v>6512.459130879347</v>
      </c>
      <c r="AI180" s="79">
        <f t="shared" si="73"/>
        <v>-40112.459130879346</v>
      </c>
      <c r="AJ180" s="79">
        <f t="shared" si="74"/>
        <v>-16112.459130879346</v>
      </c>
      <c r="AK180" s="80">
        <f t="shared" si="75"/>
        <v>-16112.459130879346</v>
      </c>
      <c r="AL180" s="80">
        <f t="shared" si="76"/>
        <v>-22112.459130879346</v>
      </c>
      <c r="AM180" s="80">
        <f t="shared" si="77"/>
        <v>-39780.87753295646</v>
      </c>
      <c r="AN180" s="80">
        <f t="shared" si="78"/>
        <v>-15780.87753295646</v>
      </c>
      <c r="AO180" s="80">
        <f t="shared" si="79"/>
        <v>-15780.87753295646</v>
      </c>
      <c r="AP180" s="80">
        <f t="shared" si="80"/>
        <v>-21780.87753295646</v>
      </c>
    </row>
    <row r="181" spans="1:42">
      <c r="A181" s="30" t="s">
        <v>227</v>
      </c>
      <c r="B181" s="30" t="s">
        <v>340</v>
      </c>
      <c r="C181" s="30" t="s">
        <v>356</v>
      </c>
      <c r="D181" s="30">
        <v>2</v>
      </c>
      <c r="E181" s="30">
        <v>4500</v>
      </c>
      <c r="F181" s="29">
        <f t="shared" si="54"/>
        <v>0.97297297297297303</v>
      </c>
      <c r="G181" s="31">
        <f t="shared" si="55"/>
        <v>52540.54054054054</v>
      </c>
      <c r="H181" s="30">
        <v>432</v>
      </c>
      <c r="I181" s="30">
        <v>0.68220000000000003</v>
      </c>
      <c r="J181" s="30">
        <v>273</v>
      </c>
      <c r="K181" s="33">
        <v>853</v>
      </c>
      <c r="L181">
        <f t="shared" si="56"/>
        <v>580</v>
      </c>
      <c r="M181">
        <f t="shared" si="57"/>
        <v>159</v>
      </c>
      <c r="N181">
        <f t="shared" si="58"/>
        <v>0.31931034482758625</v>
      </c>
      <c r="O181" s="4">
        <f t="shared" si="59"/>
        <v>0.68220000000000003</v>
      </c>
      <c r="U181" s="3">
        <f t="shared" si="60"/>
        <v>273</v>
      </c>
      <c r="V181">
        <f t="shared" si="61"/>
        <v>725</v>
      </c>
      <c r="W181">
        <f t="shared" si="62"/>
        <v>200.5</v>
      </c>
      <c r="X181">
        <f t="shared" si="66"/>
        <v>-458.04902704068741</v>
      </c>
      <c r="Y181">
        <f t="shared" si="67"/>
        <v>489.86650240080877</v>
      </c>
      <c r="Z181">
        <f t="shared" si="63"/>
        <v>489.86650240080877</v>
      </c>
      <c r="AA181">
        <f t="shared" si="64"/>
        <v>0.39912621020801209</v>
      </c>
      <c r="AB181">
        <f t="shared" si="68"/>
        <v>0.53473151724137924</v>
      </c>
      <c r="AC181">
        <f t="shared" si="65"/>
        <v>95610.676197196954</v>
      </c>
      <c r="AD181" s="4">
        <f t="shared" si="69"/>
        <v>66927.47333803786</v>
      </c>
      <c r="AE181" s="77">
        <f t="shared" si="70"/>
        <v>52540.54054054054</v>
      </c>
      <c r="AF181" s="77">
        <f t="shared" si="71"/>
        <v>14386.93279749732</v>
      </c>
      <c r="AH181" s="79">
        <f t="shared" si="72"/>
        <v>6505.9001264367807</v>
      </c>
      <c r="AI181" s="79">
        <f t="shared" si="73"/>
        <v>-40105.900126436783</v>
      </c>
      <c r="AJ181" s="79">
        <f t="shared" si="74"/>
        <v>-16105.90012643678</v>
      </c>
      <c r="AK181" s="80">
        <f t="shared" si="75"/>
        <v>-16105.90012643678</v>
      </c>
      <c r="AL181" s="80">
        <f t="shared" si="76"/>
        <v>-22105.90012643678</v>
      </c>
      <c r="AM181" s="80">
        <f t="shared" si="77"/>
        <v>-25718.967328939463</v>
      </c>
      <c r="AN181" s="80">
        <f t="shared" si="78"/>
        <v>-1718.9673289394595</v>
      </c>
      <c r="AO181" s="80">
        <f t="shared" si="79"/>
        <v>-1718.9673289394595</v>
      </c>
      <c r="AP181" s="80">
        <f t="shared" si="80"/>
        <v>-7718.9673289394595</v>
      </c>
    </row>
    <row r="182" spans="1:42">
      <c r="A182" s="30" t="s">
        <v>228</v>
      </c>
      <c r="B182" s="30" t="s">
        <v>294</v>
      </c>
      <c r="C182" s="30" t="s">
        <v>356</v>
      </c>
      <c r="D182" s="30">
        <v>1</v>
      </c>
      <c r="E182" s="30">
        <v>800</v>
      </c>
      <c r="F182" s="29">
        <f t="shared" si="54"/>
        <v>0.97297297297297303</v>
      </c>
      <c r="G182" s="31">
        <f t="shared" si="55"/>
        <v>9340.5405405405418</v>
      </c>
      <c r="H182" s="30">
        <v>104</v>
      </c>
      <c r="I182" s="30">
        <v>0.56989999999999996</v>
      </c>
      <c r="J182" s="30">
        <v>53</v>
      </c>
      <c r="K182" s="33">
        <v>188</v>
      </c>
      <c r="L182">
        <f t="shared" si="56"/>
        <v>135</v>
      </c>
      <c r="M182">
        <f t="shared" si="57"/>
        <v>51</v>
      </c>
      <c r="N182">
        <f t="shared" si="58"/>
        <v>0.40222222222222226</v>
      </c>
      <c r="O182" s="4">
        <f t="shared" si="59"/>
        <v>0.56989999999999996</v>
      </c>
      <c r="U182" s="3">
        <f t="shared" si="60"/>
        <v>53</v>
      </c>
      <c r="V182">
        <f t="shared" si="61"/>
        <v>168.75</v>
      </c>
      <c r="W182">
        <f t="shared" si="62"/>
        <v>36.125</v>
      </c>
      <c r="X182">
        <f t="shared" si="66"/>
        <v>-106.61485974222896</v>
      </c>
      <c r="Y182">
        <f t="shared" si="67"/>
        <v>108.74909969673996</v>
      </c>
      <c r="Z182">
        <f t="shared" si="63"/>
        <v>108.74909969673996</v>
      </c>
      <c r="AA182">
        <f t="shared" si="64"/>
        <v>0.43036503523994052</v>
      </c>
      <c r="AB182">
        <f t="shared" si="68"/>
        <v>0.51000911111111114</v>
      </c>
      <c r="AC182">
        <f t="shared" si="65"/>
        <v>20244.006559720805</v>
      </c>
      <c r="AD182" s="4">
        <f t="shared" si="69"/>
        <v>14170.804591804563</v>
      </c>
      <c r="AE182" s="77">
        <f t="shared" si="70"/>
        <v>9340.5405405405418</v>
      </c>
      <c r="AF182" s="77">
        <f t="shared" si="71"/>
        <v>4830.264051264021</v>
      </c>
      <c r="AH182" s="79">
        <f t="shared" si="72"/>
        <v>6205.1108518518522</v>
      </c>
      <c r="AI182" s="79">
        <f t="shared" si="73"/>
        <v>-39805.110851851852</v>
      </c>
      <c r="AJ182" s="79">
        <f t="shared" si="74"/>
        <v>-15805.110851851852</v>
      </c>
      <c r="AK182" s="80">
        <f t="shared" si="75"/>
        <v>-15805.110851851852</v>
      </c>
      <c r="AL182" s="80">
        <f t="shared" si="76"/>
        <v>-21805.110851851852</v>
      </c>
      <c r="AM182" s="80">
        <f t="shared" si="77"/>
        <v>-34974.846800587831</v>
      </c>
      <c r="AN182" s="80">
        <f t="shared" si="78"/>
        <v>-10974.846800587831</v>
      </c>
      <c r="AO182" s="80">
        <f t="shared" si="79"/>
        <v>-10974.846800587831</v>
      </c>
      <c r="AP182" s="80">
        <f t="shared" si="80"/>
        <v>-16974.846800587831</v>
      </c>
    </row>
    <row r="183" spans="1:42">
      <c r="A183" s="30" t="s">
        <v>229</v>
      </c>
      <c r="B183" s="30" t="s">
        <v>340</v>
      </c>
      <c r="C183" s="30" t="s">
        <v>357</v>
      </c>
      <c r="D183" s="30">
        <v>1</v>
      </c>
      <c r="E183" s="30">
        <v>4500</v>
      </c>
      <c r="F183" s="29">
        <f t="shared" si="54"/>
        <v>0.97297297297297303</v>
      </c>
      <c r="G183" s="31">
        <f t="shared" si="55"/>
        <v>52540.54054054054</v>
      </c>
      <c r="H183" s="30">
        <v>200</v>
      </c>
      <c r="I183" s="30">
        <v>0.86850000000000005</v>
      </c>
      <c r="J183" s="30">
        <v>103</v>
      </c>
      <c r="K183" s="33">
        <v>807</v>
      </c>
      <c r="L183">
        <f t="shared" si="56"/>
        <v>704</v>
      </c>
      <c r="M183">
        <f t="shared" si="57"/>
        <v>97</v>
      </c>
      <c r="N183">
        <f t="shared" si="58"/>
        <v>0.21022727272727276</v>
      </c>
      <c r="O183" s="4">
        <f t="shared" si="59"/>
        <v>0.86850000000000005</v>
      </c>
      <c r="U183" s="3">
        <f t="shared" si="60"/>
        <v>103</v>
      </c>
      <c r="V183">
        <f t="shared" si="61"/>
        <v>880</v>
      </c>
      <c r="W183">
        <f t="shared" si="62"/>
        <v>15</v>
      </c>
      <c r="X183">
        <f t="shared" si="66"/>
        <v>-555.97675006317922</v>
      </c>
      <c r="Y183">
        <f t="shared" si="67"/>
        <v>480.41382360374024</v>
      </c>
      <c r="Z183">
        <f t="shared" si="63"/>
        <v>480.41382360374024</v>
      </c>
      <c r="AA183">
        <f t="shared" si="64"/>
        <v>0.52887934500425027</v>
      </c>
      <c r="AB183">
        <f t="shared" si="68"/>
        <v>0.43204488636363636</v>
      </c>
      <c r="AC183">
        <f t="shared" si="65"/>
        <v>75759.522576635267</v>
      </c>
      <c r="AD183" s="4">
        <f t="shared" si="69"/>
        <v>53031.665803644682</v>
      </c>
      <c r="AE183" s="77">
        <f t="shared" si="70"/>
        <v>52540.54054054054</v>
      </c>
      <c r="AF183" s="77">
        <f t="shared" si="71"/>
        <v>491.1252631041425</v>
      </c>
      <c r="AH183" s="79">
        <f t="shared" si="72"/>
        <v>5256.5461174242419</v>
      </c>
      <c r="AI183" s="79">
        <f t="shared" si="73"/>
        <v>-38856.546117424245</v>
      </c>
      <c r="AJ183" s="79">
        <f t="shared" si="74"/>
        <v>-14856.546117424241</v>
      </c>
      <c r="AK183" s="80">
        <f t="shared" si="75"/>
        <v>-14856.546117424241</v>
      </c>
      <c r="AL183" s="80">
        <f t="shared" si="76"/>
        <v>-20856.546117424241</v>
      </c>
      <c r="AM183" s="80">
        <f t="shared" si="77"/>
        <v>-38365.420854320102</v>
      </c>
      <c r="AN183" s="80">
        <f t="shared" si="78"/>
        <v>-14365.420854320098</v>
      </c>
      <c r="AO183" s="80">
        <f t="shared" si="79"/>
        <v>-14365.420854320098</v>
      </c>
      <c r="AP183" s="80">
        <f t="shared" si="80"/>
        <v>-20365.420854320098</v>
      </c>
    </row>
    <row r="184" spans="1:42">
      <c r="A184" s="30" t="s">
        <v>230</v>
      </c>
      <c r="B184" s="30" t="s">
        <v>340</v>
      </c>
      <c r="C184" s="30" t="s">
        <v>357</v>
      </c>
      <c r="D184" s="30">
        <v>2</v>
      </c>
      <c r="E184" s="30">
        <v>5500</v>
      </c>
      <c r="F184" s="29">
        <f t="shared" si="54"/>
        <v>0.97297297297297303</v>
      </c>
      <c r="G184" s="31">
        <f t="shared" si="55"/>
        <v>64216.21621621622</v>
      </c>
      <c r="H184" s="30">
        <v>428</v>
      </c>
      <c r="I184" s="30">
        <v>0.52329999999999999</v>
      </c>
      <c r="J184" s="30">
        <v>200</v>
      </c>
      <c r="K184" s="33">
        <v>770</v>
      </c>
      <c r="L184">
        <f t="shared" si="56"/>
        <v>570</v>
      </c>
      <c r="M184">
        <f t="shared" si="57"/>
        <v>228</v>
      </c>
      <c r="N184">
        <f t="shared" si="58"/>
        <v>0.42000000000000004</v>
      </c>
      <c r="O184" s="4">
        <f t="shared" si="59"/>
        <v>0.52329999999999999</v>
      </c>
      <c r="U184" s="3">
        <f t="shared" si="60"/>
        <v>200</v>
      </c>
      <c r="V184">
        <f t="shared" si="61"/>
        <v>712.5</v>
      </c>
      <c r="W184">
        <f t="shared" si="62"/>
        <v>128.75</v>
      </c>
      <c r="X184">
        <f t="shared" si="66"/>
        <v>-450.15163002274448</v>
      </c>
      <c r="Y184">
        <f t="shared" si="67"/>
        <v>447.2739764973465</v>
      </c>
      <c r="Z184">
        <f t="shared" si="63"/>
        <v>447.2739764973465</v>
      </c>
      <c r="AA184">
        <f t="shared" si="64"/>
        <v>0.4470511950839951</v>
      </c>
      <c r="AB184">
        <f t="shared" si="68"/>
        <v>0.49680368421052629</v>
      </c>
      <c r="AC184">
        <f t="shared" si="65"/>
        <v>81105.686172011541</v>
      </c>
      <c r="AD184" s="4">
        <f t="shared" si="69"/>
        <v>56773.980320408074</v>
      </c>
      <c r="AE184" s="77">
        <f t="shared" si="70"/>
        <v>64216.21621621622</v>
      </c>
      <c r="AF184" s="77">
        <f t="shared" si="71"/>
        <v>-7442.2358958081459</v>
      </c>
      <c r="AH184" s="79">
        <f t="shared" si="72"/>
        <v>6044.444824561403</v>
      </c>
      <c r="AI184" s="79">
        <f t="shared" si="73"/>
        <v>-39644.444824561404</v>
      </c>
      <c r="AJ184" s="79">
        <f t="shared" si="74"/>
        <v>-15644.444824561404</v>
      </c>
      <c r="AK184" s="80">
        <f t="shared" si="75"/>
        <v>-15644.444824561404</v>
      </c>
      <c r="AL184" s="80">
        <f t="shared" si="76"/>
        <v>-21644.444824561404</v>
      </c>
      <c r="AM184" s="80">
        <f t="shared" si="77"/>
        <v>-47086.68072036955</v>
      </c>
      <c r="AN184" s="80">
        <f t="shared" si="78"/>
        <v>-23086.68072036955</v>
      </c>
      <c r="AO184" s="80">
        <f t="shared" si="79"/>
        <v>-23086.68072036955</v>
      </c>
      <c r="AP184" s="80">
        <f t="shared" si="80"/>
        <v>-29086.68072036955</v>
      </c>
    </row>
    <row r="185" spans="1:42">
      <c r="A185" s="30" t="s">
        <v>231</v>
      </c>
      <c r="B185" s="30" t="s">
        <v>340</v>
      </c>
      <c r="C185" s="30" t="s">
        <v>356</v>
      </c>
      <c r="D185" s="30">
        <v>1</v>
      </c>
      <c r="E185" s="30">
        <v>3500</v>
      </c>
      <c r="F185" s="29">
        <f t="shared" si="54"/>
        <v>0.97297297297297303</v>
      </c>
      <c r="G185" s="31">
        <f t="shared" si="55"/>
        <v>40864.864864864867</v>
      </c>
      <c r="H185" s="30">
        <v>576</v>
      </c>
      <c r="I185" s="30">
        <v>0.46029999999999999</v>
      </c>
      <c r="J185" s="30">
        <v>151</v>
      </c>
      <c r="K185" s="33">
        <v>890</v>
      </c>
      <c r="L185">
        <f t="shared" si="56"/>
        <v>739</v>
      </c>
      <c r="M185">
        <f t="shared" si="57"/>
        <v>425</v>
      </c>
      <c r="N185">
        <f t="shared" si="58"/>
        <v>0.56008119079837615</v>
      </c>
      <c r="O185" s="4">
        <f t="shared" si="59"/>
        <v>0.46029999999999999</v>
      </c>
      <c r="U185" s="3">
        <f t="shared" si="60"/>
        <v>151</v>
      </c>
      <c r="V185">
        <f t="shared" si="61"/>
        <v>923.75</v>
      </c>
      <c r="W185">
        <f t="shared" si="62"/>
        <v>58.625</v>
      </c>
      <c r="X185">
        <f t="shared" si="66"/>
        <v>-583.61763962597934</v>
      </c>
      <c r="Y185">
        <f t="shared" si="67"/>
        <v>525.73766426585803</v>
      </c>
      <c r="Z185">
        <f t="shared" si="63"/>
        <v>525.73766426585803</v>
      </c>
      <c r="AA185">
        <f t="shared" si="64"/>
        <v>0.50567000191161893</v>
      </c>
      <c r="AB185">
        <f t="shared" si="68"/>
        <v>0.45041276048714479</v>
      </c>
      <c r="AC185">
        <f t="shared" si="65"/>
        <v>86431.617718727837</v>
      </c>
      <c r="AD185" s="4">
        <f t="shared" si="69"/>
        <v>60502.132403109485</v>
      </c>
      <c r="AE185" s="77">
        <f t="shared" si="70"/>
        <v>40864.864864864867</v>
      </c>
      <c r="AF185" s="77">
        <f t="shared" si="71"/>
        <v>19637.267538244618</v>
      </c>
      <c r="AH185" s="79">
        <f t="shared" si="72"/>
        <v>5480.0219192602617</v>
      </c>
      <c r="AI185" s="79">
        <f t="shared" si="73"/>
        <v>-39080.02191926026</v>
      </c>
      <c r="AJ185" s="79">
        <f t="shared" si="74"/>
        <v>-15080.021919260262</v>
      </c>
      <c r="AK185" s="80">
        <f t="shared" si="75"/>
        <v>-15080.021919260262</v>
      </c>
      <c r="AL185" s="80">
        <f t="shared" si="76"/>
        <v>-21080.02191926026</v>
      </c>
      <c r="AM185" s="80">
        <f t="shared" si="77"/>
        <v>-19442.754381015642</v>
      </c>
      <c r="AN185" s="80">
        <f t="shared" si="78"/>
        <v>4557.245618984356</v>
      </c>
      <c r="AO185" s="80">
        <f t="shared" si="79"/>
        <v>4557.245618984356</v>
      </c>
      <c r="AP185" s="80">
        <f t="shared" si="80"/>
        <v>-1442.7543810156421</v>
      </c>
    </row>
    <row r="186" spans="1:42">
      <c r="A186" s="30" t="s">
        <v>232</v>
      </c>
      <c r="B186" s="30" t="s">
        <v>341</v>
      </c>
      <c r="C186" s="30" t="s">
        <v>356</v>
      </c>
      <c r="D186" s="30">
        <v>2</v>
      </c>
      <c r="E186" s="30">
        <v>4000</v>
      </c>
      <c r="F186" s="29">
        <f t="shared" si="54"/>
        <v>0.97297297297297303</v>
      </c>
      <c r="G186" s="31">
        <f t="shared" si="55"/>
        <v>46702.702702702707</v>
      </c>
      <c r="H186" s="30">
        <v>560</v>
      </c>
      <c r="I186" s="30">
        <v>0.35339999999999999</v>
      </c>
      <c r="J186" s="30">
        <v>218</v>
      </c>
      <c r="K186" s="33">
        <v>681</v>
      </c>
      <c r="L186">
        <f t="shared" si="56"/>
        <v>463</v>
      </c>
      <c r="M186">
        <f t="shared" si="57"/>
        <v>342</v>
      </c>
      <c r="N186">
        <f t="shared" si="58"/>
        <v>0.69092872570194386</v>
      </c>
      <c r="O186" s="4">
        <f t="shared" si="59"/>
        <v>0.35339999999999999</v>
      </c>
      <c r="U186" s="3">
        <f t="shared" si="60"/>
        <v>218</v>
      </c>
      <c r="V186">
        <f t="shared" si="61"/>
        <v>578.75</v>
      </c>
      <c r="W186">
        <f t="shared" si="62"/>
        <v>160.125</v>
      </c>
      <c r="X186">
        <f t="shared" si="66"/>
        <v>-365.6494819307556</v>
      </c>
      <c r="Y186">
        <f t="shared" si="67"/>
        <v>391.08394933030075</v>
      </c>
      <c r="Z186">
        <f t="shared" si="63"/>
        <v>391.08394933030075</v>
      </c>
      <c r="AA186">
        <f t="shared" si="64"/>
        <v>0.39906513923162118</v>
      </c>
      <c r="AB186">
        <f t="shared" si="68"/>
        <v>0.53477984881209495</v>
      </c>
      <c r="AC186">
        <f t="shared" si="65"/>
        <v>76337.492582928768</v>
      </c>
      <c r="AD186" s="4">
        <f t="shared" si="69"/>
        <v>53436.244808050134</v>
      </c>
      <c r="AE186" s="77">
        <f t="shared" si="70"/>
        <v>46702.702702702707</v>
      </c>
      <c r="AF186" s="77">
        <f t="shared" si="71"/>
        <v>6733.5421053474274</v>
      </c>
      <c r="AH186" s="79">
        <f t="shared" si="72"/>
        <v>6506.4881605471555</v>
      </c>
      <c r="AI186" s="79">
        <f t="shared" si="73"/>
        <v>-40106.488160547153</v>
      </c>
      <c r="AJ186" s="79">
        <f t="shared" si="74"/>
        <v>-16106.488160547156</v>
      </c>
      <c r="AK186" s="80">
        <f t="shared" si="75"/>
        <v>-16106.488160547156</v>
      </c>
      <c r="AL186" s="80">
        <f t="shared" si="76"/>
        <v>-22106.488160547156</v>
      </c>
      <c r="AM186" s="80">
        <f t="shared" si="77"/>
        <v>-33372.946055199725</v>
      </c>
      <c r="AN186" s="80">
        <f t="shared" si="78"/>
        <v>-9372.946055199729</v>
      </c>
      <c r="AO186" s="80">
        <f t="shared" si="79"/>
        <v>-9372.946055199729</v>
      </c>
      <c r="AP186" s="80">
        <f t="shared" si="80"/>
        <v>-15372.946055199729</v>
      </c>
    </row>
    <row r="187" spans="1:42">
      <c r="A187" s="30" t="s">
        <v>233</v>
      </c>
      <c r="B187" s="30" t="s">
        <v>341</v>
      </c>
      <c r="C187" s="30" t="s">
        <v>356</v>
      </c>
      <c r="D187" s="30">
        <v>1</v>
      </c>
      <c r="E187" s="30">
        <v>3000</v>
      </c>
      <c r="F187" s="29">
        <f t="shared" si="54"/>
        <v>0.97297297297297303</v>
      </c>
      <c r="G187" s="31">
        <f t="shared" si="55"/>
        <v>35027.027027027027</v>
      </c>
      <c r="H187" s="30">
        <v>288</v>
      </c>
      <c r="I187" s="30">
        <v>0.49859999999999999</v>
      </c>
      <c r="J187" s="30">
        <v>109</v>
      </c>
      <c r="K187" s="33">
        <v>640</v>
      </c>
      <c r="L187">
        <f t="shared" si="56"/>
        <v>531</v>
      </c>
      <c r="M187">
        <f t="shared" si="57"/>
        <v>179</v>
      </c>
      <c r="N187">
        <f t="shared" si="58"/>
        <v>0.36967984934086628</v>
      </c>
      <c r="O187" s="4">
        <f t="shared" si="59"/>
        <v>0.49859999999999999</v>
      </c>
      <c r="U187" s="3">
        <f t="shared" si="60"/>
        <v>109</v>
      </c>
      <c r="V187">
        <f t="shared" si="61"/>
        <v>663.75</v>
      </c>
      <c r="W187">
        <f t="shared" si="62"/>
        <v>42.625</v>
      </c>
      <c r="X187">
        <f t="shared" si="66"/>
        <v>-419.35178165276727</v>
      </c>
      <c r="Y187">
        <f t="shared" si="67"/>
        <v>378.01312547384384</v>
      </c>
      <c r="Z187">
        <f t="shared" si="63"/>
        <v>378.01312547384384</v>
      </c>
      <c r="AA187">
        <f t="shared" si="64"/>
        <v>0.50529284440503786</v>
      </c>
      <c r="AB187">
        <f t="shared" si="68"/>
        <v>0.45071124293785308</v>
      </c>
      <c r="AC187">
        <f t="shared" si="65"/>
        <v>62186.789454635655</v>
      </c>
      <c r="AD187" s="4">
        <f t="shared" si="69"/>
        <v>43530.752618244958</v>
      </c>
      <c r="AE187" s="77">
        <f t="shared" si="70"/>
        <v>35027.027027027027</v>
      </c>
      <c r="AF187" s="77">
        <f t="shared" si="71"/>
        <v>8503.7255912179317</v>
      </c>
      <c r="AH187" s="79">
        <f t="shared" si="72"/>
        <v>5483.6534557438799</v>
      </c>
      <c r="AI187" s="79">
        <f t="shared" si="73"/>
        <v>-39083.653455743879</v>
      </c>
      <c r="AJ187" s="79">
        <f t="shared" si="74"/>
        <v>-15083.653455743879</v>
      </c>
      <c r="AK187" s="80">
        <f t="shared" si="75"/>
        <v>-15083.653455743879</v>
      </c>
      <c r="AL187" s="80">
        <f t="shared" si="76"/>
        <v>-21083.653455743879</v>
      </c>
      <c r="AM187" s="80">
        <f t="shared" si="77"/>
        <v>-30579.927864525947</v>
      </c>
      <c r="AN187" s="80">
        <f t="shared" si="78"/>
        <v>-6579.9278645259474</v>
      </c>
      <c r="AO187" s="80">
        <f t="shared" si="79"/>
        <v>-6579.9278645259474</v>
      </c>
      <c r="AP187" s="80">
        <f t="shared" si="80"/>
        <v>-12579.927864525947</v>
      </c>
    </row>
    <row r="188" spans="1:42">
      <c r="A188" s="30" t="s">
        <v>234</v>
      </c>
      <c r="B188" s="30" t="s">
        <v>342</v>
      </c>
      <c r="C188" s="30" t="s">
        <v>356</v>
      </c>
      <c r="D188" s="30">
        <v>2</v>
      </c>
      <c r="E188" s="30">
        <v>5600</v>
      </c>
      <c r="F188" s="29">
        <f t="shared" si="54"/>
        <v>0.97297297297297303</v>
      </c>
      <c r="G188" s="31">
        <f t="shared" si="55"/>
        <v>65383.783783783787</v>
      </c>
      <c r="H188" s="30">
        <v>373</v>
      </c>
      <c r="I188" s="30">
        <v>0.5151</v>
      </c>
      <c r="J188" s="30">
        <v>196</v>
      </c>
      <c r="K188" s="33">
        <v>612</v>
      </c>
      <c r="L188">
        <f t="shared" si="56"/>
        <v>416</v>
      </c>
      <c r="M188">
        <f t="shared" si="57"/>
        <v>177</v>
      </c>
      <c r="N188">
        <f t="shared" si="58"/>
        <v>0.44038461538461537</v>
      </c>
      <c r="O188" s="4">
        <f t="shared" si="59"/>
        <v>0.5151</v>
      </c>
      <c r="U188" s="3">
        <f t="shared" si="60"/>
        <v>196</v>
      </c>
      <c r="V188">
        <f t="shared" si="61"/>
        <v>520</v>
      </c>
      <c r="W188">
        <f t="shared" si="62"/>
        <v>144</v>
      </c>
      <c r="X188">
        <f t="shared" si="66"/>
        <v>-328.53171594642407</v>
      </c>
      <c r="Y188">
        <f t="shared" si="67"/>
        <v>351.44907758402832</v>
      </c>
      <c r="Z188">
        <f t="shared" si="63"/>
        <v>351.44907758402832</v>
      </c>
      <c r="AA188">
        <f t="shared" si="64"/>
        <v>0.39894053381543909</v>
      </c>
      <c r="AB188">
        <f t="shared" si="68"/>
        <v>0.53487846153846152</v>
      </c>
      <c r="AC188">
        <f t="shared" si="65"/>
        <v>68613.627803448617</v>
      </c>
      <c r="AD188" s="4">
        <f t="shared" si="69"/>
        <v>48029.539462414032</v>
      </c>
      <c r="AE188" s="77">
        <f t="shared" si="70"/>
        <v>65383.783783783787</v>
      </c>
      <c r="AF188" s="77">
        <f t="shared" si="71"/>
        <v>-17354.244321369755</v>
      </c>
      <c r="AH188" s="79">
        <f t="shared" si="72"/>
        <v>6507.6879487179485</v>
      </c>
      <c r="AI188" s="79">
        <f t="shared" si="73"/>
        <v>-40107.687948717947</v>
      </c>
      <c r="AJ188" s="79">
        <f t="shared" si="74"/>
        <v>-16107.687948717949</v>
      </c>
      <c r="AK188" s="80">
        <f t="shared" si="75"/>
        <v>-16107.687948717949</v>
      </c>
      <c r="AL188" s="80">
        <f t="shared" si="76"/>
        <v>-22107.687948717947</v>
      </c>
      <c r="AM188" s="80">
        <f t="shared" si="77"/>
        <v>-57461.932270087702</v>
      </c>
      <c r="AN188" s="80">
        <f t="shared" si="78"/>
        <v>-33461.932270087702</v>
      </c>
      <c r="AO188" s="80">
        <f t="shared" si="79"/>
        <v>-33461.932270087702</v>
      </c>
      <c r="AP188" s="80">
        <f t="shared" si="80"/>
        <v>-39461.932270087702</v>
      </c>
    </row>
    <row r="189" spans="1:42">
      <c r="A189" s="30" t="s">
        <v>235</v>
      </c>
      <c r="B189" s="30" t="s">
        <v>342</v>
      </c>
      <c r="C189" s="30" t="s">
        <v>357</v>
      </c>
      <c r="D189" s="30">
        <v>1</v>
      </c>
      <c r="E189" s="30">
        <v>3200</v>
      </c>
      <c r="F189" s="29">
        <f t="shared" si="54"/>
        <v>0.97297297297297303</v>
      </c>
      <c r="G189" s="31">
        <f t="shared" si="55"/>
        <v>37362.162162162167</v>
      </c>
      <c r="H189" s="30">
        <v>420</v>
      </c>
      <c r="I189" s="30">
        <v>0.87119999999999997</v>
      </c>
      <c r="J189" s="30">
        <v>165</v>
      </c>
      <c r="K189" s="33">
        <v>1296</v>
      </c>
      <c r="L189">
        <f t="shared" si="56"/>
        <v>1131</v>
      </c>
      <c r="M189">
        <f t="shared" si="57"/>
        <v>255</v>
      </c>
      <c r="N189">
        <f t="shared" si="58"/>
        <v>0.28037135278514591</v>
      </c>
      <c r="O189" s="4">
        <f t="shared" si="59"/>
        <v>0.87119999999999997</v>
      </c>
      <c r="U189" s="3">
        <f t="shared" si="60"/>
        <v>165</v>
      </c>
      <c r="V189">
        <f t="shared" si="61"/>
        <v>1413.75</v>
      </c>
      <c r="W189">
        <f t="shared" si="62"/>
        <v>23.625</v>
      </c>
      <c r="X189">
        <f t="shared" si="66"/>
        <v>-893.19560272934041</v>
      </c>
      <c r="Y189">
        <f t="shared" si="67"/>
        <v>771.56467968157699</v>
      </c>
      <c r="Z189">
        <f t="shared" si="63"/>
        <v>771.56467968157699</v>
      </c>
      <c r="AA189">
        <f t="shared" si="64"/>
        <v>0.52904663461119505</v>
      </c>
      <c r="AB189">
        <f t="shared" si="68"/>
        <v>0.43191249336870025</v>
      </c>
      <c r="AC189">
        <f t="shared" si="65"/>
        <v>121635.67497771974</v>
      </c>
      <c r="AD189" s="4">
        <f t="shared" si="69"/>
        <v>85144.972484403814</v>
      </c>
      <c r="AE189" s="77">
        <f t="shared" si="70"/>
        <v>37362.162162162167</v>
      </c>
      <c r="AF189" s="77">
        <f t="shared" si="71"/>
        <v>47782.810322241647</v>
      </c>
      <c r="AH189" s="79">
        <f t="shared" si="72"/>
        <v>5254.9353359858533</v>
      </c>
      <c r="AI189" s="79">
        <f t="shared" si="73"/>
        <v>-38854.935335985851</v>
      </c>
      <c r="AJ189" s="79">
        <f t="shared" si="74"/>
        <v>-14854.935335985854</v>
      </c>
      <c r="AK189" s="80">
        <f t="shared" si="75"/>
        <v>-14854.935335985854</v>
      </c>
      <c r="AL189" s="80">
        <f t="shared" si="76"/>
        <v>-20854.935335985854</v>
      </c>
      <c r="AM189" s="80">
        <f t="shared" si="77"/>
        <v>8927.8749862557961</v>
      </c>
      <c r="AN189" s="80">
        <f t="shared" si="78"/>
        <v>32927.874986255789</v>
      </c>
      <c r="AO189" s="80">
        <f t="shared" si="79"/>
        <v>32927.874986255789</v>
      </c>
      <c r="AP189" s="80">
        <f t="shared" si="80"/>
        <v>26927.874986255792</v>
      </c>
    </row>
    <row r="190" spans="1:42">
      <c r="A190" s="30" t="s">
        <v>236</v>
      </c>
      <c r="B190" s="30" t="s">
        <v>342</v>
      </c>
      <c r="C190" s="30" t="s">
        <v>357</v>
      </c>
      <c r="D190" s="30">
        <v>2</v>
      </c>
      <c r="E190" s="30">
        <v>3500</v>
      </c>
      <c r="F190" s="29">
        <f t="shared" si="54"/>
        <v>0.97297297297297303</v>
      </c>
      <c r="G190" s="31">
        <f t="shared" si="55"/>
        <v>40864.864864864867</v>
      </c>
      <c r="H190" s="30">
        <v>593</v>
      </c>
      <c r="I190" s="30">
        <v>0.50680000000000003</v>
      </c>
      <c r="J190" s="30">
        <v>268</v>
      </c>
      <c r="K190" s="33">
        <v>1032</v>
      </c>
      <c r="L190">
        <f t="shared" si="56"/>
        <v>764</v>
      </c>
      <c r="M190">
        <f t="shared" si="57"/>
        <v>325</v>
      </c>
      <c r="N190">
        <f t="shared" si="58"/>
        <v>0.44031413612565451</v>
      </c>
      <c r="O190" s="4">
        <f t="shared" si="59"/>
        <v>0.50680000000000003</v>
      </c>
      <c r="U190" s="3">
        <f t="shared" si="60"/>
        <v>268</v>
      </c>
      <c r="V190">
        <f t="shared" si="61"/>
        <v>955</v>
      </c>
      <c r="W190">
        <f t="shared" si="62"/>
        <v>172.5</v>
      </c>
      <c r="X190">
        <f t="shared" si="66"/>
        <v>-603.36113217083653</v>
      </c>
      <c r="Y190">
        <f t="shared" si="67"/>
        <v>599.4689790245136</v>
      </c>
      <c r="Z190">
        <f t="shared" si="63"/>
        <v>599.4689790245136</v>
      </c>
      <c r="AA190">
        <f t="shared" si="64"/>
        <v>0.44708793615132314</v>
      </c>
      <c r="AB190">
        <f t="shared" si="68"/>
        <v>0.49677460732984291</v>
      </c>
      <c r="AC190">
        <f t="shared" si="65"/>
        <v>108697.35283138348</v>
      </c>
      <c r="AD190" s="4">
        <f t="shared" si="69"/>
        <v>76088.146981968428</v>
      </c>
      <c r="AE190" s="77">
        <f t="shared" si="70"/>
        <v>40864.864864864867</v>
      </c>
      <c r="AF190" s="77">
        <f t="shared" si="71"/>
        <v>35223.282117103561</v>
      </c>
      <c r="AH190" s="79">
        <f t="shared" si="72"/>
        <v>6044.091055846422</v>
      </c>
      <c r="AI190" s="79">
        <f t="shared" si="73"/>
        <v>-39644.091055846424</v>
      </c>
      <c r="AJ190" s="79">
        <f t="shared" si="74"/>
        <v>-15644.091055846422</v>
      </c>
      <c r="AK190" s="80">
        <f t="shared" si="75"/>
        <v>-15644.091055846422</v>
      </c>
      <c r="AL190" s="80">
        <f t="shared" si="76"/>
        <v>-21644.091055846424</v>
      </c>
      <c r="AM190" s="80">
        <f t="shared" si="77"/>
        <v>-4420.8089387428627</v>
      </c>
      <c r="AN190" s="80">
        <f t="shared" si="78"/>
        <v>19579.191061257137</v>
      </c>
      <c r="AO190" s="80">
        <f t="shared" si="79"/>
        <v>19579.191061257137</v>
      </c>
      <c r="AP190" s="80">
        <f t="shared" si="80"/>
        <v>13579.191061257137</v>
      </c>
    </row>
    <row r="191" spans="1:42">
      <c r="A191" s="30" t="s">
        <v>237</v>
      </c>
      <c r="B191" s="30" t="s">
        <v>342</v>
      </c>
      <c r="C191" s="30" t="s">
        <v>356</v>
      </c>
      <c r="D191" s="30">
        <v>1</v>
      </c>
      <c r="E191" s="30">
        <v>3400</v>
      </c>
      <c r="F191" s="29">
        <f t="shared" si="54"/>
        <v>0.97297297297297303</v>
      </c>
      <c r="G191" s="31">
        <f t="shared" si="55"/>
        <v>39697.2972972973</v>
      </c>
      <c r="H191" s="30">
        <v>436</v>
      </c>
      <c r="I191" s="30">
        <v>0.28220000000000001</v>
      </c>
      <c r="J191" s="30">
        <v>106</v>
      </c>
      <c r="K191" s="33">
        <v>624</v>
      </c>
      <c r="L191">
        <f t="shared" si="56"/>
        <v>518</v>
      </c>
      <c r="M191">
        <f t="shared" si="57"/>
        <v>330</v>
      </c>
      <c r="N191">
        <f t="shared" si="58"/>
        <v>0.60965250965250961</v>
      </c>
      <c r="O191" s="4">
        <f t="shared" si="59"/>
        <v>0.28220000000000001</v>
      </c>
      <c r="U191" s="3">
        <f t="shared" si="60"/>
        <v>106</v>
      </c>
      <c r="V191">
        <f t="shared" si="61"/>
        <v>647.5</v>
      </c>
      <c r="W191">
        <f t="shared" si="62"/>
        <v>41.25</v>
      </c>
      <c r="X191">
        <f t="shared" si="66"/>
        <v>-409.0851655294415</v>
      </c>
      <c r="Y191">
        <f t="shared" si="67"/>
        <v>368.59284179934292</v>
      </c>
      <c r="Z191">
        <f t="shared" si="63"/>
        <v>368.59284179934292</v>
      </c>
      <c r="AA191">
        <f t="shared" si="64"/>
        <v>0.5055487904236956</v>
      </c>
      <c r="AB191">
        <f t="shared" si="68"/>
        <v>0.45050868725868731</v>
      </c>
      <c r="AC191">
        <f t="shared" si="65"/>
        <v>60609.811211569409</v>
      </c>
      <c r="AD191" s="4">
        <f t="shared" si="69"/>
        <v>42426.867848098584</v>
      </c>
      <c r="AE191" s="77">
        <f t="shared" si="70"/>
        <v>39697.2972972973</v>
      </c>
      <c r="AF191" s="77">
        <f t="shared" si="71"/>
        <v>2729.5705508012834</v>
      </c>
      <c r="AH191" s="79">
        <f t="shared" si="72"/>
        <v>5481.1890283140283</v>
      </c>
      <c r="AI191" s="79">
        <f t="shared" si="73"/>
        <v>-39081.189028314031</v>
      </c>
      <c r="AJ191" s="79">
        <f t="shared" si="74"/>
        <v>-15081.189028314027</v>
      </c>
      <c r="AK191" s="80">
        <f t="shared" si="75"/>
        <v>-15081.189028314027</v>
      </c>
      <c r="AL191" s="80">
        <f t="shared" si="76"/>
        <v>-21081.189028314027</v>
      </c>
      <c r="AM191" s="80">
        <f t="shared" si="77"/>
        <v>-36351.618477512748</v>
      </c>
      <c r="AN191" s="80">
        <f t="shared" si="78"/>
        <v>-12351.618477512744</v>
      </c>
      <c r="AO191" s="80">
        <f t="shared" si="79"/>
        <v>-12351.618477512744</v>
      </c>
      <c r="AP191" s="80">
        <f t="shared" si="80"/>
        <v>-18351.618477512744</v>
      </c>
    </row>
    <row r="192" spans="1:42">
      <c r="A192" s="30" t="s">
        <v>238</v>
      </c>
      <c r="B192" s="30" t="s">
        <v>343</v>
      </c>
      <c r="C192" s="30" t="s">
        <v>356</v>
      </c>
      <c r="D192" s="30">
        <v>2</v>
      </c>
      <c r="E192" s="30">
        <v>4200</v>
      </c>
      <c r="F192" s="29">
        <f t="shared" si="54"/>
        <v>0.97297297297297303</v>
      </c>
      <c r="G192" s="31">
        <f t="shared" si="55"/>
        <v>49037.83783783784</v>
      </c>
      <c r="H192" s="30">
        <v>426</v>
      </c>
      <c r="I192" s="30">
        <v>0.54249999999999998</v>
      </c>
      <c r="J192" s="30">
        <v>210</v>
      </c>
      <c r="K192" s="33">
        <v>654</v>
      </c>
      <c r="L192">
        <f t="shared" si="56"/>
        <v>444</v>
      </c>
      <c r="M192">
        <f t="shared" si="57"/>
        <v>216</v>
      </c>
      <c r="N192">
        <f t="shared" si="58"/>
        <v>0.48918918918918919</v>
      </c>
      <c r="O192" s="4">
        <f t="shared" si="59"/>
        <v>0.54249999999999998</v>
      </c>
      <c r="U192" s="3">
        <f t="shared" si="60"/>
        <v>210</v>
      </c>
      <c r="V192">
        <f t="shared" si="61"/>
        <v>555</v>
      </c>
      <c r="W192">
        <f t="shared" si="62"/>
        <v>154.5</v>
      </c>
      <c r="X192">
        <f t="shared" si="66"/>
        <v>-350.64442759666412</v>
      </c>
      <c r="Y192">
        <f t="shared" si="67"/>
        <v>375.50815011372254</v>
      </c>
      <c r="Z192">
        <f t="shared" si="63"/>
        <v>375.50815011372254</v>
      </c>
      <c r="AA192">
        <f t="shared" si="64"/>
        <v>0.39821288308778835</v>
      </c>
      <c r="AB192">
        <f t="shared" si="68"/>
        <v>0.53545432432432438</v>
      </c>
      <c r="AC192">
        <f t="shared" si="65"/>
        <v>73389.623921058403</v>
      </c>
      <c r="AD192" s="4">
        <f t="shared" si="69"/>
        <v>51372.736744740876</v>
      </c>
      <c r="AE192" s="77">
        <f t="shared" si="70"/>
        <v>49037.83783783784</v>
      </c>
      <c r="AF192" s="77">
        <f t="shared" si="71"/>
        <v>2334.8989069030358</v>
      </c>
      <c r="AH192" s="79">
        <f t="shared" si="72"/>
        <v>6514.6942792792797</v>
      </c>
      <c r="AI192" s="79">
        <f t="shared" si="73"/>
        <v>-40114.694279279283</v>
      </c>
      <c r="AJ192" s="79">
        <f t="shared" si="74"/>
        <v>-16114.69427927928</v>
      </c>
      <c r="AK192" s="80">
        <f t="shared" si="75"/>
        <v>-16114.69427927928</v>
      </c>
      <c r="AL192" s="80">
        <f t="shared" si="76"/>
        <v>-22114.69427927928</v>
      </c>
      <c r="AM192" s="80">
        <f t="shared" si="77"/>
        <v>-37779.795372376248</v>
      </c>
      <c r="AN192" s="80">
        <f t="shared" si="78"/>
        <v>-13779.795372376244</v>
      </c>
      <c r="AO192" s="80">
        <f t="shared" si="79"/>
        <v>-13779.795372376244</v>
      </c>
      <c r="AP192" s="80">
        <f t="shared" si="80"/>
        <v>-19779.795372376244</v>
      </c>
    </row>
    <row r="193" spans="1:42">
      <c r="A193" s="30" t="s">
        <v>239</v>
      </c>
      <c r="B193" s="30" t="s">
        <v>344</v>
      </c>
      <c r="C193" s="30" t="s">
        <v>356</v>
      </c>
      <c r="D193" s="30">
        <v>2</v>
      </c>
      <c r="E193" s="30">
        <v>1100</v>
      </c>
      <c r="F193" s="29">
        <f t="shared" si="54"/>
        <v>0.97297297297297303</v>
      </c>
      <c r="G193" s="31">
        <f t="shared" si="55"/>
        <v>12843.243243243243</v>
      </c>
      <c r="H193" s="30">
        <v>142</v>
      </c>
      <c r="I193" s="30">
        <v>8.2199999999999995E-2</v>
      </c>
      <c r="J193" s="30">
        <v>111</v>
      </c>
      <c r="K193" s="33">
        <v>148</v>
      </c>
      <c r="L193">
        <f t="shared" si="56"/>
        <v>37</v>
      </c>
      <c r="M193">
        <f t="shared" si="57"/>
        <v>31</v>
      </c>
      <c r="N193">
        <f t="shared" si="58"/>
        <v>0.77027027027027029</v>
      </c>
      <c r="O193" s="4">
        <f t="shared" si="59"/>
        <v>8.2199999999999995E-2</v>
      </c>
      <c r="U193" s="3">
        <f t="shared" si="60"/>
        <v>111</v>
      </c>
      <c r="V193">
        <f t="shared" si="61"/>
        <v>46.25</v>
      </c>
      <c r="W193">
        <f t="shared" si="62"/>
        <v>106.375</v>
      </c>
      <c r="X193">
        <f t="shared" si="66"/>
        <v>-29.22036896638868</v>
      </c>
      <c r="Y193">
        <f t="shared" si="67"/>
        <v>78.042345842810207</v>
      </c>
      <c r="Z193">
        <f t="shared" si="63"/>
        <v>111</v>
      </c>
      <c r="AA193">
        <f t="shared" si="64"/>
        <v>0.1</v>
      </c>
      <c r="AB193">
        <f t="shared" si="68"/>
        <v>0.77146000000000003</v>
      </c>
      <c r="AC193">
        <f t="shared" si="65"/>
        <v>31255.701900000004</v>
      </c>
      <c r="AD193" s="4">
        <f t="shared" si="69"/>
        <v>21878.991330000001</v>
      </c>
      <c r="AE193" s="77">
        <f t="shared" si="70"/>
        <v>12843.243243243243</v>
      </c>
      <c r="AF193" s="77">
        <f t="shared" si="71"/>
        <v>9035.7480867567574</v>
      </c>
      <c r="AH193" s="79">
        <f t="shared" si="72"/>
        <v>9386.0966666666664</v>
      </c>
      <c r="AI193" s="79">
        <f t="shared" si="73"/>
        <v>-42986.096666666665</v>
      </c>
      <c r="AJ193" s="79">
        <f t="shared" si="74"/>
        <v>-18986.096666666665</v>
      </c>
      <c r="AK193" s="80">
        <f t="shared" si="75"/>
        <v>-18986.096666666665</v>
      </c>
      <c r="AL193" s="80">
        <f t="shared" si="76"/>
        <v>-24986.096666666665</v>
      </c>
      <c r="AM193" s="80">
        <f t="shared" si="77"/>
        <v>-33950.348579909907</v>
      </c>
      <c r="AN193" s="80">
        <f t="shared" si="78"/>
        <v>-9950.3485799099071</v>
      </c>
      <c r="AO193" s="80">
        <f t="shared" si="79"/>
        <v>-9950.3485799099071</v>
      </c>
      <c r="AP193" s="80">
        <f t="shared" si="80"/>
        <v>-15950.348579909907</v>
      </c>
    </row>
    <row r="194" spans="1:42">
      <c r="A194" s="30" t="s">
        <v>240</v>
      </c>
      <c r="B194" s="30" t="s">
        <v>343</v>
      </c>
      <c r="C194" s="30" t="s">
        <v>357</v>
      </c>
      <c r="D194" s="30">
        <v>1</v>
      </c>
      <c r="E194" s="30">
        <v>3000</v>
      </c>
      <c r="F194" s="29">
        <f t="shared" si="54"/>
        <v>0.97297297297297303</v>
      </c>
      <c r="G194" s="31">
        <f t="shared" si="55"/>
        <v>35027.027027027027</v>
      </c>
      <c r="H194" s="30">
        <v>621</v>
      </c>
      <c r="I194" s="30">
        <v>0.34789999999999999</v>
      </c>
      <c r="J194" s="30">
        <v>133</v>
      </c>
      <c r="K194" s="33">
        <v>1040</v>
      </c>
      <c r="L194">
        <f t="shared" si="56"/>
        <v>907</v>
      </c>
      <c r="M194">
        <f t="shared" si="57"/>
        <v>488</v>
      </c>
      <c r="N194">
        <f t="shared" si="58"/>
        <v>0.53042998897464166</v>
      </c>
      <c r="O194" s="4">
        <f t="shared" si="59"/>
        <v>0.34789999999999999</v>
      </c>
      <c r="U194" s="3">
        <f t="shared" si="60"/>
        <v>133</v>
      </c>
      <c r="V194">
        <f t="shared" si="61"/>
        <v>1133.75</v>
      </c>
      <c r="W194">
        <f t="shared" si="62"/>
        <v>19.625</v>
      </c>
      <c r="X194">
        <f t="shared" si="66"/>
        <v>-716.29390952741971</v>
      </c>
      <c r="Y194">
        <f t="shared" si="67"/>
        <v>619.09209944402323</v>
      </c>
      <c r="Z194">
        <f t="shared" si="63"/>
        <v>619.09209944402323</v>
      </c>
      <c r="AA194">
        <f t="shared" si="64"/>
        <v>0.52874716599252325</v>
      </c>
      <c r="AB194">
        <f t="shared" si="68"/>
        <v>0.43214949283351711</v>
      </c>
      <c r="AC194">
        <f t="shared" si="65"/>
        <v>97652.222929069772</v>
      </c>
      <c r="AD194" s="4">
        <f t="shared" si="69"/>
        <v>68356.556050348838</v>
      </c>
      <c r="AE194" s="77">
        <f t="shared" si="70"/>
        <v>35027.027027027027</v>
      </c>
      <c r="AF194" s="77">
        <f t="shared" si="71"/>
        <v>33329.529023321811</v>
      </c>
      <c r="AH194" s="79">
        <f t="shared" si="72"/>
        <v>5257.8188294744587</v>
      </c>
      <c r="AI194" s="79">
        <f t="shared" si="73"/>
        <v>-38857.818829474461</v>
      </c>
      <c r="AJ194" s="79">
        <f t="shared" si="74"/>
        <v>-14857.818829474458</v>
      </c>
      <c r="AK194" s="80">
        <f t="shared" si="75"/>
        <v>-14857.818829474458</v>
      </c>
      <c r="AL194" s="80">
        <f t="shared" si="76"/>
        <v>-20857.818829474458</v>
      </c>
      <c r="AM194" s="80">
        <f t="shared" si="77"/>
        <v>-5528.2898061526503</v>
      </c>
      <c r="AN194" s="80">
        <f t="shared" si="78"/>
        <v>18471.710193847353</v>
      </c>
      <c r="AO194" s="80">
        <f t="shared" si="79"/>
        <v>18471.710193847353</v>
      </c>
      <c r="AP194" s="80">
        <f t="shared" si="80"/>
        <v>12471.710193847353</v>
      </c>
    </row>
    <row r="195" spans="1:42">
      <c r="A195" s="30" t="s">
        <v>241</v>
      </c>
      <c r="B195" s="30" t="s">
        <v>343</v>
      </c>
      <c r="C195" s="30" t="s">
        <v>357</v>
      </c>
      <c r="D195" s="30">
        <v>2</v>
      </c>
      <c r="E195" s="30">
        <v>3900</v>
      </c>
      <c r="F195" s="29">
        <f t="shared" si="54"/>
        <v>0.97297297297297303</v>
      </c>
      <c r="G195" s="31">
        <f t="shared" si="55"/>
        <v>45535.13513513514</v>
      </c>
      <c r="H195" s="30">
        <v>535</v>
      </c>
      <c r="I195" s="30">
        <v>0.47670000000000001</v>
      </c>
      <c r="J195" s="30">
        <v>231</v>
      </c>
      <c r="K195" s="33">
        <v>888</v>
      </c>
      <c r="L195">
        <f t="shared" si="56"/>
        <v>657</v>
      </c>
      <c r="M195">
        <f t="shared" si="57"/>
        <v>304</v>
      </c>
      <c r="N195">
        <f t="shared" si="58"/>
        <v>0.4701674277016743</v>
      </c>
      <c r="O195" s="4">
        <f t="shared" si="59"/>
        <v>0.47670000000000001</v>
      </c>
      <c r="U195" s="3">
        <f t="shared" si="60"/>
        <v>231</v>
      </c>
      <c r="V195">
        <f t="shared" si="61"/>
        <v>821.25</v>
      </c>
      <c r="W195">
        <f t="shared" si="62"/>
        <v>148.875</v>
      </c>
      <c r="X195">
        <f t="shared" si="66"/>
        <v>-518.85898407884758</v>
      </c>
      <c r="Y195">
        <f t="shared" si="67"/>
        <v>515.77895185746775</v>
      </c>
      <c r="Z195">
        <f t="shared" si="63"/>
        <v>515.77895185746775</v>
      </c>
      <c r="AA195">
        <f t="shared" si="64"/>
        <v>0.44676280287058479</v>
      </c>
      <c r="AB195">
        <f t="shared" si="68"/>
        <v>0.4970319178082192</v>
      </c>
      <c r="AC195">
        <f t="shared" si="65"/>
        <v>93570.889586493082</v>
      </c>
      <c r="AD195" s="4">
        <f t="shared" si="69"/>
        <v>65499.622710545154</v>
      </c>
      <c r="AE195" s="77">
        <f t="shared" si="70"/>
        <v>45535.13513513514</v>
      </c>
      <c r="AF195" s="77">
        <f t="shared" si="71"/>
        <v>19964.487575410014</v>
      </c>
      <c r="AH195" s="79">
        <f t="shared" si="72"/>
        <v>6047.2216666666664</v>
      </c>
      <c r="AI195" s="79">
        <f t="shared" si="73"/>
        <v>-39647.221666666665</v>
      </c>
      <c r="AJ195" s="79">
        <f t="shared" si="74"/>
        <v>-15647.221666666666</v>
      </c>
      <c r="AK195" s="80">
        <f t="shared" si="75"/>
        <v>-15647.221666666666</v>
      </c>
      <c r="AL195" s="80">
        <f t="shared" si="76"/>
        <v>-21647.221666666665</v>
      </c>
      <c r="AM195" s="80">
        <f t="shared" si="77"/>
        <v>-19682.734091256651</v>
      </c>
      <c r="AN195" s="80">
        <f t="shared" si="78"/>
        <v>4317.2659087433476</v>
      </c>
      <c r="AO195" s="80">
        <f t="shared" si="79"/>
        <v>4317.2659087433476</v>
      </c>
      <c r="AP195" s="80">
        <f t="shared" si="80"/>
        <v>-1682.7340912566506</v>
      </c>
    </row>
    <row r="196" spans="1:42">
      <c r="A196" s="30" t="s">
        <v>242</v>
      </c>
      <c r="B196" s="30" t="s">
        <v>343</v>
      </c>
      <c r="C196" s="30" t="s">
        <v>356</v>
      </c>
      <c r="D196" s="30">
        <v>1</v>
      </c>
      <c r="E196" s="30">
        <v>3600</v>
      </c>
      <c r="F196" s="29">
        <f t="shared" ref="F196:F247" si="81">36/37</f>
        <v>0.97297297297297303</v>
      </c>
      <c r="G196" s="31">
        <f t="shared" ref="G196:G247" si="82">E196*12*F196</f>
        <v>42032.432432432433</v>
      </c>
      <c r="H196" s="30">
        <v>196</v>
      </c>
      <c r="I196" s="30">
        <v>0.77810000000000001</v>
      </c>
      <c r="J196" s="30">
        <v>137</v>
      </c>
      <c r="K196" s="33">
        <v>808</v>
      </c>
      <c r="L196">
        <f t="shared" ref="L196:L247" si="83">K196-J196</f>
        <v>671</v>
      </c>
      <c r="M196">
        <f t="shared" ref="M196:M247" si="84">H196-J196</f>
        <v>59</v>
      </c>
      <c r="N196">
        <f t="shared" ref="N196:N247" si="85">0.1+0.8*M196/L196</f>
        <v>0.17034277198211625</v>
      </c>
      <c r="O196" s="4">
        <f t="shared" ref="O196:O247" si="86">I196</f>
        <v>0.77810000000000001</v>
      </c>
      <c r="U196" s="3">
        <f t="shared" ref="U196:U247" si="87">J196</f>
        <v>137</v>
      </c>
      <c r="V196">
        <f t="shared" ref="V196:V247" si="88">1.25*(K196-J196)</f>
        <v>838.75</v>
      </c>
      <c r="W196">
        <f t="shared" ref="W196:W247" si="89">U196-((K196-J196)/8)</f>
        <v>53.125</v>
      </c>
      <c r="X196">
        <f t="shared" si="66"/>
        <v>-529.91533990396761</v>
      </c>
      <c r="Y196">
        <f t="shared" si="67"/>
        <v>477.30848812231488</v>
      </c>
      <c r="Z196">
        <f t="shared" ref="Z196:Z247" si="90">IF(Y196&gt;U196,Y196,U196)</f>
        <v>477.30848812231488</v>
      </c>
      <c r="AA196">
        <f t="shared" ref="AA196:AA247" si="91">(Z196-W196)/V196</f>
        <v>0.50573292175536799</v>
      </c>
      <c r="AB196">
        <f t="shared" si="68"/>
        <v>0.45036296572280182</v>
      </c>
      <c r="AC196">
        <f t="shared" ref="AC196:AC247" si="92">Z196*AB196*365</f>
        <v>78461.154190532849</v>
      </c>
      <c r="AD196" s="4">
        <f t="shared" si="69"/>
        <v>54922.807933372991</v>
      </c>
      <c r="AE196" s="77">
        <f t="shared" si="70"/>
        <v>42032.432432432433</v>
      </c>
      <c r="AF196" s="77">
        <f t="shared" si="71"/>
        <v>12890.375500940558</v>
      </c>
      <c r="AH196" s="79">
        <f t="shared" si="72"/>
        <v>5479.4160829607554</v>
      </c>
      <c r="AI196" s="79">
        <f t="shared" si="73"/>
        <v>-39079.416082960757</v>
      </c>
      <c r="AJ196" s="79">
        <f t="shared" si="74"/>
        <v>-15079.416082960755</v>
      </c>
      <c r="AK196" s="80">
        <f t="shared" si="75"/>
        <v>-15079.416082960755</v>
      </c>
      <c r="AL196" s="80">
        <f t="shared" si="76"/>
        <v>-21079.416082960757</v>
      </c>
      <c r="AM196" s="80">
        <f t="shared" si="77"/>
        <v>-26189.0405820202</v>
      </c>
      <c r="AN196" s="80">
        <f t="shared" si="78"/>
        <v>-2189.0405820201977</v>
      </c>
      <c r="AO196" s="80">
        <f t="shared" si="79"/>
        <v>-2189.0405820201977</v>
      </c>
      <c r="AP196" s="80">
        <f t="shared" si="80"/>
        <v>-8189.0405820201995</v>
      </c>
    </row>
    <row r="197" spans="1:42">
      <c r="A197" s="30" t="s">
        <v>243</v>
      </c>
      <c r="B197" s="30" t="s">
        <v>345</v>
      </c>
      <c r="C197" s="30" t="s">
        <v>356</v>
      </c>
      <c r="D197" s="30">
        <v>2</v>
      </c>
      <c r="E197" s="30">
        <v>3500</v>
      </c>
      <c r="F197" s="29">
        <f t="shared" si="81"/>
        <v>0.97297297297297303</v>
      </c>
      <c r="G197" s="31">
        <f t="shared" si="82"/>
        <v>40864.864864864867</v>
      </c>
      <c r="H197" s="30">
        <v>294</v>
      </c>
      <c r="I197" s="30">
        <v>0.39729999999999999</v>
      </c>
      <c r="J197" s="30">
        <v>155</v>
      </c>
      <c r="K197" s="33">
        <v>483</v>
      </c>
      <c r="L197">
        <f t="shared" si="83"/>
        <v>328</v>
      </c>
      <c r="M197">
        <f t="shared" si="84"/>
        <v>139</v>
      </c>
      <c r="N197">
        <f t="shared" si="85"/>
        <v>0.4390243902439025</v>
      </c>
      <c r="O197" s="4">
        <f t="shared" si="86"/>
        <v>0.39729999999999999</v>
      </c>
      <c r="U197" s="3">
        <f t="shared" si="87"/>
        <v>155</v>
      </c>
      <c r="V197">
        <f t="shared" si="88"/>
        <v>410</v>
      </c>
      <c r="W197">
        <f t="shared" si="89"/>
        <v>114</v>
      </c>
      <c r="X197">
        <f t="shared" ref="X197:X247" si="93">V197/(2*Q$2)</f>
        <v>-259.03462218852667</v>
      </c>
      <c r="Y197">
        <f t="shared" ref="Y197:Y247" si="94">((Q$2*W197)/V197-R$2)*X197</f>
        <v>277.33484963356079</v>
      </c>
      <c r="Z197">
        <f t="shared" si="90"/>
        <v>277.33484963356079</v>
      </c>
      <c r="AA197">
        <f t="shared" si="91"/>
        <v>0.39837768203307511</v>
      </c>
      <c r="AB197">
        <f t="shared" ref="AB197:AB247" si="95">Q$2*AA197+R$2</f>
        <v>0.53532390243902439</v>
      </c>
      <c r="AC197">
        <f t="shared" si="92"/>
        <v>54189.350505684895</v>
      </c>
      <c r="AD197" s="4">
        <f t="shared" ref="AD197:AD247" si="96">AC197*(1-$AG$26)</f>
        <v>37932.545353979425</v>
      </c>
      <c r="AE197" s="77">
        <f t="shared" ref="AE197:AE247" si="97">G197</f>
        <v>40864.864864864867</v>
      </c>
      <c r="AF197" s="77">
        <f t="shared" ref="AF197:AF247" si="98">AD197-AE197</f>
        <v>-2932.3195108854416</v>
      </c>
      <c r="AH197" s="79">
        <f t="shared" ref="AH197:AH247" si="99">AB197*365/$AG$23*$AG$21</f>
        <v>6513.1074796747971</v>
      </c>
      <c r="AI197" s="79">
        <f t="shared" ref="AI197:AI247" si="100">-$AG$7-$AG$13-AH197</f>
        <v>-40113.1074796748</v>
      </c>
      <c r="AJ197" s="79">
        <f t="shared" ref="AJ197:AJ247" si="101">-$AG$13-AH197-$AG$18</f>
        <v>-16113.107479674796</v>
      </c>
      <c r="AK197" s="80">
        <f t="shared" ref="AK197:AK247" si="102">-($AG$7/$AG$9)-$AG$13-AH197</f>
        <v>-16113.107479674796</v>
      </c>
      <c r="AL197" s="80">
        <f t="shared" ref="AL197:AL247" si="103">-($AG$7/$AG$9)-$AG$13-AH197-$AG$18</f>
        <v>-22113.107479674796</v>
      </c>
      <c r="AM197" s="80">
        <f t="shared" ref="AM197:AM247" si="104">AF197+AI197</f>
        <v>-43045.426990560241</v>
      </c>
      <c r="AN197" s="80">
        <f t="shared" ref="AN197:AN247" si="105">AF197+AJ197</f>
        <v>-19045.426990560238</v>
      </c>
      <c r="AO197" s="80">
        <f t="shared" ref="AO197:AO247" si="106">AF197+AK197</f>
        <v>-19045.426990560238</v>
      </c>
      <c r="AP197" s="80">
        <f t="shared" ref="AP197:AP247" si="107">AF197+AL197</f>
        <v>-25045.426990560238</v>
      </c>
    </row>
    <row r="198" spans="1:42">
      <c r="A198" s="30" t="s">
        <v>244</v>
      </c>
      <c r="B198" s="30" t="s">
        <v>345</v>
      </c>
      <c r="C198" s="30" t="s">
        <v>357</v>
      </c>
      <c r="D198" s="30">
        <v>1</v>
      </c>
      <c r="E198" s="30">
        <v>2500</v>
      </c>
      <c r="F198" s="29">
        <f t="shared" si="81"/>
        <v>0.97297297297297303</v>
      </c>
      <c r="G198" s="31">
        <f t="shared" si="82"/>
        <v>29189.18918918919</v>
      </c>
      <c r="H198" s="30">
        <v>471</v>
      </c>
      <c r="I198" s="30">
        <v>0.6</v>
      </c>
      <c r="J198" s="30">
        <v>111</v>
      </c>
      <c r="K198" s="33">
        <v>868</v>
      </c>
      <c r="L198">
        <f t="shared" si="83"/>
        <v>757</v>
      </c>
      <c r="M198">
        <f t="shared" si="84"/>
        <v>360</v>
      </c>
      <c r="N198">
        <f t="shared" si="85"/>
        <v>0.480449141347424</v>
      </c>
      <c r="O198" s="4">
        <f t="shared" si="86"/>
        <v>0.6</v>
      </c>
      <c r="U198" s="3">
        <f t="shared" si="87"/>
        <v>111</v>
      </c>
      <c r="V198">
        <f t="shared" si="88"/>
        <v>946.25</v>
      </c>
      <c r="W198">
        <f t="shared" si="89"/>
        <v>16.375</v>
      </c>
      <c r="X198">
        <f t="shared" si="93"/>
        <v>-597.83295425827646</v>
      </c>
      <c r="Y198">
        <f t="shared" si="94"/>
        <v>516.70421089209003</v>
      </c>
      <c r="Z198">
        <f t="shared" si="90"/>
        <v>516.70421089209003</v>
      </c>
      <c r="AA198">
        <f t="shared" si="91"/>
        <v>0.52874949631924972</v>
      </c>
      <c r="AB198">
        <f t="shared" si="95"/>
        <v>0.4321476486129458</v>
      </c>
      <c r="AC198">
        <f t="shared" si="92"/>
        <v>81501.766064379888</v>
      </c>
      <c r="AD198" s="4">
        <f t="shared" si="96"/>
        <v>57051.23624506592</v>
      </c>
      <c r="AE198" s="77">
        <f t="shared" si="97"/>
        <v>29189.18918918919</v>
      </c>
      <c r="AF198" s="77">
        <f t="shared" si="98"/>
        <v>27862.04705587673</v>
      </c>
      <c r="AH198" s="79">
        <f t="shared" si="99"/>
        <v>5257.7963914575075</v>
      </c>
      <c r="AI198" s="79">
        <f t="shared" si="100"/>
        <v>-38857.796391457508</v>
      </c>
      <c r="AJ198" s="79">
        <f t="shared" si="101"/>
        <v>-14857.796391457508</v>
      </c>
      <c r="AK198" s="80">
        <f t="shared" si="102"/>
        <v>-14857.796391457508</v>
      </c>
      <c r="AL198" s="80">
        <f t="shared" si="103"/>
        <v>-20857.796391457508</v>
      </c>
      <c r="AM198" s="80">
        <f t="shared" si="104"/>
        <v>-10995.749335580778</v>
      </c>
      <c r="AN198" s="80">
        <f t="shared" si="105"/>
        <v>13004.250664419222</v>
      </c>
      <c r="AO198" s="80">
        <f t="shared" si="106"/>
        <v>13004.250664419222</v>
      </c>
      <c r="AP198" s="80">
        <f t="shared" si="107"/>
        <v>7004.2506644192217</v>
      </c>
    </row>
    <row r="199" spans="1:42">
      <c r="A199" s="30" t="s">
        <v>245</v>
      </c>
      <c r="B199" s="30" t="s">
        <v>345</v>
      </c>
      <c r="C199" s="30" t="s">
        <v>357</v>
      </c>
      <c r="D199" s="30">
        <v>2</v>
      </c>
      <c r="E199" s="30">
        <v>3000</v>
      </c>
      <c r="F199" s="29">
        <f t="shared" si="81"/>
        <v>0.97297297297297303</v>
      </c>
      <c r="G199" s="31">
        <f t="shared" si="82"/>
        <v>35027.027027027027</v>
      </c>
      <c r="H199" s="30">
        <v>620</v>
      </c>
      <c r="I199" s="30">
        <v>0.29320000000000002</v>
      </c>
      <c r="J199" s="30">
        <v>195</v>
      </c>
      <c r="K199" s="33">
        <v>752</v>
      </c>
      <c r="L199">
        <f t="shared" si="83"/>
        <v>557</v>
      </c>
      <c r="M199">
        <f t="shared" si="84"/>
        <v>425</v>
      </c>
      <c r="N199">
        <f t="shared" si="85"/>
        <v>0.71041292639138243</v>
      </c>
      <c r="O199" s="4">
        <f t="shared" si="86"/>
        <v>0.29320000000000002</v>
      </c>
      <c r="U199" s="3">
        <f t="shared" si="87"/>
        <v>195</v>
      </c>
      <c r="V199">
        <f t="shared" si="88"/>
        <v>696.25</v>
      </c>
      <c r="W199">
        <f t="shared" si="89"/>
        <v>125.375</v>
      </c>
      <c r="X199">
        <f t="shared" si="93"/>
        <v>-439.88501389941877</v>
      </c>
      <c r="Y199">
        <f t="shared" si="94"/>
        <v>436.85369282284563</v>
      </c>
      <c r="Z199">
        <f t="shared" si="90"/>
        <v>436.85369282284563</v>
      </c>
      <c r="AA199">
        <f t="shared" si="91"/>
        <v>0.44736616563424864</v>
      </c>
      <c r="AB199">
        <f t="shared" si="95"/>
        <v>0.49655441651705567</v>
      </c>
      <c r="AC199">
        <f t="shared" si="92"/>
        <v>79176.395148183758</v>
      </c>
      <c r="AD199" s="4">
        <f t="shared" si="96"/>
        <v>55423.476603728624</v>
      </c>
      <c r="AE199" s="77">
        <f t="shared" si="97"/>
        <v>35027.027027027027</v>
      </c>
      <c r="AF199" s="77">
        <f t="shared" si="98"/>
        <v>20396.449576701598</v>
      </c>
      <c r="AH199" s="79">
        <f t="shared" si="99"/>
        <v>6041.4120676241773</v>
      </c>
      <c r="AI199" s="79">
        <f t="shared" si="100"/>
        <v>-39641.41206762418</v>
      </c>
      <c r="AJ199" s="79">
        <f t="shared" si="101"/>
        <v>-15641.412067624176</v>
      </c>
      <c r="AK199" s="80">
        <f t="shared" si="102"/>
        <v>-15641.412067624176</v>
      </c>
      <c r="AL199" s="80">
        <f t="shared" si="103"/>
        <v>-21641.412067624176</v>
      </c>
      <c r="AM199" s="80">
        <f t="shared" si="104"/>
        <v>-19244.962490922582</v>
      </c>
      <c r="AN199" s="80">
        <f t="shared" si="105"/>
        <v>4755.0375090774214</v>
      </c>
      <c r="AO199" s="80">
        <f t="shared" si="106"/>
        <v>4755.0375090774214</v>
      </c>
      <c r="AP199" s="80">
        <f t="shared" si="107"/>
        <v>-1244.9624909225786</v>
      </c>
    </row>
    <row r="200" spans="1:42">
      <c r="A200" s="30" t="s">
        <v>246</v>
      </c>
      <c r="B200" s="30" t="s">
        <v>345</v>
      </c>
      <c r="C200" s="30" t="s">
        <v>356</v>
      </c>
      <c r="D200" s="30">
        <v>1</v>
      </c>
      <c r="E200" s="30">
        <v>3000</v>
      </c>
      <c r="F200" s="29">
        <f t="shared" si="81"/>
        <v>0.97297297297297303</v>
      </c>
      <c r="G200" s="31">
        <f t="shared" si="82"/>
        <v>35027.027027027027</v>
      </c>
      <c r="H200" s="30">
        <v>235</v>
      </c>
      <c r="I200" s="30">
        <v>0.6411</v>
      </c>
      <c r="J200" s="30">
        <v>80</v>
      </c>
      <c r="K200" s="33">
        <v>469</v>
      </c>
      <c r="L200">
        <f t="shared" si="83"/>
        <v>389</v>
      </c>
      <c r="M200">
        <f t="shared" si="84"/>
        <v>155</v>
      </c>
      <c r="N200">
        <f t="shared" si="85"/>
        <v>0.41876606683804629</v>
      </c>
      <c r="O200" s="4">
        <f t="shared" si="86"/>
        <v>0.6411</v>
      </c>
      <c r="U200" s="3">
        <f t="shared" si="87"/>
        <v>80</v>
      </c>
      <c r="V200">
        <f t="shared" si="88"/>
        <v>486.25</v>
      </c>
      <c r="W200">
        <f t="shared" si="89"/>
        <v>31.375</v>
      </c>
      <c r="X200">
        <f t="shared" si="93"/>
        <v>-307.20874399797827</v>
      </c>
      <c r="Y200">
        <f t="shared" si="94"/>
        <v>276.99925764468031</v>
      </c>
      <c r="Z200">
        <f t="shared" si="90"/>
        <v>276.99925764468031</v>
      </c>
      <c r="AA200">
        <f t="shared" si="91"/>
        <v>0.50513986148006229</v>
      </c>
      <c r="AB200">
        <f t="shared" si="95"/>
        <v>0.45083231362467874</v>
      </c>
      <c r="AC200">
        <f t="shared" si="92"/>
        <v>45581.278911638437</v>
      </c>
      <c r="AD200" s="4">
        <f t="shared" si="96"/>
        <v>31906.895238146903</v>
      </c>
      <c r="AE200" s="77">
        <f t="shared" si="97"/>
        <v>35027.027027027027</v>
      </c>
      <c r="AF200" s="77">
        <f t="shared" si="98"/>
        <v>-3120.1317888801241</v>
      </c>
      <c r="AH200" s="79">
        <f t="shared" si="99"/>
        <v>5485.1264824335913</v>
      </c>
      <c r="AI200" s="79">
        <f t="shared" si="100"/>
        <v>-39085.126482433589</v>
      </c>
      <c r="AJ200" s="79">
        <f t="shared" si="101"/>
        <v>-15085.126482433592</v>
      </c>
      <c r="AK200" s="80">
        <f t="shared" si="102"/>
        <v>-15085.126482433592</v>
      </c>
      <c r="AL200" s="80">
        <f t="shared" si="103"/>
        <v>-21085.126482433592</v>
      </c>
      <c r="AM200" s="80">
        <f t="shared" si="104"/>
        <v>-42205.258271313709</v>
      </c>
      <c r="AN200" s="80">
        <f t="shared" si="105"/>
        <v>-18205.258271313716</v>
      </c>
      <c r="AO200" s="80">
        <f t="shared" si="106"/>
        <v>-18205.258271313716</v>
      </c>
      <c r="AP200" s="80">
        <f t="shared" si="107"/>
        <v>-24205.258271313716</v>
      </c>
    </row>
    <row r="201" spans="1:42">
      <c r="A201" s="30" t="s">
        <v>247</v>
      </c>
      <c r="B201" s="30" t="s">
        <v>346</v>
      </c>
      <c r="C201" s="30" t="s">
        <v>356</v>
      </c>
      <c r="D201" s="30">
        <v>2</v>
      </c>
      <c r="E201" s="30">
        <v>3900</v>
      </c>
      <c r="F201" s="29">
        <f t="shared" si="81"/>
        <v>0.97297297297297303</v>
      </c>
      <c r="G201" s="31">
        <f t="shared" si="82"/>
        <v>45535.13513513514</v>
      </c>
      <c r="H201" s="30">
        <v>284</v>
      </c>
      <c r="I201" s="30">
        <v>0.50409999999999999</v>
      </c>
      <c r="J201" s="30">
        <v>116</v>
      </c>
      <c r="K201" s="33">
        <v>361</v>
      </c>
      <c r="L201">
        <f t="shared" si="83"/>
        <v>245</v>
      </c>
      <c r="M201">
        <f t="shared" si="84"/>
        <v>168</v>
      </c>
      <c r="N201">
        <f t="shared" si="85"/>
        <v>0.64857142857142858</v>
      </c>
      <c r="O201" s="4">
        <f t="shared" si="86"/>
        <v>0.50409999999999999</v>
      </c>
      <c r="U201" s="3">
        <f t="shared" si="87"/>
        <v>116</v>
      </c>
      <c r="V201">
        <f t="shared" si="88"/>
        <v>306.25</v>
      </c>
      <c r="W201">
        <f t="shared" si="89"/>
        <v>85.375</v>
      </c>
      <c r="X201">
        <f t="shared" si="93"/>
        <v>-193.4862269396007</v>
      </c>
      <c r="Y201">
        <f t="shared" si="94"/>
        <v>207.26688463482438</v>
      </c>
      <c r="Z201">
        <f t="shared" si="90"/>
        <v>207.26688463482438</v>
      </c>
      <c r="AA201">
        <f t="shared" si="91"/>
        <v>0.39801431717493674</v>
      </c>
      <c r="AB201">
        <f t="shared" si="95"/>
        <v>0.53561146938775517</v>
      </c>
      <c r="AC201">
        <f t="shared" si="92"/>
        <v>40520.300031658429</v>
      </c>
      <c r="AD201" s="4">
        <f t="shared" si="96"/>
        <v>28364.2100221609</v>
      </c>
      <c r="AE201" s="77">
        <f t="shared" si="97"/>
        <v>45535.13513513514</v>
      </c>
      <c r="AF201" s="77">
        <f t="shared" si="98"/>
        <v>-17170.925112974241</v>
      </c>
      <c r="AH201" s="79">
        <f t="shared" si="99"/>
        <v>6516.6062108843544</v>
      </c>
      <c r="AI201" s="79">
        <f t="shared" si="100"/>
        <v>-40116.606210884354</v>
      </c>
      <c r="AJ201" s="79">
        <f t="shared" si="101"/>
        <v>-16116.606210884354</v>
      </c>
      <c r="AK201" s="80">
        <f t="shared" si="102"/>
        <v>-16116.606210884354</v>
      </c>
      <c r="AL201" s="80">
        <f t="shared" si="103"/>
        <v>-22116.606210884354</v>
      </c>
      <c r="AM201" s="80">
        <f t="shared" si="104"/>
        <v>-57287.531323858595</v>
      </c>
      <c r="AN201" s="80">
        <f t="shared" si="105"/>
        <v>-33287.531323858595</v>
      </c>
      <c r="AO201" s="80">
        <f t="shared" si="106"/>
        <v>-33287.531323858595</v>
      </c>
      <c r="AP201" s="80">
        <f t="shared" si="107"/>
        <v>-39287.531323858595</v>
      </c>
    </row>
    <row r="202" spans="1:42">
      <c r="A202" s="30" t="s">
        <v>248</v>
      </c>
      <c r="B202" s="30" t="s">
        <v>346</v>
      </c>
      <c r="C202" s="30" t="s">
        <v>357</v>
      </c>
      <c r="D202" s="30">
        <v>1</v>
      </c>
      <c r="E202" s="30">
        <v>2800</v>
      </c>
      <c r="F202" s="29">
        <f t="shared" si="81"/>
        <v>0.97297297297297303</v>
      </c>
      <c r="G202" s="31">
        <f t="shared" si="82"/>
        <v>32691.891891891893</v>
      </c>
      <c r="H202" s="30">
        <v>355</v>
      </c>
      <c r="I202" s="30">
        <v>0.4027</v>
      </c>
      <c r="J202" s="30">
        <v>102</v>
      </c>
      <c r="K202" s="33">
        <v>799</v>
      </c>
      <c r="L202">
        <f t="shared" si="83"/>
        <v>697</v>
      </c>
      <c r="M202">
        <f t="shared" si="84"/>
        <v>253</v>
      </c>
      <c r="N202">
        <f t="shared" si="85"/>
        <v>0.39038737446197991</v>
      </c>
      <c r="O202" s="4">
        <f t="shared" si="86"/>
        <v>0.4027</v>
      </c>
      <c r="U202" s="3">
        <f t="shared" si="87"/>
        <v>102</v>
      </c>
      <c r="V202">
        <f t="shared" si="88"/>
        <v>871.25</v>
      </c>
      <c r="W202">
        <f t="shared" si="89"/>
        <v>14.875</v>
      </c>
      <c r="X202">
        <f t="shared" si="93"/>
        <v>-550.44857215061916</v>
      </c>
      <c r="Y202">
        <f t="shared" si="94"/>
        <v>475.64905547131667</v>
      </c>
      <c r="Z202">
        <f t="shared" si="90"/>
        <v>475.64905547131667</v>
      </c>
      <c r="AA202">
        <f t="shared" si="91"/>
        <v>0.52886548691112389</v>
      </c>
      <c r="AB202">
        <f t="shared" si="95"/>
        <v>0.4320558536585366</v>
      </c>
      <c r="AC202">
        <f t="shared" si="92"/>
        <v>75010.039926790763</v>
      </c>
      <c r="AD202" s="4">
        <f t="shared" si="96"/>
        <v>52507.02794875353</v>
      </c>
      <c r="AE202" s="77">
        <f t="shared" si="97"/>
        <v>32691.891891891893</v>
      </c>
      <c r="AF202" s="77">
        <f t="shared" si="98"/>
        <v>19815.136056861636</v>
      </c>
      <c r="AH202" s="79">
        <f t="shared" si="99"/>
        <v>5256.6795528455286</v>
      </c>
      <c r="AI202" s="79">
        <f t="shared" si="100"/>
        <v>-38856.679552845526</v>
      </c>
      <c r="AJ202" s="79">
        <f t="shared" si="101"/>
        <v>-14856.67955284553</v>
      </c>
      <c r="AK202" s="80">
        <f t="shared" si="102"/>
        <v>-14856.67955284553</v>
      </c>
      <c r="AL202" s="80">
        <f t="shared" si="103"/>
        <v>-20856.67955284553</v>
      </c>
      <c r="AM202" s="80">
        <f t="shared" si="104"/>
        <v>-19041.543495983889</v>
      </c>
      <c r="AN202" s="80">
        <f t="shared" si="105"/>
        <v>4958.4565040161069</v>
      </c>
      <c r="AO202" s="80">
        <f t="shared" si="106"/>
        <v>4958.4565040161069</v>
      </c>
      <c r="AP202" s="80">
        <f t="shared" si="107"/>
        <v>-1041.5434959838931</v>
      </c>
    </row>
    <row r="203" spans="1:42">
      <c r="A203" s="30" t="s">
        <v>249</v>
      </c>
      <c r="B203" s="30" t="s">
        <v>346</v>
      </c>
      <c r="C203" s="30" t="s">
        <v>357</v>
      </c>
      <c r="D203" s="30">
        <v>2</v>
      </c>
      <c r="E203" s="30">
        <v>3500</v>
      </c>
      <c r="F203" s="29">
        <f t="shared" si="81"/>
        <v>0.97297297297297303</v>
      </c>
      <c r="G203" s="31">
        <f t="shared" si="82"/>
        <v>40864.864864864867</v>
      </c>
      <c r="H203" s="30">
        <v>436</v>
      </c>
      <c r="I203" s="30">
        <v>0.50680000000000003</v>
      </c>
      <c r="J203" s="30">
        <v>188</v>
      </c>
      <c r="K203" s="33">
        <v>724</v>
      </c>
      <c r="L203">
        <f t="shared" si="83"/>
        <v>536</v>
      </c>
      <c r="M203">
        <f t="shared" si="84"/>
        <v>248</v>
      </c>
      <c r="N203">
        <f t="shared" si="85"/>
        <v>0.47014925373134331</v>
      </c>
      <c r="O203" s="4">
        <f t="shared" si="86"/>
        <v>0.50680000000000003</v>
      </c>
      <c r="U203" s="3">
        <f t="shared" si="87"/>
        <v>188</v>
      </c>
      <c r="V203">
        <f t="shared" si="88"/>
        <v>670</v>
      </c>
      <c r="W203">
        <f t="shared" si="89"/>
        <v>121</v>
      </c>
      <c r="X203">
        <f t="shared" si="93"/>
        <v>-423.30048016173868</v>
      </c>
      <c r="Y203">
        <f t="shared" si="94"/>
        <v>420.55938842557492</v>
      </c>
      <c r="Z203">
        <f t="shared" si="90"/>
        <v>420.55938842557492</v>
      </c>
      <c r="AA203">
        <f t="shared" si="91"/>
        <v>0.44710356481429092</v>
      </c>
      <c r="AB203">
        <f t="shared" si="95"/>
        <v>0.4967622388059702</v>
      </c>
      <c r="AC203">
        <f t="shared" si="92"/>
        <v>76255.078520982745</v>
      </c>
      <c r="AD203" s="4">
        <f t="shared" si="96"/>
        <v>53378.554964687915</v>
      </c>
      <c r="AE203" s="77">
        <f t="shared" si="97"/>
        <v>40864.864864864867</v>
      </c>
      <c r="AF203" s="77">
        <f t="shared" si="98"/>
        <v>12513.690099823049</v>
      </c>
      <c r="AH203" s="79">
        <f t="shared" si="99"/>
        <v>6043.9405721393041</v>
      </c>
      <c r="AI203" s="79">
        <f t="shared" si="100"/>
        <v>-39643.940572139305</v>
      </c>
      <c r="AJ203" s="79">
        <f t="shared" si="101"/>
        <v>-15643.940572139305</v>
      </c>
      <c r="AK203" s="80">
        <f t="shared" si="102"/>
        <v>-15643.940572139305</v>
      </c>
      <c r="AL203" s="80">
        <f t="shared" si="103"/>
        <v>-21643.940572139305</v>
      </c>
      <c r="AM203" s="80">
        <f t="shared" si="104"/>
        <v>-27130.250472316256</v>
      </c>
      <c r="AN203" s="80">
        <f t="shared" si="105"/>
        <v>-3130.2504723162565</v>
      </c>
      <c r="AO203" s="80">
        <f t="shared" si="106"/>
        <v>-3130.2504723162565</v>
      </c>
      <c r="AP203" s="80">
        <f t="shared" si="107"/>
        <v>-9130.2504723162565</v>
      </c>
    </row>
    <row r="204" spans="1:42">
      <c r="A204" s="30" t="s">
        <v>250</v>
      </c>
      <c r="B204" s="30" t="s">
        <v>344</v>
      </c>
      <c r="C204" s="30" t="s">
        <v>357</v>
      </c>
      <c r="D204" s="30">
        <v>1</v>
      </c>
      <c r="E204" s="30">
        <v>900</v>
      </c>
      <c r="F204" s="29">
        <f t="shared" si="81"/>
        <v>0.97297297297297303</v>
      </c>
      <c r="G204" s="31">
        <f t="shared" si="82"/>
        <v>10508.108108108108</v>
      </c>
      <c r="H204" s="30">
        <v>141</v>
      </c>
      <c r="I204" s="30">
        <v>0.54790000000000005</v>
      </c>
      <c r="J204" s="30">
        <v>116</v>
      </c>
      <c r="K204" s="33">
        <v>296</v>
      </c>
      <c r="L204">
        <f t="shared" si="83"/>
        <v>180</v>
      </c>
      <c r="M204">
        <f t="shared" si="84"/>
        <v>25</v>
      </c>
      <c r="N204">
        <f t="shared" si="85"/>
        <v>0.21111111111111111</v>
      </c>
      <c r="O204" s="4">
        <f t="shared" si="86"/>
        <v>0.54790000000000005</v>
      </c>
      <c r="U204" s="3">
        <f t="shared" si="87"/>
        <v>116</v>
      </c>
      <c r="V204">
        <f t="shared" si="88"/>
        <v>225</v>
      </c>
      <c r="W204">
        <f t="shared" si="89"/>
        <v>93.5</v>
      </c>
      <c r="X204">
        <f t="shared" si="93"/>
        <v>-142.15314632297196</v>
      </c>
      <c r="Y204">
        <f t="shared" si="94"/>
        <v>167.66546626231997</v>
      </c>
      <c r="Z204">
        <f t="shared" si="90"/>
        <v>167.66546626231997</v>
      </c>
      <c r="AA204">
        <f t="shared" si="91"/>
        <v>0.32962429449919983</v>
      </c>
      <c r="AB204">
        <f t="shared" si="95"/>
        <v>0.58973533333333328</v>
      </c>
      <c r="AC204">
        <f t="shared" si="92"/>
        <v>36090.561116664772</v>
      </c>
      <c r="AD204" s="4">
        <f t="shared" si="96"/>
        <v>25263.392781665338</v>
      </c>
      <c r="AE204" s="77">
        <f t="shared" si="97"/>
        <v>10508.108108108108</v>
      </c>
      <c r="AF204" s="77">
        <f t="shared" si="98"/>
        <v>14755.284673557229</v>
      </c>
      <c r="AH204" s="79">
        <f t="shared" si="99"/>
        <v>7175.1132222222213</v>
      </c>
      <c r="AI204" s="79">
        <f t="shared" si="100"/>
        <v>-40775.113222222222</v>
      </c>
      <c r="AJ204" s="79">
        <f t="shared" si="101"/>
        <v>-16775.113222222222</v>
      </c>
      <c r="AK204" s="80">
        <f t="shared" si="102"/>
        <v>-16775.113222222222</v>
      </c>
      <c r="AL204" s="80">
        <f t="shared" si="103"/>
        <v>-22775.113222222222</v>
      </c>
      <c r="AM204" s="80">
        <f t="shared" si="104"/>
        <v>-26019.828548664991</v>
      </c>
      <c r="AN204" s="80">
        <f t="shared" si="105"/>
        <v>-2019.8285486649929</v>
      </c>
      <c r="AO204" s="80">
        <f t="shared" si="106"/>
        <v>-2019.8285486649929</v>
      </c>
      <c r="AP204" s="80">
        <f t="shared" si="107"/>
        <v>-8019.8285486649929</v>
      </c>
    </row>
    <row r="205" spans="1:42">
      <c r="A205" s="30" t="s">
        <v>251</v>
      </c>
      <c r="B205" s="30" t="s">
        <v>346</v>
      </c>
      <c r="C205" s="30" t="s">
        <v>356</v>
      </c>
      <c r="D205" s="30">
        <v>1</v>
      </c>
      <c r="E205" s="30">
        <v>2600</v>
      </c>
      <c r="F205" s="29">
        <f t="shared" si="81"/>
        <v>0.97297297297297303</v>
      </c>
      <c r="G205" s="31">
        <f t="shared" si="82"/>
        <v>30356.756756756757</v>
      </c>
      <c r="H205" s="30">
        <v>250</v>
      </c>
      <c r="I205" s="30">
        <v>0.36990000000000001</v>
      </c>
      <c r="J205" s="30">
        <v>69</v>
      </c>
      <c r="K205" s="33">
        <v>406</v>
      </c>
      <c r="L205">
        <f t="shared" si="83"/>
        <v>337</v>
      </c>
      <c r="M205">
        <f t="shared" si="84"/>
        <v>181</v>
      </c>
      <c r="N205">
        <f t="shared" si="85"/>
        <v>0.52967359050445106</v>
      </c>
      <c r="O205" s="4">
        <f t="shared" si="86"/>
        <v>0.36990000000000001</v>
      </c>
      <c r="U205" s="3">
        <f t="shared" si="87"/>
        <v>69</v>
      </c>
      <c r="V205">
        <f t="shared" si="88"/>
        <v>421.25</v>
      </c>
      <c r="W205">
        <f t="shared" si="89"/>
        <v>26.875</v>
      </c>
      <c r="X205">
        <f t="shared" si="93"/>
        <v>-266.14227950467529</v>
      </c>
      <c r="Y205">
        <f t="shared" si="94"/>
        <v>239.81812294667682</v>
      </c>
      <c r="Z205">
        <f t="shared" si="90"/>
        <v>239.81812294667682</v>
      </c>
      <c r="AA205">
        <f t="shared" si="91"/>
        <v>0.50550296248469273</v>
      </c>
      <c r="AB205">
        <f t="shared" si="95"/>
        <v>0.45054495548961421</v>
      </c>
      <c r="AC205">
        <f t="shared" si="92"/>
        <v>39437.828617943873</v>
      </c>
      <c r="AD205" s="4">
        <f t="shared" si="96"/>
        <v>27606.48003256071</v>
      </c>
      <c r="AE205" s="77">
        <f t="shared" si="97"/>
        <v>30356.756756756757</v>
      </c>
      <c r="AF205" s="77">
        <f t="shared" si="98"/>
        <v>-2750.2767241960464</v>
      </c>
      <c r="AH205" s="79">
        <f t="shared" si="99"/>
        <v>5481.6302917903067</v>
      </c>
      <c r="AI205" s="79">
        <f t="shared" si="100"/>
        <v>-39081.630291790309</v>
      </c>
      <c r="AJ205" s="79">
        <f t="shared" si="101"/>
        <v>-15081.630291790307</v>
      </c>
      <c r="AK205" s="80">
        <f t="shared" si="102"/>
        <v>-15081.630291790307</v>
      </c>
      <c r="AL205" s="80">
        <f t="shared" si="103"/>
        <v>-21081.630291790309</v>
      </c>
      <c r="AM205" s="80">
        <f t="shared" si="104"/>
        <v>-41831.907015986355</v>
      </c>
      <c r="AN205" s="80">
        <f t="shared" si="105"/>
        <v>-17831.907015986355</v>
      </c>
      <c r="AO205" s="80">
        <f t="shared" si="106"/>
        <v>-17831.907015986355</v>
      </c>
      <c r="AP205" s="80">
        <f t="shared" si="107"/>
        <v>-23831.907015986355</v>
      </c>
    </row>
    <row r="206" spans="1:42">
      <c r="A206" s="30" t="s">
        <v>252</v>
      </c>
      <c r="B206" s="30" t="s">
        <v>347</v>
      </c>
      <c r="C206" s="30" t="s">
        <v>356</v>
      </c>
      <c r="D206" s="30">
        <v>2</v>
      </c>
      <c r="E206" s="30">
        <v>2695</v>
      </c>
      <c r="F206" s="29">
        <f t="shared" si="81"/>
        <v>0.97297297297297303</v>
      </c>
      <c r="G206" s="31">
        <f t="shared" si="82"/>
        <v>31465.945945945947</v>
      </c>
      <c r="H206" s="30">
        <v>443</v>
      </c>
      <c r="I206" s="30">
        <v>0.2356</v>
      </c>
      <c r="J206" s="30">
        <v>265</v>
      </c>
      <c r="K206" s="33">
        <v>534</v>
      </c>
      <c r="L206">
        <f t="shared" si="83"/>
        <v>269</v>
      </c>
      <c r="M206">
        <f t="shared" si="84"/>
        <v>178</v>
      </c>
      <c r="N206">
        <f t="shared" si="85"/>
        <v>0.6293680297397769</v>
      </c>
      <c r="O206" s="4">
        <f t="shared" si="86"/>
        <v>0.2356</v>
      </c>
      <c r="U206" s="3">
        <f t="shared" si="87"/>
        <v>265</v>
      </c>
      <c r="V206">
        <f t="shared" si="88"/>
        <v>336.25</v>
      </c>
      <c r="W206">
        <f t="shared" si="89"/>
        <v>231.375</v>
      </c>
      <c r="X206">
        <f t="shared" si="93"/>
        <v>-212.43997978266364</v>
      </c>
      <c r="Y206">
        <f t="shared" si="94"/>
        <v>296.38894680313371</v>
      </c>
      <c r="Z206">
        <f t="shared" si="90"/>
        <v>296.38894680313371</v>
      </c>
      <c r="AA206">
        <f t="shared" si="91"/>
        <v>0.19335002766731213</v>
      </c>
      <c r="AB206">
        <f t="shared" si="95"/>
        <v>0.69758278810408925</v>
      </c>
      <c r="AC206">
        <f t="shared" si="92"/>
        <v>75465.877174070076</v>
      </c>
      <c r="AD206" s="4">
        <f t="shared" si="96"/>
        <v>52826.114021849047</v>
      </c>
      <c r="AE206" s="77">
        <f t="shared" si="97"/>
        <v>31465.945945945947</v>
      </c>
      <c r="AF206" s="77">
        <f t="shared" si="98"/>
        <v>21360.168075903101</v>
      </c>
      <c r="AH206" s="79">
        <f t="shared" si="99"/>
        <v>8487.2572552664187</v>
      </c>
      <c r="AI206" s="79">
        <f t="shared" si="100"/>
        <v>-42087.257255266421</v>
      </c>
      <c r="AJ206" s="79">
        <f t="shared" si="101"/>
        <v>-18087.257255266421</v>
      </c>
      <c r="AK206" s="80">
        <f t="shared" si="102"/>
        <v>-18087.257255266421</v>
      </c>
      <c r="AL206" s="80">
        <f t="shared" si="103"/>
        <v>-24087.257255266421</v>
      </c>
      <c r="AM206" s="80">
        <f t="shared" si="104"/>
        <v>-20727.08917936332</v>
      </c>
      <c r="AN206" s="80">
        <f t="shared" si="105"/>
        <v>3272.91082063668</v>
      </c>
      <c r="AO206" s="80">
        <f t="shared" si="106"/>
        <v>3272.91082063668</v>
      </c>
      <c r="AP206" s="80">
        <f t="shared" si="107"/>
        <v>-2727.08917936332</v>
      </c>
    </row>
    <row r="207" spans="1:42">
      <c r="A207" s="30" t="s">
        <v>253</v>
      </c>
      <c r="B207" s="30" t="s">
        <v>347</v>
      </c>
      <c r="C207" s="30" t="s">
        <v>357</v>
      </c>
      <c r="D207" s="30">
        <v>1</v>
      </c>
      <c r="E207" s="30">
        <v>3000</v>
      </c>
      <c r="F207" s="29">
        <f t="shared" si="81"/>
        <v>0.97297297297297303</v>
      </c>
      <c r="G207" s="31">
        <f t="shared" si="82"/>
        <v>35027.027027027027</v>
      </c>
      <c r="H207" s="30">
        <v>343</v>
      </c>
      <c r="I207" s="30">
        <v>0.58079999999999998</v>
      </c>
      <c r="J207" s="30">
        <v>158</v>
      </c>
      <c r="K207" s="33">
        <v>706</v>
      </c>
      <c r="L207">
        <f t="shared" si="83"/>
        <v>548</v>
      </c>
      <c r="M207">
        <f t="shared" si="84"/>
        <v>185</v>
      </c>
      <c r="N207">
        <f t="shared" si="85"/>
        <v>0.37007299270072991</v>
      </c>
      <c r="O207" s="4">
        <f t="shared" si="86"/>
        <v>0.58079999999999998</v>
      </c>
      <c r="U207" s="3">
        <f t="shared" si="87"/>
        <v>158</v>
      </c>
      <c r="V207">
        <f t="shared" si="88"/>
        <v>685</v>
      </c>
      <c r="W207">
        <f t="shared" si="89"/>
        <v>89.5</v>
      </c>
      <c r="X207">
        <f t="shared" si="93"/>
        <v>-432.77735658327015</v>
      </c>
      <c r="Y207">
        <f t="shared" si="94"/>
        <v>412.87041950972957</v>
      </c>
      <c r="Z207">
        <f t="shared" si="90"/>
        <v>412.87041950972957</v>
      </c>
      <c r="AA207">
        <f t="shared" si="91"/>
        <v>0.47207360512369279</v>
      </c>
      <c r="AB207">
        <f t="shared" si="95"/>
        <v>0.47700094890510958</v>
      </c>
      <c r="AC207">
        <f t="shared" si="92"/>
        <v>71882.947386561966</v>
      </c>
      <c r="AD207" s="4">
        <f t="shared" si="96"/>
        <v>50318.06317059337</v>
      </c>
      <c r="AE207" s="77">
        <f t="shared" si="97"/>
        <v>35027.027027027027</v>
      </c>
      <c r="AF207" s="77">
        <f t="shared" si="98"/>
        <v>15291.036143566344</v>
      </c>
      <c r="AH207" s="79">
        <f t="shared" si="99"/>
        <v>5803.5115450121657</v>
      </c>
      <c r="AI207" s="79">
        <f t="shared" si="100"/>
        <v>-39403.511545012167</v>
      </c>
      <c r="AJ207" s="79">
        <f t="shared" si="101"/>
        <v>-15403.511545012167</v>
      </c>
      <c r="AK207" s="80">
        <f t="shared" si="102"/>
        <v>-15403.511545012167</v>
      </c>
      <c r="AL207" s="80">
        <f t="shared" si="103"/>
        <v>-21403.511545012167</v>
      </c>
      <c r="AM207" s="80">
        <f t="shared" si="104"/>
        <v>-24112.475401445823</v>
      </c>
      <c r="AN207" s="80">
        <f t="shared" si="105"/>
        <v>-112.47540144582308</v>
      </c>
      <c r="AO207" s="80">
        <f t="shared" si="106"/>
        <v>-112.47540144582308</v>
      </c>
      <c r="AP207" s="80">
        <f t="shared" si="107"/>
        <v>-6112.4754014458231</v>
      </c>
    </row>
    <row r="208" spans="1:42">
      <c r="A208" s="30" t="s">
        <v>254</v>
      </c>
      <c r="B208" s="30" t="s">
        <v>347</v>
      </c>
      <c r="C208" s="30" t="s">
        <v>357</v>
      </c>
      <c r="D208" s="30">
        <v>2</v>
      </c>
      <c r="E208" s="30">
        <v>4000</v>
      </c>
      <c r="F208" s="29">
        <f t="shared" si="81"/>
        <v>0.97297297297297303</v>
      </c>
      <c r="G208" s="31">
        <f t="shared" si="82"/>
        <v>46702.702702702707</v>
      </c>
      <c r="H208" s="30">
        <v>739</v>
      </c>
      <c r="I208" s="30">
        <v>1.9199999999999998E-2</v>
      </c>
      <c r="J208" s="30">
        <v>306</v>
      </c>
      <c r="K208" s="33">
        <v>781</v>
      </c>
      <c r="L208">
        <f t="shared" si="83"/>
        <v>475</v>
      </c>
      <c r="M208">
        <f t="shared" si="84"/>
        <v>433</v>
      </c>
      <c r="N208">
        <f t="shared" si="85"/>
        <v>0.82926315789473692</v>
      </c>
      <c r="O208" s="4">
        <f t="shared" si="86"/>
        <v>1.9199999999999998E-2</v>
      </c>
      <c r="U208" s="3">
        <f t="shared" si="87"/>
        <v>306</v>
      </c>
      <c r="V208">
        <f t="shared" si="88"/>
        <v>593.75</v>
      </c>
      <c r="W208">
        <f t="shared" si="89"/>
        <v>246.625</v>
      </c>
      <c r="X208">
        <f t="shared" si="93"/>
        <v>-375.12635835228707</v>
      </c>
      <c r="Y208">
        <f t="shared" si="94"/>
        <v>442.3949804144554</v>
      </c>
      <c r="Z208">
        <f t="shared" si="90"/>
        <v>442.3949804144554</v>
      </c>
      <c r="AA208">
        <f t="shared" si="91"/>
        <v>0.32971786175066176</v>
      </c>
      <c r="AB208">
        <f t="shared" si="95"/>
        <v>0.58966128421052633</v>
      </c>
      <c r="AC208">
        <f t="shared" si="92"/>
        <v>95215.065182009625</v>
      </c>
      <c r="AD208" s="4">
        <f t="shared" si="96"/>
        <v>66650.54562740674</v>
      </c>
      <c r="AE208" s="77">
        <f t="shared" si="97"/>
        <v>46702.702702702707</v>
      </c>
      <c r="AF208" s="77">
        <f t="shared" si="98"/>
        <v>19947.842924704033</v>
      </c>
      <c r="AH208" s="79">
        <f t="shared" si="99"/>
        <v>7174.2122912280702</v>
      </c>
      <c r="AI208" s="79">
        <f t="shared" si="100"/>
        <v>-40774.212291228068</v>
      </c>
      <c r="AJ208" s="79">
        <f t="shared" si="101"/>
        <v>-16774.212291228068</v>
      </c>
      <c r="AK208" s="80">
        <f t="shared" si="102"/>
        <v>-16774.212291228068</v>
      </c>
      <c r="AL208" s="80">
        <f t="shared" si="103"/>
        <v>-22774.212291228068</v>
      </c>
      <c r="AM208" s="80">
        <f t="shared" si="104"/>
        <v>-20826.369366524035</v>
      </c>
      <c r="AN208" s="80">
        <f t="shared" si="105"/>
        <v>3173.6306334759647</v>
      </c>
      <c r="AO208" s="80">
        <f t="shared" si="106"/>
        <v>3173.6306334759647</v>
      </c>
      <c r="AP208" s="80">
        <f t="shared" si="107"/>
        <v>-2826.3693665240353</v>
      </c>
    </row>
    <row r="209" spans="1:42">
      <c r="A209" s="30" t="s">
        <v>255</v>
      </c>
      <c r="B209" s="30" t="s">
        <v>347</v>
      </c>
      <c r="C209" s="30" t="s">
        <v>356</v>
      </c>
      <c r="D209" s="30">
        <v>1</v>
      </c>
      <c r="E209" s="30">
        <v>2295</v>
      </c>
      <c r="F209" s="29">
        <f t="shared" si="81"/>
        <v>0.97297297297297303</v>
      </c>
      <c r="G209" s="31">
        <f t="shared" si="82"/>
        <v>26795.675675675677</v>
      </c>
      <c r="H209" s="30">
        <v>270</v>
      </c>
      <c r="I209" s="30">
        <v>0.46850000000000003</v>
      </c>
      <c r="J209" s="30">
        <v>100</v>
      </c>
      <c r="K209" s="33">
        <v>469</v>
      </c>
      <c r="L209">
        <f t="shared" si="83"/>
        <v>369</v>
      </c>
      <c r="M209">
        <f t="shared" si="84"/>
        <v>170</v>
      </c>
      <c r="N209">
        <f t="shared" si="85"/>
        <v>0.46856368563685635</v>
      </c>
      <c r="O209" s="4">
        <f t="shared" si="86"/>
        <v>0.46850000000000003</v>
      </c>
      <c r="U209" s="3">
        <f t="shared" si="87"/>
        <v>100</v>
      </c>
      <c r="V209">
        <f t="shared" si="88"/>
        <v>461.25</v>
      </c>
      <c r="W209">
        <f t="shared" si="89"/>
        <v>53.875</v>
      </c>
      <c r="X209">
        <f t="shared" si="93"/>
        <v>-291.41394996209249</v>
      </c>
      <c r="Y209">
        <f t="shared" si="94"/>
        <v>274.81420583775588</v>
      </c>
      <c r="Z209">
        <f t="shared" si="90"/>
        <v>274.81420583775588</v>
      </c>
      <c r="AA209">
        <f t="shared" si="91"/>
        <v>0.47900098826613741</v>
      </c>
      <c r="AB209">
        <f t="shared" si="95"/>
        <v>0.47151861788617888</v>
      </c>
      <c r="AC209">
        <f t="shared" si="92"/>
        <v>47296.705296918881</v>
      </c>
      <c r="AD209" s="4">
        <f t="shared" si="96"/>
        <v>33107.693707843217</v>
      </c>
      <c r="AE209" s="77">
        <f t="shared" si="97"/>
        <v>26795.675675675677</v>
      </c>
      <c r="AF209" s="77">
        <f t="shared" si="98"/>
        <v>6312.0180321675398</v>
      </c>
      <c r="AH209" s="79">
        <f t="shared" si="99"/>
        <v>5736.8098509485098</v>
      </c>
      <c r="AI209" s="79">
        <f t="shared" si="100"/>
        <v>-39336.809850948513</v>
      </c>
      <c r="AJ209" s="79">
        <f t="shared" si="101"/>
        <v>-15336.80985094851</v>
      </c>
      <c r="AK209" s="80">
        <f t="shared" si="102"/>
        <v>-15336.80985094851</v>
      </c>
      <c r="AL209" s="80">
        <f t="shared" si="103"/>
        <v>-21336.80985094851</v>
      </c>
      <c r="AM209" s="80">
        <f t="shared" si="104"/>
        <v>-33024.79181878097</v>
      </c>
      <c r="AN209" s="80">
        <f t="shared" si="105"/>
        <v>-9024.7918187809701</v>
      </c>
      <c r="AO209" s="80">
        <f t="shared" si="106"/>
        <v>-9024.7918187809701</v>
      </c>
      <c r="AP209" s="80">
        <f t="shared" si="107"/>
        <v>-15024.79181878097</v>
      </c>
    </row>
    <row r="210" spans="1:42">
      <c r="A210" s="30" t="s">
        <v>256</v>
      </c>
      <c r="B210" s="30" t="s">
        <v>348</v>
      </c>
      <c r="C210" s="30" t="s">
        <v>356</v>
      </c>
      <c r="D210" s="30">
        <v>2</v>
      </c>
      <c r="E210" s="30">
        <v>3000</v>
      </c>
      <c r="F210" s="29">
        <f t="shared" si="81"/>
        <v>0.97297297297297303</v>
      </c>
      <c r="G210" s="31">
        <f t="shared" si="82"/>
        <v>35027.027027027027</v>
      </c>
      <c r="H210" s="30">
        <v>424</v>
      </c>
      <c r="I210" s="30">
        <v>0.34250000000000003</v>
      </c>
      <c r="J210" s="30">
        <v>270</v>
      </c>
      <c r="K210" s="33">
        <v>543</v>
      </c>
      <c r="L210">
        <f t="shared" si="83"/>
        <v>273</v>
      </c>
      <c r="M210">
        <f t="shared" si="84"/>
        <v>154</v>
      </c>
      <c r="N210">
        <f t="shared" si="85"/>
        <v>0.55128205128205132</v>
      </c>
      <c r="O210" s="4">
        <f t="shared" si="86"/>
        <v>0.34250000000000003</v>
      </c>
      <c r="U210" s="3">
        <f t="shared" si="87"/>
        <v>270</v>
      </c>
      <c r="V210">
        <f t="shared" si="88"/>
        <v>341.25</v>
      </c>
      <c r="W210">
        <f t="shared" si="89"/>
        <v>235.875</v>
      </c>
      <c r="X210">
        <f t="shared" si="93"/>
        <v>-215.5989385898408</v>
      </c>
      <c r="Y210">
        <f t="shared" si="94"/>
        <v>301.32595716451863</v>
      </c>
      <c r="Z210">
        <f t="shared" si="90"/>
        <v>301.32595716451863</v>
      </c>
      <c r="AA210">
        <f t="shared" si="91"/>
        <v>0.19179767667258205</v>
      </c>
      <c r="AB210">
        <f t="shared" si="95"/>
        <v>0.69881131868131863</v>
      </c>
      <c r="AC210">
        <f t="shared" si="92"/>
        <v>76858.046159852442</v>
      </c>
      <c r="AD210" s="4">
        <f t="shared" si="96"/>
        <v>53800.632311896705</v>
      </c>
      <c r="AE210" s="77">
        <f t="shared" si="97"/>
        <v>35027.027027027027</v>
      </c>
      <c r="AF210" s="77">
        <f t="shared" si="98"/>
        <v>18773.605284869678</v>
      </c>
      <c r="AH210" s="79">
        <f t="shared" si="99"/>
        <v>8502.2043772893776</v>
      </c>
      <c r="AI210" s="79">
        <f t="shared" si="100"/>
        <v>-42102.204377289381</v>
      </c>
      <c r="AJ210" s="79">
        <f t="shared" si="101"/>
        <v>-18102.204377289378</v>
      </c>
      <c r="AK210" s="80">
        <f t="shared" si="102"/>
        <v>-18102.204377289378</v>
      </c>
      <c r="AL210" s="80">
        <f t="shared" si="103"/>
        <v>-24102.204377289378</v>
      </c>
      <c r="AM210" s="80">
        <f t="shared" si="104"/>
        <v>-23328.599092419703</v>
      </c>
      <c r="AN210" s="80">
        <f t="shared" si="105"/>
        <v>671.40090758030055</v>
      </c>
      <c r="AO210" s="80">
        <f t="shared" si="106"/>
        <v>671.40090758030055</v>
      </c>
      <c r="AP210" s="80">
        <f t="shared" si="107"/>
        <v>-5328.5990924196994</v>
      </c>
    </row>
    <row r="211" spans="1:42">
      <c r="A211" s="30" t="s">
        <v>257</v>
      </c>
      <c r="B211" s="30" t="s">
        <v>348</v>
      </c>
      <c r="C211" s="30" t="s">
        <v>357</v>
      </c>
      <c r="D211" s="30">
        <v>1</v>
      </c>
      <c r="E211" s="30">
        <v>3300</v>
      </c>
      <c r="F211" s="29">
        <f t="shared" si="81"/>
        <v>0.97297297297297303</v>
      </c>
      <c r="G211" s="31">
        <f t="shared" si="82"/>
        <v>38529.729729729734</v>
      </c>
      <c r="H211" s="30">
        <v>980</v>
      </c>
      <c r="I211" s="30">
        <v>0.2712</v>
      </c>
      <c r="J211" s="30">
        <v>283</v>
      </c>
      <c r="K211" s="33">
        <v>1261</v>
      </c>
      <c r="L211">
        <f t="shared" si="83"/>
        <v>978</v>
      </c>
      <c r="M211">
        <f t="shared" si="84"/>
        <v>697</v>
      </c>
      <c r="N211">
        <f t="shared" si="85"/>
        <v>0.67014314928425356</v>
      </c>
      <c r="O211" s="4">
        <f t="shared" si="86"/>
        <v>0.2712</v>
      </c>
      <c r="U211" s="3">
        <f t="shared" si="87"/>
        <v>283</v>
      </c>
      <c r="V211">
        <f t="shared" si="88"/>
        <v>1222.5</v>
      </c>
      <c r="W211">
        <f t="shared" si="89"/>
        <v>160.75</v>
      </c>
      <c r="X211">
        <f t="shared" si="93"/>
        <v>-772.3654283548143</v>
      </c>
      <c r="Y211">
        <f t="shared" si="94"/>
        <v>737.34903335860508</v>
      </c>
      <c r="Z211">
        <f t="shared" si="90"/>
        <v>737.34903335860508</v>
      </c>
      <c r="AA211">
        <f t="shared" si="91"/>
        <v>0.47165565100908391</v>
      </c>
      <c r="AB211">
        <f t="shared" si="95"/>
        <v>0.47733171779141104</v>
      </c>
      <c r="AC211">
        <f t="shared" si="92"/>
        <v>128465.42945728828</v>
      </c>
      <c r="AD211" s="4">
        <f t="shared" si="96"/>
        <v>89925.800620101785</v>
      </c>
      <c r="AE211" s="77">
        <f t="shared" si="97"/>
        <v>38529.729729729734</v>
      </c>
      <c r="AF211" s="77">
        <f t="shared" si="98"/>
        <v>51396.070890372052</v>
      </c>
      <c r="AH211" s="79">
        <f t="shared" si="99"/>
        <v>5807.5358997955018</v>
      </c>
      <c r="AI211" s="79">
        <f t="shared" si="100"/>
        <v>-39407.535899795505</v>
      </c>
      <c r="AJ211" s="79">
        <f t="shared" si="101"/>
        <v>-15407.535899795501</v>
      </c>
      <c r="AK211" s="80">
        <f t="shared" si="102"/>
        <v>-15407.535899795501</v>
      </c>
      <c r="AL211" s="80">
        <f t="shared" si="103"/>
        <v>-21407.535899795501</v>
      </c>
      <c r="AM211" s="80">
        <f t="shared" si="104"/>
        <v>11988.534990576547</v>
      </c>
      <c r="AN211" s="80">
        <f t="shared" si="105"/>
        <v>35988.534990576547</v>
      </c>
      <c r="AO211" s="80">
        <f t="shared" si="106"/>
        <v>35988.534990576547</v>
      </c>
      <c r="AP211" s="80">
        <f t="shared" si="107"/>
        <v>29988.534990576551</v>
      </c>
    </row>
    <row r="212" spans="1:42">
      <c r="A212" s="30" t="s">
        <v>258</v>
      </c>
      <c r="B212" s="30" t="s">
        <v>348</v>
      </c>
      <c r="C212" s="30" t="s">
        <v>357</v>
      </c>
      <c r="D212" s="30">
        <v>2</v>
      </c>
      <c r="E212" s="30">
        <v>4500</v>
      </c>
      <c r="F212" s="29">
        <f t="shared" si="81"/>
        <v>0.97297297297297303</v>
      </c>
      <c r="G212" s="31">
        <f t="shared" si="82"/>
        <v>52540.54054054054</v>
      </c>
      <c r="H212" s="30">
        <v>994</v>
      </c>
      <c r="I212" s="30">
        <v>0.43009999999999998</v>
      </c>
      <c r="J212" s="30">
        <v>530</v>
      </c>
      <c r="K212" s="33">
        <v>1354</v>
      </c>
      <c r="L212">
        <f t="shared" si="83"/>
        <v>824</v>
      </c>
      <c r="M212">
        <f t="shared" si="84"/>
        <v>464</v>
      </c>
      <c r="N212">
        <f t="shared" si="85"/>
        <v>0.55048543689320395</v>
      </c>
      <c r="O212" s="4">
        <f t="shared" si="86"/>
        <v>0.43009999999999998</v>
      </c>
      <c r="U212" s="3">
        <f t="shared" si="87"/>
        <v>530</v>
      </c>
      <c r="V212">
        <f t="shared" si="88"/>
        <v>1030</v>
      </c>
      <c r="W212">
        <f t="shared" si="89"/>
        <v>427</v>
      </c>
      <c r="X212">
        <f t="shared" si="93"/>
        <v>-650.74551427849383</v>
      </c>
      <c r="Y212">
        <f t="shared" si="94"/>
        <v>767.0241344452869</v>
      </c>
      <c r="Z212">
        <f t="shared" si="90"/>
        <v>767.0241344452869</v>
      </c>
      <c r="AA212">
        <f t="shared" si="91"/>
        <v>0.3301205188789193</v>
      </c>
      <c r="AB212">
        <f t="shared" si="95"/>
        <v>0.58934262135922322</v>
      </c>
      <c r="AC212">
        <f t="shared" si="92"/>
        <v>164994.60512451775</v>
      </c>
      <c r="AD212" s="4">
        <f t="shared" si="96"/>
        <v>115496.22358716241</v>
      </c>
      <c r="AE212" s="77">
        <f t="shared" si="97"/>
        <v>52540.54054054054</v>
      </c>
      <c r="AF212" s="77">
        <f t="shared" si="98"/>
        <v>62955.683046621874</v>
      </c>
      <c r="AH212" s="79">
        <f t="shared" si="99"/>
        <v>7170.3352265372159</v>
      </c>
      <c r="AI212" s="79">
        <f t="shared" si="100"/>
        <v>-40770.335226537216</v>
      </c>
      <c r="AJ212" s="79">
        <f t="shared" si="101"/>
        <v>-16770.335226537216</v>
      </c>
      <c r="AK212" s="80">
        <f t="shared" si="102"/>
        <v>-16770.335226537216</v>
      </c>
      <c r="AL212" s="80">
        <f t="shared" si="103"/>
        <v>-22770.335226537216</v>
      </c>
      <c r="AM212" s="80">
        <f t="shared" si="104"/>
        <v>22185.347820084658</v>
      </c>
      <c r="AN212" s="80">
        <f t="shared" si="105"/>
        <v>46185.347820084658</v>
      </c>
      <c r="AO212" s="80">
        <f t="shared" si="106"/>
        <v>46185.347820084658</v>
      </c>
      <c r="AP212" s="80">
        <f t="shared" si="107"/>
        <v>40185.347820084658</v>
      </c>
    </row>
    <row r="213" spans="1:42">
      <c r="A213" s="30" t="s">
        <v>259</v>
      </c>
      <c r="B213" s="30" t="s">
        <v>348</v>
      </c>
      <c r="C213" s="30" t="s">
        <v>356</v>
      </c>
      <c r="D213" s="30">
        <v>1</v>
      </c>
      <c r="E213" s="30">
        <v>2700</v>
      </c>
      <c r="F213" s="29">
        <f t="shared" si="81"/>
        <v>0.97297297297297303</v>
      </c>
      <c r="G213" s="31">
        <f t="shared" si="82"/>
        <v>31524.324324324327</v>
      </c>
      <c r="H213" s="30">
        <v>284</v>
      </c>
      <c r="I213" s="30">
        <v>0.60550000000000004</v>
      </c>
      <c r="J213" s="30">
        <v>103</v>
      </c>
      <c r="K213" s="33">
        <v>483</v>
      </c>
      <c r="L213">
        <f t="shared" si="83"/>
        <v>380</v>
      </c>
      <c r="M213">
        <f t="shared" si="84"/>
        <v>181</v>
      </c>
      <c r="N213">
        <f t="shared" si="85"/>
        <v>0.4810526315789474</v>
      </c>
      <c r="O213" s="4">
        <f t="shared" si="86"/>
        <v>0.60550000000000004</v>
      </c>
      <c r="U213" s="3">
        <f t="shared" si="87"/>
        <v>103</v>
      </c>
      <c r="V213">
        <f t="shared" si="88"/>
        <v>475</v>
      </c>
      <c r="W213">
        <f t="shared" si="89"/>
        <v>55.5</v>
      </c>
      <c r="X213">
        <f t="shared" si="93"/>
        <v>-300.10108668182966</v>
      </c>
      <c r="Y213">
        <f t="shared" si="94"/>
        <v>283.01598433156431</v>
      </c>
      <c r="Z213">
        <f t="shared" si="90"/>
        <v>283.01598433156431</v>
      </c>
      <c r="AA213">
        <f t="shared" si="91"/>
        <v>0.47898101964539858</v>
      </c>
      <c r="AB213">
        <f t="shared" si="95"/>
        <v>0.4715344210526316</v>
      </c>
      <c r="AC213">
        <f t="shared" si="92"/>
        <v>48709.899086955062</v>
      </c>
      <c r="AD213" s="4">
        <f t="shared" si="96"/>
        <v>34096.92936086854</v>
      </c>
      <c r="AE213" s="77">
        <f t="shared" si="97"/>
        <v>31524.324324324327</v>
      </c>
      <c r="AF213" s="77">
        <f t="shared" si="98"/>
        <v>2572.6050365442134</v>
      </c>
      <c r="AH213" s="79">
        <f t="shared" si="99"/>
        <v>5737.0021228070182</v>
      </c>
      <c r="AI213" s="79">
        <f t="shared" si="100"/>
        <v>-39337.002122807018</v>
      </c>
      <c r="AJ213" s="79">
        <f t="shared" si="101"/>
        <v>-15337.002122807018</v>
      </c>
      <c r="AK213" s="80">
        <f t="shared" si="102"/>
        <v>-15337.002122807018</v>
      </c>
      <c r="AL213" s="80">
        <f t="shared" si="103"/>
        <v>-21337.002122807018</v>
      </c>
      <c r="AM213" s="80">
        <f t="shared" si="104"/>
        <v>-36764.397086262805</v>
      </c>
      <c r="AN213" s="80">
        <f t="shared" si="105"/>
        <v>-12764.397086262805</v>
      </c>
      <c r="AO213" s="80">
        <f t="shared" si="106"/>
        <v>-12764.397086262805</v>
      </c>
      <c r="AP213" s="80">
        <f t="shared" si="107"/>
        <v>-18764.397086262805</v>
      </c>
    </row>
    <row r="214" spans="1:42">
      <c r="A214" s="30" t="s">
        <v>260</v>
      </c>
      <c r="B214" s="30" t="s">
        <v>349</v>
      </c>
      <c r="C214" s="30" t="s">
        <v>356</v>
      </c>
      <c r="D214" s="30">
        <v>1</v>
      </c>
      <c r="E214" s="30">
        <v>2700</v>
      </c>
      <c r="F214" s="29">
        <f t="shared" si="81"/>
        <v>0.97297297297297303</v>
      </c>
      <c r="G214" s="31">
        <f t="shared" si="82"/>
        <v>31524.324324324327</v>
      </c>
      <c r="H214" s="30">
        <v>236</v>
      </c>
      <c r="I214" s="30">
        <v>0.56710000000000005</v>
      </c>
      <c r="J214" s="30">
        <v>110</v>
      </c>
      <c r="K214" s="33">
        <v>515</v>
      </c>
      <c r="L214">
        <f t="shared" si="83"/>
        <v>405</v>
      </c>
      <c r="M214">
        <f t="shared" si="84"/>
        <v>126</v>
      </c>
      <c r="N214">
        <f t="shared" si="85"/>
        <v>0.34888888888888892</v>
      </c>
      <c r="O214" s="4">
        <f t="shared" si="86"/>
        <v>0.56710000000000005</v>
      </c>
      <c r="U214" s="3">
        <f t="shared" si="87"/>
        <v>110</v>
      </c>
      <c r="V214">
        <f t="shared" si="88"/>
        <v>506.25</v>
      </c>
      <c r="W214">
        <f t="shared" si="89"/>
        <v>59.375</v>
      </c>
      <c r="X214">
        <f t="shared" si="93"/>
        <v>-319.8445792266869</v>
      </c>
      <c r="Y214">
        <f t="shared" si="94"/>
        <v>301.74729909021988</v>
      </c>
      <c r="Z214">
        <f t="shared" si="90"/>
        <v>301.74729909021988</v>
      </c>
      <c r="AA214">
        <f t="shared" si="91"/>
        <v>0.47876009696833555</v>
      </c>
      <c r="AB214">
        <f t="shared" si="95"/>
        <v>0.47170925925925927</v>
      </c>
      <c r="AC214">
        <f t="shared" si="92"/>
        <v>51953.003152125377</v>
      </c>
      <c r="AD214" s="4">
        <f t="shared" si="96"/>
        <v>36367.102206487762</v>
      </c>
      <c r="AE214" s="77">
        <f t="shared" si="97"/>
        <v>31524.324324324327</v>
      </c>
      <c r="AF214" s="77">
        <f t="shared" si="98"/>
        <v>4842.7778821634347</v>
      </c>
      <c r="AH214" s="79">
        <f t="shared" si="99"/>
        <v>5739.129320987654</v>
      </c>
      <c r="AI214" s="79">
        <f t="shared" si="100"/>
        <v>-39339.129320987653</v>
      </c>
      <c r="AJ214" s="79">
        <f t="shared" si="101"/>
        <v>-15339.129320987653</v>
      </c>
      <c r="AK214" s="80">
        <f t="shared" si="102"/>
        <v>-15339.129320987653</v>
      </c>
      <c r="AL214" s="80">
        <f t="shared" si="103"/>
        <v>-21339.129320987653</v>
      </c>
      <c r="AM214" s="80">
        <f t="shared" si="104"/>
        <v>-34496.351438824218</v>
      </c>
      <c r="AN214" s="80">
        <f t="shared" si="105"/>
        <v>-10496.351438824218</v>
      </c>
      <c r="AO214" s="80">
        <f t="shared" si="106"/>
        <v>-10496.351438824218</v>
      </c>
      <c r="AP214" s="80">
        <f t="shared" si="107"/>
        <v>-16496.351438824218</v>
      </c>
    </row>
    <row r="215" spans="1:42">
      <c r="A215" s="30" t="s">
        <v>261</v>
      </c>
      <c r="B215" s="30" t="s">
        <v>344</v>
      </c>
      <c r="C215" s="30" t="s">
        <v>357</v>
      </c>
      <c r="D215" s="30">
        <v>2</v>
      </c>
      <c r="E215" s="30">
        <v>1100</v>
      </c>
      <c r="F215" s="29">
        <f t="shared" si="81"/>
        <v>0.97297297297297303</v>
      </c>
      <c r="G215" s="31">
        <f t="shared" si="82"/>
        <v>12843.243243243243</v>
      </c>
      <c r="H215" s="30">
        <v>188</v>
      </c>
      <c r="I215" s="30">
        <v>0.61919999999999997</v>
      </c>
      <c r="J215" s="30">
        <v>136</v>
      </c>
      <c r="K215" s="33">
        <v>335</v>
      </c>
      <c r="L215">
        <f t="shared" si="83"/>
        <v>199</v>
      </c>
      <c r="M215">
        <f t="shared" si="84"/>
        <v>52</v>
      </c>
      <c r="N215">
        <f t="shared" si="85"/>
        <v>0.30904522613065327</v>
      </c>
      <c r="O215" s="4">
        <f t="shared" si="86"/>
        <v>0.61919999999999997</v>
      </c>
      <c r="U215" s="3">
        <f t="shared" si="87"/>
        <v>136</v>
      </c>
      <c r="V215">
        <f t="shared" si="88"/>
        <v>248.75</v>
      </c>
      <c r="W215">
        <f t="shared" si="89"/>
        <v>111.125</v>
      </c>
      <c r="X215">
        <f t="shared" si="93"/>
        <v>-157.15820065706345</v>
      </c>
      <c r="Y215">
        <f t="shared" si="94"/>
        <v>189.24126547889819</v>
      </c>
      <c r="Z215">
        <f t="shared" si="90"/>
        <v>189.24126547889819</v>
      </c>
      <c r="AA215">
        <f t="shared" si="91"/>
        <v>0.31403523810612338</v>
      </c>
      <c r="AB215">
        <f t="shared" si="95"/>
        <v>0.60207251256281402</v>
      </c>
      <c r="AC215">
        <f t="shared" si="92"/>
        <v>41586.991928418065</v>
      </c>
      <c r="AD215" s="4">
        <f t="shared" si="96"/>
        <v>29110.894349892642</v>
      </c>
      <c r="AE215" s="77">
        <f t="shared" si="97"/>
        <v>12843.243243243243</v>
      </c>
      <c r="AF215" s="77">
        <f t="shared" si="98"/>
        <v>16267.651106649399</v>
      </c>
      <c r="AH215" s="79">
        <f t="shared" si="99"/>
        <v>7325.2155695142374</v>
      </c>
      <c r="AI215" s="79">
        <f t="shared" si="100"/>
        <v>-40925.215569514236</v>
      </c>
      <c r="AJ215" s="79">
        <f t="shared" si="101"/>
        <v>-16925.215569514236</v>
      </c>
      <c r="AK215" s="80">
        <f t="shared" si="102"/>
        <v>-16925.215569514236</v>
      </c>
      <c r="AL215" s="80">
        <f t="shared" si="103"/>
        <v>-22925.215569514236</v>
      </c>
      <c r="AM215" s="80">
        <f t="shared" si="104"/>
        <v>-24657.564462864837</v>
      </c>
      <c r="AN215" s="80">
        <f t="shared" si="105"/>
        <v>-657.56446286483697</v>
      </c>
      <c r="AO215" s="80">
        <f t="shared" si="106"/>
        <v>-657.56446286483697</v>
      </c>
      <c r="AP215" s="80">
        <f t="shared" si="107"/>
        <v>-6657.564462864837</v>
      </c>
    </row>
    <row r="216" spans="1:42">
      <c r="A216" s="30" t="s">
        <v>262</v>
      </c>
      <c r="B216" s="30" t="s">
        <v>349</v>
      </c>
      <c r="C216" s="30" t="s">
        <v>356</v>
      </c>
      <c r="D216" s="30">
        <v>2</v>
      </c>
      <c r="E216" s="30">
        <v>3000</v>
      </c>
      <c r="F216" s="29">
        <f t="shared" si="81"/>
        <v>0.97297297297297303</v>
      </c>
      <c r="G216" s="31">
        <f t="shared" si="82"/>
        <v>35027.027027027027</v>
      </c>
      <c r="H216" s="30">
        <v>329</v>
      </c>
      <c r="I216" s="30">
        <v>0.70409999999999995</v>
      </c>
      <c r="J216" s="30">
        <v>270</v>
      </c>
      <c r="K216" s="33">
        <v>544</v>
      </c>
      <c r="L216">
        <f t="shared" si="83"/>
        <v>274</v>
      </c>
      <c r="M216">
        <f t="shared" si="84"/>
        <v>59</v>
      </c>
      <c r="N216">
        <f t="shared" si="85"/>
        <v>0.27226277372262775</v>
      </c>
      <c r="O216" s="4">
        <f t="shared" si="86"/>
        <v>0.70409999999999995</v>
      </c>
      <c r="U216" s="3">
        <f t="shared" si="87"/>
        <v>270</v>
      </c>
      <c r="V216">
        <f t="shared" si="88"/>
        <v>342.5</v>
      </c>
      <c r="W216">
        <f t="shared" si="89"/>
        <v>235.75</v>
      </c>
      <c r="X216">
        <f t="shared" si="93"/>
        <v>-216.38867829163507</v>
      </c>
      <c r="Y216">
        <f t="shared" si="94"/>
        <v>301.93520975486479</v>
      </c>
      <c r="Z216">
        <f t="shared" si="90"/>
        <v>301.93520975486479</v>
      </c>
      <c r="AA216">
        <f t="shared" si="91"/>
        <v>0.19324148833537164</v>
      </c>
      <c r="AB216">
        <f t="shared" si="95"/>
        <v>0.69766868613138688</v>
      </c>
      <c r="AC216">
        <f t="shared" si="92"/>
        <v>76887.520496565645</v>
      </c>
      <c r="AD216" s="4">
        <f t="shared" si="96"/>
        <v>53821.264347595948</v>
      </c>
      <c r="AE216" s="77">
        <f t="shared" si="97"/>
        <v>35027.027027027027</v>
      </c>
      <c r="AF216" s="77">
        <f t="shared" si="98"/>
        <v>18794.237320568922</v>
      </c>
      <c r="AH216" s="79">
        <f t="shared" si="99"/>
        <v>8488.3023479318745</v>
      </c>
      <c r="AI216" s="79">
        <f t="shared" si="100"/>
        <v>-42088.302347931873</v>
      </c>
      <c r="AJ216" s="79">
        <f t="shared" si="101"/>
        <v>-18088.302347931873</v>
      </c>
      <c r="AK216" s="80">
        <f t="shared" si="102"/>
        <v>-18088.302347931873</v>
      </c>
      <c r="AL216" s="80">
        <f t="shared" si="103"/>
        <v>-24088.302347931873</v>
      </c>
      <c r="AM216" s="80">
        <f t="shared" si="104"/>
        <v>-23294.065027362951</v>
      </c>
      <c r="AN216" s="80">
        <f t="shared" si="105"/>
        <v>705.93497263704921</v>
      </c>
      <c r="AO216" s="80">
        <f t="shared" si="106"/>
        <v>705.93497263704921</v>
      </c>
      <c r="AP216" s="80">
        <f t="shared" si="107"/>
        <v>-5294.0650273629508</v>
      </c>
    </row>
    <row r="217" spans="1:42">
      <c r="A217" s="30" t="s">
        <v>263</v>
      </c>
      <c r="B217" s="30" t="s">
        <v>349</v>
      </c>
      <c r="C217" s="30" t="s">
        <v>357</v>
      </c>
      <c r="D217" s="30">
        <v>1</v>
      </c>
      <c r="E217" s="30">
        <v>4500</v>
      </c>
      <c r="F217" s="29">
        <f t="shared" si="81"/>
        <v>0.97297297297297303</v>
      </c>
      <c r="G217" s="31">
        <f t="shared" si="82"/>
        <v>52540.54054054054</v>
      </c>
      <c r="H217" s="30">
        <v>549</v>
      </c>
      <c r="I217" s="30">
        <v>0.44379999999999997</v>
      </c>
      <c r="J217" s="30">
        <v>231</v>
      </c>
      <c r="K217" s="33">
        <v>1027</v>
      </c>
      <c r="L217">
        <f t="shared" si="83"/>
        <v>796</v>
      </c>
      <c r="M217">
        <f t="shared" si="84"/>
        <v>318</v>
      </c>
      <c r="N217">
        <f t="shared" si="85"/>
        <v>0.41959798994974873</v>
      </c>
      <c r="O217" s="4">
        <f t="shared" si="86"/>
        <v>0.44379999999999997</v>
      </c>
      <c r="U217" s="3">
        <f t="shared" si="87"/>
        <v>231</v>
      </c>
      <c r="V217">
        <f t="shared" si="88"/>
        <v>995</v>
      </c>
      <c r="W217">
        <f t="shared" si="89"/>
        <v>131.5</v>
      </c>
      <c r="X217">
        <f t="shared" si="93"/>
        <v>-628.63280262825378</v>
      </c>
      <c r="Y217">
        <f t="shared" si="94"/>
        <v>600.46506191559274</v>
      </c>
      <c r="Z217">
        <f t="shared" si="90"/>
        <v>600.46506191559274</v>
      </c>
      <c r="AA217">
        <f t="shared" si="91"/>
        <v>0.47132167026692739</v>
      </c>
      <c r="AB217">
        <f t="shared" si="95"/>
        <v>0.47759603015075369</v>
      </c>
      <c r="AC217">
        <f t="shared" si="92"/>
        <v>104674.60138251647</v>
      </c>
      <c r="AD217" s="4">
        <f t="shared" si="96"/>
        <v>73272.220967761517</v>
      </c>
      <c r="AE217" s="77">
        <f t="shared" si="97"/>
        <v>52540.54054054054</v>
      </c>
      <c r="AF217" s="77">
        <f t="shared" si="98"/>
        <v>20731.680427220977</v>
      </c>
      <c r="AH217" s="79">
        <f t="shared" si="99"/>
        <v>5810.7517001675033</v>
      </c>
      <c r="AI217" s="79">
        <f t="shared" si="100"/>
        <v>-39410.751700167501</v>
      </c>
      <c r="AJ217" s="79">
        <f t="shared" si="101"/>
        <v>-15410.751700167504</v>
      </c>
      <c r="AK217" s="80">
        <f t="shared" si="102"/>
        <v>-15410.751700167504</v>
      </c>
      <c r="AL217" s="80">
        <f t="shared" si="103"/>
        <v>-21410.751700167504</v>
      </c>
      <c r="AM217" s="80">
        <f t="shared" si="104"/>
        <v>-18679.071272946523</v>
      </c>
      <c r="AN217" s="80">
        <f t="shared" si="105"/>
        <v>5320.9287270534733</v>
      </c>
      <c r="AO217" s="80">
        <f t="shared" si="106"/>
        <v>5320.9287270534733</v>
      </c>
      <c r="AP217" s="80">
        <f t="shared" si="107"/>
        <v>-679.07127294652673</v>
      </c>
    </row>
    <row r="218" spans="1:42">
      <c r="A218" s="30" t="s">
        <v>264</v>
      </c>
      <c r="B218" s="30" t="s">
        <v>349</v>
      </c>
      <c r="C218" s="30" t="s">
        <v>357</v>
      </c>
      <c r="D218" s="30">
        <v>2</v>
      </c>
      <c r="E218" s="30">
        <v>4900</v>
      </c>
      <c r="F218" s="29">
        <f t="shared" si="81"/>
        <v>0.97297297297297303</v>
      </c>
      <c r="G218" s="31">
        <f t="shared" si="82"/>
        <v>57210.810810810814</v>
      </c>
      <c r="H218" s="30">
        <v>652</v>
      </c>
      <c r="I218" s="30">
        <v>0.4466</v>
      </c>
      <c r="J218" s="30">
        <v>379</v>
      </c>
      <c r="K218" s="33">
        <v>969</v>
      </c>
      <c r="L218">
        <f t="shared" si="83"/>
        <v>590</v>
      </c>
      <c r="M218">
        <f t="shared" si="84"/>
        <v>273</v>
      </c>
      <c r="N218">
        <f t="shared" si="85"/>
        <v>0.47016949152542376</v>
      </c>
      <c r="O218" s="4">
        <f t="shared" si="86"/>
        <v>0.4466</v>
      </c>
      <c r="U218" s="3">
        <f t="shared" si="87"/>
        <v>379</v>
      </c>
      <c r="V218">
        <f t="shared" si="88"/>
        <v>737.5</v>
      </c>
      <c r="W218">
        <f t="shared" si="89"/>
        <v>305.25</v>
      </c>
      <c r="X218">
        <f t="shared" si="93"/>
        <v>-465.94642405863027</v>
      </c>
      <c r="Y218">
        <f t="shared" si="94"/>
        <v>548.95902830427099</v>
      </c>
      <c r="Z218">
        <f t="shared" si="90"/>
        <v>548.95902830427099</v>
      </c>
      <c r="AA218">
        <f t="shared" si="91"/>
        <v>0.33045291973460472</v>
      </c>
      <c r="AB218">
        <f t="shared" si="95"/>
        <v>0.58907955932203393</v>
      </c>
      <c r="AC218">
        <f t="shared" si="92"/>
        <v>118033.89800495614</v>
      </c>
      <c r="AD218" s="4">
        <f t="shared" si="96"/>
        <v>82623.728603469295</v>
      </c>
      <c r="AE218" s="77">
        <f t="shared" si="97"/>
        <v>57210.810810810814</v>
      </c>
      <c r="AF218" s="77">
        <f t="shared" si="98"/>
        <v>25412.917792658482</v>
      </c>
      <c r="AH218" s="79">
        <f t="shared" si="99"/>
        <v>7167.1346384180797</v>
      </c>
      <c r="AI218" s="79">
        <f t="shared" si="100"/>
        <v>-40767.13463841808</v>
      </c>
      <c r="AJ218" s="79">
        <f t="shared" si="101"/>
        <v>-16767.13463841808</v>
      </c>
      <c r="AK218" s="80">
        <f t="shared" si="102"/>
        <v>-16767.13463841808</v>
      </c>
      <c r="AL218" s="80">
        <f t="shared" si="103"/>
        <v>-22767.13463841808</v>
      </c>
      <c r="AM218" s="80">
        <f t="shared" si="104"/>
        <v>-15354.216845759598</v>
      </c>
      <c r="AN218" s="80">
        <f t="shared" si="105"/>
        <v>8645.7831542404019</v>
      </c>
      <c r="AO218" s="80">
        <f t="shared" si="106"/>
        <v>8645.7831542404019</v>
      </c>
      <c r="AP218" s="80">
        <f t="shared" si="107"/>
        <v>2645.7831542404019</v>
      </c>
    </row>
    <row r="219" spans="1:42">
      <c r="A219" s="30" t="s">
        <v>265</v>
      </c>
      <c r="B219" s="30" t="s">
        <v>350</v>
      </c>
      <c r="C219" s="30" t="s">
        <v>356</v>
      </c>
      <c r="D219" s="30">
        <v>2</v>
      </c>
      <c r="E219" s="30">
        <v>3300</v>
      </c>
      <c r="F219" s="29">
        <f t="shared" si="81"/>
        <v>0.97297297297297303</v>
      </c>
      <c r="G219" s="31">
        <f t="shared" si="82"/>
        <v>38529.729729729734</v>
      </c>
      <c r="H219" s="30">
        <v>378</v>
      </c>
      <c r="I219" s="30">
        <v>0.4219</v>
      </c>
      <c r="J219" s="30">
        <v>264</v>
      </c>
      <c r="K219" s="33">
        <v>532</v>
      </c>
      <c r="L219">
        <f t="shared" si="83"/>
        <v>268</v>
      </c>
      <c r="M219">
        <f t="shared" si="84"/>
        <v>114</v>
      </c>
      <c r="N219">
        <f t="shared" si="85"/>
        <v>0.44029850746268662</v>
      </c>
      <c r="O219" s="4">
        <f t="shared" si="86"/>
        <v>0.4219</v>
      </c>
      <c r="U219" s="3">
        <f t="shared" si="87"/>
        <v>264</v>
      </c>
      <c r="V219">
        <f t="shared" si="88"/>
        <v>335</v>
      </c>
      <c r="W219">
        <f t="shared" si="89"/>
        <v>230.5</v>
      </c>
      <c r="X219">
        <f t="shared" si="93"/>
        <v>-211.65024008086934</v>
      </c>
      <c r="Y219">
        <f t="shared" si="94"/>
        <v>295.27969421278743</v>
      </c>
      <c r="Z219">
        <f t="shared" si="90"/>
        <v>295.27969421278743</v>
      </c>
      <c r="AA219">
        <f t="shared" si="91"/>
        <v>0.19337222153070877</v>
      </c>
      <c r="AB219">
        <f t="shared" si="95"/>
        <v>0.69756522388059716</v>
      </c>
      <c r="AC219">
        <f t="shared" si="92"/>
        <v>75181.548790342131</v>
      </c>
      <c r="AD219" s="4">
        <f t="shared" si="96"/>
        <v>52627.084153239492</v>
      </c>
      <c r="AE219" s="77">
        <f t="shared" si="97"/>
        <v>38529.729729729734</v>
      </c>
      <c r="AF219" s="77">
        <f t="shared" si="98"/>
        <v>14097.354423509758</v>
      </c>
      <c r="AH219" s="79">
        <f t="shared" si="99"/>
        <v>8487.0435572139322</v>
      </c>
      <c r="AI219" s="79">
        <f t="shared" si="100"/>
        <v>-42087.043557213932</v>
      </c>
      <c r="AJ219" s="79">
        <f t="shared" si="101"/>
        <v>-18087.043557213932</v>
      </c>
      <c r="AK219" s="80">
        <f t="shared" si="102"/>
        <v>-18087.043557213932</v>
      </c>
      <c r="AL219" s="80">
        <f t="shared" si="103"/>
        <v>-24087.043557213932</v>
      </c>
      <c r="AM219" s="80">
        <f t="shared" si="104"/>
        <v>-27989.689133704174</v>
      </c>
      <c r="AN219" s="80">
        <f t="shared" si="105"/>
        <v>-3989.6891337041743</v>
      </c>
      <c r="AO219" s="80">
        <f t="shared" si="106"/>
        <v>-3989.6891337041743</v>
      </c>
      <c r="AP219" s="80">
        <f t="shared" si="107"/>
        <v>-9989.6891337041743</v>
      </c>
    </row>
    <row r="220" spans="1:42">
      <c r="A220" s="30" t="s">
        <v>266</v>
      </c>
      <c r="B220" s="30" t="s">
        <v>350</v>
      </c>
      <c r="C220" s="30" t="s">
        <v>357</v>
      </c>
      <c r="D220" s="30">
        <v>1</v>
      </c>
      <c r="E220" s="30">
        <v>4500</v>
      </c>
      <c r="F220" s="29">
        <f t="shared" si="81"/>
        <v>0.97297297297297303</v>
      </c>
      <c r="G220" s="31">
        <f t="shared" si="82"/>
        <v>52540.54054054054</v>
      </c>
      <c r="H220" s="30">
        <v>255</v>
      </c>
      <c r="I220" s="30">
        <v>0.59179999999999999</v>
      </c>
      <c r="J220" s="30">
        <v>151</v>
      </c>
      <c r="K220" s="33">
        <v>673</v>
      </c>
      <c r="L220">
        <f t="shared" si="83"/>
        <v>522</v>
      </c>
      <c r="M220">
        <f t="shared" si="84"/>
        <v>104</v>
      </c>
      <c r="N220">
        <f t="shared" si="85"/>
        <v>0.25938697318007664</v>
      </c>
      <c r="O220" s="4">
        <f t="shared" si="86"/>
        <v>0.59179999999999999</v>
      </c>
      <c r="U220" s="3">
        <f t="shared" si="87"/>
        <v>151</v>
      </c>
      <c r="V220">
        <f t="shared" si="88"/>
        <v>652.5</v>
      </c>
      <c r="W220">
        <f t="shared" si="89"/>
        <v>85.75</v>
      </c>
      <c r="X220">
        <f t="shared" si="93"/>
        <v>-412.24412433661865</v>
      </c>
      <c r="Y220">
        <f t="shared" si="94"/>
        <v>393.52985216072784</v>
      </c>
      <c r="Z220">
        <f t="shared" si="90"/>
        <v>393.52985216072784</v>
      </c>
      <c r="AA220">
        <f t="shared" si="91"/>
        <v>0.47169326001644113</v>
      </c>
      <c r="AB220">
        <f t="shared" si="95"/>
        <v>0.47730195402298853</v>
      </c>
      <c r="AC220">
        <f t="shared" si="92"/>
        <v>68558.887101983011</v>
      </c>
      <c r="AD220" s="4">
        <f t="shared" si="96"/>
        <v>47991.220971388102</v>
      </c>
      <c r="AE220" s="77">
        <f t="shared" si="97"/>
        <v>52540.54054054054</v>
      </c>
      <c r="AF220" s="77">
        <f t="shared" si="98"/>
        <v>-4549.3195691524379</v>
      </c>
      <c r="AH220" s="79">
        <f t="shared" si="99"/>
        <v>5807.1737739463597</v>
      </c>
      <c r="AI220" s="79">
        <f t="shared" si="100"/>
        <v>-39407.173773946357</v>
      </c>
      <c r="AJ220" s="79">
        <f t="shared" si="101"/>
        <v>-15407.173773946361</v>
      </c>
      <c r="AK220" s="80">
        <f t="shared" si="102"/>
        <v>-15407.173773946361</v>
      </c>
      <c r="AL220" s="80">
        <f t="shared" si="103"/>
        <v>-21407.173773946361</v>
      </c>
      <c r="AM220" s="80">
        <f t="shared" si="104"/>
        <v>-43956.493343098795</v>
      </c>
      <c r="AN220" s="80">
        <f t="shared" si="105"/>
        <v>-19956.493343098799</v>
      </c>
      <c r="AO220" s="80">
        <f t="shared" si="106"/>
        <v>-19956.493343098799</v>
      </c>
      <c r="AP220" s="80">
        <f t="shared" si="107"/>
        <v>-25956.493343098799</v>
      </c>
    </row>
    <row r="221" spans="1:42">
      <c r="A221" s="30" t="s">
        <v>267</v>
      </c>
      <c r="B221" s="30" t="s">
        <v>350</v>
      </c>
      <c r="C221" s="30" t="s">
        <v>357</v>
      </c>
      <c r="D221" s="30">
        <v>2</v>
      </c>
      <c r="E221" s="30">
        <v>4200</v>
      </c>
      <c r="F221" s="29">
        <f t="shared" si="81"/>
        <v>0.97297297297297303</v>
      </c>
      <c r="G221" s="31">
        <f t="shared" si="82"/>
        <v>49037.83783783784</v>
      </c>
      <c r="H221" s="30">
        <v>441</v>
      </c>
      <c r="I221" s="30">
        <v>0.5726</v>
      </c>
      <c r="J221" s="30">
        <v>278</v>
      </c>
      <c r="K221" s="33">
        <v>711</v>
      </c>
      <c r="L221">
        <f t="shared" si="83"/>
        <v>433</v>
      </c>
      <c r="M221">
        <f t="shared" si="84"/>
        <v>163</v>
      </c>
      <c r="N221">
        <f t="shared" si="85"/>
        <v>0.40115473441108551</v>
      </c>
      <c r="O221" s="4">
        <f t="shared" si="86"/>
        <v>0.5726</v>
      </c>
      <c r="U221" s="3">
        <f t="shared" si="87"/>
        <v>278</v>
      </c>
      <c r="V221">
        <f t="shared" si="88"/>
        <v>541.25</v>
      </c>
      <c r="W221">
        <f t="shared" si="89"/>
        <v>223.875</v>
      </c>
      <c r="X221">
        <f t="shared" si="93"/>
        <v>-341.95729087692695</v>
      </c>
      <c r="Y221">
        <f t="shared" si="94"/>
        <v>402.80637161991405</v>
      </c>
      <c r="Z221">
        <f t="shared" si="90"/>
        <v>402.80637161991405</v>
      </c>
      <c r="AA221">
        <f t="shared" si="91"/>
        <v>0.33058913925157329</v>
      </c>
      <c r="AB221">
        <f t="shared" si="95"/>
        <v>0.58897175519630496</v>
      </c>
      <c r="AC221">
        <f t="shared" si="92"/>
        <v>86593.175129491079</v>
      </c>
      <c r="AD221" s="4">
        <f t="shared" si="96"/>
        <v>60615.222590643752</v>
      </c>
      <c r="AE221" s="77">
        <f t="shared" si="97"/>
        <v>49037.83783783784</v>
      </c>
      <c r="AF221" s="77">
        <f t="shared" si="98"/>
        <v>11577.384752805912</v>
      </c>
      <c r="AH221" s="79">
        <f t="shared" si="99"/>
        <v>7165.8230215550429</v>
      </c>
      <c r="AI221" s="79">
        <f t="shared" si="100"/>
        <v>-40765.823021555043</v>
      </c>
      <c r="AJ221" s="79">
        <f t="shared" si="101"/>
        <v>-16765.823021555043</v>
      </c>
      <c r="AK221" s="80">
        <f t="shared" si="102"/>
        <v>-16765.823021555043</v>
      </c>
      <c r="AL221" s="80">
        <f t="shared" si="103"/>
        <v>-22765.823021555043</v>
      </c>
      <c r="AM221" s="80">
        <f t="shared" si="104"/>
        <v>-29188.438268749131</v>
      </c>
      <c r="AN221" s="80">
        <f t="shared" si="105"/>
        <v>-5188.4382687491307</v>
      </c>
      <c r="AO221" s="80">
        <f t="shared" si="106"/>
        <v>-5188.4382687491307</v>
      </c>
      <c r="AP221" s="80">
        <f t="shared" si="107"/>
        <v>-11188.438268749131</v>
      </c>
    </row>
    <row r="222" spans="1:42">
      <c r="A222" s="30" t="s">
        <v>268</v>
      </c>
      <c r="B222" s="30" t="s">
        <v>350</v>
      </c>
      <c r="C222" s="30" t="s">
        <v>356</v>
      </c>
      <c r="D222" s="30">
        <v>1</v>
      </c>
      <c r="E222" s="30">
        <v>2500</v>
      </c>
      <c r="F222" s="29">
        <f t="shared" si="81"/>
        <v>0.97297297297297303</v>
      </c>
      <c r="G222" s="31">
        <f t="shared" si="82"/>
        <v>29189.18918918919</v>
      </c>
      <c r="H222" s="30">
        <v>356</v>
      </c>
      <c r="I222" s="30">
        <v>0.42470000000000002</v>
      </c>
      <c r="J222" s="30">
        <v>98</v>
      </c>
      <c r="K222" s="33">
        <v>460</v>
      </c>
      <c r="L222">
        <f t="shared" si="83"/>
        <v>362</v>
      </c>
      <c r="M222">
        <f t="shared" si="84"/>
        <v>258</v>
      </c>
      <c r="N222">
        <f t="shared" si="85"/>
        <v>0.67016574585635358</v>
      </c>
      <c r="O222" s="4">
        <f t="shared" si="86"/>
        <v>0.42470000000000002</v>
      </c>
      <c r="U222" s="3">
        <f t="shared" si="87"/>
        <v>98</v>
      </c>
      <c r="V222">
        <f t="shared" si="88"/>
        <v>452.5</v>
      </c>
      <c r="W222">
        <f t="shared" si="89"/>
        <v>52.75</v>
      </c>
      <c r="X222">
        <f t="shared" si="93"/>
        <v>-285.88577204953248</v>
      </c>
      <c r="Y222">
        <f t="shared" si="94"/>
        <v>269.54943770533231</v>
      </c>
      <c r="Z222">
        <f t="shared" si="90"/>
        <v>269.54943770533231</v>
      </c>
      <c r="AA222">
        <f t="shared" si="91"/>
        <v>0.47911477945929792</v>
      </c>
      <c r="AB222">
        <f t="shared" si="95"/>
        <v>0.47142856353591167</v>
      </c>
      <c r="AC222">
        <f t="shared" si="92"/>
        <v>46381.756040058193</v>
      </c>
      <c r="AD222" s="4">
        <f t="shared" si="96"/>
        <v>32467.229228040735</v>
      </c>
      <c r="AE222" s="77">
        <f t="shared" si="97"/>
        <v>29189.18918918919</v>
      </c>
      <c r="AF222" s="77">
        <f t="shared" si="98"/>
        <v>3278.0400388515445</v>
      </c>
      <c r="AH222" s="79">
        <f t="shared" si="99"/>
        <v>5735.7141896869252</v>
      </c>
      <c r="AI222" s="79">
        <f t="shared" si="100"/>
        <v>-39335.714189686929</v>
      </c>
      <c r="AJ222" s="79">
        <f t="shared" si="101"/>
        <v>-15335.714189686925</v>
      </c>
      <c r="AK222" s="80">
        <f t="shared" si="102"/>
        <v>-15335.714189686925</v>
      </c>
      <c r="AL222" s="80">
        <f t="shared" si="103"/>
        <v>-21335.714189686925</v>
      </c>
      <c r="AM222" s="80">
        <f t="shared" si="104"/>
        <v>-36057.674150835388</v>
      </c>
      <c r="AN222" s="80">
        <f t="shared" si="105"/>
        <v>-12057.674150835381</v>
      </c>
      <c r="AO222" s="80">
        <f t="shared" si="106"/>
        <v>-12057.674150835381</v>
      </c>
      <c r="AP222" s="80">
        <f t="shared" si="107"/>
        <v>-18057.674150835381</v>
      </c>
    </row>
    <row r="223" spans="1:42">
      <c r="A223" s="30" t="s">
        <v>269</v>
      </c>
      <c r="B223" s="30" t="s">
        <v>351</v>
      </c>
      <c r="C223" s="30" t="s">
        <v>356</v>
      </c>
      <c r="D223" s="30">
        <v>1</v>
      </c>
      <c r="E223" s="30">
        <v>2500</v>
      </c>
      <c r="F223" s="29">
        <f t="shared" si="81"/>
        <v>0.97297297297297303</v>
      </c>
      <c r="G223" s="31">
        <f t="shared" si="82"/>
        <v>29189.18918918919</v>
      </c>
      <c r="H223" s="30">
        <v>437</v>
      </c>
      <c r="I223" s="30">
        <v>7.9500000000000001E-2</v>
      </c>
      <c r="J223" s="30">
        <v>108</v>
      </c>
      <c r="K223" s="33">
        <v>507</v>
      </c>
      <c r="L223">
        <f t="shared" si="83"/>
        <v>399</v>
      </c>
      <c r="M223">
        <f t="shared" si="84"/>
        <v>329</v>
      </c>
      <c r="N223">
        <f t="shared" si="85"/>
        <v>0.75964912280701746</v>
      </c>
      <c r="O223" s="4">
        <f t="shared" si="86"/>
        <v>7.9500000000000001E-2</v>
      </c>
      <c r="U223" s="3">
        <f t="shared" si="87"/>
        <v>108</v>
      </c>
      <c r="V223">
        <f t="shared" si="88"/>
        <v>498.75</v>
      </c>
      <c r="W223">
        <f t="shared" si="89"/>
        <v>58.125</v>
      </c>
      <c r="X223">
        <f t="shared" si="93"/>
        <v>-315.10614101592114</v>
      </c>
      <c r="Y223">
        <f t="shared" si="94"/>
        <v>297.09178354814253</v>
      </c>
      <c r="Z223">
        <f t="shared" si="90"/>
        <v>297.09178354814253</v>
      </c>
      <c r="AA223">
        <f t="shared" si="91"/>
        <v>0.4791313955852482</v>
      </c>
      <c r="AB223">
        <f t="shared" si="95"/>
        <v>0.47141541353383459</v>
      </c>
      <c r="AC223">
        <f t="shared" si="92"/>
        <v>51119.580789581014</v>
      </c>
      <c r="AD223" s="4">
        <f t="shared" si="96"/>
        <v>35783.70655270671</v>
      </c>
      <c r="AE223" s="77">
        <f t="shared" si="97"/>
        <v>29189.18918918919</v>
      </c>
      <c r="AF223" s="77">
        <f t="shared" si="98"/>
        <v>6594.5173635175197</v>
      </c>
      <c r="AH223" s="79">
        <f t="shared" si="99"/>
        <v>5735.5541979949867</v>
      </c>
      <c r="AI223" s="79">
        <f t="shared" si="100"/>
        <v>-39335.554197994985</v>
      </c>
      <c r="AJ223" s="79">
        <f t="shared" si="101"/>
        <v>-15335.554197994987</v>
      </c>
      <c r="AK223" s="80">
        <f t="shared" si="102"/>
        <v>-15335.554197994987</v>
      </c>
      <c r="AL223" s="80">
        <f t="shared" si="103"/>
        <v>-21335.554197994985</v>
      </c>
      <c r="AM223" s="80">
        <f t="shared" si="104"/>
        <v>-32741.036834477465</v>
      </c>
      <c r="AN223" s="80">
        <f t="shared" si="105"/>
        <v>-8741.036834477467</v>
      </c>
      <c r="AO223" s="80">
        <f t="shared" si="106"/>
        <v>-8741.036834477467</v>
      </c>
      <c r="AP223" s="80">
        <f t="shared" si="107"/>
        <v>-14741.036834477465</v>
      </c>
    </row>
    <row r="224" spans="1:42">
      <c r="A224" s="30" t="s">
        <v>270</v>
      </c>
      <c r="B224" s="30" t="s">
        <v>351</v>
      </c>
      <c r="C224" s="30" t="s">
        <v>356</v>
      </c>
      <c r="D224" s="30">
        <v>2</v>
      </c>
      <c r="E224" s="30">
        <v>3300</v>
      </c>
      <c r="F224" s="29">
        <f t="shared" si="81"/>
        <v>0.97297297297297303</v>
      </c>
      <c r="G224" s="31">
        <f t="shared" si="82"/>
        <v>38529.729729729734</v>
      </c>
      <c r="H224" s="30">
        <v>461</v>
      </c>
      <c r="I224" s="30">
        <v>0.31780000000000003</v>
      </c>
      <c r="J224" s="30">
        <v>270</v>
      </c>
      <c r="K224" s="33">
        <v>543</v>
      </c>
      <c r="L224">
        <f t="shared" si="83"/>
        <v>273</v>
      </c>
      <c r="M224">
        <f t="shared" si="84"/>
        <v>191</v>
      </c>
      <c r="N224">
        <f t="shared" si="85"/>
        <v>0.65970695970695969</v>
      </c>
      <c r="O224" s="4">
        <f t="shared" si="86"/>
        <v>0.31780000000000003</v>
      </c>
      <c r="U224" s="3">
        <f t="shared" si="87"/>
        <v>270</v>
      </c>
      <c r="V224">
        <f t="shared" si="88"/>
        <v>341.25</v>
      </c>
      <c r="W224">
        <f t="shared" si="89"/>
        <v>235.875</v>
      </c>
      <c r="X224">
        <f t="shared" si="93"/>
        <v>-215.5989385898408</v>
      </c>
      <c r="Y224">
        <f t="shared" si="94"/>
        <v>301.32595716451863</v>
      </c>
      <c r="Z224">
        <f t="shared" si="90"/>
        <v>301.32595716451863</v>
      </c>
      <c r="AA224">
        <f t="shared" si="91"/>
        <v>0.19179767667258205</v>
      </c>
      <c r="AB224">
        <f t="shared" si="95"/>
        <v>0.69881131868131863</v>
      </c>
      <c r="AC224">
        <f t="shared" si="92"/>
        <v>76858.046159852442</v>
      </c>
      <c r="AD224" s="4">
        <f t="shared" si="96"/>
        <v>53800.632311896705</v>
      </c>
      <c r="AE224" s="77">
        <f t="shared" si="97"/>
        <v>38529.729729729734</v>
      </c>
      <c r="AF224" s="77">
        <f t="shared" si="98"/>
        <v>15270.902582166971</v>
      </c>
      <c r="AH224" s="79">
        <f t="shared" si="99"/>
        <v>8502.2043772893776</v>
      </c>
      <c r="AI224" s="79">
        <f t="shared" si="100"/>
        <v>-42102.204377289381</v>
      </c>
      <c r="AJ224" s="79">
        <f t="shared" si="101"/>
        <v>-18102.204377289378</v>
      </c>
      <c r="AK224" s="80">
        <f t="shared" si="102"/>
        <v>-18102.204377289378</v>
      </c>
      <c r="AL224" s="80">
        <f t="shared" si="103"/>
        <v>-24102.204377289378</v>
      </c>
      <c r="AM224" s="80">
        <f t="shared" si="104"/>
        <v>-26831.30179512241</v>
      </c>
      <c r="AN224" s="80">
        <f t="shared" si="105"/>
        <v>-2831.3017951224065</v>
      </c>
      <c r="AO224" s="80">
        <f t="shared" si="106"/>
        <v>-2831.3017951224065</v>
      </c>
      <c r="AP224" s="80">
        <f t="shared" si="107"/>
        <v>-8831.3017951224065</v>
      </c>
    </row>
    <row r="225" spans="1:42">
      <c r="A225" s="30" t="s">
        <v>271</v>
      </c>
      <c r="B225" s="30" t="s">
        <v>351</v>
      </c>
      <c r="C225" s="30" t="s">
        <v>357</v>
      </c>
      <c r="D225" s="30">
        <v>1</v>
      </c>
      <c r="E225" s="30">
        <v>4500</v>
      </c>
      <c r="F225" s="29">
        <f t="shared" si="81"/>
        <v>0.97297297297297303</v>
      </c>
      <c r="G225" s="31">
        <f t="shared" si="82"/>
        <v>52540.54054054054</v>
      </c>
      <c r="H225" s="30">
        <v>669</v>
      </c>
      <c r="I225" s="30">
        <v>0.31230000000000002</v>
      </c>
      <c r="J225" s="30">
        <v>186</v>
      </c>
      <c r="K225" s="33">
        <v>829</v>
      </c>
      <c r="L225">
        <f t="shared" si="83"/>
        <v>643</v>
      </c>
      <c r="M225">
        <f t="shared" si="84"/>
        <v>483</v>
      </c>
      <c r="N225">
        <f t="shared" si="85"/>
        <v>0.7009331259720063</v>
      </c>
      <c r="O225" s="4">
        <f t="shared" si="86"/>
        <v>0.31230000000000002</v>
      </c>
      <c r="U225" s="3">
        <f t="shared" si="87"/>
        <v>186</v>
      </c>
      <c r="V225">
        <f t="shared" si="88"/>
        <v>803.75</v>
      </c>
      <c r="W225">
        <f t="shared" si="89"/>
        <v>105.625</v>
      </c>
      <c r="X225">
        <f t="shared" si="93"/>
        <v>-507.80262825372756</v>
      </c>
      <c r="Y225">
        <f t="shared" si="94"/>
        <v>484.74941559262066</v>
      </c>
      <c r="Z225">
        <f t="shared" si="90"/>
        <v>484.74941559262066</v>
      </c>
      <c r="AA225">
        <f t="shared" si="91"/>
        <v>0.47169445174820612</v>
      </c>
      <c r="AB225">
        <f t="shared" si="95"/>
        <v>0.4773010108864697</v>
      </c>
      <c r="AC225">
        <f t="shared" si="92"/>
        <v>84450.555922478889</v>
      </c>
      <c r="AD225" s="4">
        <f t="shared" si="96"/>
        <v>59115.389145735215</v>
      </c>
      <c r="AE225" s="77">
        <f t="shared" si="97"/>
        <v>52540.54054054054</v>
      </c>
      <c r="AF225" s="77">
        <f t="shared" si="98"/>
        <v>6574.8486051946747</v>
      </c>
      <c r="AH225" s="79">
        <f t="shared" si="99"/>
        <v>5807.1622991187151</v>
      </c>
      <c r="AI225" s="79">
        <f t="shared" si="100"/>
        <v>-39407.162299118718</v>
      </c>
      <c r="AJ225" s="79">
        <f t="shared" si="101"/>
        <v>-15407.162299118714</v>
      </c>
      <c r="AK225" s="80">
        <f t="shared" si="102"/>
        <v>-15407.162299118714</v>
      </c>
      <c r="AL225" s="80">
        <f t="shared" si="103"/>
        <v>-21407.162299118714</v>
      </c>
      <c r="AM225" s="80">
        <f t="shared" si="104"/>
        <v>-32832.313693924043</v>
      </c>
      <c r="AN225" s="80">
        <f t="shared" si="105"/>
        <v>-8832.3136939240394</v>
      </c>
      <c r="AO225" s="80">
        <f t="shared" si="106"/>
        <v>-8832.3136939240394</v>
      </c>
      <c r="AP225" s="80">
        <f t="shared" si="107"/>
        <v>-14832.313693924039</v>
      </c>
    </row>
    <row r="226" spans="1:42">
      <c r="A226" s="30" t="s">
        <v>272</v>
      </c>
      <c r="B226" s="30" t="s">
        <v>344</v>
      </c>
      <c r="C226" s="30" t="s">
        <v>356</v>
      </c>
      <c r="D226" s="30">
        <v>1</v>
      </c>
      <c r="E226" s="30">
        <v>500</v>
      </c>
      <c r="F226" s="29">
        <f t="shared" si="81"/>
        <v>0.97297297297297303</v>
      </c>
      <c r="G226" s="31">
        <f t="shared" si="82"/>
        <v>5837.8378378378384</v>
      </c>
      <c r="H226" s="30">
        <v>121</v>
      </c>
      <c r="I226" s="30">
        <v>0.39729999999999999</v>
      </c>
      <c r="J226" s="30">
        <v>50</v>
      </c>
      <c r="K226" s="33">
        <v>174</v>
      </c>
      <c r="L226">
        <f t="shared" si="83"/>
        <v>124</v>
      </c>
      <c r="M226">
        <f t="shared" si="84"/>
        <v>71</v>
      </c>
      <c r="N226">
        <f t="shared" si="85"/>
        <v>0.5580645161290323</v>
      </c>
      <c r="O226" s="4">
        <f t="shared" si="86"/>
        <v>0.39729999999999999</v>
      </c>
      <c r="U226" s="3">
        <f t="shared" si="87"/>
        <v>50</v>
      </c>
      <c r="V226">
        <f t="shared" si="88"/>
        <v>155</v>
      </c>
      <c r="W226">
        <f t="shared" si="89"/>
        <v>34.5</v>
      </c>
      <c r="X226">
        <f t="shared" si="93"/>
        <v>-97.92772302249179</v>
      </c>
      <c r="Y226">
        <f t="shared" si="94"/>
        <v>100.54732120293151</v>
      </c>
      <c r="Z226">
        <f t="shared" si="90"/>
        <v>100.54732120293151</v>
      </c>
      <c r="AA226">
        <f t="shared" si="91"/>
        <v>0.42611174969633236</v>
      </c>
      <c r="AB226">
        <f t="shared" si="95"/>
        <v>0.51337516129032257</v>
      </c>
      <c r="AC226">
        <f t="shared" si="92"/>
        <v>18840.751492550666</v>
      </c>
      <c r="AD226" s="4">
        <f t="shared" si="96"/>
        <v>13188.526044785465</v>
      </c>
      <c r="AE226" s="77">
        <f t="shared" si="97"/>
        <v>5837.8378378378384</v>
      </c>
      <c r="AF226" s="77">
        <f t="shared" si="98"/>
        <v>7350.6882069476269</v>
      </c>
      <c r="AH226" s="79">
        <f t="shared" si="99"/>
        <v>6246.0644623655917</v>
      </c>
      <c r="AI226" s="79">
        <f t="shared" si="100"/>
        <v>-39846.06446236559</v>
      </c>
      <c r="AJ226" s="79">
        <f t="shared" si="101"/>
        <v>-15846.064462365592</v>
      </c>
      <c r="AK226" s="80">
        <f t="shared" si="102"/>
        <v>-15846.064462365592</v>
      </c>
      <c r="AL226" s="80">
        <f t="shared" si="103"/>
        <v>-21846.06446236559</v>
      </c>
      <c r="AM226" s="80">
        <f t="shared" si="104"/>
        <v>-32495.376255417963</v>
      </c>
      <c r="AN226" s="80">
        <f t="shared" si="105"/>
        <v>-8495.3762554179648</v>
      </c>
      <c r="AO226" s="80">
        <f t="shared" si="106"/>
        <v>-8495.3762554179648</v>
      </c>
      <c r="AP226" s="80">
        <f t="shared" si="107"/>
        <v>-14495.376255417963</v>
      </c>
    </row>
    <row r="227" spans="1:42">
      <c r="A227" s="30" t="s">
        <v>273</v>
      </c>
      <c r="B227" s="30" t="s">
        <v>351</v>
      </c>
      <c r="C227" s="30" t="s">
        <v>357</v>
      </c>
      <c r="D227" s="30">
        <v>2</v>
      </c>
      <c r="E227" s="30">
        <v>4200</v>
      </c>
      <c r="F227" s="29">
        <f t="shared" si="81"/>
        <v>0.97297297297297303</v>
      </c>
      <c r="G227" s="31">
        <f t="shared" si="82"/>
        <v>49037.83783783784</v>
      </c>
      <c r="H227" s="30">
        <v>437</v>
      </c>
      <c r="I227" s="30">
        <v>0.61099999999999999</v>
      </c>
      <c r="J227" s="30">
        <v>319</v>
      </c>
      <c r="K227" s="33">
        <v>815</v>
      </c>
      <c r="L227">
        <f t="shared" si="83"/>
        <v>496</v>
      </c>
      <c r="M227">
        <f t="shared" si="84"/>
        <v>118</v>
      </c>
      <c r="N227">
        <f t="shared" si="85"/>
        <v>0.29032258064516131</v>
      </c>
      <c r="O227" s="4">
        <f t="shared" si="86"/>
        <v>0.61099999999999999</v>
      </c>
      <c r="U227" s="3">
        <f t="shared" si="87"/>
        <v>319</v>
      </c>
      <c r="V227">
        <f t="shared" si="88"/>
        <v>620</v>
      </c>
      <c r="W227">
        <f t="shared" si="89"/>
        <v>257</v>
      </c>
      <c r="X227">
        <f t="shared" si="93"/>
        <v>-391.71089208996716</v>
      </c>
      <c r="Y227">
        <f t="shared" si="94"/>
        <v>461.68928481172605</v>
      </c>
      <c r="Z227">
        <f t="shared" si="90"/>
        <v>461.68928481172605</v>
      </c>
      <c r="AA227">
        <f t="shared" si="91"/>
        <v>0.33014400776084846</v>
      </c>
      <c r="AB227">
        <f t="shared" si="95"/>
        <v>0.58932403225806462</v>
      </c>
      <c r="AC227">
        <f t="shared" si="92"/>
        <v>99310.875706089777</v>
      </c>
      <c r="AD227" s="4">
        <f t="shared" si="96"/>
        <v>69517.612994262832</v>
      </c>
      <c r="AE227" s="77">
        <f t="shared" si="97"/>
        <v>49037.83783783784</v>
      </c>
      <c r="AF227" s="77">
        <f t="shared" si="98"/>
        <v>20479.775156424992</v>
      </c>
      <c r="AH227" s="79">
        <f t="shared" si="99"/>
        <v>7170.109059139786</v>
      </c>
      <c r="AI227" s="79">
        <f t="shared" si="100"/>
        <v>-40770.109059139788</v>
      </c>
      <c r="AJ227" s="79">
        <f t="shared" si="101"/>
        <v>-16770.109059139788</v>
      </c>
      <c r="AK227" s="80">
        <f t="shared" si="102"/>
        <v>-16770.109059139788</v>
      </c>
      <c r="AL227" s="80">
        <f t="shared" si="103"/>
        <v>-22770.109059139788</v>
      </c>
      <c r="AM227" s="80">
        <f t="shared" si="104"/>
        <v>-20290.333902714796</v>
      </c>
      <c r="AN227" s="80">
        <f t="shared" si="105"/>
        <v>3709.6660972852042</v>
      </c>
      <c r="AO227" s="80">
        <f t="shared" si="106"/>
        <v>3709.6660972852042</v>
      </c>
      <c r="AP227" s="80">
        <f t="shared" si="107"/>
        <v>-2290.3339027147958</v>
      </c>
    </row>
    <row r="228" spans="1:42">
      <c r="A228" s="30" t="s">
        <v>274</v>
      </c>
      <c r="B228" s="30" t="s">
        <v>352</v>
      </c>
      <c r="C228" s="30" t="s">
        <v>356</v>
      </c>
      <c r="D228" s="30">
        <v>2</v>
      </c>
      <c r="E228" s="30">
        <v>3600</v>
      </c>
      <c r="F228" s="29">
        <f t="shared" si="81"/>
        <v>0.97297297297297303</v>
      </c>
      <c r="G228" s="31">
        <f t="shared" si="82"/>
        <v>42032.432432432433</v>
      </c>
      <c r="H228" s="30">
        <v>663</v>
      </c>
      <c r="I228" s="30">
        <v>0.2329</v>
      </c>
      <c r="J228" s="30">
        <v>332</v>
      </c>
      <c r="K228" s="33">
        <v>805</v>
      </c>
      <c r="L228">
        <f t="shared" si="83"/>
        <v>473</v>
      </c>
      <c r="M228">
        <f t="shared" si="84"/>
        <v>331</v>
      </c>
      <c r="N228">
        <f t="shared" si="85"/>
        <v>0.65983086680761105</v>
      </c>
      <c r="O228" s="4">
        <f t="shared" si="86"/>
        <v>0.2329</v>
      </c>
      <c r="U228" s="3">
        <f t="shared" si="87"/>
        <v>332</v>
      </c>
      <c r="V228">
        <f t="shared" si="88"/>
        <v>591.25</v>
      </c>
      <c r="W228">
        <f t="shared" si="89"/>
        <v>272.875</v>
      </c>
      <c r="X228">
        <f t="shared" si="93"/>
        <v>-373.54687894869852</v>
      </c>
      <c r="Y228">
        <f t="shared" si="94"/>
        <v>454.17647523376291</v>
      </c>
      <c r="Z228">
        <f t="shared" si="90"/>
        <v>454.17647523376291</v>
      </c>
      <c r="AA228">
        <f t="shared" si="91"/>
        <v>0.30664097291122694</v>
      </c>
      <c r="AB228">
        <f t="shared" si="95"/>
        <v>0.60792433403805501</v>
      </c>
      <c r="AC228">
        <f t="shared" si="92"/>
        <v>100778.29990341632</v>
      </c>
      <c r="AD228" s="4">
        <f t="shared" si="96"/>
        <v>70544.809932391421</v>
      </c>
      <c r="AE228" s="77">
        <f t="shared" si="97"/>
        <v>42032.432432432433</v>
      </c>
      <c r="AF228" s="77">
        <f t="shared" si="98"/>
        <v>28512.377499958988</v>
      </c>
      <c r="AH228" s="79">
        <f t="shared" si="99"/>
        <v>7396.4127307963354</v>
      </c>
      <c r="AI228" s="79">
        <f t="shared" si="100"/>
        <v>-40996.412730796335</v>
      </c>
      <c r="AJ228" s="79">
        <f t="shared" si="101"/>
        <v>-16996.412730796335</v>
      </c>
      <c r="AK228" s="80">
        <f t="shared" si="102"/>
        <v>-16996.412730796335</v>
      </c>
      <c r="AL228" s="80">
        <f t="shared" si="103"/>
        <v>-22996.412730796335</v>
      </c>
      <c r="AM228" s="80">
        <f t="shared" si="104"/>
        <v>-12484.035230837348</v>
      </c>
      <c r="AN228" s="80">
        <f t="shared" si="105"/>
        <v>11515.964769162652</v>
      </c>
      <c r="AO228" s="80">
        <f t="shared" si="106"/>
        <v>11515.964769162652</v>
      </c>
      <c r="AP228" s="80">
        <f t="shared" si="107"/>
        <v>5515.9647691626524</v>
      </c>
    </row>
    <row r="229" spans="1:42">
      <c r="A229" s="30" t="s">
        <v>275</v>
      </c>
      <c r="B229" s="30" t="s">
        <v>352</v>
      </c>
      <c r="C229" s="30" t="s">
        <v>357</v>
      </c>
      <c r="D229" s="30">
        <v>1</v>
      </c>
      <c r="E229" s="30">
        <v>4000</v>
      </c>
      <c r="F229" s="29">
        <f t="shared" si="81"/>
        <v>0.97297297297297303</v>
      </c>
      <c r="G229" s="31">
        <f t="shared" si="82"/>
        <v>46702.702702702707</v>
      </c>
      <c r="H229" s="30">
        <v>337</v>
      </c>
      <c r="I229" s="30">
        <v>0.50680000000000003</v>
      </c>
      <c r="J229" s="30">
        <v>179</v>
      </c>
      <c r="K229" s="33">
        <v>629</v>
      </c>
      <c r="L229">
        <f t="shared" si="83"/>
        <v>450</v>
      </c>
      <c r="M229">
        <f t="shared" si="84"/>
        <v>158</v>
      </c>
      <c r="N229">
        <f t="shared" si="85"/>
        <v>0.38088888888888894</v>
      </c>
      <c r="O229" s="4">
        <f t="shared" si="86"/>
        <v>0.50680000000000003</v>
      </c>
      <c r="U229" s="3">
        <f t="shared" si="87"/>
        <v>179</v>
      </c>
      <c r="V229">
        <f t="shared" si="88"/>
        <v>562.5</v>
      </c>
      <c r="W229">
        <f t="shared" si="89"/>
        <v>122.75</v>
      </c>
      <c r="X229">
        <f t="shared" si="93"/>
        <v>-355.38286580742988</v>
      </c>
      <c r="Y229">
        <f t="shared" si="94"/>
        <v>363.66366565579983</v>
      </c>
      <c r="Z229">
        <f t="shared" si="90"/>
        <v>363.66366565579983</v>
      </c>
      <c r="AA229">
        <f t="shared" si="91"/>
        <v>0.42829096116586635</v>
      </c>
      <c r="AB229">
        <f t="shared" si="95"/>
        <v>0.51165053333333343</v>
      </c>
      <c r="AC229">
        <f t="shared" si="92"/>
        <v>67915.078597661937</v>
      </c>
      <c r="AD229" s="4">
        <f t="shared" si="96"/>
        <v>47540.555018363353</v>
      </c>
      <c r="AE229" s="77">
        <f t="shared" si="97"/>
        <v>46702.702702702707</v>
      </c>
      <c r="AF229" s="77">
        <f t="shared" si="98"/>
        <v>837.85231566064613</v>
      </c>
      <c r="AH229" s="79">
        <f t="shared" si="99"/>
        <v>6225.0814888888899</v>
      </c>
      <c r="AI229" s="79">
        <f t="shared" si="100"/>
        <v>-39825.081488888893</v>
      </c>
      <c r="AJ229" s="79">
        <f t="shared" si="101"/>
        <v>-15825.081488888889</v>
      </c>
      <c r="AK229" s="80">
        <f t="shared" si="102"/>
        <v>-15825.081488888889</v>
      </c>
      <c r="AL229" s="80">
        <f t="shared" si="103"/>
        <v>-21825.081488888889</v>
      </c>
      <c r="AM229" s="80">
        <f t="shared" si="104"/>
        <v>-38987.229173228247</v>
      </c>
      <c r="AN229" s="80">
        <f t="shared" si="105"/>
        <v>-14987.229173228243</v>
      </c>
      <c r="AO229" s="80">
        <f t="shared" si="106"/>
        <v>-14987.229173228243</v>
      </c>
      <c r="AP229" s="80">
        <f t="shared" si="107"/>
        <v>-20987.229173228243</v>
      </c>
    </row>
    <row r="230" spans="1:42">
      <c r="A230" s="30" t="s">
        <v>276</v>
      </c>
      <c r="B230" s="30" t="s">
        <v>352</v>
      </c>
      <c r="C230" s="30" t="s">
        <v>357</v>
      </c>
      <c r="D230" s="30">
        <v>2</v>
      </c>
      <c r="E230" s="30">
        <v>5500</v>
      </c>
      <c r="F230" s="29">
        <f t="shared" si="81"/>
        <v>0.97297297297297303</v>
      </c>
      <c r="G230" s="31">
        <f t="shared" si="82"/>
        <v>64216.21621621622</v>
      </c>
      <c r="H230" s="30">
        <v>447</v>
      </c>
      <c r="I230" s="30">
        <v>0.61639999999999995</v>
      </c>
      <c r="J230" s="30">
        <v>227</v>
      </c>
      <c r="K230" s="33">
        <v>813</v>
      </c>
      <c r="L230">
        <f t="shared" si="83"/>
        <v>586</v>
      </c>
      <c r="M230">
        <f t="shared" si="84"/>
        <v>220</v>
      </c>
      <c r="N230">
        <f t="shared" si="85"/>
        <v>0.40034129692832765</v>
      </c>
      <c r="O230" s="4">
        <f t="shared" si="86"/>
        <v>0.61639999999999995</v>
      </c>
      <c r="U230" s="3">
        <f t="shared" si="87"/>
        <v>227</v>
      </c>
      <c r="V230">
        <f t="shared" si="88"/>
        <v>732.5</v>
      </c>
      <c r="W230">
        <f t="shared" si="89"/>
        <v>153.75</v>
      </c>
      <c r="X230">
        <f t="shared" si="93"/>
        <v>-462.78746525145311</v>
      </c>
      <c r="Y230">
        <f t="shared" si="94"/>
        <v>470.52201794288595</v>
      </c>
      <c r="Z230">
        <f t="shared" si="90"/>
        <v>470.52201794288595</v>
      </c>
      <c r="AA230">
        <f t="shared" si="91"/>
        <v>0.43245326681622653</v>
      </c>
      <c r="AB230">
        <f t="shared" si="95"/>
        <v>0.50835648464163841</v>
      </c>
      <c r="AC230">
        <f t="shared" si="92"/>
        <v>87305.415430596418</v>
      </c>
      <c r="AD230" s="4">
        <f t="shared" si="96"/>
        <v>61113.79080141749</v>
      </c>
      <c r="AE230" s="77">
        <f t="shared" si="97"/>
        <v>64216.21621621622</v>
      </c>
      <c r="AF230" s="77">
        <f t="shared" si="98"/>
        <v>-3102.4254147987303</v>
      </c>
      <c r="AH230" s="79">
        <f t="shared" si="99"/>
        <v>6185.0038964732676</v>
      </c>
      <c r="AI230" s="79">
        <f t="shared" si="100"/>
        <v>-39785.003896473267</v>
      </c>
      <c r="AJ230" s="79">
        <f t="shared" si="101"/>
        <v>-15785.003896473267</v>
      </c>
      <c r="AK230" s="80">
        <f t="shared" si="102"/>
        <v>-15785.003896473267</v>
      </c>
      <c r="AL230" s="80">
        <f t="shared" si="103"/>
        <v>-21785.003896473267</v>
      </c>
      <c r="AM230" s="80">
        <f t="shared" si="104"/>
        <v>-42887.429311271997</v>
      </c>
      <c r="AN230" s="80">
        <f t="shared" si="105"/>
        <v>-18887.429311271997</v>
      </c>
      <c r="AO230" s="80">
        <f t="shared" si="106"/>
        <v>-18887.429311271997</v>
      </c>
      <c r="AP230" s="80">
        <f t="shared" si="107"/>
        <v>-24887.429311271997</v>
      </c>
    </row>
    <row r="231" spans="1:42">
      <c r="A231" s="30" t="s">
        <v>277</v>
      </c>
      <c r="B231" s="30" t="s">
        <v>352</v>
      </c>
      <c r="C231" s="30" t="s">
        <v>356</v>
      </c>
      <c r="D231" s="30">
        <v>1</v>
      </c>
      <c r="E231" s="30">
        <v>3000</v>
      </c>
      <c r="F231" s="29">
        <f t="shared" si="81"/>
        <v>0.97297297297297303</v>
      </c>
      <c r="G231" s="31">
        <f t="shared" si="82"/>
        <v>35027.027027027027</v>
      </c>
      <c r="H231" s="30">
        <v>610</v>
      </c>
      <c r="I231" s="30">
        <v>0.1014</v>
      </c>
      <c r="J231" s="30">
        <v>115</v>
      </c>
      <c r="K231" s="33">
        <v>650</v>
      </c>
      <c r="L231">
        <f t="shared" si="83"/>
        <v>535</v>
      </c>
      <c r="M231">
        <f t="shared" si="84"/>
        <v>495</v>
      </c>
      <c r="N231">
        <f t="shared" si="85"/>
        <v>0.84018691588785044</v>
      </c>
      <c r="O231" s="4">
        <f t="shared" si="86"/>
        <v>0.1014</v>
      </c>
      <c r="U231" s="3">
        <f t="shared" si="87"/>
        <v>115</v>
      </c>
      <c r="V231">
        <f t="shared" si="88"/>
        <v>668.75</v>
      </c>
      <c r="W231">
        <f t="shared" si="89"/>
        <v>48.125</v>
      </c>
      <c r="X231">
        <f t="shared" si="93"/>
        <v>-422.51074045994443</v>
      </c>
      <c r="Y231">
        <f t="shared" si="94"/>
        <v>383.45013583522876</v>
      </c>
      <c r="Z231">
        <f t="shared" si="90"/>
        <v>383.45013583522876</v>
      </c>
      <c r="AA231">
        <f t="shared" si="91"/>
        <v>0.50142076386576262</v>
      </c>
      <c r="AB231">
        <f t="shared" si="95"/>
        <v>0.45377560747663548</v>
      </c>
      <c r="AC231">
        <f t="shared" si="92"/>
        <v>63510.116188854707</v>
      </c>
      <c r="AD231" s="4">
        <f t="shared" si="96"/>
        <v>44457.081332198293</v>
      </c>
      <c r="AE231" s="77">
        <f t="shared" si="97"/>
        <v>35027.027027027027</v>
      </c>
      <c r="AF231" s="77">
        <f t="shared" si="98"/>
        <v>9430.0543051712666</v>
      </c>
      <c r="AH231" s="79">
        <f t="shared" si="99"/>
        <v>5520.936557632398</v>
      </c>
      <c r="AI231" s="79">
        <f t="shared" si="100"/>
        <v>-39120.936557632398</v>
      </c>
      <c r="AJ231" s="79">
        <f t="shared" si="101"/>
        <v>-15120.936557632398</v>
      </c>
      <c r="AK231" s="80">
        <f t="shared" si="102"/>
        <v>-15120.936557632398</v>
      </c>
      <c r="AL231" s="80">
        <f t="shared" si="103"/>
        <v>-21120.936557632398</v>
      </c>
      <c r="AM231" s="80">
        <f t="shared" si="104"/>
        <v>-29690.882252461131</v>
      </c>
      <c r="AN231" s="80">
        <f t="shared" si="105"/>
        <v>-5690.8822524611314</v>
      </c>
      <c r="AO231" s="80">
        <f t="shared" si="106"/>
        <v>-5690.8822524611314</v>
      </c>
      <c r="AP231" s="80">
        <f t="shared" si="107"/>
        <v>-11690.882252461131</v>
      </c>
    </row>
    <row r="232" spans="1:42">
      <c r="A232" s="30" t="s">
        <v>278</v>
      </c>
      <c r="B232" s="30" t="s">
        <v>353</v>
      </c>
      <c r="C232" s="30" t="s">
        <v>356</v>
      </c>
      <c r="D232" s="30">
        <v>2</v>
      </c>
      <c r="E232" s="30">
        <v>4000</v>
      </c>
      <c r="F232" s="29">
        <f t="shared" si="81"/>
        <v>0.97297297297297303</v>
      </c>
      <c r="G232" s="31">
        <f t="shared" si="82"/>
        <v>46702.702702702707</v>
      </c>
      <c r="H232" s="30">
        <v>302</v>
      </c>
      <c r="I232" s="30">
        <v>0.31509999999999999</v>
      </c>
      <c r="J232" s="30">
        <v>220</v>
      </c>
      <c r="K232" s="33">
        <v>534</v>
      </c>
      <c r="L232">
        <f t="shared" si="83"/>
        <v>314</v>
      </c>
      <c r="M232">
        <f t="shared" si="84"/>
        <v>82</v>
      </c>
      <c r="N232">
        <f t="shared" si="85"/>
        <v>0.30891719745222934</v>
      </c>
      <c r="O232" s="4">
        <f t="shared" si="86"/>
        <v>0.31509999999999999</v>
      </c>
      <c r="U232" s="3">
        <f t="shared" si="87"/>
        <v>220</v>
      </c>
      <c r="V232">
        <f t="shared" si="88"/>
        <v>392.5</v>
      </c>
      <c r="W232">
        <f t="shared" si="89"/>
        <v>180.75</v>
      </c>
      <c r="X232">
        <f t="shared" si="93"/>
        <v>-247.97826636340662</v>
      </c>
      <c r="Y232">
        <f t="shared" si="94"/>
        <v>301.30531336871366</v>
      </c>
      <c r="Z232">
        <f t="shared" si="90"/>
        <v>301.30531336871366</v>
      </c>
      <c r="AA232">
        <f t="shared" si="91"/>
        <v>0.30714729520691375</v>
      </c>
      <c r="AB232">
        <f t="shared" si="95"/>
        <v>0.60752363057324854</v>
      </c>
      <c r="AC232">
        <f t="shared" si="92"/>
        <v>66813.285729401527</v>
      </c>
      <c r="AD232" s="4">
        <f t="shared" si="96"/>
        <v>46769.300010581064</v>
      </c>
      <c r="AE232" s="77">
        <f t="shared" si="97"/>
        <v>46702.702702702707</v>
      </c>
      <c r="AF232" s="77">
        <f t="shared" si="98"/>
        <v>66.597307878357242</v>
      </c>
      <c r="AH232" s="79">
        <f t="shared" si="99"/>
        <v>7391.5375053078578</v>
      </c>
      <c r="AI232" s="79">
        <f t="shared" si="100"/>
        <v>-40991.537505307861</v>
      </c>
      <c r="AJ232" s="79">
        <f t="shared" si="101"/>
        <v>-16991.537505307857</v>
      </c>
      <c r="AK232" s="80">
        <f t="shared" si="102"/>
        <v>-16991.537505307857</v>
      </c>
      <c r="AL232" s="80">
        <f t="shared" si="103"/>
        <v>-22991.537505307857</v>
      </c>
      <c r="AM232" s="80">
        <f t="shared" si="104"/>
        <v>-40924.940197429503</v>
      </c>
      <c r="AN232" s="80">
        <f t="shared" si="105"/>
        <v>-16924.9401974295</v>
      </c>
      <c r="AO232" s="80">
        <f t="shared" si="106"/>
        <v>-16924.9401974295</v>
      </c>
      <c r="AP232" s="80">
        <f t="shared" si="107"/>
        <v>-22924.9401974295</v>
      </c>
    </row>
    <row r="233" spans="1:42">
      <c r="A233" s="30" t="s">
        <v>279</v>
      </c>
      <c r="B233" s="30" t="s">
        <v>353</v>
      </c>
      <c r="C233" s="30" t="s">
        <v>357</v>
      </c>
      <c r="D233" s="30">
        <v>1</v>
      </c>
      <c r="E233" s="30">
        <v>4000</v>
      </c>
      <c r="F233" s="29">
        <f t="shared" si="81"/>
        <v>0.97297297297297303</v>
      </c>
      <c r="G233" s="31">
        <f t="shared" si="82"/>
        <v>46702.702702702707</v>
      </c>
      <c r="H233" s="30">
        <v>213</v>
      </c>
      <c r="I233" s="30">
        <v>0.65210000000000001</v>
      </c>
      <c r="J233" s="30">
        <v>128</v>
      </c>
      <c r="K233" s="33">
        <v>450</v>
      </c>
      <c r="L233">
        <f t="shared" si="83"/>
        <v>322</v>
      </c>
      <c r="M233">
        <f t="shared" si="84"/>
        <v>85</v>
      </c>
      <c r="N233">
        <f t="shared" si="85"/>
        <v>0.31118012422360253</v>
      </c>
      <c r="O233" s="4">
        <f t="shared" si="86"/>
        <v>0.65210000000000001</v>
      </c>
      <c r="U233" s="3">
        <f t="shared" si="87"/>
        <v>128</v>
      </c>
      <c r="V233">
        <f t="shared" si="88"/>
        <v>402.5</v>
      </c>
      <c r="W233">
        <f t="shared" si="89"/>
        <v>87.75</v>
      </c>
      <c r="X233">
        <f t="shared" si="93"/>
        <v>-254.29618397776093</v>
      </c>
      <c r="Y233">
        <f t="shared" si="94"/>
        <v>260.17933409148344</v>
      </c>
      <c r="Z233">
        <f t="shared" si="90"/>
        <v>260.17933409148344</v>
      </c>
      <c r="AA233">
        <f t="shared" si="91"/>
        <v>0.42839586109685329</v>
      </c>
      <c r="AB233">
        <f t="shared" si="95"/>
        <v>0.51156751552795032</v>
      </c>
      <c r="AC233">
        <f t="shared" si="92"/>
        <v>48581.242869507303</v>
      </c>
      <c r="AD233" s="4">
        <f t="shared" si="96"/>
        <v>34006.870008655111</v>
      </c>
      <c r="AE233" s="77">
        <f t="shared" si="97"/>
        <v>46702.702702702707</v>
      </c>
      <c r="AF233" s="77">
        <f t="shared" si="98"/>
        <v>-12695.832694047596</v>
      </c>
      <c r="AH233" s="79">
        <f t="shared" si="99"/>
        <v>6224.0714389233954</v>
      </c>
      <c r="AI233" s="79">
        <f t="shared" si="100"/>
        <v>-39824.071438923398</v>
      </c>
      <c r="AJ233" s="79">
        <f t="shared" si="101"/>
        <v>-15824.071438923394</v>
      </c>
      <c r="AK233" s="80">
        <f t="shared" si="102"/>
        <v>-15824.071438923394</v>
      </c>
      <c r="AL233" s="80">
        <f t="shared" si="103"/>
        <v>-21824.071438923394</v>
      </c>
      <c r="AM233" s="80">
        <f t="shared" si="104"/>
        <v>-52519.904132970994</v>
      </c>
      <c r="AN233" s="80">
        <f t="shared" si="105"/>
        <v>-28519.904132970991</v>
      </c>
      <c r="AO233" s="80">
        <f t="shared" si="106"/>
        <v>-28519.904132970991</v>
      </c>
      <c r="AP233" s="80">
        <f t="shared" si="107"/>
        <v>-34519.904132970987</v>
      </c>
    </row>
    <row r="234" spans="1:42">
      <c r="A234" s="30" t="s">
        <v>280</v>
      </c>
      <c r="B234" s="30" t="s">
        <v>353</v>
      </c>
      <c r="C234" s="30" t="s">
        <v>357</v>
      </c>
      <c r="D234" s="30">
        <v>2</v>
      </c>
      <c r="E234" s="30">
        <v>5000</v>
      </c>
      <c r="F234" s="29">
        <f t="shared" si="81"/>
        <v>0.97297297297297303</v>
      </c>
      <c r="G234" s="31">
        <f t="shared" si="82"/>
        <v>58378.37837837838</v>
      </c>
      <c r="H234" s="30">
        <v>364</v>
      </c>
      <c r="I234" s="30">
        <v>0.51229999999999998</v>
      </c>
      <c r="J234" s="30">
        <v>152</v>
      </c>
      <c r="K234" s="33">
        <v>546</v>
      </c>
      <c r="L234">
        <f t="shared" si="83"/>
        <v>394</v>
      </c>
      <c r="M234">
        <f t="shared" si="84"/>
        <v>212</v>
      </c>
      <c r="N234">
        <f t="shared" si="85"/>
        <v>0.53045685279187826</v>
      </c>
      <c r="O234" s="4">
        <f t="shared" si="86"/>
        <v>0.51229999999999998</v>
      </c>
      <c r="U234" s="3">
        <f t="shared" si="87"/>
        <v>152</v>
      </c>
      <c r="V234">
        <f t="shared" si="88"/>
        <v>492.5</v>
      </c>
      <c r="W234">
        <f t="shared" si="89"/>
        <v>102.75</v>
      </c>
      <c r="X234">
        <f t="shared" si="93"/>
        <v>-311.15744250694974</v>
      </c>
      <c r="Y234">
        <f t="shared" si="94"/>
        <v>316.04552059641145</v>
      </c>
      <c r="Z234">
        <f t="shared" si="90"/>
        <v>316.04552059641145</v>
      </c>
      <c r="AA234">
        <f t="shared" si="91"/>
        <v>0.43308735146479482</v>
      </c>
      <c r="AB234">
        <f t="shared" si="95"/>
        <v>0.50785467005076135</v>
      </c>
      <c r="AC234">
        <f t="shared" si="92"/>
        <v>58584.395657981746</v>
      </c>
      <c r="AD234" s="4">
        <f t="shared" si="96"/>
        <v>41009.076960587219</v>
      </c>
      <c r="AE234" s="77">
        <f t="shared" si="97"/>
        <v>58378.37837837838</v>
      </c>
      <c r="AF234" s="77">
        <f t="shared" si="98"/>
        <v>-17369.301417791161</v>
      </c>
      <c r="AH234" s="79">
        <f t="shared" si="99"/>
        <v>6178.8984856175966</v>
      </c>
      <c r="AI234" s="79">
        <f t="shared" si="100"/>
        <v>-39778.898485617596</v>
      </c>
      <c r="AJ234" s="79">
        <f t="shared" si="101"/>
        <v>-15778.898485617596</v>
      </c>
      <c r="AK234" s="80">
        <f t="shared" si="102"/>
        <v>-15778.898485617596</v>
      </c>
      <c r="AL234" s="80">
        <f t="shared" si="103"/>
        <v>-21778.898485617596</v>
      </c>
      <c r="AM234" s="80">
        <f t="shared" si="104"/>
        <v>-57148.199903408757</v>
      </c>
      <c r="AN234" s="80">
        <f t="shared" si="105"/>
        <v>-33148.199903408757</v>
      </c>
      <c r="AO234" s="80">
        <f t="shared" si="106"/>
        <v>-33148.199903408757</v>
      </c>
      <c r="AP234" s="80">
        <f t="shared" si="107"/>
        <v>-39148.199903408757</v>
      </c>
    </row>
    <row r="235" spans="1:42">
      <c r="A235" s="30" t="s">
        <v>281</v>
      </c>
      <c r="B235" s="30" t="s">
        <v>353</v>
      </c>
      <c r="C235" s="30" t="s">
        <v>356</v>
      </c>
      <c r="D235" s="30">
        <v>1</v>
      </c>
      <c r="E235" s="30">
        <v>3200</v>
      </c>
      <c r="F235" s="29">
        <f t="shared" si="81"/>
        <v>0.97297297297297303</v>
      </c>
      <c r="G235" s="31">
        <f t="shared" si="82"/>
        <v>37362.162162162167</v>
      </c>
      <c r="H235" s="30">
        <v>251</v>
      </c>
      <c r="I235" s="30">
        <v>0.62739999999999996</v>
      </c>
      <c r="J235" s="30">
        <v>94</v>
      </c>
      <c r="K235" s="33">
        <v>528</v>
      </c>
      <c r="L235">
        <f t="shared" si="83"/>
        <v>434</v>
      </c>
      <c r="M235">
        <f t="shared" si="84"/>
        <v>157</v>
      </c>
      <c r="N235">
        <f t="shared" si="85"/>
        <v>0.38940092165898621</v>
      </c>
      <c r="O235" s="4">
        <f t="shared" si="86"/>
        <v>0.62739999999999996</v>
      </c>
      <c r="U235" s="3">
        <f t="shared" si="87"/>
        <v>94</v>
      </c>
      <c r="V235">
        <f t="shared" si="88"/>
        <v>542.5</v>
      </c>
      <c r="W235">
        <f t="shared" si="89"/>
        <v>39.75</v>
      </c>
      <c r="X235">
        <f t="shared" si="93"/>
        <v>-342.74703057872125</v>
      </c>
      <c r="Y235">
        <f t="shared" si="94"/>
        <v>311.41562421026032</v>
      </c>
      <c r="Z235">
        <f t="shared" si="90"/>
        <v>311.41562421026032</v>
      </c>
      <c r="AA235">
        <f t="shared" si="91"/>
        <v>0.50076612757651673</v>
      </c>
      <c r="AB235">
        <f t="shared" si="95"/>
        <v>0.45429368663594466</v>
      </c>
      <c r="AC235">
        <f t="shared" si="92"/>
        <v>51638.065479457277</v>
      </c>
      <c r="AD235" s="4">
        <f t="shared" si="96"/>
        <v>36146.645835620089</v>
      </c>
      <c r="AE235" s="77">
        <f t="shared" si="97"/>
        <v>37362.162162162167</v>
      </c>
      <c r="AF235" s="77">
        <f t="shared" si="98"/>
        <v>-1215.5163265420779</v>
      </c>
      <c r="AH235" s="79">
        <f t="shared" si="99"/>
        <v>5527.2398540706599</v>
      </c>
      <c r="AI235" s="79">
        <f t="shared" si="100"/>
        <v>-39127.239854070664</v>
      </c>
      <c r="AJ235" s="79">
        <f t="shared" si="101"/>
        <v>-15127.23985407066</v>
      </c>
      <c r="AK235" s="80">
        <f t="shared" si="102"/>
        <v>-15127.23985407066</v>
      </c>
      <c r="AL235" s="80">
        <f t="shared" si="103"/>
        <v>-21127.23985407066</v>
      </c>
      <c r="AM235" s="80">
        <f t="shared" si="104"/>
        <v>-40342.756180612741</v>
      </c>
      <c r="AN235" s="80">
        <f t="shared" si="105"/>
        <v>-16342.756180612738</v>
      </c>
      <c r="AO235" s="80">
        <f t="shared" si="106"/>
        <v>-16342.756180612738</v>
      </c>
      <c r="AP235" s="80">
        <f t="shared" si="107"/>
        <v>-22342.756180612738</v>
      </c>
    </row>
    <row r="236" spans="1:42">
      <c r="A236" s="30" t="s">
        <v>282</v>
      </c>
      <c r="B236" s="30" t="s">
        <v>354</v>
      </c>
      <c r="C236" s="30" t="s">
        <v>356</v>
      </c>
      <c r="D236" s="30">
        <v>2</v>
      </c>
      <c r="E236" s="30">
        <v>3500</v>
      </c>
      <c r="F236" s="29">
        <f t="shared" si="81"/>
        <v>0.97297297297297303</v>
      </c>
      <c r="G236" s="31">
        <f t="shared" si="82"/>
        <v>40864.864864864867</v>
      </c>
      <c r="H236" s="30">
        <v>343</v>
      </c>
      <c r="I236" s="30">
        <v>0.39729999999999999</v>
      </c>
      <c r="J236" s="30">
        <v>194</v>
      </c>
      <c r="K236" s="33">
        <v>471</v>
      </c>
      <c r="L236">
        <f t="shared" si="83"/>
        <v>277</v>
      </c>
      <c r="M236">
        <f t="shared" si="84"/>
        <v>149</v>
      </c>
      <c r="N236">
        <f t="shared" si="85"/>
        <v>0.53032490974729241</v>
      </c>
      <c r="O236" s="4">
        <f t="shared" si="86"/>
        <v>0.39729999999999999</v>
      </c>
      <c r="U236" s="3">
        <f t="shared" si="87"/>
        <v>194</v>
      </c>
      <c r="V236">
        <f t="shared" si="88"/>
        <v>346.25</v>
      </c>
      <c r="W236">
        <f t="shared" si="89"/>
        <v>159.375</v>
      </c>
      <c r="X236">
        <f t="shared" si="93"/>
        <v>-218.75789739701796</v>
      </c>
      <c r="Y236">
        <f t="shared" si="94"/>
        <v>265.76296752590349</v>
      </c>
      <c r="Z236">
        <f t="shared" si="90"/>
        <v>265.76296752590349</v>
      </c>
      <c r="AA236">
        <f t="shared" si="91"/>
        <v>0.3072576679448476</v>
      </c>
      <c r="AB236">
        <f t="shared" si="95"/>
        <v>0.60743628158844765</v>
      </c>
      <c r="AC236">
        <f t="shared" si="92"/>
        <v>58923.435103913864</v>
      </c>
      <c r="AD236" s="4">
        <f t="shared" si="96"/>
        <v>41246.404572739702</v>
      </c>
      <c r="AE236" s="77">
        <f t="shared" si="97"/>
        <v>40864.864864864867</v>
      </c>
      <c r="AF236" s="77">
        <f t="shared" si="98"/>
        <v>381.53970787483559</v>
      </c>
      <c r="AH236" s="79">
        <f t="shared" si="99"/>
        <v>7390.4747593261136</v>
      </c>
      <c r="AI236" s="79">
        <f t="shared" si="100"/>
        <v>-40990.474759326113</v>
      </c>
      <c r="AJ236" s="79">
        <f t="shared" si="101"/>
        <v>-16990.474759326113</v>
      </c>
      <c r="AK236" s="80">
        <f t="shared" si="102"/>
        <v>-16990.474759326113</v>
      </c>
      <c r="AL236" s="80">
        <f t="shared" si="103"/>
        <v>-22990.474759326113</v>
      </c>
      <c r="AM236" s="80">
        <f t="shared" si="104"/>
        <v>-40608.935051451277</v>
      </c>
      <c r="AN236" s="80">
        <f t="shared" si="105"/>
        <v>-16608.935051451277</v>
      </c>
      <c r="AO236" s="80">
        <f t="shared" si="106"/>
        <v>-16608.935051451277</v>
      </c>
      <c r="AP236" s="80">
        <f t="shared" si="107"/>
        <v>-22608.935051451277</v>
      </c>
    </row>
    <row r="237" spans="1:42">
      <c r="A237" s="30" t="s">
        <v>283</v>
      </c>
      <c r="B237" s="30" t="s">
        <v>295</v>
      </c>
      <c r="C237" s="30" t="s">
        <v>356</v>
      </c>
      <c r="D237" s="30">
        <v>1</v>
      </c>
      <c r="E237" s="30">
        <v>965</v>
      </c>
      <c r="F237" s="29">
        <f t="shared" si="81"/>
        <v>0.97297297297297303</v>
      </c>
      <c r="G237" s="31">
        <f t="shared" si="82"/>
        <v>11267.027027027028</v>
      </c>
      <c r="H237" s="30">
        <v>125</v>
      </c>
      <c r="I237" s="30">
        <v>0.37530000000000002</v>
      </c>
      <c r="J237" s="30">
        <v>50</v>
      </c>
      <c r="K237" s="33">
        <v>174</v>
      </c>
      <c r="L237">
        <f t="shared" si="83"/>
        <v>124</v>
      </c>
      <c r="M237">
        <f t="shared" si="84"/>
        <v>75</v>
      </c>
      <c r="N237">
        <f t="shared" si="85"/>
        <v>0.58387096774193548</v>
      </c>
      <c r="O237" s="4">
        <f t="shared" si="86"/>
        <v>0.37530000000000002</v>
      </c>
      <c r="U237" s="3">
        <f t="shared" si="87"/>
        <v>50</v>
      </c>
      <c r="V237">
        <f t="shared" si="88"/>
        <v>155</v>
      </c>
      <c r="W237">
        <f t="shared" si="89"/>
        <v>34.5</v>
      </c>
      <c r="X237">
        <f t="shared" si="93"/>
        <v>-97.92772302249179</v>
      </c>
      <c r="Y237">
        <f t="shared" si="94"/>
        <v>100.54732120293151</v>
      </c>
      <c r="Z237">
        <f t="shared" si="90"/>
        <v>100.54732120293151</v>
      </c>
      <c r="AA237">
        <f t="shared" si="91"/>
        <v>0.42611174969633236</v>
      </c>
      <c r="AB237">
        <f t="shared" si="95"/>
        <v>0.51337516129032257</v>
      </c>
      <c r="AC237">
        <f t="shared" si="92"/>
        <v>18840.751492550666</v>
      </c>
      <c r="AD237" s="4">
        <f t="shared" si="96"/>
        <v>13188.526044785465</v>
      </c>
      <c r="AE237" s="77">
        <f t="shared" si="97"/>
        <v>11267.027027027028</v>
      </c>
      <c r="AF237" s="77">
        <f t="shared" si="98"/>
        <v>1921.4990177584368</v>
      </c>
      <c r="AH237" s="79">
        <f t="shared" si="99"/>
        <v>6246.0644623655917</v>
      </c>
      <c r="AI237" s="79">
        <f t="shared" si="100"/>
        <v>-39846.06446236559</v>
      </c>
      <c r="AJ237" s="79">
        <f t="shared" si="101"/>
        <v>-15846.064462365592</v>
      </c>
      <c r="AK237" s="80">
        <f t="shared" si="102"/>
        <v>-15846.064462365592</v>
      </c>
      <c r="AL237" s="80">
        <f t="shared" si="103"/>
        <v>-21846.06446236559</v>
      </c>
      <c r="AM237" s="80">
        <f t="shared" si="104"/>
        <v>-37924.565444607157</v>
      </c>
      <c r="AN237" s="80">
        <f t="shared" si="105"/>
        <v>-13924.565444607155</v>
      </c>
      <c r="AO237" s="80">
        <f t="shared" si="106"/>
        <v>-13924.565444607155</v>
      </c>
      <c r="AP237" s="80">
        <f t="shared" si="107"/>
        <v>-19924.565444607153</v>
      </c>
    </row>
    <row r="238" spans="1:42">
      <c r="A238" s="30" t="s">
        <v>284</v>
      </c>
      <c r="B238" s="30" t="s">
        <v>354</v>
      </c>
      <c r="C238" s="30" t="s">
        <v>357</v>
      </c>
      <c r="D238" s="30">
        <v>1</v>
      </c>
      <c r="E238" s="30">
        <v>3200</v>
      </c>
      <c r="F238" s="29">
        <f t="shared" si="81"/>
        <v>0.97297297297297303</v>
      </c>
      <c r="G238" s="31">
        <f t="shared" si="82"/>
        <v>37362.162162162167</v>
      </c>
      <c r="H238" s="30">
        <v>251</v>
      </c>
      <c r="I238" s="30">
        <v>0.3342</v>
      </c>
      <c r="J238" s="30">
        <v>138</v>
      </c>
      <c r="K238" s="33">
        <v>485</v>
      </c>
      <c r="L238">
        <f t="shared" si="83"/>
        <v>347</v>
      </c>
      <c r="M238">
        <f t="shared" si="84"/>
        <v>113</v>
      </c>
      <c r="N238">
        <f t="shared" si="85"/>
        <v>0.36051873198847262</v>
      </c>
      <c r="O238" s="4">
        <f t="shared" si="86"/>
        <v>0.3342</v>
      </c>
      <c r="U238" s="3">
        <f t="shared" si="87"/>
        <v>138</v>
      </c>
      <c r="V238">
        <f t="shared" si="88"/>
        <v>433.75</v>
      </c>
      <c r="W238">
        <f t="shared" si="89"/>
        <v>94.625</v>
      </c>
      <c r="X238">
        <f t="shared" si="93"/>
        <v>-274.03967652261815</v>
      </c>
      <c r="Y238">
        <f t="shared" si="94"/>
        <v>280.41064885013901</v>
      </c>
      <c r="Z238">
        <f t="shared" si="90"/>
        <v>280.41064885013901</v>
      </c>
      <c r="AA238">
        <f t="shared" si="91"/>
        <v>0.42832426247870664</v>
      </c>
      <c r="AB238">
        <f t="shared" si="95"/>
        <v>0.51162417867435162</v>
      </c>
      <c r="AC238">
        <f t="shared" si="92"/>
        <v>52364.67678696545</v>
      </c>
      <c r="AD238" s="4">
        <f t="shared" si="96"/>
        <v>36655.273750875815</v>
      </c>
      <c r="AE238" s="77">
        <f t="shared" si="97"/>
        <v>37362.162162162167</v>
      </c>
      <c r="AF238" s="77">
        <f t="shared" si="98"/>
        <v>-706.88841128635249</v>
      </c>
      <c r="AH238" s="79">
        <f t="shared" si="99"/>
        <v>6224.7608405379442</v>
      </c>
      <c r="AI238" s="79">
        <f t="shared" si="100"/>
        <v>-39824.760840537943</v>
      </c>
      <c r="AJ238" s="79">
        <f t="shared" si="101"/>
        <v>-15824.760840537943</v>
      </c>
      <c r="AK238" s="80">
        <f t="shared" si="102"/>
        <v>-15824.760840537943</v>
      </c>
      <c r="AL238" s="80">
        <f t="shared" si="103"/>
        <v>-21824.760840537943</v>
      </c>
      <c r="AM238" s="80">
        <f t="shared" si="104"/>
        <v>-40531.649251824296</v>
      </c>
      <c r="AN238" s="80">
        <f t="shared" si="105"/>
        <v>-16531.649251824296</v>
      </c>
      <c r="AO238" s="80">
        <f t="shared" si="106"/>
        <v>-16531.649251824296</v>
      </c>
      <c r="AP238" s="80">
        <f t="shared" si="107"/>
        <v>-22531.649251824296</v>
      </c>
    </row>
    <row r="239" spans="1:42">
      <c r="A239" s="30" t="s">
        <v>285</v>
      </c>
      <c r="B239" s="30" t="s">
        <v>354</v>
      </c>
      <c r="C239" s="30" t="s">
        <v>357</v>
      </c>
      <c r="D239" s="30">
        <v>2</v>
      </c>
      <c r="E239" s="30">
        <v>3500</v>
      </c>
      <c r="F239" s="29">
        <f t="shared" si="81"/>
        <v>0.97297297297297303</v>
      </c>
      <c r="G239" s="31">
        <f t="shared" si="82"/>
        <v>40864.864864864867</v>
      </c>
      <c r="H239" s="30">
        <v>404</v>
      </c>
      <c r="I239" s="30">
        <v>0.36159999999999998</v>
      </c>
      <c r="J239" s="30">
        <v>152</v>
      </c>
      <c r="K239" s="33">
        <v>547</v>
      </c>
      <c r="L239">
        <f t="shared" si="83"/>
        <v>395</v>
      </c>
      <c r="M239">
        <f t="shared" si="84"/>
        <v>252</v>
      </c>
      <c r="N239">
        <f t="shared" si="85"/>
        <v>0.61037974683544305</v>
      </c>
      <c r="O239" s="4">
        <f t="shared" si="86"/>
        <v>0.36159999999999998</v>
      </c>
      <c r="U239" s="3">
        <f t="shared" si="87"/>
        <v>152</v>
      </c>
      <c r="V239">
        <f t="shared" si="88"/>
        <v>493.75</v>
      </c>
      <c r="W239">
        <f t="shared" si="89"/>
        <v>102.625</v>
      </c>
      <c r="X239">
        <f t="shared" si="93"/>
        <v>-311.94718220874398</v>
      </c>
      <c r="Y239">
        <f t="shared" si="94"/>
        <v>316.65477318675761</v>
      </c>
      <c r="Z239">
        <f t="shared" si="90"/>
        <v>316.65477318675761</v>
      </c>
      <c r="AA239">
        <f t="shared" si="91"/>
        <v>0.43347802164406607</v>
      </c>
      <c r="AB239">
        <f t="shared" si="95"/>
        <v>0.50754549367088608</v>
      </c>
      <c r="AC239">
        <f t="shared" si="92"/>
        <v>58661.596660815107</v>
      </c>
      <c r="AD239" s="4">
        <f t="shared" si="96"/>
        <v>41063.11766257057</v>
      </c>
      <c r="AE239" s="77">
        <f t="shared" si="97"/>
        <v>40864.864864864867</v>
      </c>
      <c r="AF239" s="77">
        <f t="shared" si="98"/>
        <v>198.25279770570341</v>
      </c>
      <c r="AH239" s="79">
        <f t="shared" si="99"/>
        <v>6175.1368396624475</v>
      </c>
      <c r="AI239" s="79">
        <f t="shared" si="100"/>
        <v>-39775.136839662446</v>
      </c>
      <c r="AJ239" s="79">
        <f t="shared" si="101"/>
        <v>-15775.136839662448</v>
      </c>
      <c r="AK239" s="80">
        <f t="shared" si="102"/>
        <v>-15775.136839662448</v>
      </c>
      <c r="AL239" s="80">
        <f t="shared" si="103"/>
        <v>-21775.136839662446</v>
      </c>
      <c r="AM239" s="80">
        <f t="shared" si="104"/>
        <v>-39576.884041956742</v>
      </c>
      <c r="AN239" s="80">
        <f t="shared" si="105"/>
        <v>-15576.884041956744</v>
      </c>
      <c r="AO239" s="80">
        <f t="shared" si="106"/>
        <v>-15576.884041956744</v>
      </c>
      <c r="AP239" s="80">
        <f t="shared" si="107"/>
        <v>-21576.884041956742</v>
      </c>
    </row>
    <row r="240" spans="1:42">
      <c r="A240" s="30" t="s">
        <v>286</v>
      </c>
      <c r="B240" s="30" t="s">
        <v>354</v>
      </c>
      <c r="C240" s="30" t="s">
        <v>356</v>
      </c>
      <c r="D240" s="30">
        <v>1</v>
      </c>
      <c r="E240" s="30">
        <v>3000</v>
      </c>
      <c r="F240" s="29">
        <f t="shared" si="81"/>
        <v>0.97297297297297303</v>
      </c>
      <c r="G240" s="31">
        <f t="shared" si="82"/>
        <v>35027.027027027027</v>
      </c>
      <c r="H240" s="30">
        <v>161</v>
      </c>
      <c r="I240" s="30">
        <v>0.26579999999999998</v>
      </c>
      <c r="J240" s="30">
        <v>77</v>
      </c>
      <c r="K240" s="33">
        <v>432</v>
      </c>
      <c r="L240">
        <f t="shared" si="83"/>
        <v>355</v>
      </c>
      <c r="M240">
        <f t="shared" si="84"/>
        <v>84</v>
      </c>
      <c r="N240">
        <f t="shared" si="85"/>
        <v>0.28929577464788736</v>
      </c>
      <c r="O240" s="4">
        <f t="shared" si="86"/>
        <v>0.26579999999999998</v>
      </c>
      <c r="U240" s="3">
        <f t="shared" si="87"/>
        <v>77</v>
      </c>
      <c r="V240">
        <f t="shared" si="88"/>
        <v>443.75</v>
      </c>
      <c r="W240">
        <f t="shared" si="89"/>
        <v>32.625</v>
      </c>
      <c r="X240">
        <f t="shared" si="93"/>
        <v>-280.35759413697247</v>
      </c>
      <c r="Y240">
        <f t="shared" si="94"/>
        <v>254.7846695729088</v>
      </c>
      <c r="Z240">
        <f t="shared" si="90"/>
        <v>254.7846695729088</v>
      </c>
      <c r="AA240">
        <f t="shared" si="91"/>
        <v>0.5006415088966959</v>
      </c>
      <c r="AB240">
        <f t="shared" si="95"/>
        <v>0.45439230985915491</v>
      </c>
      <c r="AC240">
        <f t="shared" si="92"/>
        <v>42256.851001236479</v>
      </c>
      <c r="AD240" s="4">
        <f t="shared" si="96"/>
        <v>29579.795700865532</v>
      </c>
      <c r="AE240" s="77">
        <f t="shared" si="97"/>
        <v>35027.027027027027</v>
      </c>
      <c r="AF240" s="77">
        <f t="shared" si="98"/>
        <v>-5447.2313261614945</v>
      </c>
      <c r="AH240" s="79">
        <f t="shared" si="99"/>
        <v>5528.4397699530509</v>
      </c>
      <c r="AI240" s="79">
        <f t="shared" si="100"/>
        <v>-39128.439769953053</v>
      </c>
      <c r="AJ240" s="79">
        <f t="shared" si="101"/>
        <v>-15128.439769953051</v>
      </c>
      <c r="AK240" s="80">
        <f t="shared" si="102"/>
        <v>-15128.439769953051</v>
      </c>
      <c r="AL240" s="80">
        <f t="shared" si="103"/>
        <v>-21128.439769953053</v>
      </c>
      <c r="AM240" s="80">
        <f t="shared" si="104"/>
        <v>-44575.671096114544</v>
      </c>
      <c r="AN240" s="80">
        <f t="shared" si="105"/>
        <v>-20575.671096114544</v>
      </c>
      <c r="AO240" s="80">
        <f t="shared" si="106"/>
        <v>-20575.671096114544</v>
      </c>
      <c r="AP240" s="80">
        <f t="shared" si="107"/>
        <v>-26575.671096114547</v>
      </c>
    </row>
    <row r="241" spans="1:42">
      <c r="A241" s="30" t="s">
        <v>287</v>
      </c>
      <c r="B241" s="30" t="s">
        <v>355</v>
      </c>
      <c r="C241" s="30" t="s">
        <v>356</v>
      </c>
      <c r="D241" s="30">
        <v>1</v>
      </c>
      <c r="E241" s="30">
        <v>2600</v>
      </c>
      <c r="F241" s="29">
        <f t="shared" si="81"/>
        <v>0.97297297297297303</v>
      </c>
      <c r="G241" s="31">
        <f t="shared" si="82"/>
        <v>30356.756756756757</v>
      </c>
      <c r="H241" s="30">
        <v>408</v>
      </c>
      <c r="I241" s="30">
        <v>0.38629999999999998</v>
      </c>
      <c r="J241" s="30">
        <v>100</v>
      </c>
      <c r="K241" s="33">
        <v>565</v>
      </c>
      <c r="L241">
        <f t="shared" si="83"/>
        <v>465</v>
      </c>
      <c r="M241">
        <f t="shared" si="84"/>
        <v>308</v>
      </c>
      <c r="N241">
        <f t="shared" si="85"/>
        <v>0.62989247311827956</v>
      </c>
      <c r="O241" s="4">
        <f t="shared" si="86"/>
        <v>0.38629999999999998</v>
      </c>
      <c r="U241" s="3">
        <f t="shared" si="87"/>
        <v>100</v>
      </c>
      <c r="V241">
        <f t="shared" si="88"/>
        <v>581.25</v>
      </c>
      <c r="W241">
        <f t="shared" si="89"/>
        <v>41.875</v>
      </c>
      <c r="X241">
        <f t="shared" si="93"/>
        <v>-367.22896133434421</v>
      </c>
      <c r="Y241">
        <f t="shared" si="94"/>
        <v>333.30245451099319</v>
      </c>
      <c r="Z241">
        <f t="shared" si="90"/>
        <v>333.30245451099319</v>
      </c>
      <c r="AA241">
        <f t="shared" si="91"/>
        <v>0.50138056690063348</v>
      </c>
      <c r="AB241">
        <f t="shared" si="95"/>
        <v>0.4538074193548387</v>
      </c>
      <c r="AC241">
        <f t="shared" si="92"/>
        <v>55208.121262387576</v>
      </c>
      <c r="AD241" s="4">
        <f t="shared" si="96"/>
        <v>38645.684883671303</v>
      </c>
      <c r="AE241" s="77">
        <f t="shared" si="97"/>
        <v>30356.756756756757</v>
      </c>
      <c r="AF241" s="77">
        <f t="shared" si="98"/>
        <v>8288.9281269145467</v>
      </c>
      <c r="AH241" s="79">
        <f t="shared" si="99"/>
        <v>5521.3236021505372</v>
      </c>
      <c r="AI241" s="79">
        <f t="shared" si="100"/>
        <v>-39121.323602150536</v>
      </c>
      <c r="AJ241" s="79">
        <f t="shared" si="101"/>
        <v>-15121.323602150536</v>
      </c>
      <c r="AK241" s="80">
        <f t="shared" si="102"/>
        <v>-15121.323602150536</v>
      </c>
      <c r="AL241" s="80">
        <f t="shared" si="103"/>
        <v>-21121.323602150536</v>
      </c>
      <c r="AM241" s="80">
        <f t="shared" si="104"/>
        <v>-30832.39547523599</v>
      </c>
      <c r="AN241" s="80">
        <f t="shared" si="105"/>
        <v>-6832.3954752359896</v>
      </c>
      <c r="AO241" s="80">
        <f t="shared" si="106"/>
        <v>-6832.3954752359896</v>
      </c>
      <c r="AP241" s="80">
        <f t="shared" si="107"/>
        <v>-12832.39547523599</v>
      </c>
    </row>
    <row r="242" spans="1:42">
      <c r="A242" s="30" t="s">
        <v>288</v>
      </c>
      <c r="B242" s="30" t="s">
        <v>355</v>
      </c>
      <c r="C242" s="30" t="s">
        <v>356</v>
      </c>
      <c r="D242" s="30">
        <v>2</v>
      </c>
      <c r="E242" s="30">
        <v>4000</v>
      </c>
      <c r="F242" s="29">
        <f t="shared" si="81"/>
        <v>0.97297297297297303</v>
      </c>
      <c r="G242" s="31">
        <f t="shared" si="82"/>
        <v>46702.702702702707</v>
      </c>
      <c r="H242" s="30">
        <v>284</v>
      </c>
      <c r="I242" s="30">
        <v>0.31509999999999999</v>
      </c>
      <c r="J242" s="30">
        <v>204</v>
      </c>
      <c r="K242" s="33">
        <v>494</v>
      </c>
      <c r="L242">
        <f t="shared" si="83"/>
        <v>290</v>
      </c>
      <c r="M242">
        <f t="shared" si="84"/>
        <v>80</v>
      </c>
      <c r="N242">
        <f t="shared" si="85"/>
        <v>0.32068965517241377</v>
      </c>
      <c r="O242" s="4">
        <f t="shared" si="86"/>
        <v>0.31509999999999999</v>
      </c>
      <c r="U242" s="3">
        <f t="shared" si="87"/>
        <v>204</v>
      </c>
      <c r="V242">
        <f t="shared" si="88"/>
        <v>362.5</v>
      </c>
      <c r="W242">
        <f t="shared" si="89"/>
        <v>167.75</v>
      </c>
      <c r="X242">
        <f t="shared" si="93"/>
        <v>-229.0245135203437</v>
      </c>
      <c r="Y242">
        <f t="shared" si="94"/>
        <v>278.68325120040436</v>
      </c>
      <c r="Z242">
        <f t="shared" si="90"/>
        <v>278.68325120040436</v>
      </c>
      <c r="AA242">
        <f t="shared" si="91"/>
        <v>0.30602276193214994</v>
      </c>
      <c r="AB242">
        <f t="shared" si="95"/>
        <v>0.60841358620689656</v>
      </c>
      <c r="AC242">
        <f t="shared" si="92"/>
        <v>61887.456841701925</v>
      </c>
      <c r="AD242" s="4">
        <f t="shared" si="96"/>
        <v>43321.219789191346</v>
      </c>
      <c r="AE242" s="77">
        <f t="shared" si="97"/>
        <v>46702.702702702707</v>
      </c>
      <c r="AF242" s="77">
        <f t="shared" si="98"/>
        <v>-3381.4829135113614</v>
      </c>
      <c r="AH242" s="79">
        <f t="shared" si="99"/>
        <v>7402.3652988505746</v>
      </c>
      <c r="AI242" s="79">
        <f t="shared" si="100"/>
        <v>-41002.365298850578</v>
      </c>
      <c r="AJ242" s="79">
        <f t="shared" si="101"/>
        <v>-17002.365298850575</v>
      </c>
      <c r="AK242" s="80">
        <f t="shared" si="102"/>
        <v>-17002.365298850575</v>
      </c>
      <c r="AL242" s="80">
        <f t="shared" si="103"/>
        <v>-23002.365298850575</v>
      </c>
      <c r="AM242" s="80">
        <f t="shared" si="104"/>
        <v>-44383.84821236194</v>
      </c>
      <c r="AN242" s="80">
        <f t="shared" si="105"/>
        <v>-20383.848212361936</v>
      </c>
      <c r="AO242" s="80">
        <f t="shared" si="106"/>
        <v>-20383.848212361936</v>
      </c>
      <c r="AP242" s="80">
        <f t="shared" si="107"/>
        <v>-26383.848212361936</v>
      </c>
    </row>
    <row r="243" spans="1:42">
      <c r="A243" s="30" t="s">
        <v>289</v>
      </c>
      <c r="B243" s="30" t="s">
        <v>355</v>
      </c>
      <c r="C243" s="30" t="s">
        <v>357</v>
      </c>
      <c r="D243" s="30">
        <v>1</v>
      </c>
      <c r="E243" s="30">
        <v>4000</v>
      </c>
      <c r="F243" s="29">
        <f t="shared" si="81"/>
        <v>0.97297297297297303</v>
      </c>
      <c r="G243" s="31">
        <f t="shared" si="82"/>
        <v>46702.702702702707</v>
      </c>
      <c r="H243" s="30">
        <v>443</v>
      </c>
      <c r="I243" s="30">
        <v>0.55620000000000003</v>
      </c>
      <c r="J243" s="30">
        <v>257</v>
      </c>
      <c r="K243" s="33">
        <v>903</v>
      </c>
      <c r="L243">
        <f t="shared" si="83"/>
        <v>646</v>
      </c>
      <c r="M243">
        <f t="shared" si="84"/>
        <v>186</v>
      </c>
      <c r="N243">
        <f t="shared" si="85"/>
        <v>0.33034055727554179</v>
      </c>
      <c r="O243" s="4">
        <f t="shared" si="86"/>
        <v>0.55620000000000003</v>
      </c>
      <c r="U243" s="3">
        <f t="shared" si="87"/>
        <v>257</v>
      </c>
      <c r="V243">
        <f t="shared" si="88"/>
        <v>807.5</v>
      </c>
      <c r="W243">
        <f t="shared" si="89"/>
        <v>176.25</v>
      </c>
      <c r="X243">
        <f t="shared" si="93"/>
        <v>-510.17184735911042</v>
      </c>
      <c r="Y243">
        <f t="shared" si="94"/>
        <v>522.07717336365931</v>
      </c>
      <c r="Z243">
        <f t="shared" si="90"/>
        <v>522.07717336365931</v>
      </c>
      <c r="AA243">
        <f t="shared" si="91"/>
        <v>0.42826894534199295</v>
      </c>
      <c r="AB243">
        <f t="shared" si="95"/>
        <v>0.51166795665634679</v>
      </c>
      <c r="AC243">
        <f t="shared" si="92"/>
        <v>97502.508586845273</v>
      </c>
      <c r="AD243" s="4">
        <f t="shared" si="96"/>
        <v>68251.756010791694</v>
      </c>
      <c r="AE243" s="77">
        <f t="shared" si="97"/>
        <v>46702.702702702707</v>
      </c>
      <c r="AF243" s="77">
        <f t="shared" si="98"/>
        <v>21549.053308088987</v>
      </c>
      <c r="AH243" s="79">
        <f t="shared" si="99"/>
        <v>6225.293472652219</v>
      </c>
      <c r="AI243" s="79">
        <f t="shared" si="100"/>
        <v>-39825.293472652222</v>
      </c>
      <c r="AJ243" s="79">
        <f t="shared" si="101"/>
        <v>-15825.293472652218</v>
      </c>
      <c r="AK243" s="80">
        <f t="shared" si="102"/>
        <v>-15825.293472652218</v>
      </c>
      <c r="AL243" s="80">
        <f t="shared" si="103"/>
        <v>-21825.293472652218</v>
      </c>
      <c r="AM243" s="80">
        <f t="shared" si="104"/>
        <v>-18276.240164563234</v>
      </c>
      <c r="AN243" s="80">
        <f t="shared" si="105"/>
        <v>5723.7598354367692</v>
      </c>
      <c r="AO243" s="80">
        <f t="shared" si="106"/>
        <v>5723.7598354367692</v>
      </c>
      <c r="AP243" s="80">
        <f t="shared" si="107"/>
        <v>-276.24016456323079</v>
      </c>
    </row>
    <row r="244" spans="1:42">
      <c r="A244" s="30" t="s">
        <v>290</v>
      </c>
      <c r="B244" s="30" t="s">
        <v>355</v>
      </c>
      <c r="C244" s="30" t="s">
        <v>357</v>
      </c>
      <c r="D244" s="30">
        <v>2</v>
      </c>
      <c r="E244" s="30">
        <v>5100</v>
      </c>
      <c r="F244" s="29">
        <f t="shared" si="81"/>
        <v>0.97297297297297303</v>
      </c>
      <c r="G244" s="31">
        <f t="shared" si="82"/>
        <v>59545.945945945947</v>
      </c>
      <c r="H244" s="30">
        <v>718</v>
      </c>
      <c r="I244" s="30">
        <v>0.44929999999999998</v>
      </c>
      <c r="J244" s="30">
        <v>256</v>
      </c>
      <c r="K244" s="33">
        <v>916</v>
      </c>
      <c r="L244">
        <f t="shared" si="83"/>
        <v>660</v>
      </c>
      <c r="M244">
        <f t="shared" si="84"/>
        <v>462</v>
      </c>
      <c r="N244">
        <f t="shared" si="85"/>
        <v>0.66</v>
      </c>
      <c r="O244" s="4">
        <f t="shared" si="86"/>
        <v>0.44929999999999998</v>
      </c>
      <c r="U244" s="3">
        <f t="shared" si="87"/>
        <v>256</v>
      </c>
      <c r="V244">
        <f t="shared" si="88"/>
        <v>825</v>
      </c>
      <c r="W244">
        <f t="shared" si="89"/>
        <v>173.5</v>
      </c>
      <c r="X244">
        <f t="shared" si="93"/>
        <v>-521.22820318423044</v>
      </c>
      <c r="Y244">
        <f t="shared" si="94"/>
        <v>530.10670962850634</v>
      </c>
      <c r="Z244">
        <f t="shared" si="90"/>
        <v>530.10670962850634</v>
      </c>
      <c r="AA244">
        <f t="shared" si="91"/>
        <v>0.43225055712546223</v>
      </c>
      <c r="AB244">
        <f t="shared" si="95"/>
        <v>0.50851690909090919</v>
      </c>
      <c r="AC244">
        <f t="shared" si="92"/>
        <v>98392.402296053653</v>
      </c>
      <c r="AD244" s="4">
        <f t="shared" si="96"/>
        <v>68874.681607237551</v>
      </c>
      <c r="AE244" s="77">
        <f t="shared" si="97"/>
        <v>59545.945945945947</v>
      </c>
      <c r="AF244" s="77">
        <f t="shared" si="98"/>
        <v>9328.7356612916046</v>
      </c>
      <c r="AH244" s="79">
        <f t="shared" si="99"/>
        <v>6186.9557272727288</v>
      </c>
      <c r="AI244" s="79">
        <f t="shared" si="100"/>
        <v>-39786.955727272725</v>
      </c>
      <c r="AJ244" s="79">
        <f t="shared" si="101"/>
        <v>-15786.955727272729</v>
      </c>
      <c r="AK244" s="80">
        <f t="shared" si="102"/>
        <v>-15786.955727272729</v>
      </c>
      <c r="AL244" s="80">
        <f t="shared" si="103"/>
        <v>-21786.955727272729</v>
      </c>
      <c r="AM244" s="80">
        <f t="shared" si="104"/>
        <v>-30458.220065981121</v>
      </c>
      <c r="AN244" s="80">
        <f t="shared" si="105"/>
        <v>-6458.2200659811242</v>
      </c>
      <c r="AO244" s="80">
        <f t="shared" si="106"/>
        <v>-6458.2200659811242</v>
      </c>
      <c r="AP244" s="80">
        <f t="shared" si="107"/>
        <v>-12458.220065981124</v>
      </c>
    </row>
    <row r="245" spans="1:42">
      <c r="A245" s="30" t="s">
        <v>291</v>
      </c>
      <c r="B245" s="30" t="s">
        <v>296</v>
      </c>
      <c r="C245" s="30" t="s">
        <v>356</v>
      </c>
      <c r="D245" s="30">
        <v>2</v>
      </c>
      <c r="E245" s="30">
        <v>5600</v>
      </c>
      <c r="F245" s="29">
        <f t="shared" si="81"/>
        <v>0.97297297297297303</v>
      </c>
      <c r="G245" s="31">
        <f t="shared" si="82"/>
        <v>65383.783783783787</v>
      </c>
      <c r="H245" s="30">
        <v>478</v>
      </c>
      <c r="I245" s="30">
        <v>0.31780000000000003</v>
      </c>
      <c r="J245" s="30">
        <v>265</v>
      </c>
      <c r="K245" s="33">
        <v>644</v>
      </c>
      <c r="L245">
        <f t="shared" si="83"/>
        <v>379</v>
      </c>
      <c r="M245">
        <f t="shared" si="84"/>
        <v>213</v>
      </c>
      <c r="N245">
        <f t="shared" si="85"/>
        <v>0.54960422163588396</v>
      </c>
      <c r="O245" s="4">
        <f t="shared" si="86"/>
        <v>0.31780000000000003</v>
      </c>
      <c r="U245" s="3">
        <f t="shared" si="87"/>
        <v>265</v>
      </c>
      <c r="V245">
        <f t="shared" si="88"/>
        <v>473.75</v>
      </c>
      <c r="W245">
        <f t="shared" si="89"/>
        <v>217.625</v>
      </c>
      <c r="X245">
        <f t="shared" si="93"/>
        <v>-299.31134698003541</v>
      </c>
      <c r="Y245">
        <f>((Q$2*W245)/V245-R$2)*X245</f>
        <v>363.40673174121815</v>
      </c>
      <c r="Z245">
        <f t="shared" si="90"/>
        <v>363.40673174121815</v>
      </c>
      <c r="AA245">
        <f t="shared" si="91"/>
        <v>0.30771869496827048</v>
      </c>
      <c r="AB245">
        <f t="shared" si="95"/>
        <v>0.60707142480211074</v>
      </c>
      <c r="AC245">
        <f t="shared" si="92"/>
        <v>80524.052483599211</v>
      </c>
      <c r="AD245" s="4">
        <f t="shared" si="96"/>
        <v>56366.836738519443</v>
      </c>
      <c r="AE245" s="77">
        <f t="shared" si="97"/>
        <v>65383.783783783787</v>
      </c>
      <c r="AF245" s="77">
        <f t="shared" si="98"/>
        <v>-9016.9470452643436</v>
      </c>
      <c r="AH245" s="79">
        <f t="shared" si="99"/>
        <v>7386.0356684256813</v>
      </c>
      <c r="AI245" s="79">
        <f t="shared" si="100"/>
        <v>-40986.035668425684</v>
      </c>
      <c r="AJ245" s="79">
        <f t="shared" si="101"/>
        <v>-16986.03566842568</v>
      </c>
      <c r="AK245" s="80">
        <f t="shared" si="102"/>
        <v>-16986.03566842568</v>
      </c>
      <c r="AL245" s="80">
        <f t="shared" si="103"/>
        <v>-22986.03566842568</v>
      </c>
      <c r="AM245" s="80">
        <f t="shared" si="104"/>
        <v>-50002.982713690028</v>
      </c>
      <c r="AN245" s="80">
        <f t="shared" si="105"/>
        <v>-26002.982713690024</v>
      </c>
      <c r="AO245" s="80">
        <f t="shared" si="106"/>
        <v>-26002.982713690024</v>
      </c>
      <c r="AP245" s="80">
        <f t="shared" si="107"/>
        <v>-32002.982713690024</v>
      </c>
    </row>
    <row r="246" spans="1:42">
      <c r="A246" s="30" t="s">
        <v>292</v>
      </c>
      <c r="B246" s="30" t="s">
        <v>296</v>
      </c>
      <c r="C246" s="30" t="s">
        <v>357</v>
      </c>
      <c r="D246" s="30">
        <v>1</v>
      </c>
      <c r="E246" s="30">
        <v>5000</v>
      </c>
      <c r="F246" s="29">
        <f t="shared" si="81"/>
        <v>0.97297297297297303</v>
      </c>
      <c r="G246" s="31">
        <f t="shared" si="82"/>
        <v>58378.37837837838</v>
      </c>
      <c r="H246" s="30">
        <v>533</v>
      </c>
      <c r="I246" s="30">
        <v>0.51229999999999998</v>
      </c>
      <c r="J246" s="30">
        <v>236</v>
      </c>
      <c r="K246" s="33">
        <v>829</v>
      </c>
      <c r="L246">
        <f t="shared" si="83"/>
        <v>593</v>
      </c>
      <c r="M246">
        <f t="shared" si="84"/>
        <v>297</v>
      </c>
      <c r="N246">
        <f t="shared" si="85"/>
        <v>0.50067453625632385</v>
      </c>
      <c r="O246" s="4">
        <f t="shared" si="86"/>
        <v>0.51229999999999998</v>
      </c>
      <c r="U246" s="3">
        <f t="shared" si="87"/>
        <v>236</v>
      </c>
      <c r="V246">
        <f t="shared" si="88"/>
        <v>741.25</v>
      </c>
      <c r="W246">
        <f t="shared" si="89"/>
        <v>161.875</v>
      </c>
      <c r="X246">
        <f t="shared" si="93"/>
        <v>-468.31564316401312</v>
      </c>
      <c r="Y246">
        <f t="shared" si="94"/>
        <v>479.28678607530964</v>
      </c>
      <c r="Z246">
        <f t="shared" si="90"/>
        <v>479.28678607530964</v>
      </c>
      <c r="AA246">
        <f t="shared" si="91"/>
        <v>0.42821151578456612</v>
      </c>
      <c r="AB246">
        <f t="shared" si="95"/>
        <v>0.51171340640809437</v>
      </c>
      <c r="AC246">
        <f t="shared" si="92"/>
        <v>89518.977991379274</v>
      </c>
      <c r="AD246" s="4">
        <f t="shared" si="96"/>
        <v>62663.284593965487</v>
      </c>
      <c r="AE246" s="77">
        <f t="shared" si="97"/>
        <v>58378.37837837838</v>
      </c>
      <c r="AF246" s="77">
        <f t="shared" si="98"/>
        <v>4284.906215587107</v>
      </c>
      <c r="AH246" s="79">
        <f t="shared" si="99"/>
        <v>6225.8464446318148</v>
      </c>
      <c r="AI246" s="79">
        <f t="shared" si="100"/>
        <v>-39825.846444631818</v>
      </c>
      <c r="AJ246" s="79">
        <f t="shared" si="101"/>
        <v>-15825.846444631814</v>
      </c>
      <c r="AK246" s="80">
        <f t="shared" si="102"/>
        <v>-15825.846444631814</v>
      </c>
      <c r="AL246" s="80">
        <f t="shared" si="103"/>
        <v>-21825.846444631814</v>
      </c>
      <c r="AM246" s="80">
        <f t="shared" si="104"/>
        <v>-35540.940229044711</v>
      </c>
      <c r="AN246" s="80">
        <f t="shared" si="105"/>
        <v>-11540.940229044707</v>
      </c>
      <c r="AO246" s="80">
        <f t="shared" si="106"/>
        <v>-11540.940229044707</v>
      </c>
      <c r="AP246" s="80">
        <f t="shared" si="107"/>
        <v>-17540.940229044707</v>
      </c>
    </row>
    <row r="247" spans="1:42">
      <c r="A247" s="30" t="s">
        <v>293</v>
      </c>
      <c r="B247" s="30" t="s">
        <v>296</v>
      </c>
      <c r="C247" s="30" t="s">
        <v>357</v>
      </c>
      <c r="D247" s="30">
        <v>2</v>
      </c>
      <c r="E247" s="30">
        <v>6000</v>
      </c>
      <c r="F247" s="29">
        <f t="shared" si="81"/>
        <v>0.97297297297297303</v>
      </c>
      <c r="G247" s="31">
        <f t="shared" si="82"/>
        <v>70054.054054054053</v>
      </c>
      <c r="H247" s="30">
        <v>566</v>
      </c>
      <c r="I247" s="30">
        <v>0.36990000000000001</v>
      </c>
      <c r="J247" s="30">
        <v>244</v>
      </c>
      <c r="K247" s="33">
        <v>872</v>
      </c>
      <c r="L247">
        <f t="shared" si="83"/>
        <v>628</v>
      </c>
      <c r="M247">
        <f t="shared" si="84"/>
        <v>322</v>
      </c>
      <c r="N247">
        <f t="shared" si="85"/>
        <v>0.51019108280254777</v>
      </c>
      <c r="O247" s="4">
        <f t="shared" si="86"/>
        <v>0.36990000000000001</v>
      </c>
      <c r="U247" s="3">
        <f t="shared" si="87"/>
        <v>244</v>
      </c>
      <c r="V247">
        <f t="shared" si="88"/>
        <v>785</v>
      </c>
      <c r="W247">
        <f t="shared" si="89"/>
        <v>165.5</v>
      </c>
      <c r="X247">
        <f t="shared" si="93"/>
        <v>-495.95653272681324</v>
      </c>
      <c r="Y247">
        <f t="shared" si="94"/>
        <v>504.61062673742731</v>
      </c>
      <c r="Z247">
        <f t="shared" si="90"/>
        <v>504.61062673742731</v>
      </c>
      <c r="AA247">
        <f t="shared" si="91"/>
        <v>0.43198805953812397</v>
      </c>
      <c r="AB247">
        <f t="shared" si="95"/>
        <v>0.50872464968152875</v>
      </c>
      <c r="AC247">
        <f t="shared" si="92"/>
        <v>93698.37047408965</v>
      </c>
      <c r="AD247" s="4">
        <f t="shared" si="96"/>
        <v>65588.859331862754</v>
      </c>
      <c r="AE247" s="77">
        <f t="shared" si="97"/>
        <v>70054.054054054053</v>
      </c>
      <c r="AF247" s="77">
        <f t="shared" si="98"/>
        <v>-4465.1947221912997</v>
      </c>
      <c r="AH247" s="79">
        <f t="shared" si="99"/>
        <v>6189.4832377919329</v>
      </c>
      <c r="AI247" s="79">
        <f t="shared" si="100"/>
        <v>-39789.48323779193</v>
      </c>
      <c r="AJ247" s="79">
        <f t="shared" si="101"/>
        <v>-15789.483237791934</v>
      </c>
      <c r="AK247" s="80">
        <f t="shared" si="102"/>
        <v>-15789.483237791934</v>
      </c>
      <c r="AL247" s="80">
        <f t="shared" si="103"/>
        <v>-21789.483237791934</v>
      </c>
      <c r="AM247" s="80">
        <f t="shared" si="104"/>
        <v>-44254.67795998323</v>
      </c>
      <c r="AN247" s="80">
        <f t="shared" si="105"/>
        <v>-20254.677959983233</v>
      </c>
      <c r="AO247" s="80">
        <f t="shared" si="106"/>
        <v>-20254.677959983233</v>
      </c>
      <c r="AP247" s="80">
        <f t="shared" si="107"/>
        <v>-26254.677959983233</v>
      </c>
    </row>
  </sheetData>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C4AB6-9CB7-FC45-ABCF-ACD297C5F764}">
  <dimension ref="A1:H250"/>
  <sheetViews>
    <sheetView workbookViewId="0">
      <selection activeCell="AO38" sqref="AO38"/>
    </sheetView>
  </sheetViews>
  <sheetFormatPr baseColWidth="10" defaultRowHeight="16"/>
  <cols>
    <col min="1" max="1" width="58.33203125" customWidth="1"/>
    <col min="2" max="2" width="77.5" style="4" customWidth="1"/>
    <col min="3" max="4" width="77.5" style="21" customWidth="1"/>
    <col min="5" max="5" width="89.83203125" customWidth="1"/>
    <col min="6" max="6" width="88" customWidth="1"/>
    <col min="7" max="7" width="93" customWidth="1"/>
    <col min="8" max="8" width="164.33203125" customWidth="1"/>
  </cols>
  <sheetData>
    <row r="1" spans="1:8" ht="31" customHeight="1">
      <c r="A1" s="89" t="s">
        <v>426</v>
      </c>
      <c r="B1" s="90" t="s">
        <v>427</v>
      </c>
      <c r="C1" s="91" t="s">
        <v>428</v>
      </c>
      <c r="D1" s="91" t="s">
        <v>429</v>
      </c>
      <c r="E1" s="92" t="s">
        <v>430</v>
      </c>
      <c r="F1" s="90" t="s">
        <v>431</v>
      </c>
      <c r="G1" s="93" t="s">
        <v>432</v>
      </c>
      <c r="H1" s="93" t="s">
        <v>433</v>
      </c>
    </row>
    <row r="2" spans="1:8">
      <c r="A2" s="30" t="s">
        <v>113</v>
      </c>
      <c r="B2" s="94">
        <f>' 5-Forecast Cash Flow + Profits'!AP67</f>
        <v>124604.33048792012</v>
      </c>
      <c r="C2" s="80">
        <f>' 5-Forecast Cash Flow + Profits'!AM67</f>
        <v>106604.33048792012</v>
      </c>
      <c r="D2" s="80">
        <f>' 5-Forecast Cash Flow + Profits'!AN67</f>
        <v>130604.33048792012</v>
      </c>
      <c r="F2">
        <f>IF(B2&gt;=6000,1,0)</f>
        <v>1</v>
      </c>
      <c r="G2">
        <f>IF(C2&gt;0,1,0)</f>
        <v>1</v>
      </c>
      <c r="H2">
        <f>IF(SUM(C2+D2)&gt;0,1,0)</f>
        <v>1</v>
      </c>
    </row>
    <row r="3" spans="1:8">
      <c r="A3" s="30" t="s">
        <v>112</v>
      </c>
      <c r="B3" s="94">
        <f>' 5-Forecast Cash Flow + Profits'!AP66</f>
        <v>104018.87204506868</v>
      </c>
      <c r="C3" s="80">
        <f>' 5-Forecast Cash Flow + Profits'!AM66</f>
        <v>86018.872045068681</v>
      </c>
      <c r="D3" s="80">
        <f>' 5-Forecast Cash Flow + Profits'!AN66</f>
        <v>110018.87204506868</v>
      </c>
      <c r="F3">
        <f t="shared" ref="F3:F66" si="0">IF(B3&gt;=6000,1,0)</f>
        <v>1</v>
      </c>
      <c r="G3">
        <f t="shared" ref="G3:G66" si="1">IF(C3&gt;0,1,0)</f>
        <v>1</v>
      </c>
      <c r="H3">
        <f>IF(SUM(C3+D3)&gt;0,1,0)</f>
        <v>1</v>
      </c>
    </row>
    <row r="4" spans="1:8">
      <c r="A4" s="30" t="s">
        <v>122</v>
      </c>
      <c r="B4" s="94">
        <f>' 5-Forecast Cash Flow + Profits'!AP76</f>
        <v>78372.082164798048</v>
      </c>
      <c r="C4" s="80">
        <f>' 5-Forecast Cash Flow + Profits'!AM76</f>
        <v>60372.082164798056</v>
      </c>
      <c r="D4" s="80">
        <f>' 5-Forecast Cash Flow + Profits'!AN76</f>
        <v>84372.082164798063</v>
      </c>
      <c r="F4">
        <f t="shared" si="0"/>
        <v>1</v>
      </c>
      <c r="G4">
        <f t="shared" si="1"/>
        <v>1</v>
      </c>
      <c r="H4">
        <f t="shared" ref="H4:H67" si="2">IF(SUM(C4+D4)&gt;0,1,0)</f>
        <v>1</v>
      </c>
    </row>
    <row r="5" spans="1:8">
      <c r="A5" s="30" t="s">
        <v>121</v>
      </c>
      <c r="B5" s="94">
        <f>' 5-Forecast Cash Flow + Profits'!AP75</f>
        <v>64398.057698164448</v>
      </c>
      <c r="C5" s="80">
        <f>' 5-Forecast Cash Flow + Profits'!AM75</f>
        <v>46398.057698164448</v>
      </c>
      <c r="D5" s="80">
        <f>' 5-Forecast Cash Flow + Profits'!AN75</f>
        <v>70398.057698164455</v>
      </c>
      <c r="F5">
        <f t="shared" si="0"/>
        <v>1</v>
      </c>
      <c r="G5">
        <f t="shared" si="1"/>
        <v>1</v>
      </c>
      <c r="H5">
        <f t="shared" si="2"/>
        <v>1</v>
      </c>
    </row>
    <row r="6" spans="1:8">
      <c r="A6" s="30" t="s">
        <v>59</v>
      </c>
      <c r="B6" s="94">
        <f>' 5-Forecast Cash Flow + Profits'!AP13</f>
        <v>54983.625663309147</v>
      </c>
      <c r="C6" s="80">
        <f>' 5-Forecast Cash Flow + Profits'!AM13</f>
        <v>36983.625663309147</v>
      </c>
      <c r="D6" s="80">
        <f>' 5-Forecast Cash Flow + Profits'!AN13</f>
        <v>60983.625663309147</v>
      </c>
      <c r="F6">
        <f t="shared" si="0"/>
        <v>1</v>
      </c>
      <c r="G6">
        <f t="shared" si="1"/>
        <v>1</v>
      </c>
      <c r="H6">
        <f t="shared" si="2"/>
        <v>1</v>
      </c>
    </row>
    <row r="7" spans="1:8">
      <c r="A7" s="30" t="s">
        <v>74</v>
      </c>
      <c r="B7" s="94">
        <f>' 5-Forecast Cash Flow + Profits'!AP28</f>
        <v>46571.083970393389</v>
      </c>
      <c r="C7" s="80">
        <f>' 5-Forecast Cash Flow + Profits'!AM28</f>
        <v>28571.083970393389</v>
      </c>
      <c r="D7" s="80">
        <f>' 5-Forecast Cash Flow + Profits'!AN28</f>
        <v>52571.083970393389</v>
      </c>
      <c r="F7">
        <f t="shared" si="0"/>
        <v>1</v>
      </c>
      <c r="G7">
        <f t="shared" si="1"/>
        <v>1</v>
      </c>
      <c r="H7">
        <f t="shared" si="2"/>
        <v>1</v>
      </c>
    </row>
    <row r="8" spans="1:8">
      <c r="A8" s="30" t="s">
        <v>60</v>
      </c>
      <c r="B8" s="94">
        <f>' 5-Forecast Cash Flow + Profits'!AP14</f>
        <v>44516.775493799585</v>
      </c>
      <c r="C8" s="80">
        <f>' 5-Forecast Cash Flow + Profits'!AM14</f>
        <v>26516.775493799585</v>
      </c>
      <c r="D8" s="80">
        <f>' 5-Forecast Cash Flow + Profits'!AN14</f>
        <v>50516.775493799585</v>
      </c>
      <c r="F8">
        <f t="shared" si="0"/>
        <v>1</v>
      </c>
      <c r="G8">
        <f t="shared" si="1"/>
        <v>1</v>
      </c>
      <c r="H8">
        <f t="shared" si="2"/>
        <v>1</v>
      </c>
    </row>
    <row r="9" spans="1:8">
      <c r="A9" s="30" t="s">
        <v>258</v>
      </c>
      <c r="B9" s="94">
        <f>' 5-Forecast Cash Flow + Profits'!AP212</f>
        <v>40185.347820084658</v>
      </c>
      <c r="C9" s="80">
        <f>' 5-Forecast Cash Flow + Profits'!AM212</f>
        <v>22185.347820084658</v>
      </c>
      <c r="D9" s="80">
        <f>' 5-Forecast Cash Flow + Profits'!AN212</f>
        <v>46185.347820084658</v>
      </c>
      <c r="F9">
        <f t="shared" si="0"/>
        <v>1</v>
      </c>
      <c r="G9">
        <f t="shared" si="1"/>
        <v>1</v>
      </c>
      <c r="H9">
        <f t="shared" si="2"/>
        <v>1</v>
      </c>
    </row>
    <row r="10" spans="1:8">
      <c r="A10" s="30" t="s">
        <v>151</v>
      </c>
      <c r="B10" s="94">
        <f>' 5-Forecast Cash Flow + Profits'!AP105</f>
        <v>39015.433560849029</v>
      </c>
      <c r="C10" s="80">
        <f>' 5-Forecast Cash Flow + Profits'!AM105</f>
        <v>21015.433560849029</v>
      </c>
      <c r="D10" s="80">
        <f>' 5-Forecast Cash Flow + Profits'!AN105</f>
        <v>45015.433560849029</v>
      </c>
      <c r="F10">
        <f t="shared" si="0"/>
        <v>1</v>
      </c>
      <c r="G10">
        <f t="shared" si="1"/>
        <v>1</v>
      </c>
      <c r="H10">
        <f t="shared" si="2"/>
        <v>1</v>
      </c>
    </row>
    <row r="11" spans="1:8">
      <c r="A11" s="30" t="s">
        <v>109</v>
      </c>
      <c r="B11" s="94">
        <f>' 5-Forecast Cash Flow + Profits'!AP63</f>
        <v>30530.342030152249</v>
      </c>
      <c r="C11" s="80">
        <f>' 5-Forecast Cash Flow + Profits'!AM63</f>
        <v>12530.342030152249</v>
      </c>
      <c r="D11" s="80">
        <f>' 5-Forecast Cash Flow + Profits'!AN63</f>
        <v>36530.342030152249</v>
      </c>
      <c r="F11">
        <f t="shared" si="0"/>
        <v>1</v>
      </c>
      <c r="G11">
        <f t="shared" si="1"/>
        <v>1</v>
      </c>
      <c r="H11">
        <f t="shared" si="2"/>
        <v>1</v>
      </c>
    </row>
    <row r="12" spans="1:8">
      <c r="A12" s="30" t="s">
        <v>257</v>
      </c>
      <c r="B12" s="94">
        <f>' 5-Forecast Cash Flow + Profits'!AP211</f>
        <v>29988.534990576551</v>
      </c>
      <c r="C12" s="80">
        <f>' 5-Forecast Cash Flow + Profits'!AM211</f>
        <v>11988.534990576547</v>
      </c>
      <c r="D12" s="80">
        <f>' 5-Forecast Cash Flow + Profits'!AN211</f>
        <v>35988.534990576547</v>
      </c>
      <c r="F12">
        <f t="shared" si="0"/>
        <v>1</v>
      </c>
      <c r="G12">
        <f t="shared" si="1"/>
        <v>1</v>
      </c>
      <c r="H12">
        <f t="shared" si="2"/>
        <v>1</v>
      </c>
    </row>
    <row r="13" spans="1:8">
      <c r="A13" s="30" t="s">
        <v>63</v>
      </c>
      <c r="B13" s="94">
        <f>' 5-Forecast Cash Flow + Profits'!AP17</f>
        <v>27089.146434486382</v>
      </c>
      <c r="C13" s="80">
        <f>' 5-Forecast Cash Flow + Profits'!AM17</f>
        <v>9089.146434486378</v>
      </c>
      <c r="D13" s="80">
        <f>' 5-Forecast Cash Flow + Profits'!AN17</f>
        <v>33089.146434486378</v>
      </c>
      <c r="F13">
        <f t="shared" si="0"/>
        <v>1</v>
      </c>
      <c r="G13">
        <f t="shared" si="1"/>
        <v>1</v>
      </c>
      <c r="H13">
        <f t="shared" si="2"/>
        <v>1</v>
      </c>
    </row>
    <row r="14" spans="1:8">
      <c r="A14" s="30" t="s">
        <v>118</v>
      </c>
      <c r="B14" s="94">
        <f>' 5-Forecast Cash Flow + Profits'!AP72</f>
        <v>26942.738829549548</v>
      </c>
      <c r="C14" s="80">
        <f>' 5-Forecast Cash Flow + Profits'!AM72</f>
        <v>8942.7388295495475</v>
      </c>
      <c r="D14" s="80">
        <f>' 5-Forecast Cash Flow + Profits'!AN72</f>
        <v>32942.738829549548</v>
      </c>
      <c r="F14">
        <f t="shared" si="0"/>
        <v>1</v>
      </c>
      <c r="G14">
        <f t="shared" si="1"/>
        <v>1</v>
      </c>
      <c r="H14">
        <f t="shared" si="2"/>
        <v>1</v>
      </c>
    </row>
    <row r="15" spans="1:8">
      <c r="A15" s="30" t="s">
        <v>235</v>
      </c>
      <c r="B15" s="94">
        <f>' 5-Forecast Cash Flow + Profits'!AP189</f>
        <v>26927.874986255792</v>
      </c>
      <c r="C15" s="80">
        <f>' 5-Forecast Cash Flow + Profits'!AM189</f>
        <v>8927.8749862557961</v>
      </c>
      <c r="D15" s="80">
        <f>' 5-Forecast Cash Flow + Profits'!AN189</f>
        <v>32927.874986255789</v>
      </c>
      <c r="F15">
        <f t="shared" si="0"/>
        <v>1</v>
      </c>
      <c r="G15">
        <f t="shared" si="1"/>
        <v>1</v>
      </c>
      <c r="H15">
        <f t="shared" si="2"/>
        <v>1</v>
      </c>
    </row>
    <row r="16" spans="1:8">
      <c r="A16" s="30" t="s">
        <v>153</v>
      </c>
      <c r="B16" s="94">
        <f>' 5-Forecast Cash Flow + Profits'!AP107</f>
        <v>26518.046129462993</v>
      </c>
      <c r="C16" s="80">
        <f>' 5-Forecast Cash Flow + Profits'!AM107</f>
        <v>8518.0461294629931</v>
      </c>
      <c r="D16" s="80">
        <f>' 5-Forecast Cash Flow + Profits'!AN107</f>
        <v>32518.046129462993</v>
      </c>
      <c r="F16">
        <f t="shared" si="0"/>
        <v>1</v>
      </c>
      <c r="G16">
        <f t="shared" si="1"/>
        <v>1</v>
      </c>
      <c r="H16">
        <f t="shared" si="2"/>
        <v>1</v>
      </c>
    </row>
    <row r="17" spans="1:8">
      <c r="A17" s="30" t="s">
        <v>67</v>
      </c>
      <c r="B17" s="94">
        <f>' 5-Forecast Cash Flow + Profits'!AP21</f>
        <v>24727.431965835847</v>
      </c>
      <c r="C17" s="80">
        <f>' 5-Forecast Cash Flow + Profits'!AM21</f>
        <v>6727.4319658358436</v>
      </c>
      <c r="D17" s="80">
        <f>' 5-Forecast Cash Flow + Profits'!AN21</f>
        <v>30727.431965835847</v>
      </c>
      <c r="F17">
        <f t="shared" si="0"/>
        <v>1</v>
      </c>
      <c r="G17">
        <f t="shared" si="1"/>
        <v>1</v>
      </c>
      <c r="H17">
        <f t="shared" si="2"/>
        <v>1</v>
      </c>
    </row>
    <row r="18" spans="1:8">
      <c r="A18" s="30" t="s">
        <v>65</v>
      </c>
      <c r="B18" s="94">
        <f>' 5-Forecast Cash Flow + Profits'!AP19</f>
        <v>24578.061298426092</v>
      </c>
      <c r="C18" s="80">
        <f>' 5-Forecast Cash Flow + Profits'!AM19</f>
        <v>6578.0612984260952</v>
      </c>
      <c r="D18" s="80">
        <f>' 5-Forecast Cash Flow + Profits'!AN19</f>
        <v>30578.061298426092</v>
      </c>
      <c r="F18">
        <f t="shared" si="0"/>
        <v>1</v>
      </c>
      <c r="G18">
        <f t="shared" si="1"/>
        <v>1</v>
      </c>
      <c r="H18">
        <f t="shared" si="2"/>
        <v>1</v>
      </c>
    </row>
    <row r="19" spans="1:8">
      <c r="A19" s="30" t="s">
        <v>72</v>
      </c>
      <c r="B19" s="94">
        <f>' 5-Forecast Cash Flow + Profits'!AP26</f>
        <v>24556.484911283424</v>
      </c>
      <c r="C19" s="80">
        <f>' 5-Forecast Cash Flow + Profits'!AM26</f>
        <v>6556.4849112834272</v>
      </c>
      <c r="D19" s="80">
        <f>' 5-Forecast Cash Flow + Profits'!AN26</f>
        <v>30556.484911283424</v>
      </c>
      <c r="F19">
        <f t="shared" si="0"/>
        <v>1</v>
      </c>
      <c r="G19">
        <f t="shared" si="1"/>
        <v>1</v>
      </c>
      <c r="H19">
        <f t="shared" si="2"/>
        <v>1</v>
      </c>
    </row>
    <row r="20" spans="1:8">
      <c r="A20" s="30" t="s">
        <v>64</v>
      </c>
      <c r="B20" s="94">
        <f>' 5-Forecast Cash Flow + Profits'!AP18</f>
        <v>20263.242179981389</v>
      </c>
      <c r="C20" s="80">
        <f>' 5-Forecast Cash Flow + Profits'!AM18</f>
        <v>2263.2421799813892</v>
      </c>
      <c r="D20" s="80">
        <f>' 5-Forecast Cash Flow + Profits'!AN18</f>
        <v>26263.242179981389</v>
      </c>
      <c r="F20">
        <f t="shared" si="0"/>
        <v>1</v>
      </c>
      <c r="G20">
        <f t="shared" si="1"/>
        <v>1</v>
      </c>
      <c r="H20">
        <f t="shared" si="2"/>
        <v>1</v>
      </c>
    </row>
    <row r="21" spans="1:8">
      <c r="A21" s="30" t="s">
        <v>148</v>
      </c>
      <c r="B21" s="94">
        <f>' 5-Forecast Cash Flow + Profits'!AP102</f>
        <v>19870.854880802261</v>
      </c>
      <c r="C21" s="80">
        <f>' 5-Forecast Cash Flow + Profits'!AM102</f>
        <v>1870.8548808022606</v>
      </c>
      <c r="D21" s="80">
        <f>' 5-Forecast Cash Flow + Profits'!AN102</f>
        <v>25870.854880802261</v>
      </c>
      <c r="F21">
        <f t="shared" si="0"/>
        <v>1</v>
      </c>
      <c r="G21">
        <f t="shared" si="1"/>
        <v>1</v>
      </c>
      <c r="H21">
        <f t="shared" si="2"/>
        <v>1</v>
      </c>
    </row>
    <row r="22" spans="1:8">
      <c r="A22" s="30" t="s">
        <v>100</v>
      </c>
      <c r="B22" s="94">
        <f>' 5-Forecast Cash Flow + Profits'!AP54</f>
        <v>18861.309599549553</v>
      </c>
      <c r="C22" s="80">
        <f>' 5-Forecast Cash Flow + Profits'!AM54</f>
        <v>861.30959954955324</v>
      </c>
      <c r="D22" s="80">
        <f>' 5-Forecast Cash Flow + Profits'!AN54</f>
        <v>24861.309599549553</v>
      </c>
      <c r="F22">
        <f t="shared" si="0"/>
        <v>1</v>
      </c>
      <c r="G22">
        <f t="shared" si="1"/>
        <v>1</v>
      </c>
      <c r="H22">
        <f t="shared" si="2"/>
        <v>1</v>
      </c>
    </row>
    <row r="23" spans="1:8">
      <c r="A23" s="30" t="s">
        <v>69</v>
      </c>
      <c r="B23" s="94">
        <f>' 5-Forecast Cash Flow + Profits'!AP23</f>
        <v>17377.992850860646</v>
      </c>
      <c r="C23" s="80">
        <f>' 5-Forecast Cash Flow + Profits'!AM23</f>
        <v>-622.00714913935371</v>
      </c>
      <c r="D23" s="80">
        <f>' 5-Forecast Cash Flow + Profits'!AN23</f>
        <v>23377.992850860646</v>
      </c>
      <c r="F23">
        <f t="shared" si="0"/>
        <v>1</v>
      </c>
      <c r="G23">
        <f t="shared" si="1"/>
        <v>0</v>
      </c>
      <c r="H23">
        <f t="shared" si="2"/>
        <v>1</v>
      </c>
    </row>
    <row r="24" spans="1:8">
      <c r="A24" s="30" t="s">
        <v>114</v>
      </c>
      <c r="B24" s="94">
        <f>' 5-Forecast Cash Flow + Profits'!AP68</f>
        <v>17193.961684954957</v>
      </c>
      <c r="C24" s="80">
        <f>' 5-Forecast Cash Flow + Profits'!AM68</f>
        <v>-806.03831504504342</v>
      </c>
      <c r="D24" s="80">
        <f>' 5-Forecast Cash Flow + Profits'!AN68</f>
        <v>23193.961684954957</v>
      </c>
      <c r="F24">
        <f t="shared" si="0"/>
        <v>1</v>
      </c>
      <c r="G24">
        <f t="shared" si="1"/>
        <v>0</v>
      </c>
      <c r="H24">
        <f t="shared" si="2"/>
        <v>1</v>
      </c>
    </row>
    <row r="25" spans="1:8">
      <c r="A25" s="30" t="s">
        <v>68</v>
      </c>
      <c r="B25" s="94">
        <f>' 5-Forecast Cash Flow + Profits'!AP22</f>
        <v>17162.98868126778</v>
      </c>
      <c r="C25" s="80">
        <f>' 5-Forecast Cash Flow + Profits'!AM22</f>
        <v>-837.01131873222039</v>
      </c>
      <c r="D25" s="80">
        <f>' 5-Forecast Cash Flow + Profits'!AN22</f>
        <v>23162.98868126778</v>
      </c>
      <c r="F25">
        <f t="shared" si="0"/>
        <v>1</v>
      </c>
      <c r="G25">
        <f t="shared" si="1"/>
        <v>0</v>
      </c>
      <c r="H25">
        <f t="shared" si="2"/>
        <v>1</v>
      </c>
    </row>
    <row r="26" spans="1:8">
      <c r="A26" s="30" t="s">
        <v>159</v>
      </c>
      <c r="B26" s="94">
        <f>' 5-Forecast Cash Flow + Profits'!AP113</f>
        <v>16798.685556576558</v>
      </c>
      <c r="C26" s="80">
        <f>' 5-Forecast Cash Flow + Profits'!AM113</f>
        <v>-1201.3144434234418</v>
      </c>
      <c r="D26" s="80">
        <f>' 5-Forecast Cash Flow + Profits'!AN113</f>
        <v>22798.685556576558</v>
      </c>
      <c r="F26">
        <f t="shared" si="0"/>
        <v>1</v>
      </c>
      <c r="G26">
        <f t="shared" si="1"/>
        <v>0</v>
      </c>
      <c r="H26">
        <f t="shared" si="2"/>
        <v>1</v>
      </c>
    </row>
    <row r="27" spans="1:8">
      <c r="A27" s="30" t="s">
        <v>116</v>
      </c>
      <c r="B27" s="94">
        <f>' 5-Forecast Cash Flow + Profits'!AP70</f>
        <v>15237.961997387385</v>
      </c>
      <c r="C27" s="80">
        <f>' 5-Forecast Cash Flow + Profits'!AM70</f>
        <v>-2762.0380026126149</v>
      </c>
      <c r="D27" s="80">
        <f>' 5-Forecast Cash Flow + Profits'!AN70</f>
        <v>21237.961997387385</v>
      </c>
      <c r="F27">
        <f t="shared" si="0"/>
        <v>1</v>
      </c>
      <c r="G27">
        <f t="shared" si="1"/>
        <v>0</v>
      </c>
      <c r="H27">
        <f t="shared" si="2"/>
        <v>1</v>
      </c>
    </row>
    <row r="28" spans="1:8">
      <c r="A28" s="30" t="s">
        <v>236</v>
      </c>
      <c r="B28" s="94">
        <f>' 5-Forecast Cash Flow + Profits'!AP190</f>
        <v>13579.191061257137</v>
      </c>
      <c r="C28" s="80">
        <f>' 5-Forecast Cash Flow + Profits'!AM190</f>
        <v>-4420.8089387428627</v>
      </c>
      <c r="D28" s="80">
        <f>' 5-Forecast Cash Flow + Profits'!AN190</f>
        <v>19579.191061257137</v>
      </c>
      <c r="F28">
        <f t="shared" si="0"/>
        <v>1</v>
      </c>
      <c r="G28">
        <f t="shared" si="1"/>
        <v>0</v>
      </c>
      <c r="H28">
        <f t="shared" si="2"/>
        <v>1</v>
      </c>
    </row>
    <row r="29" spans="1:8">
      <c r="A29" s="30" t="s">
        <v>71</v>
      </c>
      <c r="B29" s="94">
        <f>' 5-Forecast Cash Flow + Profits'!AP25</f>
        <v>13288.822061428396</v>
      </c>
      <c r="C29" s="80">
        <f>' 5-Forecast Cash Flow + Profits'!AM25</f>
        <v>-4711.1779385716</v>
      </c>
      <c r="D29" s="80">
        <f>' 5-Forecast Cash Flow + Profits'!AN25</f>
        <v>19288.822061428396</v>
      </c>
      <c r="F29">
        <f t="shared" si="0"/>
        <v>1</v>
      </c>
      <c r="G29">
        <f t="shared" si="1"/>
        <v>0</v>
      </c>
      <c r="H29">
        <f t="shared" si="2"/>
        <v>1</v>
      </c>
    </row>
    <row r="30" spans="1:8">
      <c r="A30" s="30" t="s">
        <v>160</v>
      </c>
      <c r="B30" s="94">
        <f>' 5-Forecast Cash Flow + Profits'!AP114</f>
        <v>12915.134721979182</v>
      </c>
      <c r="C30" s="80">
        <f>' 5-Forecast Cash Flow + Profits'!AM114</f>
        <v>-5084.8652780208213</v>
      </c>
      <c r="D30" s="80">
        <f>' 5-Forecast Cash Flow + Profits'!AN114</f>
        <v>18915.134721979182</v>
      </c>
      <c r="F30">
        <f t="shared" si="0"/>
        <v>1</v>
      </c>
      <c r="G30">
        <f t="shared" si="1"/>
        <v>0</v>
      </c>
      <c r="H30">
        <f t="shared" si="2"/>
        <v>1</v>
      </c>
    </row>
    <row r="31" spans="1:8">
      <c r="A31" s="30" t="s">
        <v>240</v>
      </c>
      <c r="B31" s="94">
        <f>' 5-Forecast Cash Flow + Profits'!AP194</f>
        <v>12471.710193847353</v>
      </c>
      <c r="C31" s="80">
        <f>' 5-Forecast Cash Flow + Profits'!AM194</f>
        <v>-5528.2898061526503</v>
      </c>
      <c r="D31" s="80">
        <f>' 5-Forecast Cash Flow + Profits'!AN194</f>
        <v>18471.710193847353</v>
      </c>
      <c r="F31">
        <f t="shared" si="0"/>
        <v>1</v>
      </c>
      <c r="G31">
        <f t="shared" si="1"/>
        <v>0</v>
      </c>
      <c r="H31">
        <f t="shared" si="2"/>
        <v>1</v>
      </c>
    </row>
    <row r="32" spans="1:8">
      <c r="A32" s="30" t="s">
        <v>99</v>
      </c>
      <c r="B32" s="94">
        <f>' 5-Forecast Cash Flow + Profits'!AP53</f>
        <v>11913.387961318382</v>
      </c>
      <c r="C32" s="80">
        <f>' 5-Forecast Cash Flow + Profits'!AM53</f>
        <v>-6086.6120386816183</v>
      </c>
      <c r="D32" s="80">
        <f>' 5-Forecast Cash Flow + Profits'!AN53</f>
        <v>17913.387961318382</v>
      </c>
      <c r="F32">
        <f t="shared" si="0"/>
        <v>1</v>
      </c>
      <c r="G32">
        <f t="shared" si="1"/>
        <v>0</v>
      </c>
      <c r="H32">
        <f t="shared" si="2"/>
        <v>1</v>
      </c>
    </row>
    <row r="33" spans="1:8">
      <c r="A33" s="30" t="s">
        <v>157</v>
      </c>
      <c r="B33" s="94">
        <f>' 5-Forecast Cash Flow + Profits'!AP111</f>
        <v>11538.553041064722</v>
      </c>
      <c r="C33" s="80">
        <f>' 5-Forecast Cash Flow + Profits'!AM111</f>
        <v>-6461.4469589352775</v>
      </c>
      <c r="D33" s="80">
        <f>' 5-Forecast Cash Flow + Profits'!AN111</f>
        <v>17538.553041064722</v>
      </c>
      <c r="F33">
        <f t="shared" si="0"/>
        <v>1</v>
      </c>
      <c r="G33">
        <f t="shared" si="1"/>
        <v>0</v>
      </c>
      <c r="H33">
        <f t="shared" si="2"/>
        <v>1</v>
      </c>
    </row>
    <row r="34" spans="1:8">
      <c r="A34" s="30" t="s">
        <v>55</v>
      </c>
      <c r="B34" s="94">
        <f>' 5-Forecast Cash Flow + Profits'!AP9</f>
        <v>9557.7180485246572</v>
      </c>
      <c r="C34" s="80">
        <f>' 5-Forecast Cash Flow + Profits'!AM9</f>
        <v>-8442.2819514753464</v>
      </c>
      <c r="D34" s="80">
        <f>' 5-Forecast Cash Flow + Profits'!AN9</f>
        <v>15557.718048524657</v>
      </c>
      <c r="F34">
        <f t="shared" si="0"/>
        <v>1</v>
      </c>
      <c r="G34">
        <f t="shared" si="1"/>
        <v>0</v>
      </c>
      <c r="H34">
        <f t="shared" si="2"/>
        <v>1</v>
      </c>
    </row>
    <row r="35" spans="1:8">
      <c r="A35" s="30" t="s">
        <v>77</v>
      </c>
      <c r="B35" s="94">
        <f>' 5-Forecast Cash Flow + Profits'!AP31</f>
        <v>9219.1568103603568</v>
      </c>
      <c r="C35" s="80">
        <f>' 5-Forecast Cash Flow + Profits'!AM31</f>
        <v>-8780.8431896396432</v>
      </c>
      <c r="D35" s="80">
        <f>' 5-Forecast Cash Flow + Profits'!AN31</f>
        <v>15219.156810360357</v>
      </c>
      <c r="F35">
        <f t="shared" si="0"/>
        <v>1</v>
      </c>
      <c r="G35">
        <f t="shared" si="1"/>
        <v>0</v>
      </c>
      <c r="H35">
        <f t="shared" si="2"/>
        <v>1</v>
      </c>
    </row>
    <row r="36" spans="1:8">
      <c r="A36" s="30" t="s">
        <v>215</v>
      </c>
      <c r="B36" s="94">
        <f>' 5-Forecast Cash Flow + Profits'!AP169</f>
        <v>8233.9187051649242</v>
      </c>
      <c r="C36" s="80">
        <f>' 5-Forecast Cash Flow + Profits'!AM169</f>
        <v>-9766.0812948350722</v>
      </c>
      <c r="D36" s="80">
        <f>' 5-Forecast Cash Flow + Profits'!AN169</f>
        <v>14233.918705164924</v>
      </c>
      <c r="F36">
        <f t="shared" si="0"/>
        <v>1</v>
      </c>
      <c r="G36">
        <f t="shared" si="1"/>
        <v>0</v>
      </c>
      <c r="H36">
        <f t="shared" si="2"/>
        <v>1</v>
      </c>
    </row>
    <row r="37" spans="1:8">
      <c r="A37" s="30" t="s">
        <v>138</v>
      </c>
      <c r="B37" s="94">
        <f>' 5-Forecast Cash Flow + Profits'!AP92</f>
        <v>7896.7881536407367</v>
      </c>
      <c r="C37" s="80">
        <f>' 5-Forecast Cash Flow + Profits'!AM92</f>
        <v>-10103.211846359263</v>
      </c>
      <c r="D37" s="80">
        <f>' 5-Forecast Cash Flow + Profits'!AN92</f>
        <v>13896.788153640737</v>
      </c>
      <c r="F37">
        <f t="shared" si="0"/>
        <v>1</v>
      </c>
      <c r="G37">
        <f t="shared" si="1"/>
        <v>0</v>
      </c>
      <c r="H37">
        <f t="shared" si="2"/>
        <v>1</v>
      </c>
    </row>
    <row r="38" spans="1:8">
      <c r="A38" s="30" t="s">
        <v>126</v>
      </c>
      <c r="B38" s="94">
        <f>' 5-Forecast Cash Flow + Profits'!AP80</f>
        <v>7838.3405319819867</v>
      </c>
      <c r="C38" s="80">
        <f>' 5-Forecast Cash Flow + Profits'!AM80</f>
        <v>-10161.659468018013</v>
      </c>
      <c r="D38" s="80">
        <f>' 5-Forecast Cash Flow + Profits'!AN80</f>
        <v>13838.340531981987</v>
      </c>
      <c r="F38">
        <f t="shared" si="0"/>
        <v>1</v>
      </c>
      <c r="G38">
        <f t="shared" si="1"/>
        <v>0</v>
      </c>
      <c r="H38">
        <f t="shared" si="2"/>
        <v>1</v>
      </c>
    </row>
    <row r="39" spans="1:8">
      <c r="A39" s="30" t="s">
        <v>155</v>
      </c>
      <c r="B39" s="94">
        <f>' 5-Forecast Cash Flow + Profits'!AP109</f>
        <v>7446.2430945168453</v>
      </c>
      <c r="C39" s="80">
        <f>' 5-Forecast Cash Flow + Profits'!AM109</f>
        <v>-10553.756905483155</v>
      </c>
      <c r="D39" s="80">
        <f>' 5-Forecast Cash Flow + Profits'!AN109</f>
        <v>13446.243094516845</v>
      </c>
      <c r="F39">
        <f t="shared" si="0"/>
        <v>1</v>
      </c>
      <c r="G39">
        <f t="shared" si="1"/>
        <v>0</v>
      </c>
      <c r="H39">
        <f t="shared" si="2"/>
        <v>1</v>
      </c>
    </row>
    <row r="40" spans="1:8">
      <c r="A40" s="30" t="s">
        <v>244</v>
      </c>
      <c r="B40" s="94">
        <f>' 5-Forecast Cash Flow + Profits'!AP198</f>
        <v>7004.2506644192217</v>
      </c>
      <c r="C40" s="80">
        <f>' 5-Forecast Cash Flow + Profits'!AM198</f>
        <v>-10995.749335580778</v>
      </c>
      <c r="D40" s="80">
        <f>' 5-Forecast Cash Flow + Profits'!AN198</f>
        <v>13004.250664419222</v>
      </c>
      <c r="F40">
        <f t="shared" si="0"/>
        <v>1</v>
      </c>
      <c r="G40">
        <f t="shared" si="1"/>
        <v>0</v>
      </c>
      <c r="H40">
        <f t="shared" si="2"/>
        <v>1</v>
      </c>
    </row>
    <row r="41" spans="1:8">
      <c r="A41" s="30" t="s">
        <v>61</v>
      </c>
      <c r="B41" s="94">
        <f>' 5-Forecast Cash Flow + Profits'!AP15</f>
        <v>6949.2135161255974</v>
      </c>
      <c r="C41" s="80">
        <f>' 5-Forecast Cash Flow + Profits'!AM15</f>
        <v>-11050.786483874403</v>
      </c>
      <c r="D41" s="80">
        <f>' 5-Forecast Cash Flow + Profits'!AN15</f>
        <v>12949.213516125599</v>
      </c>
      <c r="F41">
        <f t="shared" si="0"/>
        <v>1</v>
      </c>
      <c r="G41">
        <f t="shared" si="1"/>
        <v>0</v>
      </c>
      <c r="H41">
        <f t="shared" si="2"/>
        <v>1</v>
      </c>
    </row>
    <row r="42" spans="1:8">
      <c r="A42" s="30" t="s">
        <v>85</v>
      </c>
      <c r="B42" s="94">
        <f>' 5-Forecast Cash Flow + Profits'!AP39</f>
        <v>6094.5487389485752</v>
      </c>
      <c r="C42" s="80">
        <f>' 5-Forecast Cash Flow + Profits'!AM39</f>
        <v>-11905.451261051428</v>
      </c>
      <c r="D42" s="80">
        <f>' 5-Forecast Cash Flow + Profits'!AN39</f>
        <v>12094.548738948575</v>
      </c>
      <c r="F42">
        <f t="shared" si="0"/>
        <v>1</v>
      </c>
      <c r="G42">
        <f t="shared" si="1"/>
        <v>0</v>
      </c>
      <c r="H42">
        <f t="shared" si="2"/>
        <v>1</v>
      </c>
    </row>
    <row r="43" spans="1:8">
      <c r="A43" s="30" t="s">
        <v>147</v>
      </c>
      <c r="B43" s="94">
        <f>' 5-Forecast Cash Flow + Profits'!AP101</f>
        <v>5773.2579502657973</v>
      </c>
      <c r="C43" s="80">
        <f>' 5-Forecast Cash Flow + Profits'!AM101</f>
        <v>-12226.742049734203</v>
      </c>
      <c r="D43" s="80">
        <f>' 5-Forecast Cash Flow + Profits'!AN101</f>
        <v>11773.257950265799</v>
      </c>
      <c r="F43">
        <f t="shared" si="0"/>
        <v>0</v>
      </c>
      <c r="G43">
        <f t="shared" si="1"/>
        <v>0</v>
      </c>
      <c r="H43">
        <f t="shared" si="2"/>
        <v>0</v>
      </c>
    </row>
    <row r="44" spans="1:8">
      <c r="A44" s="30" t="s">
        <v>134</v>
      </c>
      <c r="B44" s="94">
        <f>' 5-Forecast Cash Flow + Profits'!AP88</f>
        <v>5765.5056278739539</v>
      </c>
      <c r="C44" s="80">
        <f>' 5-Forecast Cash Flow + Profits'!AM88</f>
        <v>-12234.494372126046</v>
      </c>
      <c r="D44" s="80">
        <f>' 5-Forecast Cash Flow + Profits'!AN88</f>
        <v>11765.505627873954</v>
      </c>
      <c r="F44">
        <f t="shared" si="0"/>
        <v>0</v>
      </c>
      <c r="G44">
        <f t="shared" si="1"/>
        <v>0</v>
      </c>
      <c r="H44">
        <f t="shared" si="2"/>
        <v>0</v>
      </c>
    </row>
    <row r="45" spans="1:8">
      <c r="A45" s="30" t="s">
        <v>140</v>
      </c>
      <c r="B45" s="94">
        <f>' 5-Forecast Cash Flow + Profits'!AP94</f>
        <v>5701.3734952252271</v>
      </c>
      <c r="C45" s="80">
        <f>' 5-Forecast Cash Flow + Profits'!AM94</f>
        <v>-12298.626504774773</v>
      </c>
      <c r="D45" s="80">
        <f>' 5-Forecast Cash Flow + Profits'!AN94</f>
        <v>11701.373495225227</v>
      </c>
      <c r="F45">
        <f t="shared" si="0"/>
        <v>0</v>
      </c>
      <c r="G45">
        <f t="shared" si="1"/>
        <v>0</v>
      </c>
      <c r="H45">
        <f t="shared" si="2"/>
        <v>0</v>
      </c>
    </row>
    <row r="46" spans="1:8">
      <c r="A46" s="30" t="s">
        <v>274</v>
      </c>
      <c r="B46" s="94">
        <f>' 5-Forecast Cash Flow + Profits'!AP228</f>
        <v>5515.9647691626524</v>
      </c>
      <c r="C46" s="80">
        <f>' 5-Forecast Cash Flow + Profits'!AM228</f>
        <v>-12484.035230837348</v>
      </c>
      <c r="D46" s="80">
        <f>' 5-Forecast Cash Flow + Profits'!AN228</f>
        <v>11515.964769162652</v>
      </c>
      <c r="F46">
        <f t="shared" si="0"/>
        <v>0</v>
      </c>
      <c r="G46">
        <f t="shared" si="1"/>
        <v>0</v>
      </c>
      <c r="H46">
        <f t="shared" si="2"/>
        <v>0</v>
      </c>
    </row>
    <row r="47" spans="1:8">
      <c r="A47" s="30" t="s">
        <v>150</v>
      </c>
      <c r="B47" s="94">
        <f>' 5-Forecast Cash Flow + Profits'!AP104</f>
        <v>5131.8483919640967</v>
      </c>
      <c r="C47" s="80">
        <f>' 5-Forecast Cash Flow + Profits'!AM104</f>
        <v>-12868.151608035907</v>
      </c>
      <c r="D47" s="80">
        <f>' 5-Forecast Cash Flow + Profits'!AN104</f>
        <v>11131.848391964097</v>
      </c>
      <c r="F47">
        <f t="shared" si="0"/>
        <v>0</v>
      </c>
      <c r="G47">
        <f t="shared" si="1"/>
        <v>0</v>
      </c>
      <c r="H47">
        <f t="shared" si="2"/>
        <v>0</v>
      </c>
    </row>
    <row r="48" spans="1:8">
      <c r="A48" s="30" t="s">
        <v>54</v>
      </c>
      <c r="B48" s="94">
        <f>' 5-Forecast Cash Flow + Profits'!AP8</f>
        <v>4751.9076975810822</v>
      </c>
      <c r="C48" s="80">
        <f>' 5-Forecast Cash Flow + Profits'!AM8</f>
        <v>-13248.092302418918</v>
      </c>
      <c r="D48" s="80">
        <f>' 5-Forecast Cash Flow + Profits'!AN8</f>
        <v>10751.907697581082</v>
      </c>
      <c r="F48">
        <f t="shared" si="0"/>
        <v>0</v>
      </c>
      <c r="G48">
        <f t="shared" si="1"/>
        <v>0</v>
      </c>
      <c r="H48">
        <f t="shared" si="2"/>
        <v>0</v>
      </c>
    </row>
    <row r="49" spans="1:8">
      <c r="A49" s="30" t="s">
        <v>136</v>
      </c>
      <c r="B49" s="94">
        <f>' 5-Forecast Cash Flow + Profits'!AP90</f>
        <v>4685.6721203603593</v>
      </c>
      <c r="C49" s="80">
        <f>' 5-Forecast Cash Flow + Profits'!AM90</f>
        <v>-13314.327879639641</v>
      </c>
      <c r="D49" s="80">
        <f>' 5-Forecast Cash Flow + Profits'!AN90</f>
        <v>10685.672120360359</v>
      </c>
      <c r="F49">
        <f t="shared" si="0"/>
        <v>0</v>
      </c>
      <c r="G49">
        <f t="shared" si="1"/>
        <v>0</v>
      </c>
      <c r="H49">
        <f t="shared" si="2"/>
        <v>0</v>
      </c>
    </row>
    <row r="50" spans="1:8">
      <c r="A50" s="30" t="s">
        <v>219</v>
      </c>
      <c r="B50" s="94">
        <f>' 5-Forecast Cash Flow + Profits'!AP173</f>
        <v>4608.3920815995989</v>
      </c>
      <c r="C50" s="80">
        <f>' 5-Forecast Cash Flow + Profits'!AM173</f>
        <v>-13391.607918400401</v>
      </c>
      <c r="D50" s="80">
        <f>' 5-Forecast Cash Flow + Profits'!AN173</f>
        <v>10608.392081599599</v>
      </c>
      <c r="F50">
        <f t="shared" si="0"/>
        <v>0</v>
      </c>
      <c r="G50">
        <f t="shared" si="1"/>
        <v>0</v>
      </c>
      <c r="H50">
        <f t="shared" si="2"/>
        <v>0</v>
      </c>
    </row>
    <row r="51" spans="1:8">
      <c r="A51" s="30" t="s">
        <v>149</v>
      </c>
      <c r="B51" s="94">
        <f>' 5-Forecast Cash Flow + Profits'!AP103</f>
        <v>4573.4125021566069</v>
      </c>
      <c r="C51" s="80">
        <f>' 5-Forecast Cash Flow + Profits'!AM103</f>
        <v>-13426.587497843393</v>
      </c>
      <c r="D51" s="80">
        <f>' 5-Forecast Cash Flow + Profits'!AN103</f>
        <v>10573.412502156607</v>
      </c>
      <c r="F51">
        <f t="shared" si="0"/>
        <v>0</v>
      </c>
      <c r="G51">
        <f t="shared" si="1"/>
        <v>0</v>
      </c>
      <c r="H51">
        <f t="shared" si="2"/>
        <v>0</v>
      </c>
    </row>
    <row r="52" spans="1:8">
      <c r="A52" s="30" t="s">
        <v>156</v>
      </c>
      <c r="B52" s="94">
        <f>' 5-Forecast Cash Flow + Profits'!AP110</f>
        <v>3931.7308304498947</v>
      </c>
      <c r="C52" s="80">
        <f>' 5-Forecast Cash Flow + Profits'!AM110</f>
        <v>-14068.269169550109</v>
      </c>
      <c r="D52" s="80">
        <f>' 5-Forecast Cash Flow + Profits'!AN110</f>
        <v>9931.7308304498947</v>
      </c>
      <c r="F52">
        <f t="shared" si="0"/>
        <v>0</v>
      </c>
      <c r="G52">
        <f t="shared" si="1"/>
        <v>0</v>
      </c>
      <c r="H52">
        <f t="shared" si="2"/>
        <v>0</v>
      </c>
    </row>
    <row r="53" spans="1:8">
      <c r="A53" s="30" t="s">
        <v>53</v>
      </c>
      <c r="B53" s="94">
        <f>' 5-Forecast Cash Flow + Profits'!AP7</f>
        <v>3897.5250146144281</v>
      </c>
      <c r="C53" s="80">
        <f>' 5-Forecast Cash Flow + Profits'!AM7</f>
        <v>-14102.474985385576</v>
      </c>
      <c r="D53" s="80">
        <f>' 5-Forecast Cash Flow + Profits'!AN7</f>
        <v>9897.5250146144281</v>
      </c>
      <c r="F53">
        <f t="shared" si="0"/>
        <v>0</v>
      </c>
      <c r="G53">
        <f t="shared" si="1"/>
        <v>0</v>
      </c>
      <c r="H53">
        <f t="shared" si="2"/>
        <v>0</v>
      </c>
    </row>
    <row r="54" spans="1:8">
      <c r="A54" s="30" t="s">
        <v>70</v>
      </c>
      <c r="B54" s="94">
        <f>' 5-Forecast Cash Flow + Profits'!AP24</f>
        <v>3888.5629310815821</v>
      </c>
      <c r="C54" s="80">
        <f>' 5-Forecast Cash Flow + Profits'!AM24</f>
        <v>-14111.437068918418</v>
      </c>
      <c r="D54" s="80">
        <f>' 5-Forecast Cash Flow + Profits'!AN24</f>
        <v>9888.5629310815821</v>
      </c>
      <c r="F54">
        <f t="shared" si="0"/>
        <v>0</v>
      </c>
      <c r="G54">
        <f t="shared" si="1"/>
        <v>0</v>
      </c>
      <c r="H54">
        <f t="shared" si="2"/>
        <v>0</v>
      </c>
    </row>
    <row r="55" spans="1:8">
      <c r="A55" s="30" t="s">
        <v>223</v>
      </c>
      <c r="B55" s="94">
        <f>' 5-Forecast Cash Flow + Profits'!AP177</f>
        <v>3613.7511723283933</v>
      </c>
      <c r="C55" s="80">
        <f>' 5-Forecast Cash Flow + Profits'!AM177</f>
        <v>-14386.248827671603</v>
      </c>
      <c r="D55" s="80">
        <f>' 5-Forecast Cash Flow + Profits'!AN177</f>
        <v>9613.7511723283933</v>
      </c>
      <c r="F55">
        <f t="shared" si="0"/>
        <v>0</v>
      </c>
      <c r="G55">
        <f t="shared" si="1"/>
        <v>0</v>
      </c>
      <c r="H55">
        <f t="shared" si="2"/>
        <v>0</v>
      </c>
    </row>
    <row r="56" spans="1:8">
      <c r="A56" s="30" t="s">
        <v>142</v>
      </c>
      <c r="B56" s="94">
        <f>' 5-Forecast Cash Flow + Profits'!AP96</f>
        <v>3523.9376199552571</v>
      </c>
      <c r="C56" s="80">
        <f>' 5-Forecast Cash Flow + Profits'!AM96</f>
        <v>-14476.062380044739</v>
      </c>
      <c r="D56" s="80">
        <f>' 5-Forecast Cash Flow + Profits'!AN96</f>
        <v>9523.9376199552571</v>
      </c>
      <c r="F56">
        <f t="shared" si="0"/>
        <v>0</v>
      </c>
      <c r="G56">
        <f t="shared" si="1"/>
        <v>0</v>
      </c>
      <c r="H56">
        <f t="shared" si="2"/>
        <v>0</v>
      </c>
    </row>
    <row r="57" spans="1:8">
      <c r="A57" s="30" t="s">
        <v>214</v>
      </c>
      <c r="B57" s="94">
        <f>' 5-Forecast Cash Flow + Profits'!AP168</f>
        <v>3475.9321686270159</v>
      </c>
      <c r="C57" s="80">
        <f>' 5-Forecast Cash Flow + Profits'!AM168</f>
        <v>-14524.067831372988</v>
      </c>
      <c r="D57" s="80">
        <f>' 5-Forecast Cash Flow + Profits'!AN168</f>
        <v>9475.9321686270159</v>
      </c>
      <c r="F57">
        <f t="shared" si="0"/>
        <v>0</v>
      </c>
      <c r="G57">
        <f t="shared" si="1"/>
        <v>0</v>
      </c>
      <c r="H57">
        <f t="shared" si="2"/>
        <v>0</v>
      </c>
    </row>
    <row r="58" spans="1:8">
      <c r="A58" s="30" t="s">
        <v>78</v>
      </c>
      <c r="B58" s="94">
        <f>' 5-Forecast Cash Flow + Profits'!AP32</f>
        <v>3337.3677058698268</v>
      </c>
      <c r="C58" s="80">
        <f>' 5-Forecast Cash Flow + Profits'!AM32</f>
        <v>-14662.632294130173</v>
      </c>
      <c r="D58" s="80">
        <f>' 5-Forecast Cash Flow + Profits'!AN32</f>
        <v>9337.3677058698268</v>
      </c>
      <c r="F58">
        <f t="shared" si="0"/>
        <v>0</v>
      </c>
      <c r="G58">
        <f t="shared" si="1"/>
        <v>0</v>
      </c>
      <c r="H58">
        <f t="shared" si="2"/>
        <v>0</v>
      </c>
    </row>
    <row r="59" spans="1:8">
      <c r="A59" s="30" t="s">
        <v>125</v>
      </c>
      <c r="B59" s="94">
        <f>' 5-Forecast Cash Flow + Profits'!AP79</f>
        <v>3214.3721673873879</v>
      </c>
      <c r="C59" s="80">
        <f>' 5-Forecast Cash Flow + Profits'!AM79</f>
        <v>-14785.627832612612</v>
      </c>
      <c r="D59" s="80">
        <f>' 5-Forecast Cash Flow + Profits'!AN79</f>
        <v>9214.3721673873879</v>
      </c>
      <c r="F59">
        <f t="shared" si="0"/>
        <v>0</v>
      </c>
      <c r="G59">
        <f t="shared" si="1"/>
        <v>0</v>
      </c>
      <c r="H59">
        <f t="shared" si="2"/>
        <v>0</v>
      </c>
    </row>
    <row r="60" spans="1:8">
      <c r="A60" s="30" t="s">
        <v>146</v>
      </c>
      <c r="B60" s="94">
        <f>' 5-Forecast Cash Flow + Profits'!AP100</f>
        <v>3110.4559462025682</v>
      </c>
      <c r="C60" s="80">
        <f>' 5-Forecast Cash Flow + Profits'!AM100</f>
        <v>-14889.544053797435</v>
      </c>
      <c r="D60" s="80">
        <f>' 5-Forecast Cash Flow + Profits'!AN100</f>
        <v>9110.4559462025682</v>
      </c>
      <c r="F60">
        <f t="shared" si="0"/>
        <v>0</v>
      </c>
      <c r="G60">
        <f t="shared" si="1"/>
        <v>0</v>
      </c>
      <c r="H60">
        <f t="shared" si="2"/>
        <v>0</v>
      </c>
    </row>
    <row r="61" spans="1:8">
      <c r="A61" s="30" t="s">
        <v>135</v>
      </c>
      <c r="B61" s="94">
        <f>' 5-Forecast Cash Flow + Profits'!AP89</f>
        <v>2686.1204281319006</v>
      </c>
      <c r="C61" s="80">
        <f>' 5-Forecast Cash Flow + Profits'!AM89</f>
        <v>-15313.879571868099</v>
      </c>
      <c r="D61" s="80">
        <f>' 5-Forecast Cash Flow + Profits'!AN89</f>
        <v>8686.1204281319006</v>
      </c>
      <c r="F61">
        <f t="shared" si="0"/>
        <v>0</v>
      </c>
      <c r="G61">
        <f t="shared" si="1"/>
        <v>0</v>
      </c>
      <c r="H61">
        <f t="shared" si="2"/>
        <v>0</v>
      </c>
    </row>
    <row r="62" spans="1:8">
      <c r="A62" s="30" t="s">
        <v>264</v>
      </c>
      <c r="B62" s="94">
        <f>' 5-Forecast Cash Flow + Profits'!AP218</f>
        <v>2645.7831542404019</v>
      </c>
      <c r="C62" s="80">
        <f>' 5-Forecast Cash Flow + Profits'!AM218</f>
        <v>-15354.216845759598</v>
      </c>
      <c r="D62" s="80">
        <f>' 5-Forecast Cash Flow + Profits'!AN218</f>
        <v>8645.7831542404019</v>
      </c>
      <c r="F62">
        <f t="shared" si="0"/>
        <v>0</v>
      </c>
      <c r="G62">
        <f t="shared" si="1"/>
        <v>0</v>
      </c>
      <c r="H62">
        <f t="shared" si="2"/>
        <v>0</v>
      </c>
    </row>
    <row r="63" spans="1:8">
      <c r="A63" s="30" t="s">
        <v>165</v>
      </c>
      <c r="B63" s="94">
        <f>' 5-Forecast Cash Flow + Profits'!AP119</f>
        <v>2555.24700111723</v>
      </c>
      <c r="C63" s="80">
        <f>' 5-Forecast Cash Flow + Profits'!AM119</f>
        <v>-15444.75299888277</v>
      </c>
      <c r="D63" s="80">
        <f>' 5-Forecast Cash Flow + Profits'!AN119</f>
        <v>8555.24700111723</v>
      </c>
      <c r="F63">
        <f t="shared" si="0"/>
        <v>0</v>
      </c>
      <c r="G63">
        <f t="shared" si="1"/>
        <v>0</v>
      </c>
      <c r="H63">
        <f t="shared" si="2"/>
        <v>0</v>
      </c>
    </row>
    <row r="64" spans="1:8">
      <c r="A64" s="30" t="s">
        <v>108</v>
      </c>
      <c r="B64" s="94">
        <f>' 5-Forecast Cash Flow + Profits'!AP62</f>
        <v>2425.9400473873902</v>
      </c>
      <c r="C64" s="80">
        <f>' 5-Forecast Cash Flow + Profits'!AM62</f>
        <v>-15574.05995261261</v>
      </c>
      <c r="D64" s="80">
        <f>' 5-Forecast Cash Flow + Profits'!AN62</f>
        <v>8425.9400473873902</v>
      </c>
      <c r="F64">
        <f t="shared" si="0"/>
        <v>0</v>
      </c>
      <c r="G64">
        <f t="shared" si="1"/>
        <v>0</v>
      </c>
      <c r="H64">
        <f t="shared" si="2"/>
        <v>0</v>
      </c>
    </row>
    <row r="65" spans="1:8">
      <c r="A65" s="30" t="s">
        <v>144</v>
      </c>
      <c r="B65" s="94">
        <f>' 5-Forecast Cash Flow + Profits'!AP98</f>
        <v>2190.2271824227573</v>
      </c>
      <c r="C65" s="80">
        <f>' 5-Forecast Cash Flow + Profits'!AM98</f>
        <v>-15809.772817577243</v>
      </c>
      <c r="D65" s="80">
        <f>' 5-Forecast Cash Flow + Profits'!AN98</f>
        <v>8190.2271824227573</v>
      </c>
      <c r="F65">
        <f t="shared" si="0"/>
        <v>0</v>
      </c>
      <c r="G65">
        <f t="shared" si="1"/>
        <v>0</v>
      </c>
      <c r="H65">
        <f t="shared" si="2"/>
        <v>0</v>
      </c>
    </row>
    <row r="66" spans="1:8">
      <c r="A66" s="30" t="s">
        <v>195</v>
      </c>
      <c r="B66" s="94">
        <f>' 5-Forecast Cash Flow + Profits'!AP149</f>
        <v>1743.7584451683215</v>
      </c>
      <c r="C66" s="80">
        <f>' 5-Forecast Cash Flow + Profits'!AM149</f>
        <v>-16256.241554831679</v>
      </c>
      <c r="D66" s="80">
        <f>' 5-Forecast Cash Flow + Profits'!AN149</f>
        <v>7743.7584451683215</v>
      </c>
      <c r="F66">
        <f t="shared" si="0"/>
        <v>0</v>
      </c>
      <c r="G66">
        <f t="shared" si="1"/>
        <v>0</v>
      </c>
      <c r="H66">
        <f t="shared" si="2"/>
        <v>0</v>
      </c>
    </row>
    <row r="67" spans="1:8">
      <c r="A67" s="30" t="s">
        <v>143</v>
      </c>
      <c r="B67" s="94">
        <f>' 5-Forecast Cash Flow + Profits'!AP97</f>
        <v>1732.3699971242568</v>
      </c>
      <c r="C67" s="80">
        <f>' 5-Forecast Cash Flow + Profits'!AM97</f>
        <v>-16267.63000287574</v>
      </c>
      <c r="D67" s="80">
        <f>' 5-Forecast Cash Flow + Profits'!AN97</f>
        <v>7732.3699971242568</v>
      </c>
      <c r="F67">
        <f t="shared" ref="F67:F130" si="3">IF(B67&gt;=6000,1,0)</f>
        <v>0</v>
      </c>
      <c r="G67">
        <f t="shared" ref="G67:G130" si="4">IF(C67&gt;0,1,0)</f>
        <v>0</v>
      </c>
      <c r="H67">
        <f t="shared" si="2"/>
        <v>0</v>
      </c>
    </row>
    <row r="68" spans="1:8">
      <c r="A68" s="30" t="s">
        <v>222</v>
      </c>
      <c r="B68" s="94">
        <f>' 5-Forecast Cash Flow + Profits'!AP176</f>
        <v>1689.327301362584</v>
      </c>
      <c r="C68" s="80">
        <f>' 5-Forecast Cash Flow + Profits'!AM176</f>
        <v>-16310.672698637412</v>
      </c>
      <c r="D68" s="80">
        <f>' 5-Forecast Cash Flow + Profits'!AN176</f>
        <v>7689.327301362584</v>
      </c>
      <c r="F68">
        <f t="shared" si="3"/>
        <v>0</v>
      </c>
      <c r="G68">
        <f t="shared" si="4"/>
        <v>0</v>
      </c>
      <c r="H68">
        <f t="shared" ref="H68:H131" si="5">IF(SUM(C68+D68)&gt;0,1,0)</f>
        <v>0</v>
      </c>
    </row>
    <row r="69" spans="1:8">
      <c r="A69" s="30" t="s">
        <v>137</v>
      </c>
      <c r="B69" s="94">
        <f>' 5-Forecast Cash Flow + Profits'!AP91</f>
        <v>1414.3842808003719</v>
      </c>
      <c r="C69" s="80">
        <f>' 5-Forecast Cash Flow + Profits'!AM91</f>
        <v>-16585.615719199628</v>
      </c>
      <c r="D69" s="80">
        <f>' 5-Forecast Cash Flow + Profits'!AN91</f>
        <v>7414.3842808003719</v>
      </c>
      <c r="F69">
        <f t="shared" si="3"/>
        <v>0</v>
      </c>
      <c r="G69">
        <f t="shared" si="4"/>
        <v>0</v>
      </c>
      <c r="H69">
        <f t="shared" si="5"/>
        <v>0</v>
      </c>
    </row>
    <row r="70" spans="1:8">
      <c r="A70" s="30" t="s">
        <v>130</v>
      </c>
      <c r="B70" s="94">
        <f>' 5-Forecast Cash Flow + Profits'!AP84</f>
        <v>1264.4878002154364</v>
      </c>
      <c r="C70" s="80">
        <f>' 5-Forecast Cash Flow + Profits'!AM84</f>
        <v>-16735.512199784564</v>
      </c>
      <c r="D70" s="80">
        <f>' 5-Forecast Cash Flow + Profits'!AN84</f>
        <v>7264.4878002154364</v>
      </c>
      <c r="F70">
        <f t="shared" si="3"/>
        <v>0</v>
      </c>
      <c r="G70">
        <f t="shared" si="4"/>
        <v>0</v>
      </c>
      <c r="H70">
        <f t="shared" si="5"/>
        <v>0</v>
      </c>
    </row>
    <row r="71" spans="1:8">
      <c r="A71" s="30" t="s">
        <v>111</v>
      </c>
      <c r="B71" s="94">
        <f>' 5-Forecast Cash Flow + Profits'!AP65</f>
        <v>830.3715933812673</v>
      </c>
      <c r="C71" s="80">
        <f>' 5-Forecast Cash Flow + Profits'!AM65</f>
        <v>-17169.628406618733</v>
      </c>
      <c r="D71" s="80">
        <f>' 5-Forecast Cash Flow + Profits'!AN65</f>
        <v>6830.3715933812655</v>
      </c>
      <c r="F71">
        <f t="shared" si="3"/>
        <v>0</v>
      </c>
      <c r="G71">
        <f t="shared" si="4"/>
        <v>0</v>
      </c>
      <c r="H71">
        <f t="shared" si="5"/>
        <v>0</v>
      </c>
    </row>
    <row r="72" spans="1:8">
      <c r="A72" s="30" t="s">
        <v>80</v>
      </c>
      <c r="B72" s="94">
        <f>' 5-Forecast Cash Flow + Profits'!AP34</f>
        <v>801.49789073220018</v>
      </c>
      <c r="C72" s="80">
        <f>' 5-Forecast Cash Flow + Profits'!AM34</f>
        <v>-17198.5021092678</v>
      </c>
      <c r="D72" s="80">
        <f>' 5-Forecast Cash Flow + Profits'!AN34</f>
        <v>6801.4978907321984</v>
      </c>
      <c r="F72">
        <f t="shared" si="3"/>
        <v>0</v>
      </c>
      <c r="G72">
        <f t="shared" si="4"/>
        <v>0</v>
      </c>
      <c r="H72">
        <f t="shared" si="5"/>
        <v>0</v>
      </c>
    </row>
    <row r="73" spans="1:8">
      <c r="A73" s="30" t="s">
        <v>210</v>
      </c>
      <c r="B73" s="94">
        <f>' 5-Forecast Cash Flow + Profits'!AP164</f>
        <v>682.1290022522553</v>
      </c>
      <c r="C73" s="80">
        <f>' 5-Forecast Cash Flow + Profits'!AM164</f>
        <v>-17317.870997747745</v>
      </c>
      <c r="D73" s="80">
        <f>' 5-Forecast Cash Flow + Profits'!AN164</f>
        <v>6682.1290022522553</v>
      </c>
      <c r="F73">
        <f t="shared" si="3"/>
        <v>0</v>
      </c>
      <c r="G73">
        <f t="shared" si="4"/>
        <v>0</v>
      </c>
      <c r="H73">
        <f t="shared" si="5"/>
        <v>0</v>
      </c>
    </row>
    <row r="74" spans="1:8">
      <c r="A74" s="30" t="s">
        <v>185</v>
      </c>
      <c r="B74" s="94">
        <f>' 5-Forecast Cash Flow + Profits'!AP139</f>
        <v>202.56620439523613</v>
      </c>
      <c r="C74" s="80">
        <f>' 5-Forecast Cash Flow + Profits'!AM139</f>
        <v>-17797.433795604764</v>
      </c>
      <c r="D74" s="80">
        <f>' 5-Forecast Cash Flow + Profits'!AN139</f>
        <v>6202.5662043952361</v>
      </c>
      <c r="F74">
        <f t="shared" si="3"/>
        <v>0</v>
      </c>
      <c r="G74">
        <f t="shared" si="4"/>
        <v>0</v>
      </c>
      <c r="H74">
        <f t="shared" si="5"/>
        <v>0</v>
      </c>
    </row>
    <row r="75" spans="1:8">
      <c r="A75" s="30" t="s">
        <v>57</v>
      </c>
      <c r="B75" s="94">
        <f>' 5-Forecast Cash Flow + Profits'!AP11</f>
        <v>133.22548759251731</v>
      </c>
      <c r="C75" s="80">
        <f>' 5-Forecast Cash Flow + Profits'!AM11</f>
        <v>-17866.774512407483</v>
      </c>
      <c r="D75" s="80">
        <f>' 5-Forecast Cash Flow + Profits'!AN11</f>
        <v>6133.2254875925155</v>
      </c>
      <c r="F75">
        <f t="shared" si="3"/>
        <v>0</v>
      </c>
      <c r="G75">
        <f t="shared" si="4"/>
        <v>0</v>
      </c>
      <c r="H75">
        <f t="shared" si="5"/>
        <v>0</v>
      </c>
    </row>
    <row r="76" spans="1:8">
      <c r="A76" s="30" t="s">
        <v>152</v>
      </c>
      <c r="B76" s="94">
        <f>' 5-Forecast Cash Flow + Profits'!AP106</f>
        <v>104.30275660819825</v>
      </c>
      <c r="C76" s="80">
        <f>' 5-Forecast Cash Flow + Profits'!AM106</f>
        <v>-17895.697243391805</v>
      </c>
      <c r="D76" s="80">
        <f>' 5-Forecast Cash Flow + Profits'!AN106</f>
        <v>6104.3027566081983</v>
      </c>
      <c r="F76">
        <f t="shared" si="3"/>
        <v>0</v>
      </c>
      <c r="G76">
        <f t="shared" si="4"/>
        <v>0</v>
      </c>
      <c r="H76">
        <f t="shared" si="5"/>
        <v>0</v>
      </c>
    </row>
    <row r="77" spans="1:8">
      <c r="A77" s="30" t="s">
        <v>183</v>
      </c>
      <c r="B77" s="94">
        <f>' 5-Forecast Cash Flow + Profits'!AP137</f>
        <v>-39.032251976605039</v>
      </c>
      <c r="C77" s="80">
        <f>' 5-Forecast Cash Flow + Profits'!AM137</f>
        <v>-18039.032251976605</v>
      </c>
      <c r="D77" s="80">
        <f>' 5-Forecast Cash Flow + Profits'!AN137</f>
        <v>5960.967748023395</v>
      </c>
      <c r="F77">
        <f t="shared" si="3"/>
        <v>0</v>
      </c>
      <c r="G77">
        <f t="shared" si="4"/>
        <v>0</v>
      </c>
      <c r="H77">
        <f t="shared" si="5"/>
        <v>0</v>
      </c>
    </row>
    <row r="78" spans="1:8">
      <c r="A78" s="30" t="s">
        <v>289</v>
      </c>
      <c r="B78" s="94">
        <f>' 5-Forecast Cash Flow + Profits'!AP243</f>
        <v>-276.24016456323079</v>
      </c>
      <c r="C78" s="80">
        <f>' 5-Forecast Cash Flow + Profits'!AM243</f>
        <v>-18276.240164563234</v>
      </c>
      <c r="D78" s="80">
        <f>' 5-Forecast Cash Flow + Profits'!AN243</f>
        <v>5723.7598354367692</v>
      </c>
      <c r="F78">
        <f t="shared" si="3"/>
        <v>0</v>
      </c>
      <c r="G78">
        <f t="shared" si="4"/>
        <v>0</v>
      </c>
      <c r="H78">
        <f t="shared" si="5"/>
        <v>0</v>
      </c>
    </row>
    <row r="79" spans="1:8">
      <c r="A79" s="30" t="s">
        <v>82</v>
      </c>
      <c r="B79" s="94">
        <f>' 5-Forecast Cash Flow + Profits'!AP36</f>
        <v>-525.37764881848125</v>
      </c>
      <c r="C79" s="80">
        <f>' 5-Forecast Cash Flow + Profits'!AM36</f>
        <v>-18525.377648818481</v>
      </c>
      <c r="D79" s="80">
        <f>' 5-Forecast Cash Flow + Profits'!AN36</f>
        <v>5474.6223511815169</v>
      </c>
      <c r="F79">
        <f t="shared" si="3"/>
        <v>0</v>
      </c>
      <c r="G79">
        <f t="shared" si="4"/>
        <v>0</v>
      </c>
      <c r="H79">
        <f t="shared" si="5"/>
        <v>0</v>
      </c>
    </row>
    <row r="80" spans="1:8">
      <c r="A80" s="30" t="s">
        <v>163</v>
      </c>
      <c r="B80" s="94">
        <f>' 5-Forecast Cash Flow + Profits'!AP117</f>
        <v>-559.27816790121869</v>
      </c>
      <c r="C80" s="80">
        <f>' 5-Forecast Cash Flow + Profits'!AM117</f>
        <v>-18559.278167901219</v>
      </c>
      <c r="D80" s="80">
        <f>' 5-Forecast Cash Flow + Profits'!AN117</f>
        <v>5440.7218320987813</v>
      </c>
      <c r="F80">
        <f t="shared" si="3"/>
        <v>0</v>
      </c>
      <c r="G80">
        <f t="shared" si="4"/>
        <v>0</v>
      </c>
      <c r="H80">
        <f t="shared" si="5"/>
        <v>0</v>
      </c>
    </row>
    <row r="81" spans="1:8">
      <c r="A81" s="30" t="s">
        <v>200</v>
      </c>
      <c r="B81" s="94">
        <f>' 5-Forecast Cash Flow + Profits'!AP154</f>
        <v>-595.30303963963524</v>
      </c>
      <c r="C81" s="80">
        <f>' 5-Forecast Cash Flow + Profits'!AM154</f>
        <v>-18595.303039639635</v>
      </c>
      <c r="D81" s="80">
        <f>' 5-Forecast Cash Flow + Profits'!AN154</f>
        <v>5404.6969603603648</v>
      </c>
      <c r="F81">
        <f t="shared" si="3"/>
        <v>0</v>
      </c>
      <c r="G81">
        <f t="shared" si="4"/>
        <v>0</v>
      </c>
      <c r="H81">
        <f t="shared" si="5"/>
        <v>0</v>
      </c>
    </row>
    <row r="82" spans="1:8">
      <c r="A82" s="30" t="s">
        <v>263</v>
      </c>
      <c r="B82" s="94">
        <f>' 5-Forecast Cash Flow + Profits'!AP217</f>
        <v>-679.07127294652673</v>
      </c>
      <c r="C82" s="80">
        <f>' 5-Forecast Cash Flow + Profits'!AM217</f>
        <v>-18679.071272946523</v>
      </c>
      <c r="D82" s="80">
        <f>' 5-Forecast Cash Flow + Profits'!AN217</f>
        <v>5320.9287270534733</v>
      </c>
      <c r="F82">
        <f t="shared" si="3"/>
        <v>0</v>
      </c>
      <c r="G82">
        <f t="shared" si="4"/>
        <v>0</v>
      </c>
      <c r="H82">
        <f t="shared" si="5"/>
        <v>0</v>
      </c>
    </row>
    <row r="83" spans="1:8">
      <c r="A83" s="30" t="s">
        <v>76</v>
      </c>
      <c r="B83" s="94">
        <f>' 5-Forecast Cash Flow + Profits'!AP30</f>
        <v>-1029.6811835618391</v>
      </c>
      <c r="C83" s="80">
        <f>' 5-Forecast Cash Flow + Profits'!AM30</f>
        <v>-19029.681183561835</v>
      </c>
      <c r="D83" s="80">
        <f>' 5-Forecast Cash Flow + Profits'!AN30</f>
        <v>4970.3188164381609</v>
      </c>
      <c r="F83">
        <f t="shared" si="3"/>
        <v>0</v>
      </c>
      <c r="G83">
        <f t="shared" si="4"/>
        <v>0</v>
      </c>
      <c r="H83">
        <f t="shared" si="5"/>
        <v>0</v>
      </c>
    </row>
    <row r="84" spans="1:8">
      <c r="A84" s="30" t="s">
        <v>248</v>
      </c>
      <c r="B84" s="94">
        <f>' 5-Forecast Cash Flow + Profits'!AP202</f>
        <v>-1041.5434959838931</v>
      </c>
      <c r="C84" s="80">
        <f>' 5-Forecast Cash Flow + Profits'!AM202</f>
        <v>-19041.543495983889</v>
      </c>
      <c r="D84" s="80">
        <f>' 5-Forecast Cash Flow + Profits'!AN202</f>
        <v>4958.4565040161069</v>
      </c>
      <c r="F84">
        <f t="shared" si="3"/>
        <v>0</v>
      </c>
      <c r="G84">
        <f t="shared" si="4"/>
        <v>0</v>
      </c>
      <c r="H84">
        <f t="shared" si="5"/>
        <v>0</v>
      </c>
    </row>
    <row r="85" spans="1:8">
      <c r="A85" s="30" t="s">
        <v>245</v>
      </c>
      <c r="B85" s="94">
        <f>' 5-Forecast Cash Flow + Profits'!AP199</f>
        <v>-1244.9624909225786</v>
      </c>
      <c r="C85" s="80">
        <f>' 5-Forecast Cash Flow + Profits'!AM199</f>
        <v>-19244.962490922582</v>
      </c>
      <c r="D85" s="80">
        <f>' 5-Forecast Cash Flow + Profits'!AN199</f>
        <v>4755.0375090774214</v>
      </c>
      <c r="F85">
        <f t="shared" si="3"/>
        <v>0</v>
      </c>
      <c r="G85">
        <f t="shared" si="4"/>
        <v>0</v>
      </c>
      <c r="H85">
        <f t="shared" si="5"/>
        <v>0</v>
      </c>
    </row>
    <row r="86" spans="1:8">
      <c r="A86" s="30" t="s">
        <v>231</v>
      </c>
      <c r="B86" s="94">
        <f>' 5-Forecast Cash Flow + Profits'!AP185</f>
        <v>-1442.7543810156421</v>
      </c>
      <c r="C86" s="80">
        <f>' 5-Forecast Cash Flow + Profits'!AM185</f>
        <v>-19442.754381015642</v>
      </c>
      <c r="D86" s="80">
        <f>' 5-Forecast Cash Flow + Profits'!AN185</f>
        <v>4557.245618984356</v>
      </c>
      <c r="F86">
        <f t="shared" si="3"/>
        <v>0</v>
      </c>
      <c r="G86">
        <f t="shared" si="4"/>
        <v>0</v>
      </c>
      <c r="H86">
        <f t="shared" si="5"/>
        <v>0</v>
      </c>
    </row>
    <row r="87" spans="1:8">
      <c r="A87" s="30" t="s">
        <v>164</v>
      </c>
      <c r="B87" s="94">
        <f>' 5-Forecast Cash Flow + Profits'!AP118</f>
        <v>-1473.5568141160584</v>
      </c>
      <c r="C87" s="80">
        <f>' 5-Forecast Cash Flow + Profits'!AM118</f>
        <v>-19473.556814116055</v>
      </c>
      <c r="D87" s="80">
        <f>' 5-Forecast Cash Flow + Profits'!AN118</f>
        <v>4526.4431858839416</v>
      </c>
      <c r="F87">
        <f t="shared" si="3"/>
        <v>0</v>
      </c>
      <c r="G87">
        <f t="shared" si="4"/>
        <v>0</v>
      </c>
      <c r="H87">
        <f t="shared" si="5"/>
        <v>0</v>
      </c>
    </row>
    <row r="88" spans="1:8">
      <c r="A88" s="30" t="s">
        <v>83</v>
      </c>
      <c r="B88" s="94">
        <f>' 5-Forecast Cash Flow + Profits'!AP37</f>
        <v>-1651.0466610600197</v>
      </c>
      <c r="C88" s="80">
        <f>' 5-Forecast Cash Flow + Profits'!AM37</f>
        <v>-19651.04666106002</v>
      </c>
      <c r="D88" s="80">
        <f>' 5-Forecast Cash Flow + Profits'!AN37</f>
        <v>4348.9533389399803</v>
      </c>
      <c r="F88">
        <f t="shared" si="3"/>
        <v>0</v>
      </c>
      <c r="G88">
        <f t="shared" si="4"/>
        <v>0</v>
      </c>
      <c r="H88">
        <f t="shared" si="5"/>
        <v>0</v>
      </c>
    </row>
    <row r="89" spans="1:8">
      <c r="A89" s="30" t="s">
        <v>241</v>
      </c>
      <c r="B89" s="94">
        <f>' 5-Forecast Cash Flow + Profits'!AP195</f>
        <v>-1682.7340912566506</v>
      </c>
      <c r="C89" s="80">
        <f>' 5-Forecast Cash Flow + Profits'!AM195</f>
        <v>-19682.734091256651</v>
      </c>
      <c r="D89" s="80">
        <f>' 5-Forecast Cash Flow + Profits'!AN195</f>
        <v>4317.2659087433476</v>
      </c>
      <c r="F89">
        <f t="shared" si="3"/>
        <v>0</v>
      </c>
      <c r="G89">
        <f t="shared" si="4"/>
        <v>0</v>
      </c>
      <c r="H89">
        <f t="shared" si="5"/>
        <v>0</v>
      </c>
    </row>
    <row r="90" spans="1:8">
      <c r="A90" s="30" t="s">
        <v>273</v>
      </c>
      <c r="B90" s="94">
        <f>' 5-Forecast Cash Flow + Profits'!AP227</f>
        <v>-2290.3339027147958</v>
      </c>
      <c r="C90" s="80">
        <f>' 5-Forecast Cash Flow + Profits'!AM227</f>
        <v>-20290.333902714796</v>
      </c>
      <c r="D90" s="80">
        <f>' 5-Forecast Cash Flow + Profits'!AN227</f>
        <v>3709.6660972852042</v>
      </c>
      <c r="F90">
        <f t="shared" si="3"/>
        <v>0</v>
      </c>
      <c r="G90">
        <f t="shared" si="4"/>
        <v>0</v>
      </c>
      <c r="H90">
        <f t="shared" si="5"/>
        <v>0</v>
      </c>
    </row>
    <row r="91" spans="1:8">
      <c r="A91" s="30" t="s">
        <v>252</v>
      </c>
      <c r="B91" s="94">
        <f>' 5-Forecast Cash Flow + Profits'!AP206</f>
        <v>-2727.08917936332</v>
      </c>
      <c r="C91" s="80">
        <f>' 5-Forecast Cash Flow + Profits'!AM206</f>
        <v>-20727.08917936332</v>
      </c>
      <c r="D91" s="80">
        <f>' 5-Forecast Cash Flow + Profits'!AN206</f>
        <v>3272.91082063668</v>
      </c>
      <c r="F91">
        <f t="shared" si="3"/>
        <v>0</v>
      </c>
      <c r="G91">
        <f t="shared" si="4"/>
        <v>0</v>
      </c>
      <c r="H91">
        <f t="shared" si="5"/>
        <v>0</v>
      </c>
    </row>
    <row r="92" spans="1:8">
      <c r="A92" s="30" t="s">
        <v>254</v>
      </c>
      <c r="B92" s="94">
        <f>' 5-Forecast Cash Flow + Profits'!AP208</f>
        <v>-2826.3693665240353</v>
      </c>
      <c r="C92" s="80">
        <f>' 5-Forecast Cash Flow + Profits'!AM208</f>
        <v>-20826.369366524035</v>
      </c>
      <c r="D92" s="80">
        <f>' 5-Forecast Cash Flow + Profits'!AN208</f>
        <v>3173.6306334759647</v>
      </c>
      <c r="F92">
        <f t="shared" si="3"/>
        <v>0</v>
      </c>
      <c r="G92">
        <f t="shared" si="4"/>
        <v>0</v>
      </c>
      <c r="H92">
        <f t="shared" si="5"/>
        <v>0</v>
      </c>
    </row>
    <row r="93" spans="1:8">
      <c r="A93" s="30" t="s">
        <v>104</v>
      </c>
      <c r="B93" s="94">
        <f>' 5-Forecast Cash Flow + Profits'!AP58</f>
        <v>-3241.3512730394505</v>
      </c>
      <c r="C93" s="80">
        <f>' 5-Forecast Cash Flow + Profits'!AM58</f>
        <v>-21241.351273039447</v>
      </c>
      <c r="D93" s="80">
        <f>' 5-Forecast Cash Flow + Profits'!AN58</f>
        <v>2758.6487269605495</v>
      </c>
      <c r="F93">
        <f t="shared" si="3"/>
        <v>0</v>
      </c>
      <c r="G93">
        <f t="shared" si="4"/>
        <v>0</v>
      </c>
      <c r="H93">
        <f t="shared" si="5"/>
        <v>0</v>
      </c>
    </row>
    <row r="94" spans="1:8">
      <c r="A94" s="30" t="s">
        <v>179</v>
      </c>
      <c r="B94" s="94">
        <f>' 5-Forecast Cash Flow + Profits'!AP133</f>
        <v>-3436.8687244007087</v>
      </c>
      <c r="C94" s="80">
        <f>' 5-Forecast Cash Flow + Profits'!AM133</f>
        <v>-21436.868724400709</v>
      </c>
      <c r="D94" s="80">
        <f>' 5-Forecast Cash Flow + Profits'!AN133</f>
        <v>2563.1312755992913</v>
      </c>
      <c r="F94">
        <f t="shared" si="3"/>
        <v>0</v>
      </c>
      <c r="G94">
        <f t="shared" si="4"/>
        <v>0</v>
      </c>
      <c r="H94">
        <f t="shared" si="5"/>
        <v>0</v>
      </c>
    </row>
    <row r="95" spans="1:8">
      <c r="A95" s="30" t="s">
        <v>79</v>
      </c>
      <c r="B95" s="94">
        <f>' 5-Forecast Cash Flow + Profits'!AP33</f>
        <v>-3488.3039703602299</v>
      </c>
      <c r="C95" s="80">
        <f>' 5-Forecast Cash Flow + Profits'!AM33</f>
        <v>-21488.30397036023</v>
      </c>
      <c r="D95" s="80">
        <f>' 5-Forecast Cash Flow + Profits'!AN33</f>
        <v>2511.6960296397701</v>
      </c>
      <c r="F95">
        <f t="shared" si="3"/>
        <v>0</v>
      </c>
      <c r="G95">
        <f t="shared" si="4"/>
        <v>0</v>
      </c>
      <c r="H95">
        <f t="shared" si="5"/>
        <v>0</v>
      </c>
    </row>
    <row r="96" spans="1:8">
      <c r="A96" s="30" t="s">
        <v>93</v>
      </c>
      <c r="B96" s="94">
        <f>' 5-Forecast Cash Flow + Profits'!AP47</f>
        <v>-3561.6924366332241</v>
      </c>
      <c r="C96" s="80">
        <f>' 5-Forecast Cash Flow + Profits'!AM47</f>
        <v>-21561.692436633224</v>
      </c>
      <c r="D96" s="80">
        <f>' 5-Forecast Cash Flow + Profits'!AN47</f>
        <v>2438.3075633667759</v>
      </c>
      <c r="F96">
        <f t="shared" si="3"/>
        <v>0</v>
      </c>
      <c r="G96">
        <f t="shared" si="4"/>
        <v>0</v>
      </c>
      <c r="H96">
        <f t="shared" si="5"/>
        <v>0</v>
      </c>
    </row>
    <row r="97" spans="1:8">
      <c r="A97" s="30" t="s">
        <v>158</v>
      </c>
      <c r="B97" s="94">
        <f>' 5-Forecast Cash Flow + Profits'!AP112</f>
        <v>-4122.8279845507168</v>
      </c>
      <c r="C97" s="80">
        <f>' 5-Forecast Cash Flow + Profits'!AM112</f>
        <v>-22122.827984550717</v>
      </c>
      <c r="D97" s="80">
        <f>' 5-Forecast Cash Flow + Profits'!AN112</f>
        <v>1877.1720154492832</v>
      </c>
      <c r="F97">
        <f t="shared" si="3"/>
        <v>0</v>
      </c>
      <c r="G97">
        <f t="shared" si="4"/>
        <v>0</v>
      </c>
      <c r="H97">
        <f t="shared" si="5"/>
        <v>0</v>
      </c>
    </row>
    <row r="98" spans="1:8">
      <c r="A98" s="30" t="s">
        <v>202</v>
      </c>
      <c r="B98" s="94">
        <f>' 5-Forecast Cash Flow + Profits'!AP156</f>
        <v>-4126.8709196396376</v>
      </c>
      <c r="C98" s="80">
        <f>' 5-Forecast Cash Flow + Profits'!AM156</f>
        <v>-22126.870919639638</v>
      </c>
      <c r="D98" s="80">
        <f>' 5-Forecast Cash Flow + Profits'!AN156</f>
        <v>1873.1290803603624</v>
      </c>
      <c r="F98">
        <f t="shared" si="3"/>
        <v>0</v>
      </c>
      <c r="G98">
        <f t="shared" si="4"/>
        <v>0</v>
      </c>
      <c r="H98">
        <f t="shared" si="5"/>
        <v>0</v>
      </c>
    </row>
    <row r="99" spans="1:8">
      <c r="A99" s="30" t="s">
        <v>184</v>
      </c>
      <c r="B99" s="94">
        <f>' 5-Forecast Cash Flow + Profits'!AP138</f>
        <v>-4228.0752340477047</v>
      </c>
      <c r="C99" s="80">
        <f>' 5-Forecast Cash Flow + Profits'!AM138</f>
        <v>-22228.075234047705</v>
      </c>
      <c r="D99" s="80">
        <f>' 5-Forecast Cash Flow + Profits'!AN138</f>
        <v>1771.9247659522953</v>
      </c>
      <c r="F99">
        <f t="shared" si="3"/>
        <v>0</v>
      </c>
      <c r="G99">
        <f t="shared" si="4"/>
        <v>0</v>
      </c>
      <c r="H99">
        <f t="shared" si="5"/>
        <v>0</v>
      </c>
    </row>
    <row r="100" spans="1:8">
      <c r="A100" s="30" t="s">
        <v>129</v>
      </c>
      <c r="B100" s="94">
        <f>' 5-Forecast Cash Flow + Profits'!AP83</f>
        <v>-4425.1009994587148</v>
      </c>
      <c r="C100" s="80">
        <f>' 5-Forecast Cash Flow + Profits'!AM83</f>
        <v>-22425.100999458715</v>
      </c>
      <c r="D100" s="80">
        <f>' 5-Forecast Cash Flow + Profits'!AN83</f>
        <v>1574.8990005412852</v>
      </c>
      <c r="F100">
        <f t="shared" si="3"/>
        <v>0</v>
      </c>
      <c r="G100">
        <f t="shared" si="4"/>
        <v>0</v>
      </c>
      <c r="H100">
        <f t="shared" si="5"/>
        <v>0</v>
      </c>
    </row>
    <row r="101" spans="1:8">
      <c r="A101" s="30" t="s">
        <v>94</v>
      </c>
      <c r="B101" s="94">
        <f>' 5-Forecast Cash Flow + Profits'!AP48</f>
        <v>-4487.9216150450447</v>
      </c>
      <c r="C101" s="80">
        <f>' 5-Forecast Cash Flow + Profits'!AM48</f>
        <v>-22487.921615045045</v>
      </c>
      <c r="D101" s="80">
        <f>' 5-Forecast Cash Flow + Profits'!AN48</f>
        <v>1512.0783849549553</v>
      </c>
      <c r="F101">
        <f t="shared" si="3"/>
        <v>0</v>
      </c>
      <c r="G101">
        <f t="shared" si="4"/>
        <v>0</v>
      </c>
      <c r="H101">
        <f t="shared" si="5"/>
        <v>0</v>
      </c>
    </row>
    <row r="102" spans="1:8">
      <c r="A102" s="30" t="s">
        <v>58</v>
      </c>
      <c r="B102" s="94">
        <f>' 5-Forecast Cash Flow + Profits'!AP12</f>
        <v>-4488.2434154744442</v>
      </c>
      <c r="C102" s="80">
        <f>' 5-Forecast Cash Flow + Profits'!AM12</f>
        <v>-22488.243415474444</v>
      </c>
      <c r="D102" s="80">
        <f>' 5-Forecast Cash Flow + Profits'!AN12</f>
        <v>1511.756584525554</v>
      </c>
      <c r="F102">
        <f t="shared" si="3"/>
        <v>0</v>
      </c>
      <c r="G102">
        <f t="shared" si="4"/>
        <v>0</v>
      </c>
      <c r="H102">
        <f t="shared" si="5"/>
        <v>0</v>
      </c>
    </row>
    <row r="103" spans="1:8">
      <c r="A103" s="30" t="s">
        <v>170</v>
      </c>
      <c r="B103" s="94">
        <f>' 5-Forecast Cash Flow + Profits'!AP124</f>
        <v>-4576.8692639152032</v>
      </c>
      <c r="C103" s="80">
        <f>' 5-Forecast Cash Flow + Profits'!AM124</f>
        <v>-22576.8692639152</v>
      </c>
      <c r="D103" s="80">
        <f>' 5-Forecast Cash Flow + Profits'!AN124</f>
        <v>1423.1307360847968</v>
      </c>
      <c r="F103">
        <f t="shared" si="3"/>
        <v>0</v>
      </c>
      <c r="G103">
        <f t="shared" si="4"/>
        <v>0</v>
      </c>
      <c r="H103">
        <f t="shared" si="5"/>
        <v>0</v>
      </c>
    </row>
    <row r="104" spans="1:8">
      <c r="A104" s="30" t="s">
        <v>115</v>
      </c>
      <c r="B104" s="94">
        <f>' 5-Forecast Cash Flow + Profits'!AP69</f>
        <v>-4821.8152253153203</v>
      </c>
      <c r="C104" s="80">
        <f>' 5-Forecast Cash Flow + Profits'!AM69</f>
        <v>-22821.81522531532</v>
      </c>
      <c r="D104" s="80">
        <f>' 5-Forecast Cash Flow + Profits'!AN69</f>
        <v>1178.1847746846797</v>
      </c>
      <c r="F104">
        <f t="shared" si="3"/>
        <v>0</v>
      </c>
      <c r="G104">
        <f t="shared" si="4"/>
        <v>0</v>
      </c>
      <c r="H104">
        <f t="shared" si="5"/>
        <v>0</v>
      </c>
    </row>
    <row r="105" spans="1:8">
      <c r="A105" s="30" t="s">
        <v>171</v>
      </c>
      <c r="B105" s="94">
        <f>' 5-Forecast Cash Flow + Profits'!AP125</f>
        <v>-4878.7139041729606</v>
      </c>
      <c r="C105" s="80">
        <f>' 5-Forecast Cash Flow + Profits'!AM125</f>
        <v>-22878.713904172961</v>
      </c>
      <c r="D105" s="80">
        <f>' 5-Forecast Cash Flow + Profits'!AN125</f>
        <v>1121.2860958270394</v>
      </c>
      <c r="F105">
        <f t="shared" si="3"/>
        <v>0</v>
      </c>
      <c r="G105">
        <f t="shared" si="4"/>
        <v>0</v>
      </c>
      <c r="H105">
        <f t="shared" si="5"/>
        <v>0</v>
      </c>
    </row>
    <row r="106" spans="1:8">
      <c r="A106" s="30" t="s">
        <v>133</v>
      </c>
      <c r="B106" s="94">
        <f>' 5-Forecast Cash Flow + Profits'!AP87</f>
        <v>-4925.5683063090837</v>
      </c>
      <c r="C106" s="80">
        <f>' 5-Forecast Cash Flow + Profits'!AM87</f>
        <v>-22925.568306309084</v>
      </c>
      <c r="D106" s="80">
        <f>' 5-Forecast Cash Flow + Profits'!AN87</f>
        <v>1074.4316936909163</v>
      </c>
      <c r="F106">
        <f t="shared" si="3"/>
        <v>0</v>
      </c>
      <c r="G106">
        <f t="shared" si="4"/>
        <v>0</v>
      </c>
      <c r="H106">
        <f t="shared" si="5"/>
        <v>0</v>
      </c>
    </row>
    <row r="107" spans="1:8">
      <c r="A107" s="30" t="s">
        <v>139</v>
      </c>
      <c r="B107" s="94">
        <f>' 5-Forecast Cash Flow + Profits'!AP93</f>
        <v>-5101.7501137631843</v>
      </c>
      <c r="C107" s="80">
        <f>' 5-Forecast Cash Flow + Profits'!AM93</f>
        <v>-23101.750113763188</v>
      </c>
      <c r="D107" s="80">
        <f>' 5-Forecast Cash Flow + Profits'!AN93</f>
        <v>898.24988623681566</v>
      </c>
      <c r="F107">
        <f t="shared" si="3"/>
        <v>0</v>
      </c>
      <c r="G107">
        <f t="shared" si="4"/>
        <v>0</v>
      </c>
      <c r="H107">
        <f t="shared" si="5"/>
        <v>0</v>
      </c>
    </row>
    <row r="108" spans="1:8">
      <c r="A108" s="30" t="s">
        <v>198</v>
      </c>
      <c r="B108" s="94">
        <f>' 5-Forecast Cash Flow + Profits'!AP152</f>
        <v>-5173.4058091699335</v>
      </c>
      <c r="C108" s="80">
        <f>' 5-Forecast Cash Flow + Profits'!AM152</f>
        <v>-23173.405809169937</v>
      </c>
      <c r="D108" s="80">
        <f>' 5-Forecast Cash Flow + Profits'!AN152</f>
        <v>826.59419083006651</v>
      </c>
      <c r="F108">
        <f t="shared" si="3"/>
        <v>0</v>
      </c>
      <c r="G108">
        <f t="shared" si="4"/>
        <v>0</v>
      </c>
      <c r="H108">
        <f t="shared" si="5"/>
        <v>0</v>
      </c>
    </row>
    <row r="109" spans="1:8">
      <c r="A109" s="30" t="s">
        <v>56</v>
      </c>
      <c r="B109" s="94">
        <f>' 5-Forecast Cash Flow + Profits'!AP10</f>
        <v>-5196.0259241959611</v>
      </c>
      <c r="C109" s="80">
        <f>' 5-Forecast Cash Flow + Profits'!AM10</f>
        <v>-23196.025924195965</v>
      </c>
      <c r="D109" s="80">
        <f>' 5-Forecast Cash Flow + Profits'!AN10</f>
        <v>803.97407580403888</v>
      </c>
      <c r="F109">
        <f t="shared" si="3"/>
        <v>0</v>
      </c>
      <c r="G109">
        <f t="shared" si="4"/>
        <v>0</v>
      </c>
      <c r="H109">
        <f t="shared" si="5"/>
        <v>0</v>
      </c>
    </row>
    <row r="110" spans="1:8">
      <c r="A110" s="30" t="s">
        <v>262</v>
      </c>
      <c r="B110" s="94">
        <f>' 5-Forecast Cash Flow + Profits'!AP216</f>
        <v>-5294.0650273629508</v>
      </c>
      <c r="C110" s="80">
        <f>' 5-Forecast Cash Flow + Profits'!AM216</f>
        <v>-23294.065027362951</v>
      </c>
      <c r="D110" s="80">
        <f>' 5-Forecast Cash Flow + Profits'!AN216</f>
        <v>705.93497263704921</v>
      </c>
      <c r="F110">
        <f t="shared" si="3"/>
        <v>0</v>
      </c>
      <c r="G110">
        <f t="shared" si="4"/>
        <v>0</v>
      </c>
      <c r="H110">
        <f t="shared" si="5"/>
        <v>0</v>
      </c>
    </row>
    <row r="111" spans="1:8">
      <c r="A111" s="30" t="s">
        <v>256</v>
      </c>
      <c r="B111" s="94">
        <f>' 5-Forecast Cash Flow + Profits'!AP210</f>
        <v>-5328.5990924196994</v>
      </c>
      <c r="C111" s="80">
        <f>' 5-Forecast Cash Flow + Profits'!AM210</f>
        <v>-23328.599092419703</v>
      </c>
      <c r="D111" s="80">
        <f>' 5-Forecast Cash Flow + Profits'!AN210</f>
        <v>671.40090758030055</v>
      </c>
      <c r="F111">
        <f t="shared" si="3"/>
        <v>0</v>
      </c>
      <c r="G111">
        <f t="shared" si="4"/>
        <v>0</v>
      </c>
      <c r="H111">
        <f t="shared" si="5"/>
        <v>0</v>
      </c>
    </row>
    <row r="112" spans="1:8">
      <c r="A112" s="30" t="s">
        <v>191</v>
      </c>
      <c r="B112" s="94">
        <f>' 5-Forecast Cash Flow + Profits'!AP145</f>
        <v>-5649.9538145392326</v>
      </c>
      <c r="C112" s="80">
        <f>' 5-Forecast Cash Flow + Profits'!AM145</f>
        <v>-23649.953814539233</v>
      </c>
      <c r="D112" s="80">
        <f>' 5-Forecast Cash Flow + Profits'!AN145</f>
        <v>350.04618546076745</v>
      </c>
      <c r="F112">
        <f t="shared" si="3"/>
        <v>0</v>
      </c>
      <c r="G112">
        <f t="shared" si="4"/>
        <v>0</v>
      </c>
      <c r="H112">
        <f t="shared" si="5"/>
        <v>0</v>
      </c>
    </row>
    <row r="113" spans="1:8">
      <c r="A113" s="30" t="s">
        <v>110</v>
      </c>
      <c r="B113" s="94">
        <f>' 5-Forecast Cash Flow + Profits'!AP64</f>
        <v>-5663.9193305400477</v>
      </c>
      <c r="C113" s="80">
        <f>' 5-Forecast Cash Flow + Profits'!AM64</f>
        <v>-23663.919330540044</v>
      </c>
      <c r="D113" s="80">
        <f>' 5-Forecast Cash Flow + Profits'!AN64</f>
        <v>336.08066945995233</v>
      </c>
      <c r="F113">
        <f t="shared" si="3"/>
        <v>0</v>
      </c>
      <c r="G113">
        <f t="shared" si="4"/>
        <v>0</v>
      </c>
      <c r="H113">
        <f t="shared" si="5"/>
        <v>0</v>
      </c>
    </row>
    <row r="114" spans="1:8">
      <c r="A114" s="30" t="s">
        <v>66</v>
      </c>
      <c r="B114" s="94">
        <f>' 5-Forecast Cash Flow + Profits'!AP20</f>
        <v>-5816.5562375686604</v>
      </c>
      <c r="C114" s="80">
        <f>' 5-Forecast Cash Flow + Profits'!AM20</f>
        <v>-23816.556237568664</v>
      </c>
      <c r="D114" s="80">
        <f>' 5-Forecast Cash Flow + Profits'!AN20</f>
        <v>183.44376243133956</v>
      </c>
      <c r="F114">
        <f t="shared" si="3"/>
        <v>0</v>
      </c>
      <c r="G114">
        <f t="shared" si="4"/>
        <v>0</v>
      </c>
      <c r="H114">
        <f t="shared" si="5"/>
        <v>0</v>
      </c>
    </row>
    <row r="115" spans="1:8">
      <c r="A115" s="30" t="s">
        <v>218</v>
      </c>
      <c r="B115" s="94">
        <f>' 5-Forecast Cash Flow + Profits'!AP172</f>
        <v>-5872.2334477344812</v>
      </c>
      <c r="C115" s="80">
        <f>' 5-Forecast Cash Flow + Profits'!AM172</f>
        <v>-23872.233447734481</v>
      </c>
      <c r="D115" s="80">
        <f>' 5-Forecast Cash Flow + Profits'!AN172</f>
        <v>127.76655226551702</v>
      </c>
      <c r="F115">
        <f t="shared" si="3"/>
        <v>0</v>
      </c>
      <c r="G115">
        <f t="shared" si="4"/>
        <v>0</v>
      </c>
      <c r="H115">
        <f t="shared" si="5"/>
        <v>0</v>
      </c>
    </row>
    <row r="116" spans="1:8">
      <c r="A116" s="30" t="s">
        <v>75</v>
      </c>
      <c r="B116" s="94">
        <f>' 5-Forecast Cash Flow + Profits'!AP29</f>
        <v>-5973.2421120720683</v>
      </c>
      <c r="C116" s="80">
        <f>' 5-Forecast Cash Flow + Profits'!AM29</f>
        <v>-23973.242112072068</v>
      </c>
      <c r="D116" s="80">
        <f>' 5-Forecast Cash Flow + Profits'!AN29</f>
        <v>26.757887927931733</v>
      </c>
      <c r="F116">
        <f t="shared" si="3"/>
        <v>0</v>
      </c>
      <c r="G116">
        <f t="shared" si="4"/>
        <v>0</v>
      </c>
      <c r="H116">
        <f t="shared" si="5"/>
        <v>0</v>
      </c>
    </row>
    <row r="117" spans="1:8">
      <c r="A117" s="30" t="s">
        <v>166</v>
      </c>
      <c r="B117" s="94">
        <f>' 5-Forecast Cash Flow + Profits'!AP120</f>
        <v>-6110.0276923423407</v>
      </c>
      <c r="C117" s="80">
        <f>' 5-Forecast Cash Flow + Profits'!AM120</f>
        <v>-24110.027692342341</v>
      </c>
      <c r="D117" s="80">
        <f>' 5-Forecast Cash Flow + Profits'!AN120</f>
        <v>-110.02769234234074</v>
      </c>
      <c r="F117">
        <f t="shared" si="3"/>
        <v>0</v>
      </c>
      <c r="G117">
        <f t="shared" si="4"/>
        <v>0</v>
      </c>
      <c r="H117">
        <f t="shared" si="5"/>
        <v>0</v>
      </c>
    </row>
    <row r="118" spans="1:8">
      <c r="A118" s="30" t="s">
        <v>253</v>
      </c>
      <c r="B118" s="94">
        <f>' 5-Forecast Cash Flow + Profits'!AP207</f>
        <v>-6112.4754014458231</v>
      </c>
      <c r="C118" s="80">
        <f>' 5-Forecast Cash Flow + Profits'!AM207</f>
        <v>-24112.475401445823</v>
      </c>
      <c r="D118" s="80">
        <f>' 5-Forecast Cash Flow + Profits'!AN207</f>
        <v>-112.47540144582308</v>
      </c>
      <c r="F118">
        <f t="shared" si="3"/>
        <v>0</v>
      </c>
      <c r="G118">
        <f t="shared" si="4"/>
        <v>0</v>
      </c>
      <c r="H118">
        <f t="shared" si="5"/>
        <v>0</v>
      </c>
    </row>
    <row r="119" spans="1:8">
      <c r="A119" s="30" t="s">
        <v>197</v>
      </c>
      <c r="B119" s="94">
        <f>' 5-Forecast Cash Flow + Profits'!AP151</f>
        <v>-6197.0690066998068</v>
      </c>
      <c r="C119" s="80">
        <f>' 5-Forecast Cash Flow + Profits'!AM151</f>
        <v>-24197.069006699807</v>
      </c>
      <c r="D119" s="80">
        <f>' 5-Forecast Cash Flow + Profits'!AN151</f>
        <v>-197.06900669980678</v>
      </c>
      <c r="F119">
        <f t="shared" si="3"/>
        <v>0</v>
      </c>
      <c r="G119">
        <f t="shared" si="4"/>
        <v>0</v>
      </c>
      <c r="H119">
        <f t="shared" si="5"/>
        <v>0</v>
      </c>
    </row>
    <row r="120" spans="1:8">
      <c r="A120" s="30" t="s">
        <v>81</v>
      </c>
      <c r="B120" s="94">
        <f>' 5-Forecast Cash Flow + Profits'!AP35</f>
        <v>-6287.9936621000488</v>
      </c>
      <c r="C120" s="80">
        <f>' 5-Forecast Cash Flow + Profits'!AM35</f>
        <v>-24287.993662100049</v>
      </c>
      <c r="D120" s="80">
        <f>' 5-Forecast Cash Flow + Profits'!AN35</f>
        <v>-287.99366210005064</v>
      </c>
      <c r="F120">
        <f t="shared" si="3"/>
        <v>0</v>
      </c>
      <c r="G120">
        <f t="shared" si="4"/>
        <v>0</v>
      </c>
      <c r="H120">
        <f t="shared" si="5"/>
        <v>0</v>
      </c>
    </row>
    <row r="121" spans="1:8">
      <c r="A121" s="30" t="s">
        <v>205</v>
      </c>
      <c r="B121" s="94">
        <f>' 5-Forecast Cash Flow + Profits'!AP159</f>
        <v>-6462.7790958376499</v>
      </c>
      <c r="C121" s="80">
        <f>' 5-Forecast Cash Flow + Profits'!AM159</f>
        <v>-24462.77909583765</v>
      </c>
      <c r="D121" s="80">
        <f>' 5-Forecast Cash Flow + Profits'!AN159</f>
        <v>-462.77909583764995</v>
      </c>
      <c r="F121">
        <f t="shared" si="3"/>
        <v>0</v>
      </c>
      <c r="G121">
        <f t="shared" si="4"/>
        <v>0</v>
      </c>
      <c r="H121">
        <f t="shared" si="5"/>
        <v>0</v>
      </c>
    </row>
    <row r="122" spans="1:8">
      <c r="A122" s="30" t="s">
        <v>128</v>
      </c>
      <c r="B122" s="94">
        <f>' 5-Forecast Cash Flow + Profits'!AP82</f>
        <v>-6600.8944134725789</v>
      </c>
      <c r="C122" s="80">
        <f>' 5-Forecast Cash Flow + Profits'!AM82</f>
        <v>-24600.894413472579</v>
      </c>
      <c r="D122" s="80">
        <f>' 5-Forecast Cash Flow + Profits'!AN82</f>
        <v>-600.89441347257889</v>
      </c>
      <c r="F122">
        <f t="shared" si="3"/>
        <v>0</v>
      </c>
      <c r="G122">
        <f t="shared" si="4"/>
        <v>0</v>
      </c>
      <c r="H122">
        <f t="shared" si="5"/>
        <v>0</v>
      </c>
    </row>
    <row r="123" spans="1:8">
      <c r="A123" s="30" t="s">
        <v>261</v>
      </c>
      <c r="B123" s="94">
        <f>' 5-Forecast Cash Flow + Profits'!AP215</f>
        <v>-6657.564462864837</v>
      </c>
      <c r="C123" s="80">
        <f>' 5-Forecast Cash Flow + Profits'!AM215</f>
        <v>-24657.564462864837</v>
      </c>
      <c r="D123" s="80">
        <f>' 5-Forecast Cash Flow + Profits'!AN215</f>
        <v>-657.56446286483697</v>
      </c>
      <c r="F123">
        <f t="shared" si="3"/>
        <v>0</v>
      </c>
      <c r="G123">
        <f t="shared" si="4"/>
        <v>0</v>
      </c>
      <c r="H123">
        <f t="shared" si="5"/>
        <v>0</v>
      </c>
    </row>
    <row r="124" spans="1:8">
      <c r="A124" s="30" t="s">
        <v>189</v>
      </c>
      <c r="B124" s="94">
        <f>' 5-Forecast Cash Flow + Profits'!AP143</f>
        <v>-6690.5713572071982</v>
      </c>
      <c r="C124" s="80">
        <f>' 5-Forecast Cash Flow + Profits'!AM143</f>
        <v>-24690.571357207198</v>
      </c>
      <c r="D124" s="80">
        <f>' 5-Forecast Cash Flow + Profits'!AN143</f>
        <v>-690.57135720719816</v>
      </c>
      <c r="F124">
        <f t="shared" si="3"/>
        <v>0</v>
      </c>
      <c r="G124">
        <f t="shared" si="4"/>
        <v>0</v>
      </c>
      <c r="H124">
        <f t="shared" si="5"/>
        <v>0</v>
      </c>
    </row>
    <row r="125" spans="1:8">
      <c r="A125" s="30" t="s">
        <v>180</v>
      </c>
      <c r="B125" s="94">
        <f>' 5-Forecast Cash Flow + Profits'!AP134</f>
        <v>-6734.9665783119199</v>
      </c>
      <c r="C125" s="80">
        <f>' 5-Forecast Cash Flow + Profits'!AM134</f>
        <v>-24734.96657831192</v>
      </c>
      <c r="D125" s="80">
        <f>' 5-Forecast Cash Flow + Profits'!AN134</f>
        <v>-734.96657831191987</v>
      </c>
      <c r="F125">
        <f t="shared" si="3"/>
        <v>0</v>
      </c>
      <c r="G125">
        <f t="shared" si="4"/>
        <v>0</v>
      </c>
      <c r="H125">
        <f t="shared" si="5"/>
        <v>0</v>
      </c>
    </row>
    <row r="126" spans="1:8">
      <c r="A126" s="30" t="s">
        <v>103</v>
      </c>
      <c r="B126" s="94">
        <f>' 5-Forecast Cash Flow + Profits'!AP57</f>
        <v>-6991.2829718938374</v>
      </c>
      <c r="C126" s="80">
        <f>' 5-Forecast Cash Flow + Profits'!AM57</f>
        <v>-24991.282971893837</v>
      </c>
      <c r="D126" s="80">
        <f>' 5-Forecast Cash Flow + Profits'!AN57</f>
        <v>-991.28297189383738</v>
      </c>
      <c r="F126">
        <f t="shared" si="3"/>
        <v>0</v>
      </c>
      <c r="G126">
        <f t="shared" si="4"/>
        <v>0</v>
      </c>
      <c r="H126">
        <f t="shared" si="5"/>
        <v>0</v>
      </c>
    </row>
    <row r="127" spans="1:8">
      <c r="A127" s="30" t="s">
        <v>86</v>
      </c>
      <c r="B127" s="94">
        <f>' 5-Forecast Cash Flow + Profits'!AP40</f>
        <v>-7220.7020084777978</v>
      </c>
      <c r="C127" s="80">
        <f>' 5-Forecast Cash Flow + Profits'!AM40</f>
        <v>-25220.702008477798</v>
      </c>
      <c r="D127" s="80">
        <f>' 5-Forecast Cash Flow + Profits'!AN40</f>
        <v>-1220.7020084777978</v>
      </c>
      <c r="F127">
        <f t="shared" si="3"/>
        <v>0</v>
      </c>
      <c r="G127">
        <f t="shared" si="4"/>
        <v>0</v>
      </c>
      <c r="H127">
        <f t="shared" si="5"/>
        <v>0</v>
      </c>
    </row>
    <row r="128" spans="1:8">
      <c r="A128" s="30" t="s">
        <v>221</v>
      </c>
      <c r="B128" s="94">
        <f>' 5-Forecast Cash Flow + Profits'!AP175</f>
        <v>-7302.0011252907716</v>
      </c>
      <c r="C128" s="80">
        <f>' 5-Forecast Cash Flow + Profits'!AM175</f>
        <v>-25302.001125290772</v>
      </c>
      <c r="D128" s="80">
        <f>' 5-Forecast Cash Flow + Profits'!AN175</f>
        <v>-1302.0011252907716</v>
      </c>
      <c r="F128">
        <f t="shared" si="3"/>
        <v>0</v>
      </c>
      <c r="G128">
        <f t="shared" si="4"/>
        <v>0</v>
      </c>
      <c r="H128">
        <f t="shared" si="5"/>
        <v>0</v>
      </c>
    </row>
    <row r="129" spans="1:8">
      <c r="A129" s="30" t="s">
        <v>175</v>
      </c>
      <c r="B129" s="94">
        <f>' 5-Forecast Cash Flow + Profits'!AP129</f>
        <v>-7572.2599585097996</v>
      </c>
      <c r="C129" s="80">
        <f>' 5-Forecast Cash Flow + Profits'!AM129</f>
        <v>-25572.259958509803</v>
      </c>
      <c r="D129" s="80">
        <f>' 5-Forecast Cash Flow + Profits'!AN129</f>
        <v>-1572.2599585097996</v>
      </c>
      <c r="F129">
        <f t="shared" si="3"/>
        <v>0</v>
      </c>
      <c r="G129">
        <f t="shared" si="4"/>
        <v>0</v>
      </c>
      <c r="H129">
        <f t="shared" si="5"/>
        <v>0</v>
      </c>
    </row>
    <row r="130" spans="1:8">
      <c r="A130" s="30" t="s">
        <v>196</v>
      </c>
      <c r="B130" s="94">
        <f>' 5-Forecast Cash Flow + Profits'!AP150</f>
        <v>-7699.1817700411957</v>
      </c>
      <c r="C130" s="80">
        <f>' 5-Forecast Cash Flow + Profits'!AM150</f>
        <v>-25699.181770041199</v>
      </c>
      <c r="D130" s="80">
        <f>' 5-Forecast Cash Flow + Profits'!AN150</f>
        <v>-1699.1817700411957</v>
      </c>
      <c r="F130">
        <f t="shared" si="3"/>
        <v>0</v>
      </c>
      <c r="G130">
        <f t="shared" si="4"/>
        <v>0</v>
      </c>
      <c r="H130">
        <f t="shared" si="5"/>
        <v>0</v>
      </c>
    </row>
    <row r="131" spans="1:8">
      <c r="A131" s="30" t="s">
        <v>227</v>
      </c>
      <c r="B131" s="94">
        <f>' 5-Forecast Cash Flow + Profits'!AP181</f>
        <v>-7718.9673289394595</v>
      </c>
      <c r="C131" s="80">
        <f>' 5-Forecast Cash Flow + Profits'!AM181</f>
        <v>-25718.967328939463</v>
      </c>
      <c r="D131" s="80">
        <f>' 5-Forecast Cash Flow + Profits'!AN181</f>
        <v>-1718.9673289394595</v>
      </c>
      <c r="F131">
        <f t="shared" ref="F131:F194" si="6">IF(B131&gt;=6000,1,0)</f>
        <v>0</v>
      </c>
      <c r="G131">
        <f t="shared" ref="G131:G194" si="7">IF(C131&gt;0,1,0)</f>
        <v>0</v>
      </c>
      <c r="H131">
        <f t="shared" si="5"/>
        <v>0</v>
      </c>
    </row>
    <row r="132" spans="1:8">
      <c r="A132" s="30" t="s">
        <v>176</v>
      </c>
      <c r="B132" s="94">
        <f>' 5-Forecast Cash Flow + Profits'!AP130</f>
        <v>-7772.1914166666611</v>
      </c>
      <c r="C132" s="80">
        <f>' 5-Forecast Cash Flow + Profits'!AM130</f>
        <v>-25772.191416666661</v>
      </c>
      <c r="D132" s="80">
        <f>' 5-Forecast Cash Flow + Profits'!AN130</f>
        <v>-1772.1914166666611</v>
      </c>
      <c r="F132">
        <f t="shared" si="6"/>
        <v>0</v>
      </c>
      <c r="G132">
        <f t="shared" si="7"/>
        <v>0</v>
      </c>
      <c r="H132">
        <f t="shared" ref="H132:H195" si="8">IF(SUM(C132+D132)&gt;0,1,0)</f>
        <v>0</v>
      </c>
    </row>
    <row r="133" spans="1:8">
      <c r="A133" s="30" t="s">
        <v>204</v>
      </c>
      <c r="B133" s="94">
        <f>' 5-Forecast Cash Flow + Profits'!AP158</f>
        <v>-7851.7779663306228</v>
      </c>
      <c r="C133" s="80">
        <f>' 5-Forecast Cash Flow + Profits'!AM158</f>
        <v>-25851.777966330621</v>
      </c>
      <c r="D133" s="80">
        <f>' 5-Forecast Cash Flow + Profits'!AN158</f>
        <v>-1851.7779663306228</v>
      </c>
      <c r="F133">
        <f t="shared" si="6"/>
        <v>0</v>
      </c>
      <c r="G133">
        <f t="shared" si="7"/>
        <v>0</v>
      </c>
      <c r="H133">
        <f t="shared" si="8"/>
        <v>0</v>
      </c>
    </row>
    <row r="134" spans="1:8">
      <c r="A134" s="30" t="s">
        <v>127</v>
      </c>
      <c r="B134" s="94">
        <f>' 5-Forecast Cash Flow + Profits'!AP81</f>
        <v>-7991.3298452900417</v>
      </c>
      <c r="C134" s="80">
        <f>' 5-Forecast Cash Flow + Profits'!AM81</f>
        <v>-25991.329845290038</v>
      </c>
      <c r="D134" s="80">
        <f>' 5-Forecast Cash Flow + Profits'!AN81</f>
        <v>-1991.3298452900417</v>
      </c>
      <c r="F134">
        <f t="shared" si="6"/>
        <v>0</v>
      </c>
      <c r="G134">
        <f t="shared" si="7"/>
        <v>0</v>
      </c>
      <c r="H134">
        <f t="shared" si="8"/>
        <v>0</v>
      </c>
    </row>
    <row r="135" spans="1:8">
      <c r="A135" s="30" t="s">
        <v>162</v>
      </c>
      <c r="B135" s="94">
        <f>' 5-Forecast Cash Flow + Profits'!AP116</f>
        <v>-8010.5674122048877</v>
      </c>
      <c r="C135" s="80">
        <f>' 5-Forecast Cash Flow + Profits'!AM116</f>
        <v>-26010.567412204884</v>
      </c>
      <c r="D135" s="80">
        <f>' 5-Forecast Cash Flow + Profits'!AN116</f>
        <v>-2010.5674122048877</v>
      </c>
      <c r="F135">
        <f t="shared" si="6"/>
        <v>0</v>
      </c>
      <c r="G135">
        <f t="shared" si="7"/>
        <v>0</v>
      </c>
      <c r="H135">
        <f t="shared" si="8"/>
        <v>0</v>
      </c>
    </row>
    <row r="136" spans="1:8">
      <c r="A136" s="30" t="s">
        <v>250</v>
      </c>
      <c r="B136" s="94">
        <f>' 5-Forecast Cash Flow + Profits'!AP204</f>
        <v>-8019.8285486649929</v>
      </c>
      <c r="C136" s="80">
        <f>' 5-Forecast Cash Flow + Profits'!AM204</f>
        <v>-26019.828548664991</v>
      </c>
      <c r="D136" s="80">
        <f>' 5-Forecast Cash Flow + Profits'!AN204</f>
        <v>-2019.8285486649929</v>
      </c>
      <c r="F136">
        <f t="shared" si="6"/>
        <v>0</v>
      </c>
      <c r="G136">
        <f t="shared" si="7"/>
        <v>0</v>
      </c>
      <c r="H136">
        <f t="shared" si="8"/>
        <v>0</v>
      </c>
    </row>
    <row r="137" spans="1:8">
      <c r="A137" s="30" t="s">
        <v>192</v>
      </c>
      <c r="B137" s="94">
        <f>' 5-Forecast Cash Flow + Profits'!AP146</f>
        <v>-8063.5808140270019</v>
      </c>
      <c r="C137" s="80">
        <f>' 5-Forecast Cash Flow + Profits'!AM146</f>
        <v>-26063.580814027002</v>
      </c>
      <c r="D137" s="80">
        <f>' 5-Forecast Cash Flow + Profits'!AN146</f>
        <v>-2063.5808140270019</v>
      </c>
      <c r="F137">
        <f t="shared" si="6"/>
        <v>0</v>
      </c>
      <c r="G137">
        <f t="shared" si="7"/>
        <v>0</v>
      </c>
      <c r="H137">
        <f t="shared" si="8"/>
        <v>0</v>
      </c>
    </row>
    <row r="138" spans="1:8">
      <c r="A138" s="30" t="s">
        <v>242</v>
      </c>
      <c r="B138" s="94">
        <f>' 5-Forecast Cash Flow + Profits'!AP196</f>
        <v>-8189.0405820201995</v>
      </c>
      <c r="C138" s="80">
        <f>' 5-Forecast Cash Flow + Profits'!AM196</f>
        <v>-26189.0405820202</v>
      </c>
      <c r="D138" s="80">
        <f>' 5-Forecast Cash Flow + Profits'!AN196</f>
        <v>-2189.0405820201977</v>
      </c>
      <c r="F138">
        <f t="shared" si="6"/>
        <v>0</v>
      </c>
      <c r="G138">
        <f t="shared" si="7"/>
        <v>0</v>
      </c>
      <c r="H138">
        <f t="shared" si="8"/>
        <v>0</v>
      </c>
    </row>
    <row r="139" spans="1:8">
      <c r="A139" s="30" t="s">
        <v>132</v>
      </c>
      <c r="B139" s="94">
        <f>' 5-Forecast Cash Flow + Profits'!AP86</f>
        <v>-8651.0916632723238</v>
      </c>
      <c r="C139" s="80">
        <f>' 5-Forecast Cash Flow + Profits'!AM86</f>
        <v>-26651.091663272327</v>
      </c>
      <c r="D139" s="80">
        <f>' 5-Forecast Cash Flow + Profits'!AN86</f>
        <v>-2651.0916632723238</v>
      </c>
      <c r="F139">
        <f t="shared" si="6"/>
        <v>0</v>
      </c>
      <c r="G139">
        <f t="shared" si="7"/>
        <v>0</v>
      </c>
      <c r="H139">
        <f t="shared" si="8"/>
        <v>0</v>
      </c>
    </row>
    <row r="140" spans="1:8">
      <c r="A140" s="30" t="s">
        <v>270</v>
      </c>
      <c r="B140" s="94">
        <f>' 5-Forecast Cash Flow + Profits'!AP224</f>
        <v>-8831.3017951224065</v>
      </c>
      <c r="C140" s="80">
        <f>' 5-Forecast Cash Flow + Profits'!AM224</f>
        <v>-26831.30179512241</v>
      </c>
      <c r="D140" s="80">
        <f>' 5-Forecast Cash Flow + Profits'!AN224</f>
        <v>-2831.3017951224065</v>
      </c>
      <c r="F140">
        <f t="shared" si="6"/>
        <v>0</v>
      </c>
      <c r="G140">
        <f t="shared" si="7"/>
        <v>0</v>
      </c>
      <c r="H140">
        <f t="shared" si="8"/>
        <v>0</v>
      </c>
    </row>
    <row r="141" spans="1:8">
      <c r="A141" s="30" t="s">
        <v>207</v>
      </c>
      <c r="B141" s="94">
        <f>' 5-Forecast Cash Flow + Profits'!AP161</f>
        <v>-8880.3147181268905</v>
      </c>
      <c r="C141" s="80">
        <f>' 5-Forecast Cash Flow + Profits'!AM161</f>
        <v>-26880.314718126891</v>
      </c>
      <c r="D141" s="80">
        <f>' 5-Forecast Cash Flow + Profits'!AN161</f>
        <v>-2880.3147181268905</v>
      </c>
      <c r="F141">
        <f t="shared" si="6"/>
        <v>0</v>
      </c>
      <c r="G141">
        <f t="shared" si="7"/>
        <v>0</v>
      </c>
      <c r="H141">
        <f t="shared" si="8"/>
        <v>0</v>
      </c>
    </row>
    <row r="142" spans="1:8">
      <c r="A142" s="30" t="s">
        <v>73</v>
      </c>
      <c r="B142" s="94">
        <f>' 5-Forecast Cash Flow + Profits'!AP27</f>
        <v>-8938.2881469576332</v>
      </c>
      <c r="C142" s="80">
        <f>' 5-Forecast Cash Flow + Profits'!AM27</f>
        <v>-26938.288146957631</v>
      </c>
      <c r="D142" s="80">
        <f>' 5-Forecast Cash Flow + Profits'!AN27</f>
        <v>-2938.2881469576332</v>
      </c>
      <c r="F142">
        <f t="shared" si="6"/>
        <v>0</v>
      </c>
      <c r="G142">
        <f t="shared" si="7"/>
        <v>0</v>
      </c>
      <c r="H142">
        <f t="shared" si="8"/>
        <v>0</v>
      </c>
    </row>
    <row r="143" spans="1:8">
      <c r="A143" s="30" t="s">
        <v>249</v>
      </c>
      <c r="B143" s="94">
        <f>' 5-Forecast Cash Flow + Profits'!AP203</f>
        <v>-9130.2504723162565</v>
      </c>
      <c r="C143" s="80">
        <f>' 5-Forecast Cash Flow + Profits'!AM203</f>
        <v>-27130.250472316256</v>
      </c>
      <c r="D143" s="80">
        <f>' 5-Forecast Cash Flow + Profits'!AN203</f>
        <v>-3130.2504723162565</v>
      </c>
      <c r="F143">
        <f t="shared" si="6"/>
        <v>0</v>
      </c>
      <c r="G143">
        <f t="shared" si="7"/>
        <v>0</v>
      </c>
      <c r="H143">
        <f t="shared" si="8"/>
        <v>0</v>
      </c>
    </row>
    <row r="144" spans="1:8">
      <c r="A144" s="30" t="s">
        <v>62</v>
      </c>
      <c r="B144" s="94">
        <f>' 5-Forecast Cash Flow + Profits'!AP16</f>
        <v>-9187.3961162325613</v>
      </c>
      <c r="C144" s="80">
        <f>' 5-Forecast Cash Flow + Profits'!AM16</f>
        <v>-27187.396116232561</v>
      </c>
      <c r="D144" s="80">
        <f>' 5-Forecast Cash Flow + Profits'!AN16</f>
        <v>-3187.3961162325613</v>
      </c>
      <c r="F144">
        <f t="shared" si="6"/>
        <v>0</v>
      </c>
      <c r="G144">
        <f t="shared" si="7"/>
        <v>0</v>
      </c>
      <c r="H144">
        <f t="shared" si="8"/>
        <v>0</v>
      </c>
    </row>
    <row r="145" spans="1:8">
      <c r="A145" s="30" t="s">
        <v>193</v>
      </c>
      <c r="B145" s="94">
        <f>' 5-Forecast Cash Flow + Profits'!AP147</f>
        <v>-9382.1179297741983</v>
      </c>
      <c r="C145" s="80">
        <f>' 5-Forecast Cash Flow + Profits'!AM147</f>
        <v>-27382.117929774198</v>
      </c>
      <c r="D145" s="80">
        <f>' 5-Forecast Cash Flow + Profits'!AN147</f>
        <v>-3382.1179297742001</v>
      </c>
      <c r="F145">
        <f t="shared" si="6"/>
        <v>0</v>
      </c>
      <c r="G145">
        <f t="shared" si="7"/>
        <v>0</v>
      </c>
      <c r="H145">
        <f t="shared" si="8"/>
        <v>0</v>
      </c>
    </row>
    <row r="146" spans="1:8">
      <c r="A146" s="30" t="s">
        <v>106</v>
      </c>
      <c r="B146" s="94">
        <f>' 5-Forecast Cash Flow + Profits'!AP60</f>
        <v>-9525.5433255411426</v>
      </c>
      <c r="C146" s="80">
        <f>' 5-Forecast Cash Flow + Profits'!AM60</f>
        <v>-27525.543325541141</v>
      </c>
      <c r="D146" s="80">
        <f>' 5-Forecast Cash Flow + Profits'!AN60</f>
        <v>-3525.5433255411426</v>
      </c>
      <c r="F146">
        <f t="shared" si="6"/>
        <v>0</v>
      </c>
      <c r="G146">
        <f t="shared" si="7"/>
        <v>0</v>
      </c>
      <c r="H146">
        <f t="shared" si="8"/>
        <v>0</v>
      </c>
    </row>
    <row r="147" spans="1:8">
      <c r="A147" s="30" t="s">
        <v>96</v>
      </c>
      <c r="B147" s="94">
        <f>' 5-Forecast Cash Flow + Profits'!AP50</f>
        <v>-9894.2317495614443</v>
      </c>
      <c r="C147" s="80">
        <f>' 5-Forecast Cash Flow + Profits'!AM50</f>
        <v>-27894.231749561444</v>
      </c>
      <c r="D147" s="80">
        <f>' 5-Forecast Cash Flow + Profits'!AN50</f>
        <v>-3894.2317495614443</v>
      </c>
      <c r="F147">
        <f t="shared" si="6"/>
        <v>0</v>
      </c>
      <c r="G147">
        <f t="shared" si="7"/>
        <v>0</v>
      </c>
      <c r="H147">
        <f t="shared" si="8"/>
        <v>0</v>
      </c>
    </row>
    <row r="148" spans="1:8">
      <c r="A148" s="30" t="s">
        <v>265</v>
      </c>
      <c r="B148" s="94">
        <f>' 5-Forecast Cash Flow + Profits'!AP219</f>
        <v>-9989.6891337041743</v>
      </c>
      <c r="C148" s="80">
        <f>' 5-Forecast Cash Flow + Profits'!AM219</f>
        <v>-27989.689133704174</v>
      </c>
      <c r="D148" s="80">
        <f>' 5-Forecast Cash Flow + Profits'!AN219</f>
        <v>-3989.6891337041743</v>
      </c>
      <c r="F148">
        <f t="shared" si="6"/>
        <v>0</v>
      </c>
      <c r="G148">
        <f t="shared" si="7"/>
        <v>0</v>
      </c>
      <c r="H148">
        <f t="shared" si="8"/>
        <v>0</v>
      </c>
    </row>
    <row r="149" spans="1:8">
      <c r="A149" s="30" t="s">
        <v>211</v>
      </c>
      <c r="B149" s="94">
        <f>' 5-Forecast Cash Flow + Profits'!AP165</f>
        <v>-10153.776965679015</v>
      </c>
      <c r="C149" s="80">
        <f>' 5-Forecast Cash Flow + Profits'!AM165</f>
        <v>-28153.776965679015</v>
      </c>
      <c r="D149" s="80">
        <f>' 5-Forecast Cash Flow + Profits'!AN165</f>
        <v>-4153.7769656790151</v>
      </c>
      <c r="F149">
        <f t="shared" si="6"/>
        <v>0</v>
      </c>
      <c r="G149">
        <f t="shared" si="7"/>
        <v>0</v>
      </c>
      <c r="H149">
        <f t="shared" si="8"/>
        <v>0</v>
      </c>
    </row>
    <row r="150" spans="1:8">
      <c r="A150" s="30" t="s">
        <v>224</v>
      </c>
      <c r="B150" s="94">
        <f>' 5-Forecast Cash Flow + Profits'!AP178</f>
        <v>-10395.838835974933</v>
      </c>
      <c r="C150" s="80">
        <f>' 5-Forecast Cash Flow + Profits'!AM178</f>
        <v>-28395.838835974933</v>
      </c>
      <c r="D150" s="80">
        <f>' 5-Forecast Cash Flow + Profits'!AN178</f>
        <v>-4395.8388359749333</v>
      </c>
      <c r="F150">
        <f t="shared" si="6"/>
        <v>0</v>
      </c>
      <c r="G150">
        <f t="shared" si="7"/>
        <v>0</v>
      </c>
      <c r="H150">
        <f t="shared" si="8"/>
        <v>0</v>
      </c>
    </row>
    <row r="151" spans="1:8">
      <c r="A151" s="30" t="s">
        <v>206</v>
      </c>
      <c r="B151" s="94">
        <f>' 5-Forecast Cash Flow + Profits'!AP160</f>
        <v>-10515.72999109474</v>
      </c>
      <c r="C151" s="80">
        <f>' 5-Forecast Cash Flow + Profits'!AM160</f>
        <v>-28515.729991094744</v>
      </c>
      <c r="D151" s="80">
        <f>' 5-Forecast Cash Flow + Profits'!AN160</f>
        <v>-4515.7299910947404</v>
      </c>
      <c r="F151">
        <f t="shared" si="6"/>
        <v>0</v>
      </c>
      <c r="G151">
        <f t="shared" si="7"/>
        <v>0</v>
      </c>
      <c r="H151">
        <f t="shared" si="8"/>
        <v>0</v>
      </c>
    </row>
    <row r="152" spans="1:8">
      <c r="A152" s="30" t="s">
        <v>131</v>
      </c>
      <c r="B152" s="94">
        <f>' 5-Forecast Cash Flow + Profits'!AP85</f>
        <v>-10598.181972967985</v>
      </c>
      <c r="C152" s="80">
        <f>' 5-Forecast Cash Flow + Profits'!AM85</f>
        <v>-28598.181972967981</v>
      </c>
      <c r="D152" s="80">
        <f>' 5-Forecast Cash Flow + Profits'!AN85</f>
        <v>-4598.1819729679846</v>
      </c>
      <c r="F152">
        <f t="shared" si="6"/>
        <v>0</v>
      </c>
      <c r="G152">
        <f t="shared" si="7"/>
        <v>0</v>
      </c>
      <c r="H152">
        <f t="shared" si="8"/>
        <v>0</v>
      </c>
    </row>
    <row r="153" spans="1:8">
      <c r="A153" s="30" t="s">
        <v>212</v>
      </c>
      <c r="B153" s="94">
        <f>' 5-Forecast Cash Flow + Profits'!AP166</f>
        <v>-10690.859444468926</v>
      </c>
      <c r="C153" s="80">
        <f>' 5-Forecast Cash Flow + Profits'!AM166</f>
        <v>-28690.859444468926</v>
      </c>
      <c r="D153" s="80">
        <f>' 5-Forecast Cash Flow + Profits'!AN166</f>
        <v>-4690.8594444689243</v>
      </c>
      <c r="F153">
        <f t="shared" si="6"/>
        <v>0</v>
      </c>
      <c r="G153">
        <f t="shared" si="7"/>
        <v>0</v>
      </c>
      <c r="H153">
        <f t="shared" si="8"/>
        <v>0</v>
      </c>
    </row>
    <row r="154" spans="1:8">
      <c r="A154" s="30" t="s">
        <v>120</v>
      </c>
      <c r="B154" s="94">
        <f>' 5-Forecast Cash Flow + Profits'!AP74</f>
        <v>-10778.261853415461</v>
      </c>
      <c r="C154" s="80">
        <f>' 5-Forecast Cash Flow + Profits'!AM74</f>
        <v>-28778.261853415461</v>
      </c>
      <c r="D154" s="80">
        <f>' 5-Forecast Cash Flow + Profits'!AN74</f>
        <v>-4778.2618534154626</v>
      </c>
      <c r="F154">
        <f t="shared" si="6"/>
        <v>0</v>
      </c>
      <c r="G154">
        <f t="shared" si="7"/>
        <v>0</v>
      </c>
      <c r="H154">
        <f t="shared" si="8"/>
        <v>0</v>
      </c>
    </row>
    <row r="155" spans="1:8">
      <c r="A155" s="30" t="s">
        <v>123</v>
      </c>
      <c r="B155" s="94">
        <f>' 5-Forecast Cash Flow + Profits'!AP77</f>
        <v>-10935.617217540275</v>
      </c>
      <c r="C155" s="80">
        <f>' 5-Forecast Cash Flow + Profits'!AM77</f>
        <v>-28935.617217540275</v>
      </c>
      <c r="D155" s="80">
        <f>' 5-Forecast Cash Flow + Profits'!AN77</f>
        <v>-4935.6172175402753</v>
      </c>
      <c r="F155">
        <f t="shared" si="6"/>
        <v>0</v>
      </c>
      <c r="G155">
        <f t="shared" si="7"/>
        <v>0</v>
      </c>
      <c r="H155">
        <f t="shared" si="8"/>
        <v>0</v>
      </c>
    </row>
    <row r="156" spans="1:8">
      <c r="A156" s="30" t="s">
        <v>90</v>
      </c>
      <c r="B156" s="94">
        <f>' 5-Forecast Cash Flow + Profits'!AP44</f>
        <v>-10943.48981487419</v>
      </c>
      <c r="C156" s="80">
        <f>' 5-Forecast Cash Flow + Profits'!AM44</f>
        <v>-28943.489814874192</v>
      </c>
      <c r="D156" s="80">
        <f>' 5-Forecast Cash Flow + Profits'!AN44</f>
        <v>-4943.4898148741904</v>
      </c>
      <c r="F156">
        <f t="shared" si="6"/>
        <v>0</v>
      </c>
      <c r="G156">
        <f t="shared" si="7"/>
        <v>0</v>
      </c>
      <c r="H156">
        <f t="shared" si="8"/>
        <v>0</v>
      </c>
    </row>
    <row r="157" spans="1:8">
      <c r="A157" s="30" t="s">
        <v>267</v>
      </c>
      <c r="B157" s="94">
        <f>' 5-Forecast Cash Flow + Profits'!AP221</f>
        <v>-11188.438268749131</v>
      </c>
      <c r="C157" s="80">
        <f>' 5-Forecast Cash Flow + Profits'!AM221</f>
        <v>-29188.438268749131</v>
      </c>
      <c r="D157" s="80">
        <f>' 5-Forecast Cash Flow + Profits'!AN221</f>
        <v>-5188.4382687491307</v>
      </c>
      <c r="F157">
        <f t="shared" si="6"/>
        <v>0</v>
      </c>
      <c r="G157">
        <f t="shared" si="7"/>
        <v>0</v>
      </c>
      <c r="H157">
        <f t="shared" si="8"/>
        <v>0</v>
      </c>
    </row>
    <row r="158" spans="1:8">
      <c r="A158" s="30" t="s">
        <v>167</v>
      </c>
      <c r="B158" s="94">
        <f>' 5-Forecast Cash Flow + Profits'!AP121</f>
        <v>-11356.541440180179</v>
      </c>
      <c r="C158" s="80">
        <f>' 5-Forecast Cash Flow + Profits'!AM121</f>
        <v>-29356.541440180179</v>
      </c>
      <c r="D158" s="80">
        <f>' 5-Forecast Cash Flow + Profits'!AN121</f>
        <v>-5356.5414401801791</v>
      </c>
      <c r="F158">
        <f t="shared" si="6"/>
        <v>0</v>
      </c>
      <c r="G158">
        <f t="shared" si="7"/>
        <v>0</v>
      </c>
      <c r="H158">
        <f t="shared" si="8"/>
        <v>0</v>
      </c>
    </row>
    <row r="159" spans="1:8">
      <c r="A159" s="30" t="s">
        <v>181</v>
      </c>
      <c r="B159" s="94">
        <f>' 5-Forecast Cash Flow + Profits'!AP135</f>
        <v>-11502.843599939049</v>
      </c>
      <c r="C159" s="80">
        <f>' 5-Forecast Cash Flow + Profits'!AM135</f>
        <v>-29502.843599939049</v>
      </c>
      <c r="D159" s="80">
        <f>' 5-Forecast Cash Flow + Profits'!AN135</f>
        <v>-5502.8435999390495</v>
      </c>
      <c r="F159">
        <f t="shared" si="6"/>
        <v>0</v>
      </c>
      <c r="G159">
        <f t="shared" si="7"/>
        <v>0</v>
      </c>
      <c r="H159">
        <f t="shared" si="8"/>
        <v>0</v>
      </c>
    </row>
    <row r="160" spans="1:8">
      <c r="A160" s="30" t="s">
        <v>124</v>
      </c>
      <c r="B160" s="94">
        <f>' 5-Forecast Cash Flow + Profits'!AP78</f>
        <v>-11628.907778702691</v>
      </c>
      <c r="C160" s="80">
        <f>' 5-Forecast Cash Flow + Profits'!AM78</f>
        <v>-29628.907778702687</v>
      </c>
      <c r="D160" s="80">
        <f>' 5-Forecast Cash Flow + Profits'!AN78</f>
        <v>-5628.9077787026908</v>
      </c>
      <c r="F160">
        <f t="shared" si="6"/>
        <v>0</v>
      </c>
      <c r="G160">
        <f t="shared" si="7"/>
        <v>0</v>
      </c>
      <c r="H160">
        <f t="shared" si="8"/>
        <v>0</v>
      </c>
    </row>
    <row r="161" spans="1:8">
      <c r="A161" s="30" t="s">
        <v>277</v>
      </c>
      <c r="B161" s="94">
        <f>' 5-Forecast Cash Flow + Profits'!AP231</f>
        <v>-11690.882252461131</v>
      </c>
      <c r="C161" s="80">
        <f>' 5-Forecast Cash Flow + Profits'!AM231</f>
        <v>-29690.882252461131</v>
      </c>
      <c r="D161" s="80">
        <f>' 5-Forecast Cash Flow + Profits'!AN231</f>
        <v>-5690.8822524611314</v>
      </c>
      <c r="F161">
        <f t="shared" si="6"/>
        <v>0</v>
      </c>
      <c r="G161">
        <f t="shared" si="7"/>
        <v>0</v>
      </c>
      <c r="H161">
        <f t="shared" si="8"/>
        <v>0</v>
      </c>
    </row>
    <row r="162" spans="1:8">
      <c r="A162" s="30" t="s">
        <v>95</v>
      </c>
      <c r="B162" s="94">
        <f>' 5-Forecast Cash Flow + Profits'!AP49</f>
        <v>-11789.73624366148</v>
      </c>
      <c r="C162" s="80">
        <f>' 5-Forecast Cash Flow + Profits'!AM49</f>
        <v>-29789.736243661479</v>
      </c>
      <c r="D162" s="80">
        <f>' 5-Forecast Cash Flow + Profits'!AN49</f>
        <v>-5789.7362436614803</v>
      </c>
      <c r="F162">
        <f t="shared" si="6"/>
        <v>0</v>
      </c>
      <c r="G162">
        <f t="shared" si="7"/>
        <v>0</v>
      </c>
      <c r="H162">
        <f t="shared" si="8"/>
        <v>0</v>
      </c>
    </row>
    <row r="163" spans="1:8">
      <c r="A163" s="30" t="s">
        <v>182</v>
      </c>
      <c r="B163" s="94">
        <f>' 5-Forecast Cash Flow + Profits'!AP136</f>
        <v>-11868.083000149361</v>
      </c>
      <c r="C163" s="80">
        <f>' 5-Forecast Cash Flow + Profits'!AM136</f>
        <v>-29868.083000149367</v>
      </c>
      <c r="D163" s="80">
        <f>' 5-Forecast Cash Flow + Profits'!AN136</f>
        <v>-5868.0830001493614</v>
      </c>
      <c r="F163">
        <f t="shared" si="6"/>
        <v>0</v>
      </c>
      <c r="G163">
        <f t="shared" si="7"/>
        <v>0</v>
      </c>
      <c r="H163">
        <f t="shared" si="8"/>
        <v>0</v>
      </c>
    </row>
    <row r="164" spans="1:8">
      <c r="A164" s="30" t="s">
        <v>199</v>
      </c>
      <c r="B164" s="94">
        <f>' 5-Forecast Cash Flow + Profits'!AP153</f>
        <v>-11978.67477882883</v>
      </c>
      <c r="C164" s="80">
        <f>' 5-Forecast Cash Flow + Profits'!AM153</f>
        <v>-29978.67477882883</v>
      </c>
      <c r="D164" s="80">
        <f>' 5-Forecast Cash Flow + Profits'!AN153</f>
        <v>-5978.6747788288303</v>
      </c>
      <c r="F164">
        <f t="shared" si="6"/>
        <v>0</v>
      </c>
      <c r="G164">
        <f t="shared" si="7"/>
        <v>0</v>
      </c>
      <c r="H164">
        <f t="shared" si="8"/>
        <v>0</v>
      </c>
    </row>
    <row r="165" spans="1:8">
      <c r="A165" s="30" t="s">
        <v>145</v>
      </c>
      <c r="B165" s="94">
        <f>' 5-Forecast Cash Flow + Profits'!AP99</f>
        <v>-12004.069286347178</v>
      </c>
      <c r="C165" s="80">
        <f>' 5-Forecast Cash Flow + Profits'!AM99</f>
        <v>-30004.069286347178</v>
      </c>
      <c r="D165" s="80">
        <f>' 5-Forecast Cash Flow + Profits'!AN99</f>
        <v>-6004.0692863471777</v>
      </c>
      <c r="F165">
        <f t="shared" si="6"/>
        <v>0</v>
      </c>
      <c r="G165">
        <f t="shared" si="7"/>
        <v>0</v>
      </c>
      <c r="H165">
        <f t="shared" si="8"/>
        <v>0</v>
      </c>
    </row>
    <row r="166" spans="1:8">
      <c r="A166" s="30" t="s">
        <v>141</v>
      </c>
      <c r="B166" s="94">
        <f>' 5-Forecast Cash Flow + Profits'!AP95</f>
        <v>-12148.047465474523</v>
      </c>
      <c r="C166" s="80">
        <f>' 5-Forecast Cash Flow + Profits'!AM95</f>
        <v>-30148.047465474523</v>
      </c>
      <c r="D166" s="80">
        <f>' 5-Forecast Cash Flow + Profits'!AN95</f>
        <v>-6148.0474654745231</v>
      </c>
      <c r="F166">
        <f t="shared" si="6"/>
        <v>0</v>
      </c>
      <c r="G166">
        <f t="shared" si="7"/>
        <v>0</v>
      </c>
      <c r="H166">
        <f t="shared" si="8"/>
        <v>0</v>
      </c>
    </row>
    <row r="167" spans="1:8">
      <c r="A167" s="30" t="s">
        <v>119</v>
      </c>
      <c r="B167" s="94">
        <f>' 5-Forecast Cash Flow + Profits'!AP73</f>
        <v>-12292.741071694061</v>
      </c>
      <c r="C167" s="80">
        <f>' 5-Forecast Cash Flow + Profits'!AM73</f>
        <v>-30292.741071694061</v>
      </c>
      <c r="D167" s="80">
        <f>' 5-Forecast Cash Flow + Profits'!AN73</f>
        <v>-6292.7410716940612</v>
      </c>
      <c r="F167">
        <f t="shared" si="6"/>
        <v>0</v>
      </c>
      <c r="G167">
        <f t="shared" si="7"/>
        <v>0</v>
      </c>
      <c r="H167">
        <f t="shared" si="8"/>
        <v>0</v>
      </c>
    </row>
    <row r="168" spans="1:8">
      <c r="A168" s="30" t="s">
        <v>290</v>
      </c>
      <c r="B168" s="94">
        <f>' 5-Forecast Cash Flow + Profits'!AP244</f>
        <v>-12458.220065981124</v>
      </c>
      <c r="C168" s="80">
        <f>' 5-Forecast Cash Flow + Profits'!AM244</f>
        <v>-30458.220065981121</v>
      </c>
      <c r="D168" s="80">
        <f>' 5-Forecast Cash Flow + Profits'!AN244</f>
        <v>-6458.2200659811242</v>
      </c>
      <c r="F168">
        <f t="shared" si="6"/>
        <v>0</v>
      </c>
      <c r="G168">
        <f t="shared" si="7"/>
        <v>0</v>
      </c>
      <c r="H168">
        <f t="shared" si="8"/>
        <v>0</v>
      </c>
    </row>
    <row r="169" spans="1:8">
      <c r="A169" s="30" t="s">
        <v>233</v>
      </c>
      <c r="B169" s="94">
        <f>' 5-Forecast Cash Flow + Profits'!AP187</f>
        <v>-12579.927864525947</v>
      </c>
      <c r="C169" s="80">
        <f>' 5-Forecast Cash Flow + Profits'!AM187</f>
        <v>-30579.927864525947</v>
      </c>
      <c r="D169" s="80">
        <f>' 5-Forecast Cash Flow + Profits'!AN187</f>
        <v>-6579.9278645259474</v>
      </c>
      <c r="F169">
        <f t="shared" si="6"/>
        <v>0</v>
      </c>
      <c r="G169">
        <f t="shared" si="7"/>
        <v>0</v>
      </c>
      <c r="H169">
        <f t="shared" si="8"/>
        <v>0</v>
      </c>
    </row>
    <row r="170" spans="1:8">
      <c r="A170" s="30" t="s">
        <v>201</v>
      </c>
      <c r="B170" s="94">
        <f>' 5-Forecast Cash Flow + Profits'!AP155</f>
        <v>-12779.318748442394</v>
      </c>
      <c r="C170" s="80">
        <f>' 5-Forecast Cash Flow + Profits'!AM155</f>
        <v>-30779.318748442394</v>
      </c>
      <c r="D170" s="80">
        <f>' 5-Forecast Cash Flow + Profits'!AN155</f>
        <v>-6779.3187484423943</v>
      </c>
      <c r="F170">
        <f t="shared" si="6"/>
        <v>0</v>
      </c>
      <c r="G170">
        <f t="shared" si="7"/>
        <v>0</v>
      </c>
      <c r="H170">
        <f t="shared" si="8"/>
        <v>0</v>
      </c>
    </row>
    <row r="171" spans="1:8">
      <c r="A171" s="30" t="s">
        <v>287</v>
      </c>
      <c r="B171" s="94">
        <f>' 5-Forecast Cash Flow + Profits'!AP241</f>
        <v>-12832.39547523599</v>
      </c>
      <c r="C171" s="80">
        <f>' 5-Forecast Cash Flow + Profits'!AM241</f>
        <v>-30832.39547523599</v>
      </c>
      <c r="D171" s="80">
        <f>' 5-Forecast Cash Flow + Profits'!AN241</f>
        <v>-6832.3954752359896</v>
      </c>
      <c r="F171">
        <f t="shared" si="6"/>
        <v>0</v>
      </c>
      <c r="G171">
        <f t="shared" si="7"/>
        <v>0</v>
      </c>
      <c r="H171">
        <f t="shared" si="8"/>
        <v>0</v>
      </c>
    </row>
    <row r="172" spans="1:8">
      <c r="A172" s="30" t="s">
        <v>213</v>
      </c>
      <c r="B172" s="94">
        <f>' 5-Forecast Cash Flow + Profits'!AP167</f>
        <v>-12912.951306005463</v>
      </c>
      <c r="C172" s="80">
        <f>' 5-Forecast Cash Flow + Profits'!AM167</f>
        <v>-30912.95130600546</v>
      </c>
      <c r="D172" s="80">
        <f>' 5-Forecast Cash Flow + Profits'!AN167</f>
        <v>-6912.9513060054633</v>
      </c>
      <c r="F172">
        <f t="shared" si="6"/>
        <v>0</v>
      </c>
      <c r="G172">
        <f t="shared" si="7"/>
        <v>0</v>
      </c>
      <c r="H172">
        <f t="shared" si="8"/>
        <v>0</v>
      </c>
    </row>
    <row r="173" spans="1:8">
      <c r="A173" s="30" t="s">
        <v>107</v>
      </c>
      <c r="B173" s="94">
        <f>' 5-Forecast Cash Flow + Profits'!AP61</f>
        <v>-12913.652255400097</v>
      </c>
      <c r="C173" s="80">
        <f>' 5-Forecast Cash Flow + Profits'!AM61</f>
        <v>-30913.652255400099</v>
      </c>
      <c r="D173" s="80">
        <f>' 5-Forecast Cash Flow + Profits'!AN61</f>
        <v>-6913.6522554000967</v>
      </c>
      <c r="F173">
        <f t="shared" si="6"/>
        <v>0</v>
      </c>
      <c r="G173">
        <f t="shared" si="7"/>
        <v>0</v>
      </c>
      <c r="H173">
        <f t="shared" si="8"/>
        <v>0</v>
      </c>
    </row>
    <row r="174" spans="1:8">
      <c r="A174" s="30" t="s">
        <v>105</v>
      </c>
      <c r="B174" s="94">
        <f>' 5-Forecast Cash Flow + Profits'!AP59</f>
        <v>-13104.650886914022</v>
      </c>
      <c r="C174" s="80">
        <f>' 5-Forecast Cash Flow + Profits'!AM59</f>
        <v>-31104.650886914023</v>
      </c>
      <c r="D174" s="80">
        <f>' 5-Forecast Cash Flow + Profits'!AN59</f>
        <v>-7104.6508869140216</v>
      </c>
      <c r="F174">
        <f t="shared" si="6"/>
        <v>0</v>
      </c>
      <c r="G174">
        <f t="shared" si="7"/>
        <v>0</v>
      </c>
      <c r="H174">
        <f t="shared" si="8"/>
        <v>0</v>
      </c>
    </row>
    <row r="175" spans="1:8">
      <c r="A175" s="30" t="s">
        <v>173</v>
      </c>
      <c r="B175" s="94">
        <f>' 5-Forecast Cash Flow + Profits'!AP127</f>
        <v>-13125.349117958081</v>
      </c>
      <c r="C175" s="80">
        <f>' 5-Forecast Cash Flow + Profits'!AM127</f>
        <v>-31125.349117958081</v>
      </c>
      <c r="D175" s="80">
        <f>' 5-Forecast Cash Flow + Profits'!AN127</f>
        <v>-7125.3491179580797</v>
      </c>
      <c r="F175">
        <f t="shared" si="6"/>
        <v>0</v>
      </c>
      <c r="G175">
        <f t="shared" si="7"/>
        <v>0</v>
      </c>
      <c r="H175">
        <f t="shared" si="8"/>
        <v>0</v>
      </c>
    </row>
    <row r="176" spans="1:8">
      <c r="A176" s="30" t="s">
        <v>154</v>
      </c>
      <c r="B176" s="94">
        <f>' 5-Forecast Cash Flow + Profits'!AP108</f>
        <v>-13399.393701635214</v>
      </c>
      <c r="C176" s="80">
        <f>' 5-Forecast Cash Flow + Profits'!AM108</f>
        <v>-31399.393701635214</v>
      </c>
      <c r="D176" s="80">
        <f>' 5-Forecast Cash Flow + Profits'!AN108</f>
        <v>-7399.393701635212</v>
      </c>
      <c r="F176">
        <f t="shared" si="6"/>
        <v>0</v>
      </c>
      <c r="G176">
        <f t="shared" si="7"/>
        <v>0</v>
      </c>
      <c r="H176">
        <f t="shared" si="8"/>
        <v>0</v>
      </c>
    </row>
    <row r="177" spans="1:8">
      <c r="A177" s="30" t="s">
        <v>203</v>
      </c>
      <c r="B177" s="94">
        <f>' 5-Forecast Cash Flow + Profits'!AP157</f>
        <v>-13404.243425024448</v>
      </c>
      <c r="C177" s="80">
        <f>' 5-Forecast Cash Flow + Profits'!AM157</f>
        <v>-31404.243425024448</v>
      </c>
      <c r="D177" s="80">
        <f>' 5-Forecast Cash Flow + Profits'!AN157</f>
        <v>-7404.2434250244478</v>
      </c>
      <c r="F177">
        <f t="shared" si="6"/>
        <v>0</v>
      </c>
      <c r="G177">
        <f t="shared" si="7"/>
        <v>0</v>
      </c>
      <c r="H177">
        <f t="shared" si="8"/>
        <v>0</v>
      </c>
    </row>
    <row r="178" spans="1:8">
      <c r="A178" s="30" t="s">
        <v>87</v>
      </c>
      <c r="B178" s="94">
        <f>' 5-Forecast Cash Flow + Profits'!AP41</f>
        <v>-13542.361011543946</v>
      </c>
      <c r="C178" s="80">
        <f>' 5-Forecast Cash Flow + Profits'!AM41</f>
        <v>-31542.361011543944</v>
      </c>
      <c r="D178" s="80">
        <f>' 5-Forecast Cash Flow + Profits'!AN41</f>
        <v>-7542.361011543946</v>
      </c>
      <c r="F178">
        <f t="shared" si="6"/>
        <v>0</v>
      </c>
      <c r="G178">
        <f t="shared" si="7"/>
        <v>0</v>
      </c>
      <c r="H178">
        <f t="shared" si="8"/>
        <v>0</v>
      </c>
    </row>
    <row r="179" spans="1:8">
      <c r="A179" s="30" t="s">
        <v>188</v>
      </c>
      <c r="B179" s="94">
        <f>' 5-Forecast Cash Flow + Profits'!AP142</f>
        <v>-13611.570601775631</v>
      </c>
      <c r="C179" s="80">
        <f>' 5-Forecast Cash Flow + Profits'!AM142</f>
        <v>-31611.570601775631</v>
      </c>
      <c r="D179" s="80">
        <f>' 5-Forecast Cash Flow + Profits'!AN142</f>
        <v>-7611.5706017756311</v>
      </c>
      <c r="F179">
        <f t="shared" si="6"/>
        <v>0</v>
      </c>
      <c r="G179">
        <f t="shared" si="7"/>
        <v>0</v>
      </c>
      <c r="H179">
        <f t="shared" si="8"/>
        <v>0</v>
      </c>
    </row>
    <row r="180" spans="1:8">
      <c r="A180" s="30" t="s">
        <v>84</v>
      </c>
      <c r="B180" s="94">
        <f>' 5-Forecast Cash Flow + Profits'!AP38</f>
        <v>-13848.726958288285</v>
      </c>
      <c r="C180" s="80">
        <f>' 5-Forecast Cash Flow + Profits'!AM38</f>
        <v>-31848.726958288287</v>
      </c>
      <c r="D180" s="80">
        <f>' 5-Forecast Cash Flow + Profits'!AN38</f>
        <v>-7848.7269582882855</v>
      </c>
      <c r="F180">
        <f t="shared" si="6"/>
        <v>0</v>
      </c>
      <c r="G180">
        <f t="shared" si="7"/>
        <v>0</v>
      </c>
      <c r="H180">
        <f t="shared" si="8"/>
        <v>0</v>
      </c>
    </row>
    <row r="181" spans="1:8">
      <c r="A181" s="30" t="s">
        <v>178</v>
      </c>
      <c r="B181" s="94">
        <f>' 5-Forecast Cash Flow + Profits'!AP132</f>
        <v>-13991.915375352981</v>
      </c>
      <c r="C181" s="80">
        <f>' 5-Forecast Cash Flow + Profits'!AM132</f>
        <v>-31991.915375352983</v>
      </c>
      <c r="D181" s="80">
        <f>' 5-Forecast Cash Flow + Profits'!AN132</f>
        <v>-7991.9153753529808</v>
      </c>
      <c r="F181">
        <f t="shared" si="6"/>
        <v>0</v>
      </c>
      <c r="G181">
        <f t="shared" si="7"/>
        <v>0</v>
      </c>
      <c r="H181">
        <f t="shared" si="8"/>
        <v>0</v>
      </c>
    </row>
    <row r="182" spans="1:8">
      <c r="A182" s="30" t="s">
        <v>190</v>
      </c>
      <c r="B182" s="94">
        <f>' 5-Forecast Cash Flow + Profits'!AP144</f>
        <v>-14033.866680100333</v>
      </c>
      <c r="C182" s="80">
        <f>' 5-Forecast Cash Flow + Profits'!AM144</f>
        <v>-32033.866680100335</v>
      </c>
      <c r="D182" s="80">
        <f>' 5-Forecast Cash Flow + Profits'!AN144</f>
        <v>-8033.8666801003328</v>
      </c>
      <c r="F182">
        <f t="shared" si="6"/>
        <v>0</v>
      </c>
      <c r="G182">
        <f t="shared" si="7"/>
        <v>0</v>
      </c>
      <c r="H182">
        <f t="shared" si="8"/>
        <v>0</v>
      </c>
    </row>
    <row r="183" spans="1:8">
      <c r="A183" s="30" t="s">
        <v>169</v>
      </c>
      <c r="B183" s="94">
        <f>' 5-Forecast Cash Flow + Profits'!AP123</f>
        <v>-14461.37591936937</v>
      </c>
      <c r="C183" s="80">
        <f>' 5-Forecast Cash Flow + Profits'!AM123</f>
        <v>-32461.37591936937</v>
      </c>
      <c r="D183" s="80">
        <f>' 5-Forecast Cash Flow + Profits'!AN123</f>
        <v>-8461.3759193693695</v>
      </c>
      <c r="F183">
        <f t="shared" si="6"/>
        <v>0</v>
      </c>
      <c r="G183">
        <f t="shared" si="7"/>
        <v>0</v>
      </c>
      <c r="H183">
        <f t="shared" si="8"/>
        <v>0</v>
      </c>
    </row>
    <row r="184" spans="1:8">
      <c r="A184" s="30" t="s">
        <v>272</v>
      </c>
      <c r="B184" s="94">
        <f>' 5-Forecast Cash Flow + Profits'!AP226</f>
        <v>-14495.376255417963</v>
      </c>
      <c r="C184" s="80">
        <f>' 5-Forecast Cash Flow + Profits'!AM226</f>
        <v>-32495.376255417963</v>
      </c>
      <c r="D184" s="80">
        <f>' 5-Forecast Cash Flow + Profits'!AN226</f>
        <v>-8495.3762554179648</v>
      </c>
      <c r="F184">
        <f t="shared" si="6"/>
        <v>0</v>
      </c>
      <c r="G184">
        <f t="shared" si="7"/>
        <v>0</v>
      </c>
      <c r="H184">
        <f t="shared" si="8"/>
        <v>0</v>
      </c>
    </row>
    <row r="185" spans="1:8">
      <c r="A185" s="30" t="s">
        <v>220</v>
      </c>
      <c r="B185" s="94">
        <f>' 5-Forecast Cash Flow + Profits'!AP174</f>
        <v>-14539.218282705944</v>
      </c>
      <c r="C185" s="80">
        <f>' 5-Forecast Cash Flow + Profits'!AM174</f>
        <v>-32539.218282705944</v>
      </c>
      <c r="D185" s="80">
        <f>' 5-Forecast Cash Flow + Profits'!AN174</f>
        <v>-8539.2182827059423</v>
      </c>
      <c r="F185">
        <f t="shared" si="6"/>
        <v>0</v>
      </c>
      <c r="G185">
        <f t="shared" si="7"/>
        <v>0</v>
      </c>
      <c r="H185">
        <f t="shared" si="8"/>
        <v>0</v>
      </c>
    </row>
    <row r="186" spans="1:8">
      <c r="A186" s="30" t="s">
        <v>269</v>
      </c>
      <c r="B186" s="94">
        <f>' 5-Forecast Cash Flow + Profits'!AP223</f>
        <v>-14741.036834477465</v>
      </c>
      <c r="C186" s="80">
        <f>' 5-Forecast Cash Flow + Profits'!AM223</f>
        <v>-32741.036834477465</v>
      </c>
      <c r="D186" s="80">
        <f>' 5-Forecast Cash Flow + Profits'!AN223</f>
        <v>-8741.036834477467</v>
      </c>
      <c r="F186">
        <f t="shared" si="6"/>
        <v>0</v>
      </c>
      <c r="G186">
        <f t="shared" si="7"/>
        <v>0</v>
      </c>
      <c r="H186">
        <f t="shared" si="8"/>
        <v>0</v>
      </c>
    </row>
    <row r="187" spans="1:8">
      <c r="A187" s="30" t="s">
        <v>271</v>
      </c>
      <c r="B187" s="94">
        <f>' 5-Forecast Cash Flow + Profits'!AP225</f>
        <v>-14832.313693924039</v>
      </c>
      <c r="C187" s="80">
        <f>' 5-Forecast Cash Flow + Profits'!AM225</f>
        <v>-32832.313693924043</v>
      </c>
      <c r="D187" s="80">
        <f>' 5-Forecast Cash Flow + Profits'!AN225</f>
        <v>-8832.3136939240394</v>
      </c>
      <c r="F187">
        <f t="shared" si="6"/>
        <v>0</v>
      </c>
      <c r="G187">
        <f t="shared" si="7"/>
        <v>0</v>
      </c>
      <c r="H187">
        <f t="shared" si="8"/>
        <v>0</v>
      </c>
    </row>
    <row r="188" spans="1:8">
      <c r="A188" s="30" t="s">
        <v>208</v>
      </c>
      <c r="B188" s="94">
        <f>' 5-Forecast Cash Flow + Profits'!AP162</f>
        <v>-14871.102847444834</v>
      </c>
      <c r="C188" s="80">
        <f>' 5-Forecast Cash Flow + Profits'!AM162</f>
        <v>-32871.102847444832</v>
      </c>
      <c r="D188" s="80">
        <f>' 5-Forecast Cash Flow + Profits'!AN162</f>
        <v>-8871.1028474448358</v>
      </c>
      <c r="F188">
        <f t="shared" si="6"/>
        <v>0</v>
      </c>
      <c r="G188">
        <f t="shared" si="7"/>
        <v>0</v>
      </c>
      <c r="H188">
        <f t="shared" si="8"/>
        <v>0</v>
      </c>
    </row>
    <row r="189" spans="1:8">
      <c r="A189" s="30" t="s">
        <v>89</v>
      </c>
      <c r="B189" s="94">
        <f>' 5-Forecast Cash Flow + Profits'!AP43</f>
        <v>-14874.324755315316</v>
      </c>
      <c r="C189" s="80">
        <f>' 5-Forecast Cash Flow + Profits'!AM43</f>
        <v>-32874.32475531532</v>
      </c>
      <c r="D189" s="80">
        <f>' 5-Forecast Cash Flow + Profits'!AN43</f>
        <v>-8874.324755315316</v>
      </c>
      <c r="F189">
        <f t="shared" si="6"/>
        <v>0</v>
      </c>
      <c r="G189">
        <f t="shared" si="7"/>
        <v>0</v>
      </c>
      <c r="H189">
        <f t="shared" si="8"/>
        <v>0</v>
      </c>
    </row>
    <row r="190" spans="1:8">
      <c r="A190" s="30" t="s">
        <v>50</v>
      </c>
      <c r="B190" s="94">
        <f>' 5-Forecast Cash Flow + Profits'!AP4</f>
        <v>-14891.997462882879</v>
      </c>
      <c r="C190" s="80">
        <f>' 5-Forecast Cash Flow + Profits'!AM4</f>
        <v>-32891.997462882879</v>
      </c>
      <c r="D190" s="80">
        <f>' 5-Forecast Cash Flow + Profits'!AN4</f>
        <v>-8891.9974628828786</v>
      </c>
      <c r="F190">
        <f t="shared" si="6"/>
        <v>0</v>
      </c>
      <c r="G190">
        <f t="shared" si="7"/>
        <v>0</v>
      </c>
      <c r="H190">
        <f t="shared" si="8"/>
        <v>0</v>
      </c>
    </row>
    <row r="191" spans="1:8">
      <c r="A191" s="30" t="s">
        <v>255</v>
      </c>
      <c r="B191" s="94">
        <f>' 5-Forecast Cash Flow + Profits'!AP209</f>
        <v>-15024.79181878097</v>
      </c>
      <c r="C191" s="80">
        <f>' 5-Forecast Cash Flow + Profits'!AM209</f>
        <v>-33024.79181878097</v>
      </c>
      <c r="D191" s="80">
        <f>' 5-Forecast Cash Flow + Profits'!AN209</f>
        <v>-9024.7918187809701</v>
      </c>
      <c r="F191">
        <f t="shared" si="6"/>
        <v>0</v>
      </c>
      <c r="G191">
        <f t="shared" si="7"/>
        <v>0</v>
      </c>
      <c r="H191">
        <f t="shared" si="8"/>
        <v>0</v>
      </c>
    </row>
    <row r="192" spans="1:8">
      <c r="A192" s="30" t="s">
        <v>91</v>
      </c>
      <c r="B192" s="94">
        <f>' 5-Forecast Cash Flow + Profits'!AP45</f>
        <v>-15079.213620457165</v>
      </c>
      <c r="C192" s="80">
        <f>' 5-Forecast Cash Flow + Profits'!AM45</f>
        <v>-33079.213620457165</v>
      </c>
      <c r="D192" s="80">
        <f>' 5-Forecast Cash Flow + Profits'!AN45</f>
        <v>-9079.2136204571652</v>
      </c>
      <c r="F192">
        <f t="shared" si="6"/>
        <v>0</v>
      </c>
      <c r="G192">
        <f t="shared" si="7"/>
        <v>0</v>
      </c>
      <c r="H192">
        <f t="shared" si="8"/>
        <v>0</v>
      </c>
    </row>
    <row r="193" spans="1:8">
      <c r="A193" s="30" t="s">
        <v>101</v>
      </c>
      <c r="B193" s="94">
        <f>' 5-Forecast Cash Flow + Profits'!AP55</f>
        <v>-15205.72255204565</v>
      </c>
      <c r="C193" s="80">
        <f>' 5-Forecast Cash Flow + Profits'!AM55</f>
        <v>-33205.722552045649</v>
      </c>
      <c r="D193" s="80">
        <f>' 5-Forecast Cash Flow + Profits'!AN55</f>
        <v>-9205.7225520456504</v>
      </c>
      <c r="F193">
        <f t="shared" si="6"/>
        <v>0</v>
      </c>
      <c r="G193">
        <f t="shared" si="7"/>
        <v>0</v>
      </c>
      <c r="H193">
        <f t="shared" si="8"/>
        <v>0</v>
      </c>
    </row>
    <row r="194" spans="1:8">
      <c r="A194" s="30" t="s">
        <v>88</v>
      </c>
      <c r="B194" s="94">
        <f>' 5-Forecast Cash Flow + Profits'!AP42</f>
        <v>-15328.86326504504</v>
      </c>
      <c r="C194" s="80">
        <f>' 5-Forecast Cash Flow + Profits'!AM42</f>
        <v>-33328.863265045038</v>
      </c>
      <c r="D194" s="80">
        <f>' 5-Forecast Cash Flow + Profits'!AN42</f>
        <v>-9328.86326504504</v>
      </c>
      <c r="F194">
        <f t="shared" si="6"/>
        <v>0</v>
      </c>
      <c r="G194">
        <f t="shared" si="7"/>
        <v>0</v>
      </c>
      <c r="H194">
        <f t="shared" si="8"/>
        <v>0</v>
      </c>
    </row>
    <row r="195" spans="1:8">
      <c r="A195" s="30" t="s">
        <v>232</v>
      </c>
      <c r="B195" s="94">
        <f>' 5-Forecast Cash Flow + Profits'!AP186</f>
        <v>-15372.946055199729</v>
      </c>
      <c r="C195" s="80">
        <f>' 5-Forecast Cash Flow + Profits'!AM186</f>
        <v>-33372.946055199725</v>
      </c>
      <c r="D195" s="80">
        <f>' 5-Forecast Cash Flow + Profits'!AN186</f>
        <v>-9372.946055199729</v>
      </c>
      <c r="F195">
        <f t="shared" ref="F195:F245" si="9">IF(B195&gt;=6000,1,0)</f>
        <v>0</v>
      </c>
      <c r="G195">
        <f t="shared" ref="G195:G245" si="10">IF(C195&gt;0,1,0)</f>
        <v>0</v>
      </c>
      <c r="H195">
        <f t="shared" si="8"/>
        <v>0</v>
      </c>
    </row>
    <row r="196" spans="1:8">
      <c r="A196" s="30" t="s">
        <v>209</v>
      </c>
      <c r="B196" s="94">
        <f>' 5-Forecast Cash Flow + Profits'!AP163</f>
        <v>-15517.734361237257</v>
      </c>
      <c r="C196" s="80">
        <f>' 5-Forecast Cash Flow + Profits'!AM163</f>
        <v>-33517.734361237257</v>
      </c>
      <c r="D196" s="80">
        <f>' 5-Forecast Cash Flow + Profits'!AN163</f>
        <v>-9517.734361237257</v>
      </c>
      <c r="F196">
        <f t="shared" si="9"/>
        <v>0</v>
      </c>
      <c r="G196">
        <f t="shared" si="10"/>
        <v>0</v>
      </c>
      <c r="H196">
        <f t="shared" ref="H196:H245" si="11">IF(SUM(C196+D196)&gt;0,1,0)</f>
        <v>0</v>
      </c>
    </row>
    <row r="197" spans="1:8">
      <c r="A197" s="30" t="s">
        <v>174</v>
      </c>
      <c r="B197" s="94">
        <f>' 5-Forecast Cash Flow + Profits'!AP128</f>
        <v>-15525.971295045043</v>
      </c>
      <c r="C197" s="80">
        <f>' 5-Forecast Cash Flow + Profits'!AM128</f>
        <v>-33525.971295045041</v>
      </c>
      <c r="D197" s="80">
        <f>' 5-Forecast Cash Flow + Profits'!AN128</f>
        <v>-9525.971295045043</v>
      </c>
      <c r="F197">
        <f t="shared" si="9"/>
        <v>0</v>
      </c>
      <c r="G197">
        <f t="shared" si="10"/>
        <v>0</v>
      </c>
      <c r="H197">
        <f t="shared" si="11"/>
        <v>0</v>
      </c>
    </row>
    <row r="198" spans="1:8">
      <c r="A198" s="30" t="s">
        <v>239</v>
      </c>
      <c r="B198" s="94">
        <f>' 5-Forecast Cash Flow + Profits'!AP193</f>
        <v>-15950.348579909907</v>
      </c>
      <c r="C198" s="80">
        <f>' 5-Forecast Cash Flow + Profits'!AM193</f>
        <v>-33950.348579909907</v>
      </c>
      <c r="D198" s="80">
        <f>' 5-Forecast Cash Flow + Profits'!AN193</f>
        <v>-9950.3485799099071</v>
      </c>
      <c r="F198">
        <f t="shared" si="9"/>
        <v>0</v>
      </c>
      <c r="G198">
        <f t="shared" si="10"/>
        <v>0</v>
      </c>
      <c r="H198">
        <f t="shared" si="11"/>
        <v>0</v>
      </c>
    </row>
    <row r="199" spans="1:8">
      <c r="A199" s="30" t="s">
        <v>177</v>
      </c>
      <c r="B199" s="94">
        <f>' 5-Forecast Cash Flow + Profits'!AP131</f>
        <v>-16083.220679801449</v>
      </c>
      <c r="C199" s="80">
        <f>' 5-Forecast Cash Flow + Profits'!AM131</f>
        <v>-34083.220679801452</v>
      </c>
      <c r="D199" s="80">
        <f>' 5-Forecast Cash Flow + Profits'!AN131</f>
        <v>-10083.220679801449</v>
      </c>
      <c r="F199">
        <f t="shared" si="9"/>
        <v>0</v>
      </c>
      <c r="G199">
        <f t="shared" si="10"/>
        <v>0</v>
      </c>
      <c r="H199">
        <f t="shared" si="11"/>
        <v>0</v>
      </c>
    </row>
    <row r="200" spans="1:8">
      <c r="A200" s="30" t="s">
        <v>168</v>
      </c>
      <c r="B200" s="94">
        <f>' 5-Forecast Cash Flow + Profits'!AP122</f>
        <v>-16200.238753423422</v>
      </c>
      <c r="C200" s="80">
        <f>' 5-Forecast Cash Flow + Profits'!AM122</f>
        <v>-34200.238753423422</v>
      </c>
      <c r="D200" s="80">
        <f>' 5-Forecast Cash Flow + Profits'!AN122</f>
        <v>-10200.238753423422</v>
      </c>
      <c r="F200">
        <f t="shared" si="9"/>
        <v>0</v>
      </c>
      <c r="G200">
        <f t="shared" si="10"/>
        <v>0</v>
      </c>
      <c r="H200">
        <f t="shared" si="11"/>
        <v>0</v>
      </c>
    </row>
    <row r="201" spans="1:8">
      <c r="A201" s="30" t="s">
        <v>186</v>
      </c>
      <c r="B201" s="94">
        <f>' 5-Forecast Cash Flow + Profits'!AP140</f>
        <v>-16213.387192470133</v>
      </c>
      <c r="C201" s="80">
        <f>' 5-Forecast Cash Flow + Profits'!AM140</f>
        <v>-34213.387192470131</v>
      </c>
      <c r="D201" s="80">
        <f>' 5-Forecast Cash Flow + Profits'!AN140</f>
        <v>-10213.387192470133</v>
      </c>
      <c r="F201">
        <f t="shared" si="9"/>
        <v>0</v>
      </c>
      <c r="G201">
        <f t="shared" si="10"/>
        <v>0</v>
      </c>
      <c r="H201">
        <f t="shared" si="11"/>
        <v>0</v>
      </c>
    </row>
    <row r="202" spans="1:8">
      <c r="A202" s="30" t="s">
        <v>97</v>
      </c>
      <c r="B202" s="94">
        <f>' 5-Forecast Cash Flow + Profits'!AP51</f>
        <v>-16284.46853681728</v>
      </c>
      <c r="C202" s="80">
        <f>' 5-Forecast Cash Flow + Profits'!AM51</f>
        <v>-34284.46853681728</v>
      </c>
      <c r="D202" s="80">
        <f>' 5-Forecast Cash Flow + Profits'!AN51</f>
        <v>-10284.46853681728</v>
      </c>
      <c r="F202">
        <f t="shared" si="9"/>
        <v>0</v>
      </c>
      <c r="G202">
        <f t="shared" si="10"/>
        <v>0</v>
      </c>
      <c r="H202">
        <f t="shared" si="11"/>
        <v>0</v>
      </c>
    </row>
    <row r="203" spans="1:8">
      <c r="A203" s="30" t="s">
        <v>260</v>
      </c>
      <c r="B203" s="94">
        <f>' 5-Forecast Cash Flow + Profits'!AP214</f>
        <v>-16496.351438824218</v>
      </c>
      <c r="C203" s="80">
        <f>' 5-Forecast Cash Flow + Profits'!AM214</f>
        <v>-34496.351438824218</v>
      </c>
      <c r="D203" s="80">
        <f>' 5-Forecast Cash Flow + Profits'!AN214</f>
        <v>-10496.351438824218</v>
      </c>
      <c r="F203">
        <f t="shared" si="9"/>
        <v>0</v>
      </c>
      <c r="G203">
        <f t="shared" si="10"/>
        <v>0</v>
      </c>
      <c r="H203">
        <f t="shared" si="11"/>
        <v>0</v>
      </c>
    </row>
    <row r="204" spans="1:8">
      <c r="A204" s="30" t="s">
        <v>228</v>
      </c>
      <c r="B204" s="94">
        <f>' 5-Forecast Cash Flow + Profits'!AP182</f>
        <v>-16974.846800587831</v>
      </c>
      <c r="C204" s="80">
        <f>' 5-Forecast Cash Flow + Profits'!AM182</f>
        <v>-34974.846800587831</v>
      </c>
      <c r="D204" s="80">
        <f>' 5-Forecast Cash Flow + Profits'!AN182</f>
        <v>-10974.846800587831</v>
      </c>
      <c r="F204">
        <f t="shared" si="9"/>
        <v>0</v>
      </c>
      <c r="G204">
        <f t="shared" si="10"/>
        <v>0</v>
      </c>
      <c r="H204">
        <f t="shared" si="11"/>
        <v>0</v>
      </c>
    </row>
    <row r="205" spans="1:8">
      <c r="A205" s="30" t="s">
        <v>194</v>
      </c>
      <c r="B205" s="94">
        <f>' 5-Forecast Cash Flow + Profits'!AP148</f>
        <v>-17001.090347388556</v>
      </c>
      <c r="C205" s="80">
        <f>' 5-Forecast Cash Flow + Profits'!AM148</f>
        <v>-35001.090347388556</v>
      </c>
      <c r="D205" s="80">
        <f>' 5-Forecast Cash Flow + Profits'!AN148</f>
        <v>-11001.090347388554</v>
      </c>
      <c r="F205">
        <f t="shared" si="9"/>
        <v>0</v>
      </c>
      <c r="G205">
        <f t="shared" si="10"/>
        <v>0</v>
      </c>
      <c r="H205">
        <f t="shared" si="11"/>
        <v>0</v>
      </c>
    </row>
    <row r="206" spans="1:8">
      <c r="A206" s="30" t="s">
        <v>117</v>
      </c>
      <c r="B206" s="94">
        <f>' 5-Forecast Cash Flow + Profits'!AP71</f>
        <v>-17050.690994366727</v>
      </c>
      <c r="C206" s="80">
        <f>' 5-Forecast Cash Flow + Profits'!AM71</f>
        <v>-35050.690994366727</v>
      </c>
      <c r="D206" s="80">
        <f>' 5-Forecast Cash Flow + Profits'!AN71</f>
        <v>-11050.690994366727</v>
      </c>
      <c r="F206">
        <f t="shared" si="9"/>
        <v>0</v>
      </c>
      <c r="G206">
        <f t="shared" si="10"/>
        <v>0</v>
      </c>
      <c r="H206">
        <f t="shared" si="11"/>
        <v>0</v>
      </c>
    </row>
    <row r="207" spans="1:8">
      <c r="A207" s="30" t="s">
        <v>51</v>
      </c>
      <c r="B207" s="94">
        <f>' 5-Forecast Cash Flow + Profits'!AP5</f>
        <v>-17117.916147477474</v>
      </c>
      <c r="C207" s="80">
        <f>' 5-Forecast Cash Flow + Profits'!AM5</f>
        <v>-35117.916147477474</v>
      </c>
      <c r="D207" s="80">
        <f>' 5-Forecast Cash Flow + Profits'!AN5</f>
        <v>-11117.916147477476</v>
      </c>
      <c r="F207">
        <f t="shared" si="9"/>
        <v>0</v>
      </c>
      <c r="G207">
        <f t="shared" si="10"/>
        <v>0</v>
      </c>
      <c r="H207">
        <f t="shared" si="11"/>
        <v>0</v>
      </c>
    </row>
    <row r="208" spans="1:8">
      <c r="A208" s="30" t="s">
        <v>292</v>
      </c>
      <c r="B208" s="94">
        <f>' 5-Forecast Cash Flow + Profits'!AP246</f>
        <v>-17540.940229044707</v>
      </c>
      <c r="C208" s="80">
        <f>' 5-Forecast Cash Flow + Profits'!AM246</f>
        <v>-35540.940229044711</v>
      </c>
      <c r="D208" s="80">
        <f>' 5-Forecast Cash Flow + Profits'!AN246</f>
        <v>-11540.940229044707</v>
      </c>
      <c r="F208">
        <f t="shared" si="9"/>
        <v>0</v>
      </c>
      <c r="G208">
        <f t="shared" si="10"/>
        <v>0</v>
      </c>
      <c r="H208">
        <f t="shared" si="11"/>
        <v>0</v>
      </c>
    </row>
    <row r="209" spans="1:8">
      <c r="A209" s="30" t="s">
        <v>98</v>
      </c>
      <c r="B209" s="94">
        <f>' 5-Forecast Cash Flow + Profits'!AP52</f>
        <v>-17679.079012612608</v>
      </c>
      <c r="C209" s="80">
        <f>' 5-Forecast Cash Flow + Profits'!AM52</f>
        <v>-35679.079012612608</v>
      </c>
      <c r="D209" s="80">
        <f>' 5-Forecast Cash Flow + Profits'!AN52</f>
        <v>-11679.079012612608</v>
      </c>
      <c r="F209">
        <f t="shared" si="9"/>
        <v>0</v>
      </c>
      <c r="G209">
        <f t="shared" si="10"/>
        <v>0</v>
      </c>
      <c r="H209">
        <f t="shared" si="11"/>
        <v>0</v>
      </c>
    </row>
    <row r="210" spans="1:8">
      <c r="A210" s="30" t="s">
        <v>52</v>
      </c>
      <c r="B210" s="94">
        <f>' 5-Forecast Cash Flow + Profits'!AP6</f>
        <v>-17925.678296621129</v>
      </c>
      <c r="C210" s="80">
        <f>' 5-Forecast Cash Flow + Profits'!AM6</f>
        <v>-35925.678296621132</v>
      </c>
      <c r="D210" s="80">
        <f>' 5-Forecast Cash Flow + Profits'!AN6</f>
        <v>-11925.678296621129</v>
      </c>
      <c r="F210">
        <f t="shared" si="9"/>
        <v>0</v>
      </c>
      <c r="G210">
        <f t="shared" si="10"/>
        <v>0</v>
      </c>
      <c r="H210">
        <f t="shared" si="11"/>
        <v>0</v>
      </c>
    </row>
    <row r="211" spans="1:8">
      <c r="A211" s="30" t="s">
        <v>172</v>
      </c>
      <c r="B211" s="94">
        <f>' 5-Forecast Cash Flow + Profits'!AP126</f>
        <v>-17969.196559166387</v>
      </c>
      <c r="C211" s="80">
        <f>' 5-Forecast Cash Flow + Profits'!AM126</f>
        <v>-35969.19655916639</v>
      </c>
      <c r="D211" s="80">
        <f>' 5-Forecast Cash Flow + Profits'!AN126</f>
        <v>-11969.196559166387</v>
      </c>
      <c r="F211">
        <f t="shared" si="9"/>
        <v>0</v>
      </c>
      <c r="G211">
        <f t="shared" si="10"/>
        <v>0</v>
      </c>
      <c r="H211">
        <f t="shared" si="11"/>
        <v>0</v>
      </c>
    </row>
    <row r="212" spans="1:8">
      <c r="A212" s="30" t="s">
        <v>216</v>
      </c>
      <c r="B212" s="94">
        <f>' 5-Forecast Cash Flow + Profits'!AP170</f>
        <v>-18052.182059349103</v>
      </c>
      <c r="C212" s="80">
        <f>' 5-Forecast Cash Flow + Profits'!AM170</f>
        <v>-36052.182059349099</v>
      </c>
      <c r="D212" s="80">
        <f>' 5-Forecast Cash Flow + Profits'!AN170</f>
        <v>-12052.182059349103</v>
      </c>
      <c r="F212">
        <f t="shared" si="9"/>
        <v>0</v>
      </c>
      <c r="G212">
        <f t="shared" si="10"/>
        <v>0</v>
      </c>
      <c r="H212">
        <f t="shared" si="11"/>
        <v>0</v>
      </c>
    </row>
    <row r="213" spans="1:8">
      <c r="A213" s="30" t="s">
        <v>268</v>
      </c>
      <c r="B213" s="94">
        <f>' 5-Forecast Cash Flow + Profits'!AP222</f>
        <v>-18057.674150835381</v>
      </c>
      <c r="C213" s="80">
        <f>' 5-Forecast Cash Flow + Profits'!AM222</f>
        <v>-36057.674150835388</v>
      </c>
      <c r="D213" s="80">
        <f>' 5-Forecast Cash Flow + Profits'!AN222</f>
        <v>-12057.674150835381</v>
      </c>
      <c r="F213">
        <f t="shared" si="9"/>
        <v>0</v>
      </c>
      <c r="G213">
        <f t="shared" si="10"/>
        <v>0</v>
      </c>
      <c r="H213">
        <f t="shared" si="11"/>
        <v>0</v>
      </c>
    </row>
    <row r="214" spans="1:8">
      <c r="A214" s="30" t="s">
        <v>92</v>
      </c>
      <c r="B214" s="94">
        <f>' 5-Forecast Cash Flow + Profits'!AP46</f>
        <v>-18330.725552342345</v>
      </c>
      <c r="C214" s="80">
        <f>' 5-Forecast Cash Flow + Profits'!AM46</f>
        <v>-36330.725552342345</v>
      </c>
      <c r="D214" s="80">
        <f>' 5-Forecast Cash Flow + Profits'!AN46</f>
        <v>-12330.725552342345</v>
      </c>
      <c r="F214">
        <f t="shared" si="9"/>
        <v>0</v>
      </c>
      <c r="G214">
        <f t="shared" si="10"/>
        <v>0</v>
      </c>
      <c r="H214">
        <f t="shared" si="11"/>
        <v>0</v>
      </c>
    </row>
    <row r="215" spans="1:8">
      <c r="A215" s="30" t="s">
        <v>237</v>
      </c>
      <c r="B215" s="94">
        <f>' 5-Forecast Cash Flow + Profits'!AP191</f>
        <v>-18351.618477512744</v>
      </c>
      <c r="C215" s="80">
        <f>' 5-Forecast Cash Flow + Profits'!AM191</f>
        <v>-36351.618477512748</v>
      </c>
      <c r="D215" s="80">
        <f>' 5-Forecast Cash Flow + Profits'!AN191</f>
        <v>-12351.618477512744</v>
      </c>
      <c r="F215">
        <f t="shared" si="9"/>
        <v>0</v>
      </c>
      <c r="G215">
        <f t="shared" si="10"/>
        <v>0</v>
      </c>
      <c r="H215">
        <f t="shared" si="11"/>
        <v>0</v>
      </c>
    </row>
    <row r="216" spans="1:8">
      <c r="A216" s="30" t="s">
        <v>102</v>
      </c>
      <c r="B216" s="94">
        <f>' 5-Forecast Cash Flow + Profits'!AP56</f>
        <v>-18372.569039240469</v>
      </c>
      <c r="C216" s="80">
        <f>' 5-Forecast Cash Flow + Profits'!AM56</f>
        <v>-36372.569039240472</v>
      </c>
      <c r="D216" s="80">
        <f>' 5-Forecast Cash Flow + Profits'!AN56</f>
        <v>-12372.569039240469</v>
      </c>
      <c r="F216">
        <f t="shared" si="9"/>
        <v>0</v>
      </c>
      <c r="G216">
        <f t="shared" si="10"/>
        <v>0</v>
      </c>
      <c r="H216">
        <f t="shared" si="11"/>
        <v>0</v>
      </c>
    </row>
    <row r="217" spans="1:8">
      <c r="A217" s="30" t="s">
        <v>259</v>
      </c>
      <c r="B217" s="94">
        <f>' 5-Forecast Cash Flow + Profits'!AP213</f>
        <v>-18764.397086262805</v>
      </c>
      <c r="C217" s="80">
        <f>' 5-Forecast Cash Flow + Profits'!AM213</f>
        <v>-36764.397086262805</v>
      </c>
      <c r="D217" s="80">
        <f>' 5-Forecast Cash Flow + Profits'!AN213</f>
        <v>-12764.397086262805</v>
      </c>
      <c r="F217">
        <f t="shared" si="9"/>
        <v>0</v>
      </c>
      <c r="G217">
        <f t="shared" si="10"/>
        <v>0</v>
      </c>
      <c r="H217">
        <f t="shared" si="11"/>
        <v>0</v>
      </c>
    </row>
    <row r="218" spans="1:8">
      <c r="A218" s="30" t="s">
        <v>187</v>
      </c>
      <c r="B218" s="94">
        <f>' 5-Forecast Cash Flow + Profits'!AP141</f>
        <v>-18802.052766666664</v>
      </c>
      <c r="C218" s="80">
        <f>' 5-Forecast Cash Flow + Profits'!AM141</f>
        <v>-36802.05276666666</v>
      </c>
      <c r="D218" s="80">
        <f>' 5-Forecast Cash Flow + Profits'!AN141</f>
        <v>-12802.052766666664</v>
      </c>
      <c r="F218">
        <f t="shared" si="9"/>
        <v>0</v>
      </c>
      <c r="G218">
        <f t="shared" si="10"/>
        <v>0</v>
      </c>
      <c r="H218">
        <f t="shared" si="11"/>
        <v>0</v>
      </c>
    </row>
    <row r="219" spans="1:8">
      <c r="A219" s="30" t="s">
        <v>238</v>
      </c>
      <c r="B219" s="94">
        <f>' 5-Forecast Cash Flow + Profits'!AP192</f>
        <v>-19779.795372376244</v>
      </c>
      <c r="C219" s="80">
        <f>' 5-Forecast Cash Flow + Profits'!AM192</f>
        <v>-37779.795372376248</v>
      </c>
      <c r="D219" s="80">
        <f>' 5-Forecast Cash Flow + Profits'!AN192</f>
        <v>-13779.795372376244</v>
      </c>
      <c r="F219">
        <f t="shared" si="9"/>
        <v>0</v>
      </c>
      <c r="G219">
        <f t="shared" si="10"/>
        <v>0</v>
      </c>
      <c r="H219">
        <f t="shared" si="11"/>
        <v>0</v>
      </c>
    </row>
    <row r="220" spans="1:8">
      <c r="A220" s="30" t="s">
        <v>283</v>
      </c>
      <c r="B220" s="94">
        <f>' 5-Forecast Cash Flow + Profits'!AP237</f>
        <v>-19924.565444607153</v>
      </c>
      <c r="C220" s="80">
        <f>' 5-Forecast Cash Flow + Profits'!AM237</f>
        <v>-37924.565444607157</v>
      </c>
      <c r="D220" s="80">
        <f>' 5-Forecast Cash Flow + Profits'!AN237</f>
        <v>-13924.565444607155</v>
      </c>
      <c r="F220">
        <f t="shared" si="9"/>
        <v>0</v>
      </c>
      <c r="G220">
        <f t="shared" si="10"/>
        <v>0</v>
      </c>
      <c r="H220">
        <f t="shared" si="11"/>
        <v>0</v>
      </c>
    </row>
    <row r="221" spans="1:8">
      <c r="A221" s="30" t="s">
        <v>229</v>
      </c>
      <c r="B221" s="94">
        <f>' 5-Forecast Cash Flow + Profits'!AP183</f>
        <v>-20365.420854320098</v>
      </c>
      <c r="C221" s="80">
        <f>' 5-Forecast Cash Flow + Profits'!AM183</f>
        <v>-38365.420854320102</v>
      </c>
      <c r="D221" s="80">
        <f>' 5-Forecast Cash Flow + Profits'!AN183</f>
        <v>-14365.420854320098</v>
      </c>
      <c r="F221">
        <f t="shared" si="9"/>
        <v>0</v>
      </c>
      <c r="G221">
        <f t="shared" si="10"/>
        <v>0</v>
      </c>
      <c r="H221">
        <f t="shared" si="11"/>
        <v>0</v>
      </c>
    </row>
    <row r="222" spans="1:8">
      <c r="A222" s="30" t="s">
        <v>275</v>
      </c>
      <c r="B222" s="94">
        <f>' 5-Forecast Cash Flow + Profits'!AP229</f>
        <v>-20987.229173228243</v>
      </c>
      <c r="C222" s="80">
        <f>' 5-Forecast Cash Flow + Profits'!AM229</f>
        <v>-38987.229173228247</v>
      </c>
      <c r="D222" s="80">
        <f>' 5-Forecast Cash Flow + Profits'!AN229</f>
        <v>-14987.229173228243</v>
      </c>
      <c r="F222">
        <f t="shared" si="9"/>
        <v>0</v>
      </c>
      <c r="G222">
        <f t="shared" si="10"/>
        <v>0</v>
      </c>
      <c r="H222">
        <f t="shared" si="11"/>
        <v>0</v>
      </c>
    </row>
    <row r="223" spans="1:8">
      <c r="A223" s="30" t="s">
        <v>225</v>
      </c>
      <c r="B223" s="94">
        <f>' 5-Forecast Cash Flow + Profits'!AP179</f>
        <v>-21295.251643975585</v>
      </c>
      <c r="C223" s="80">
        <f>' 5-Forecast Cash Flow + Profits'!AM179</f>
        <v>-39295.251643975585</v>
      </c>
      <c r="D223" s="80">
        <f>' 5-Forecast Cash Flow + Profits'!AN179</f>
        <v>-15295.251643975587</v>
      </c>
      <c r="F223">
        <f t="shared" si="9"/>
        <v>0</v>
      </c>
      <c r="G223">
        <f t="shared" si="10"/>
        <v>0</v>
      </c>
      <c r="H223">
        <f t="shared" si="11"/>
        <v>0</v>
      </c>
    </row>
    <row r="224" spans="1:8">
      <c r="A224" s="30" t="s">
        <v>285</v>
      </c>
      <c r="B224" s="94">
        <f>' 5-Forecast Cash Flow + Profits'!AP239</f>
        <v>-21576.884041956742</v>
      </c>
      <c r="C224" s="80">
        <f>' 5-Forecast Cash Flow + Profits'!AM239</f>
        <v>-39576.884041956742</v>
      </c>
      <c r="D224" s="80">
        <f>' 5-Forecast Cash Flow + Profits'!AN239</f>
        <v>-15576.884041956744</v>
      </c>
      <c r="F224">
        <f t="shared" si="9"/>
        <v>0</v>
      </c>
      <c r="G224">
        <f t="shared" si="10"/>
        <v>0</v>
      </c>
      <c r="H224">
        <f t="shared" si="11"/>
        <v>0</v>
      </c>
    </row>
    <row r="225" spans="1:8">
      <c r="A225" s="30" t="s">
        <v>226</v>
      </c>
      <c r="B225" s="94">
        <f>' 5-Forecast Cash Flow + Profits'!AP180</f>
        <v>-21780.87753295646</v>
      </c>
      <c r="C225" s="80">
        <f>' 5-Forecast Cash Flow + Profits'!AM180</f>
        <v>-39780.87753295646</v>
      </c>
      <c r="D225" s="80">
        <f>' 5-Forecast Cash Flow + Profits'!AN180</f>
        <v>-15780.87753295646</v>
      </c>
      <c r="F225">
        <f t="shared" si="9"/>
        <v>0</v>
      </c>
      <c r="G225">
        <f t="shared" si="10"/>
        <v>0</v>
      </c>
      <c r="H225">
        <f t="shared" si="11"/>
        <v>0</v>
      </c>
    </row>
    <row r="226" spans="1:8">
      <c r="A226" s="30" t="s">
        <v>281</v>
      </c>
      <c r="B226" s="94">
        <f>' 5-Forecast Cash Flow + Profits'!AP235</f>
        <v>-22342.756180612738</v>
      </c>
      <c r="C226" s="80">
        <f>' 5-Forecast Cash Flow + Profits'!AM235</f>
        <v>-40342.756180612741</v>
      </c>
      <c r="D226" s="80">
        <f>' 5-Forecast Cash Flow + Profits'!AN235</f>
        <v>-16342.756180612738</v>
      </c>
      <c r="F226">
        <f t="shared" si="9"/>
        <v>0</v>
      </c>
      <c r="G226">
        <f t="shared" si="10"/>
        <v>0</v>
      </c>
      <c r="H226">
        <f t="shared" si="11"/>
        <v>0</v>
      </c>
    </row>
    <row r="227" spans="1:8">
      <c r="A227" s="30" t="s">
        <v>284</v>
      </c>
      <c r="B227" s="94">
        <f>' 5-Forecast Cash Flow + Profits'!AP238</f>
        <v>-22531.649251824296</v>
      </c>
      <c r="C227" s="80">
        <f>' 5-Forecast Cash Flow + Profits'!AM238</f>
        <v>-40531.649251824296</v>
      </c>
      <c r="D227" s="80">
        <f>' 5-Forecast Cash Flow + Profits'!AN238</f>
        <v>-16531.649251824296</v>
      </c>
      <c r="F227">
        <f t="shared" si="9"/>
        <v>0</v>
      </c>
      <c r="G227">
        <f t="shared" si="10"/>
        <v>0</v>
      </c>
      <c r="H227">
        <f t="shared" si="11"/>
        <v>0</v>
      </c>
    </row>
    <row r="228" spans="1:8">
      <c r="A228" s="30" t="s">
        <v>282</v>
      </c>
      <c r="B228" s="94">
        <f>' 5-Forecast Cash Flow + Profits'!AP236</f>
        <v>-22608.935051451277</v>
      </c>
      <c r="C228" s="80">
        <f>' 5-Forecast Cash Flow + Profits'!AM236</f>
        <v>-40608.935051451277</v>
      </c>
      <c r="D228" s="80">
        <f>' 5-Forecast Cash Flow + Profits'!AN236</f>
        <v>-16608.935051451277</v>
      </c>
      <c r="F228">
        <f t="shared" si="9"/>
        <v>0</v>
      </c>
      <c r="G228">
        <f t="shared" si="10"/>
        <v>0</v>
      </c>
      <c r="H228">
        <f t="shared" si="11"/>
        <v>0</v>
      </c>
    </row>
    <row r="229" spans="1:8">
      <c r="A229" s="30" t="s">
        <v>161</v>
      </c>
      <c r="B229" s="94">
        <f>' 5-Forecast Cash Flow + Profits'!AP115</f>
        <v>-22754.319781093644</v>
      </c>
      <c r="C229" s="80">
        <f>' 5-Forecast Cash Flow + Profits'!AM115</f>
        <v>-40754.31978109364</v>
      </c>
      <c r="D229" s="80">
        <f>' 5-Forecast Cash Flow + Profits'!AN115</f>
        <v>-16754.319781093644</v>
      </c>
      <c r="F229">
        <f t="shared" si="9"/>
        <v>0</v>
      </c>
      <c r="G229">
        <f t="shared" si="10"/>
        <v>0</v>
      </c>
      <c r="H229">
        <f t="shared" si="11"/>
        <v>0</v>
      </c>
    </row>
    <row r="230" spans="1:8">
      <c r="A230" s="30" t="s">
        <v>278</v>
      </c>
      <c r="B230" s="94">
        <f>' 5-Forecast Cash Flow + Profits'!AP232</f>
        <v>-22924.9401974295</v>
      </c>
      <c r="C230" s="80">
        <f>' 5-Forecast Cash Flow + Profits'!AM232</f>
        <v>-40924.940197429503</v>
      </c>
      <c r="D230" s="80">
        <f>' 5-Forecast Cash Flow + Profits'!AN232</f>
        <v>-16924.9401974295</v>
      </c>
      <c r="F230">
        <f t="shared" si="9"/>
        <v>0</v>
      </c>
      <c r="G230">
        <f t="shared" si="10"/>
        <v>0</v>
      </c>
      <c r="H230">
        <f t="shared" si="11"/>
        <v>0</v>
      </c>
    </row>
    <row r="231" spans="1:8">
      <c r="A231" s="30" t="s">
        <v>251</v>
      </c>
      <c r="B231" s="94">
        <f>' 5-Forecast Cash Flow + Profits'!AP205</f>
        <v>-23831.907015986355</v>
      </c>
      <c r="C231" s="80">
        <f>' 5-Forecast Cash Flow + Profits'!AM205</f>
        <v>-41831.907015986355</v>
      </c>
      <c r="D231" s="80">
        <f>' 5-Forecast Cash Flow + Profits'!AN205</f>
        <v>-17831.907015986355</v>
      </c>
      <c r="F231">
        <f t="shared" si="9"/>
        <v>0</v>
      </c>
      <c r="G231">
        <f t="shared" si="10"/>
        <v>0</v>
      </c>
      <c r="H231">
        <f t="shared" si="11"/>
        <v>0</v>
      </c>
    </row>
    <row r="232" spans="1:8">
      <c r="A232" s="30" t="s">
        <v>246</v>
      </c>
      <c r="B232" s="94">
        <f>' 5-Forecast Cash Flow + Profits'!AP200</f>
        <v>-24205.258271313716</v>
      </c>
      <c r="C232" s="80">
        <f>' 5-Forecast Cash Flow + Profits'!AM200</f>
        <v>-42205.258271313709</v>
      </c>
      <c r="D232" s="80">
        <f>' 5-Forecast Cash Flow + Profits'!AN200</f>
        <v>-18205.258271313716</v>
      </c>
      <c r="F232">
        <f t="shared" si="9"/>
        <v>0</v>
      </c>
      <c r="G232">
        <f t="shared" si="10"/>
        <v>0</v>
      </c>
      <c r="H232">
        <f t="shared" si="11"/>
        <v>0</v>
      </c>
    </row>
    <row r="233" spans="1:8">
      <c r="A233" s="30" t="s">
        <v>276</v>
      </c>
      <c r="B233" s="94">
        <f>' 5-Forecast Cash Flow + Profits'!AP230</f>
        <v>-24887.429311271997</v>
      </c>
      <c r="C233" s="80">
        <f>' 5-Forecast Cash Flow + Profits'!AM230</f>
        <v>-42887.429311271997</v>
      </c>
      <c r="D233" s="80">
        <f>' 5-Forecast Cash Flow + Profits'!AN230</f>
        <v>-18887.429311271997</v>
      </c>
      <c r="F233">
        <f t="shared" si="9"/>
        <v>0</v>
      </c>
      <c r="G233">
        <f t="shared" si="10"/>
        <v>0</v>
      </c>
      <c r="H233">
        <f t="shared" si="11"/>
        <v>0</v>
      </c>
    </row>
    <row r="234" spans="1:8">
      <c r="A234" s="30" t="s">
        <v>243</v>
      </c>
      <c r="B234" s="94">
        <f>' 5-Forecast Cash Flow + Profits'!AP197</f>
        <v>-25045.426990560238</v>
      </c>
      <c r="C234" s="80">
        <f>' 5-Forecast Cash Flow + Profits'!AM197</f>
        <v>-43045.426990560241</v>
      </c>
      <c r="D234" s="80">
        <f>' 5-Forecast Cash Flow + Profits'!AN197</f>
        <v>-19045.426990560238</v>
      </c>
      <c r="F234">
        <f t="shared" si="9"/>
        <v>0</v>
      </c>
      <c r="G234">
        <f t="shared" si="10"/>
        <v>0</v>
      </c>
      <c r="H234">
        <f t="shared" si="11"/>
        <v>0</v>
      </c>
    </row>
    <row r="235" spans="1:8">
      <c r="A235" s="30" t="s">
        <v>217</v>
      </c>
      <c r="B235" s="94">
        <f>' 5-Forecast Cash Flow + Profits'!AP171</f>
        <v>-25449.994879027505</v>
      </c>
      <c r="C235" s="80">
        <f>' 5-Forecast Cash Flow + Profits'!AM171</f>
        <v>-43449.994879027501</v>
      </c>
      <c r="D235" s="80">
        <f>' 5-Forecast Cash Flow + Profits'!AN171</f>
        <v>-19449.994879027505</v>
      </c>
      <c r="F235">
        <f t="shared" si="9"/>
        <v>0</v>
      </c>
      <c r="G235">
        <f t="shared" si="10"/>
        <v>0</v>
      </c>
      <c r="H235">
        <f t="shared" si="11"/>
        <v>0</v>
      </c>
    </row>
    <row r="236" spans="1:8">
      <c r="A236" s="30" t="s">
        <v>266</v>
      </c>
      <c r="B236" s="94">
        <f>' 5-Forecast Cash Flow + Profits'!AP220</f>
        <v>-25956.493343098799</v>
      </c>
      <c r="C236" s="80">
        <f>' 5-Forecast Cash Flow + Profits'!AM220</f>
        <v>-43956.493343098795</v>
      </c>
      <c r="D236" s="80">
        <f>' 5-Forecast Cash Flow + Profits'!AN220</f>
        <v>-19956.493343098799</v>
      </c>
      <c r="F236">
        <f t="shared" si="9"/>
        <v>0</v>
      </c>
      <c r="G236">
        <f t="shared" si="10"/>
        <v>0</v>
      </c>
      <c r="H236">
        <f t="shared" si="11"/>
        <v>0</v>
      </c>
    </row>
    <row r="237" spans="1:8">
      <c r="A237" s="30" t="s">
        <v>293</v>
      </c>
      <c r="B237" s="94">
        <f>' 5-Forecast Cash Flow + Profits'!AP247</f>
        <v>-26254.677959983233</v>
      </c>
      <c r="C237" s="80">
        <f>' 5-Forecast Cash Flow + Profits'!AM247</f>
        <v>-44254.67795998323</v>
      </c>
      <c r="D237" s="80">
        <f>' 5-Forecast Cash Flow + Profits'!AN247</f>
        <v>-20254.677959983233</v>
      </c>
      <c r="F237">
        <f t="shared" si="9"/>
        <v>0</v>
      </c>
      <c r="G237">
        <f t="shared" si="10"/>
        <v>0</v>
      </c>
      <c r="H237">
        <f t="shared" si="11"/>
        <v>0</v>
      </c>
    </row>
    <row r="238" spans="1:8">
      <c r="A238" s="30" t="s">
        <v>288</v>
      </c>
      <c r="B238" s="94">
        <f>' 5-Forecast Cash Flow + Profits'!AP242</f>
        <v>-26383.848212361936</v>
      </c>
      <c r="C238" s="80">
        <f>' 5-Forecast Cash Flow + Profits'!AM242</f>
        <v>-44383.84821236194</v>
      </c>
      <c r="D238" s="80">
        <f>' 5-Forecast Cash Flow + Profits'!AN242</f>
        <v>-20383.848212361936</v>
      </c>
      <c r="F238">
        <f t="shared" si="9"/>
        <v>0</v>
      </c>
      <c r="G238">
        <f t="shared" si="10"/>
        <v>0</v>
      </c>
      <c r="H238">
        <f t="shared" si="11"/>
        <v>0</v>
      </c>
    </row>
    <row r="239" spans="1:8">
      <c r="A239" s="30" t="s">
        <v>286</v>
      </c>
      <c r="B239" s="94">
        <f>' 5-Forecast Cash Flow + Profits'!AP240</f>
        <v>-26575.671096114547</v>
      </c>
      <c r="C239" s="80">
        <f>' 5-Forecast Cash Flow + Profits'!AM240</f>
        <v>-44575.671096114544</v>
      </c>
      <c r="D239" s="80">
        <f>' 5-Forecast Cash Flow + Profits'!AN240</f>
        <v>-20575.671096114544</v>
      </c>
      <c r="F239">
        <f t="shared" si="9"/>
        <v>0</v>
      </c>
      <c r="G239">
        <f t="shared" si="10"/>
        <v>0</v>
      </c>
      <c r="H239">
        <f t="shared" si="11"/>
        <v>0</v>
      </c>
    </row>
    <row r="240" spans="1:8">
      <c r="A240" s="30" t="s">
        <v>230</v>
      </c>
      <c r="B240" s="94">
        <f>' 5-Forecast Cash Flow + Profits'!AP184</f>
        <v>-29086.68072036955</v>
      </c>
      <c r="C240" s="80">
        <f>' 5-Forecast Cash Flow + Profits'!AM184</f>
        <v>-47086.68072036955</v>
      </c>
      <c r="D240" s="80">
        <f>' 5-Forecast Cash Flow + Profits'!AN184</f>
        <v>-23086.68072036955</v>
      </c>
      <c r="F240">
        <f t="shared" si="9"/>
        <v>0</v>
      </c>
      <c r="G240">
        <f t="shared" si="10"/>
        <v>0</v>
      </c>
      <c r="H240">
        <f t="shared" si="11"/>
        <v>0</v>
      </c>
    </row>
    <row r="241" spans="1:8">
      <c r="A241" s="30" t="s">
        <v>291</v>
      </c>
      <c r="B241" s="94">
        <f>' 5-Forecast Cash Flow + Profits'!AP245</f>
        <v>-32002.982713690024</v>
      </c>
      <c r="C241" s="80">
        <f>' 5-Forecast Cash Flow + Profits'!AM245</f>
        <v>-50002.982713690028</v>
      </c>
      <c r="D241" s="80">
        <f>' 5-Forecast Cash Flow + Profits'!AN245</f>
        <v>-26002.982713690024</v>
      </c>
      <c r="F241">
        <f t="shared" si="9"/>
        <v>0</v>
      </c>
      <c r="G241">
        <f t="shared" si="10"/>
        <v>0</v>
      </c>
      <c r="H241">
        <f t="shared" si="11"/>
        <v>0</v>
      </c>
    </row>
    <row r="242" spans="1:8">
      <c r="A242" s="30" t="s">
        <v>279</v>
      </c>
      <c r="B242" s="94">
        <f>' 5-Forecast Cash Flow + Profits'!AP233</f>
        <v>-34519.904132970987</v>
      </c>
      <c r="C242" s="80">
        <f>' 5-Forecast Cash Flow + Profits'!AM233</f>
        <v>-52519.904132970994</v>
      </c>
      <c r="D242" s="80">
        <f>' 5-Forecast Cash Flow + Profits'!AN233</f>
        <v>-28519.904132970991</v>
      </c>
      <c r="F242">
        <f t="shared" si="9"/>
        <v>0</v>
      </c>
      <c r="G242">
        <f t="shared" si="10"/>
        <v>0</v>
      </c>
      <c r="H242">
        <f t="shared" si="11"/>
        <v>0</v>
      </c>
    </row>
    <row r="243" spans="1:8">
      <c r="A243" s="30" t="s">
        <v>280</v>
      </c>
      <c r="B243" s="94">
        <f>' 5-Forecast Cash Flow + Profits'!AP234</f>
        <v>-39148.199903408757</v>
      </c>
      <c r="C243" s="80">
        <f>' 5-Forecast Cash Flow + Profits'!AM234</f>
        <v>-57148.199903408757</v>
      </c>
      <c r="D243" s="80">
        <f>' 5-Forecast Cash Flow + Profits'!AN234</f>
        <v>-33148.199903408757</v>
      </c>
      <c r="F243">
        <f t="shared" si="9"/>
        <v>0</v>
      </c>
      <c r="G243">
        <f t="shared" si="10"/>
        <v>0</v>
      </c>
      <c r="H243">
        <f t="shared" si="11"/>
        <v>0</v>
      </c>
    </row>
    <row r="244" spans="1:8">
      <c r="A244" s="30" t="s">
        <v>247</v>
      </c>
      <c r="B244" s="94">
        <f>' 5-Forecast Cash Flow + Profits'!AP201</f>
        <v>-39287.531323858595</v>
      </c>
      <c r="C244" s="80">
        <f>' 5-Forecast Cash Flow + Profits'!AM201</f>
        <v>-57287.531323858595</v>
      </c>
      <c r="D244" s="80">
        <f>' 5-Forecast Cash Flow + Profits'!AN201</f>
        <v>-33287.531323858595</v>
      </c>
      <c r="F244">
        <f t="shared" si="9"/>
        <v>0</v>
      </c>
      <c r="G244">
        <f t="shared" si="10"/>
        <v>0</v>
      </c>
      <c r="H244">
        <f t="shared" si="11"/>
        <v>0</v>
      </c>
    </row>
    <row r="245" spans="1:8">
      <c r="A245" s="30" t="s">
        <v>234</v>
      </c>
      <c r="B245" s="94">
        <f>' 5-Forecast Cash Flow + Profits'!AP188</f>
        <v>-39461.932270087702</v>
      </c>
      <c r="C245" s="80">
        <f>' 5-Forecast Cash Flow + Profits'!AM188</f>
        <v>-57461.932270087702</v>
      </c>
      <c r="D245" s="80">
        <f>' 5-Forecast Cash Flow + Profits'!AN188</f>
        <v>-33461.932270087702</v>
      </c>
      <c r="F245">
        <f t="shared" si="9"/>
        <v>0</v>
      </c>
      <c r="G245">
        <f t="shared" si="10"/>
        <v>0</v>
      </c>
      <c r="H245">
        <f t="shared" si="11"/>
        <v>0</v>
      </c>
    </row>
    <row r="246" spans="1:8">
      <c r="F246">
        <f>SUM(F2:F245)</f>
        <v>41</v>
      </c>
      <c r="G246">
        <f>SUM(G2:G245)</f>
        <v>21</v>
      </c>
      <c r="H246">
        <f>SUM(H2:H245)</f>
        <v>41</v>
      </c>
    </row>
    <row r="250" spans="1:8">
      <c r="B250" s="94">
        <f>SUM(B2:B17)</f>
        <v>789389.72427070641</v>
      </c>
      <c r="C250" s="94"/>
    </row>
  </sheetData>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6E060-8612-D149-B4BA-A8ECEE183D97}">
  <dimension ref="A1:CR247"/>
  <sheetViews>
    <sheetView workbookViewId="0">
      <pane xSplit="1" ySplit="3" topLeftCell="AM4" activePane="bottomRight" state="frozen"/>
      <selection activeCell="AO38" sqref="AO38"/>
      <selection pane="topRight" activeCell="AO38" sqref="AO38"/>
      <selection pane="bottomLeft" activeCell="AO38" sqref="AO38"/>
      <selection pane="bottomRight" activeCell="AO38" sqref="AO38"/>
    </sheetView>
  </sheetViews>
  <sheetFormatPr baseColWidth="10" defaultRowHeight="16"/>
  <cols>
    <col min="1" max="1" width="22.1640625" customWidth="1"/>
    <col min="3" max="3" width="38.5" customWidth="1"/>
    <col min="4" max="4" width="26.1640625" customWidth="1"/>
    <col min="5" max="5" width="33.83203125" customWidth="1"/>
    <col min="6" max="6" width="18.1640625" customWidth="1"/>
    <col min="7" max="7" width="39.1640625" style="3" customWidth="1"/>
    <col min="8" max="8" width="21.5" customWidth="1"/>
    <col min="9" max="9" width="25.6640625" customWidth="1"/>
    <col min="10" max="10" width="28" customWidth="1"/>
    <col min="11" max="11" width="27.83203125" style="4" customWidth="1"/>
    <col min="12" max="12" width="18.5" customWidth="1"/>
    <col min="13" max="13" width="27.6640625" customWidth="1"/>
    <col min="14" max="14" width="62.33203125" customWidth="1"/>
    <col min="15" max="15" width="35.33203125" style="4" customWidth="1"/>
    <col min="16" max="16" width="47.5" hidden="1" customWidth="1"/>
    <col min="17" max="17" width="35" hidden="1" customWidth="1"/>
    <col min="18" max="18" width="77.33203125" hidden="1" customWidth="1"/>
    <col min="19" max="19" width="64.33203125" hidden="1" customWidth="1"/>
    <col min="20" max="20" width="56.1640625" style="4" hidden="1" customWidth="1"/>
    <col min="21" max="21" width="54.1640625" style="3" customWidth="1"/>
    <col min="22" max="22" width="28.83203125" customWidth="1"/>
    <col min="23" max="23" width="27.33203125" customWidth="1"/>
    <col min="24" max="24" width="26.1640625" customWidth="1"/>
    <col min="25" max="25" width="61.5" customWidth="1"/>
    <col min="26" max="26" width="69.33203125" customWidth="1"/>
    <col min="27" max="27" width="76" customWidth="1"/>
    <col min="28" max="28" width="62" customWidth="1"/>
    <col min="29" max="29" width="68.83203125" customWidth="1"/>
    <col min="30" max="30" width="46.6640625" style="4" customWidth="1"/>
    <col min="31" max="31" width="42.33203125" customWidth="1"/>
    <col min="32" max="32" width="70.83203125" customWidth="1"/>
    <col min="33" max="33" width="67.1640625" style="3" customWidth="1"/>
    <col min="34" max="34" width="70" customWidth="1"/>
    <col min="35" max="35" width="47.33203125" customWidth="1"/>
    <col min="36" max="36" width="51.6640625" customWidth="1"/>
    <col min="37" max="37" width="69" customWidth="1"/>
    <col min="38" max="38" width="99.33203125" customWidth="1"/>
    <col min="39" max="39" width="63.33203125" customWidth="1"/>
    <col min="40" max="40" width="67" customWidth="1"/>
    <col min="41" max="41" width="65.5" customWidth="1"/>
    <col min="42" max="42" width="73" customWidth="1"/>
  </cols>
  <sheetData>
    <row r="1" spans="1:96">
      <c r="B1" t="s">
        <v>0</v>
      </c>
      <c r="C1" s="1" t="s">
        <v>1</v>
      </c>
      <c r="D1" s="2" t="s">
        <v>20</v>
      </c>
      <c r="E1" s="10" t="s">
        <v>21</v>
      </c>
      <c r="K1" s="22" t="s">
        <v>34</v>
      </c>
      <c r="N1" s="11" t="s">
        <v>23</v>
      </c>
      <c r="O1" s="12" t="s">
        <v>24</v>
      </c>
      <c r="P1" s="70" t="s">
        <v>35</v>
      </c>
      <c r="Q1" s="24" t="s">
        <v>26</v>
      </c>
      <c r="R1" s="24" t="s">
        <v>36</v>
      </c>
      <c r="S1" s="23" t="s">
        <v>37</v>
      </c>
      <c r="T1" s="25">
        <v>0.3</v>
      </c>
      <c r="U1" s="63" t="s">
        <v>381</v>
      </c>
      <c r="V1" s="71" t="s">
        <v>382</v>
      </c>
      <c r="W1" s="72"/>
      <c r="X1" s="72"/>
      <c r="Y1" s="73"/>
      <c r="Z1" s="61" t="s">
        <v>383</v>
      </c>
      <c r="AA1" s="61"/>
      <c r="AB1" s="61"/>
      <c r="AC1" s="60">
        <f>(0.1*Q2) +R2</f>
        <v>0.77146000000000003</v>
      </c>
      <c r="AG1"/>
      <c r="AK1" s="21"/>
      <c r="AL1" s="21"/>
      <c r="AM1" s="21"/>
      <c r="AN1" s="21"/>
      <c r="AO1" s="21"/>
      <c r="AP1" s="21"/>
      <c r="AQ1" s="21"/>
      <c r="AR1" s="21"/>
      <c r="AS1" s="21"/>
      <c r="AT1" s="21"/>
      <c r="AU1" s="21"/>
      <c r="AV1" s="21"/>
      <c r="AW1" s="21"/>
      <c r="AX1" s="21"/>
      <c r="AY1" s="21"/>
      <c r="AZ1" s="21"/>
      <c r="BA1" s="21"/>
      <c r="BB1" s="21"/>
      <c r="BC1" s="21"/>
      <c r="BD1" s="21"/>
      <c r="BE1" s="21"/>
      <c r="BF1" s="21"/>
      <c r="BG1" s="21"/>
      <c r="BH1" s="21"/>
      <c r="BI1" s="21"/>
      <c r="BJ1" s="21"/>
      <c r="BK1" s="21"/>
      <c r="BL1" s="21"/>
      <c r="BM1" s="21"/>
      <c r="BN1" s="21"/>
      <c r="BO1" s="21"/>
      <c r="BP1" s="21"/>
      <c r="BQ1" s="21"/>
      <c r="BR1" s="21"/>
      <c r="BS1" s="21"/>
      <c r="BT1" s="21"/>
      <c r="BU1" s="21"/>
      <c r="BV1" s="21"/>
      <c r="BW1" s="21"/>
      <c r="BX1" s="21"/>
      <c r="BY1" s="21"/>
      <c r="BZ1" s="21"/>
      <c r="CA1" s="21"/>
      <c r="CB1" s="21"/>
      <c r="CC1" s="21"/>
      <c r="CD1" s="21"/>
      <c r="CE1" s="21"/>
      <c r="CF1" s="21"/>
      <c r="CG1" s="21"/>
      <c r="CH1" s="21"/>
      <c r="CI1" s="21"/>
      <c r="CJ1" s="21"/>
      <c r="CK1" s="21"/>
      <c r="CL1" s="21"/>
      <c r="CM1" s="21"/>
      <c r="CN1" s="21"/>
      <c r="CO1" s="21"/>
      <c r="CP1" s="21"/>
      <c r="CQ1" s="21"/>
      <c r="CR1" s="21"/>
    </row>
    <row r="2" spans="1:96">
      <c r="E2" t="s">
        <v>4</v>
      </c>
      <c r="F2">
        <v>0.97299999999999998</v>
      </c>
      <c r="G2" s="9" t="s">
        <v>28</v>
      </c>
      <c r="H2" t="s">
        <v>5</v>
      </c>
      <c r="K2" s="22">
        <f>0.9-0.1</f>
        <v>0.8</v>
      </c>
      <c r="N2" s="14" t="s">
        <v>38</v>
      </c>
      <c r="O2" s="15" t="s">
        <v>30</v>
      </c>
      <c r="Q2" s="72">
        <f>-0.7914</f>
        <v>-0.79139999999999999</v>
      </c>
      <c r="R2" s="72">
        <f>0.8506</f>
        <v>0.85060000000000002</v>
      </c>
      <c r="S2" s="51" t="s">
        <v>39</v>
      </c>
      <c r="T2" s="56" t="s">
        <v>40</v>
      </c>
      <c r="U2" s="55" t="s">
        <v>378</v>
      </c>
      <c r="V2" s="54" t="s">
        <v>377</v>
      </c>
      <c r="W2" s="53" t="s">
        <v>376</v>
      </c>
      <c r="X2" s="53" t="s">
        <v>375</v>
      </c>
      <c r="Y2" s="51" t="s">
        <v>374</v>
      </c>
      <c r="Z2" s="51" t="s">
        <v>373</v>
      </c>
      <c r="AA2" s="52" t="s">
        <v>372</v>
      </c>
      <c r="AB2" s="51" t="s">
        <v>371</v>
      </c>
      <c r="AC2" s="50" t="s">
        <v>384</v>
      </c>
      <c r="AD2" s="49" t="s">
        <v>369</v>
      </c>
      <c r="AE2" s="74" t="s">
        <v>385</v>
      </c>
      <c r="AF2" s="51" t="s">
        <v>386</v>
      </c>
      <c r="AG2"/>
      <c r="AH2" s="51" t="s">
        <v>387</v>
      </c>
      <c r="AI2" s="51" t="s">
        <v>388</v>
      </c>
      <c r="AJ2" s="51" t="s">
        <v>389</v>
      </c>
      <c r="AK2" s="51" t="s">
        <v>390</v>
      </c>
      <c r="AL2" s="51" t="s">
        <v>391</v>
      </c>
      <c r="AM2" s="75" t="s">
        <v>392</v>
      </c>
      <c r="AN2" s="75" t="s">
        <v>393</v>
      </c>
      <c r="AO2" s="75" t="s">
        <v>394</v>
      </c>
      <c r="AP2" s="75" t="s">
        <v>395</v>
      </c>
      <c r="AQ2" s="21"/>
      <c r="AR2" s="21"/>
      <c r="AS2" s="21"/>
      <c r="AT2" s="21"/>
      <c r="AU2" s="21"/>
      <c r="AV2" s="21"/>
      <c r="AW2" s="21"/>
      <c r="AX2" s="21"/>
      <c r="AY2" s="21"/>
      <c r="AZ2" s="21"/>
      <c r="BA2" s="21"/>
      <c r="BB2" s="21"/>
      <c r="BC2" s="21"/>
      <c r="BD2" s="21"/>
      <c r="BE2" s="21"/>
      <c r="BF2" s="21"/>
      <c r="BG2" s="21"/>
      <c r="BH2" s="21"/>
      <c r="BI2" s="21"/>
      <c r="BJ2" s="21"/>
      <c r="BK2" s="21"/>
      <c r="BL2" s="21"/>
      <c r="BM2" s="21"/>
      <c r="BN2" s="21"/>
      <c r="BO2" s="21"/>
      <c r="BP2" s="21"/>
      <c r="BQ2" s="21"/>
      <c r="BR2" s="21"/>
      <c r="BS2" s="21"/>
      <c r="BT2" s="21"/>
      <c r="BU2" s="21"/>
      <c r="BV2" s="21"/>
      <c r="BW2" s="21"/>
      <c r="BX2" s="21"/>
      <c r="BY2" s="21"/>
      <c r="BZ2" s="21"/>
      <c r="CA2" s="21"/>
      <c r="CB2" s="21"/>
      <c r="CC2" s="21"/>
      <c r="CD2" s="21"/>
      <c r="CE2" s="21"/>
      <c r="CF2" s="21"/>
      <c r="CG2" s="21"/>
      <c r="CH2" s="21"/>
      <c r="CI2" s="21"/>
      <c r="CJ2" s="21"/>
      <c r="CK2" s="21"/>
      <c r="CL2" s="21"/>
      <c r="CM2" s="21"/>
      <c r="CN2" s="21"/>
      <c r="CO2" s="21"/>
      <c r="CP2" s="21"/>
      <c r="CQ2" s="21"/>
      <c r="CR2" s="21"/>
    </row>
    <row r="3" spans="1:96" s="8" customFormat="1">
      <c r="A3" s="5" t="s">
        <v>8</v>
      </c>
      <c r="B3" s="5" t="s">
        <v>9</v>
      </c>
      <c r="C3" s="5" t="s">
        <v>10</v>
      </c>
      <c r="D3" s="5" t="s">
        <v>11</v>
      </c>
      <c r="E3" s="5" t="s">
        <v>12</v>
      </c>
      <c r="F3" s="5" t="s">
        <v>13</v>
      </c>
      <c r="G3" s="6" t="s">
        <v>14</v>
      </c>
      <c r="H3" s="5" t="s">
        <v>41</v>
      </c>
      <c r="I3" s="5" t="s">
        <v>18</v>
      </c>
      <c r="J3" s="5" t="s">
        <v>42</v>
      </c>
      <c r="K3" s="7" t="s">
        <v>43</v>
      </c>
      <c r="L3" s="10" t="s">
        <v>31</v>
      </c>
      <c r="M3" s="48" t="s">
        <v>44</v>
      </c>
      <c r="N3" s="18" t="s">
        <v>33</v>
      </c>
      <c r="O3" s="19" t="s">
        <v>18</v>
      </c>
      <c r="P3" s="17" t="s">
        <v>45</v>
      </c>
      <c r="Q3" s="17" t="s">
        <v>368</v>
      </c>
      <c r="R3" s="17" t="s">
        <v>47</v>
      </c>
      <c r="S3" s="40" t="s">
        <v>48</v>
      </c>
      <c r="T3" s="43" t="s">
        <v>49</v>
      </c>
      <c r="U3" s="42" t="s">
        <v>367</v>
      </c>
      <c r="V3" s="41" t="s">
        <v>366</v>
      </c>
      <c r="W3" s="40" t="s">
        <v>365</v>
      </c>
      <c r="X3" s="39" t="s">
        <v>364</v>
      </c>
      <c r="Y3" s="38" t="s">
        <v>363</v>
      </c>
      <c r="Z3" s="38" t="s">
        <v>396</v>
      </c>
      <c r="AA3" s="37" t="s">
        <v>397</v>
      </c>
      <c r="AB3" s="36" t="s">
        <v>360</v>
      </c>
      <c r="AC3" s="35" t="s">
        <v>398</v>
      </c>
      <c r="AD3" s="34" t="s">
        <v>49</v>
      </c>
      <c r="AE3" s="76" t="s">
        <v>14</v>
      </c>
      <c r="AF3" s="38" t="s">
        <v>399</v>
      </c>
      <c r="AG3"/>
      <c r="AH3" s="38" t="s">
        <v>400</v>
      </c>
      <c r="AI3" s="38" t="s">
        <v>401</v>
      </c>
      <c r="AJ3" s="38" t="s">
        <v>402</v>
      </c>
      <c r="AK3" s="38" t="s">
        <v>403</v>
      </c>
      <c r="AL3" s="38" t="s">
        <v>404</v>
      </c>
      <c r="AM3" s="34" t="s">
        <v>405</v>
      </c>
      <c r="AN3" s="34" t="s">
        <v>406</v>
      </c>
      <c r="AO3" s="34" t="s">
        <v>407</v>
      </c>
      <c r="AP3" s="34" t="s">
        <v>408</v>
      </c>
      <c r="AQ3" s="21"/>
      <c r="AR3" s="21"/>
      <c r="AS3" s="21"/>
      <c r="AT3" s="21"/>
      <c r="AU3" s="21"/>
      <c r="AV3" s="21"/>
      <c r="AW3" s="21"/>
      <c r="AX3" s="21"/>
      <c r="AY3" s="21"/>
      <c r="AZ3" s="21"/>
      <c r="BA3" s="21"/>
      <c r="BB3" s="21"/>
      <c r="BC3" s="21"/>
      <c r="BD3" s="21"/>
      <c r="BE3" s="21"/>
      <c r="BF3" s="21"/>
      <c r="BG3" s="21"/>
      <c r="BH3" s="21"/>
      <c r="BI3" s="21"/>
      <c r="BJ3" s="21"/>
      <c r="BK3" s="21"/>
      <c r="BL3" s="21"/>
      <c r="BM3" s="21"/>
      <c r="BN3" s="21"/>
      <c r="BO3" s="21"/>
      <c r="BP3" s="21"/>
      <c r="BQ3" s="21"/>
      <c r="BR3" s="21"/>
      <c r="BS3" s="21"/>
      <c r="BT3" s="21"/>
      <c r="BU3" s="21"/>
      <c r="BV3" s="21"/>
      <c r="BW3" s="21"/>
      <c r="BX3" s="21"/>
      <c r="BY3" s="21"/>
      <c r="BZ3" s="21"/>
      <c r="CA3" s="21"/>
      <c r="CB3" s="21"/>
      <c r="CC3" s="21"/>
      <c r="CD3" s="21"/>
      <c r="CE3" s="21"/>
      <c r="CF3" s="21"/>
      <c r="CG3" s="21"/>
      <c r="CH3" s="21"/>
      <c r="CI3" s="21"/>
      <c r="CJ3" s="21"/>
      <c r="CK3" s="21"/>
      <c r="CL3" s="21"/>
      <c r="CM3" s="21"/>
      <c r="CN3" s="21"/>
      <c r="CO3" s="21"/>
      <c r="CP3" s="21"/>
      <c r="CQ3" s="21"/>
      <c r="CR3" s="21"/>
    </row>
    <row r="4" spans="1:96">
      <c r="A4" s="30" t="s">
        <v>50</v>
      </c>
      <c r="B4" s="30" t="s">
        <v>294</v>
      </c>
      <c r="C4" s="30" t="s">
        <v>356</v>
      </c>
      <c r="D4" s="30">
        <v>2</v>
      </c>
      <c r="E4" s="30">
        <v>1060</v>
      </c>
      <c r="F4" s="29">
        <f t="shared" ref="F4:F67" si="0">36/37</f>
        <v>0.97297297297297303</v>
      </c>
      <c r="G4" s="31">
        <f t="shared" ref="G4:G67" si="1">E4*12*F4</f>
        <v>12376.216216216217</v>
      </c>
      <c r="H4" s="30">
        <v>148</v>
      </c>
      <c r="I4" s="30">
        <v>0.16159999999999999</v>
      </c>
      <c r="J4" s="30">
        <v>114</v>
      </c>
      <c r="K4" s="33">
        <v>153</v>
      </c>
      <c r="L4">
        <f t="shared" ref="L4:L67" si="2">K4-J4</f>
        <v>39</v>
      </c>
      <c r="M4">
        <f t="shared" ref="M4:M67" si="3">H4-J4</f>
        <v>34</v>
      </c>
      <c r="N4">
        <f t="shared" ref="N4:N67" si="4">0.1+0.8*M4/L4</f>
        <v>0.79743589743589749</v>
      </c>
      <c r="O4" s="4">
        <f t="shared" ref="O4:O67" si="5">I4</f>
        <v>0.16159999999999999</v>
      </c>
      <c r="U4" s="3">
        <f t="shared" ref="U4:U67" si="6">J4</f>
        <v>114</v>
      </c>
      <c r="V4">
        <f t="shared" ref="V4:V67" si="7">1.25*(K4-J4)</f>
        <v>48.75</v>
      </c>
      <c r="W4">
        <f t="shared" ref="W4:W67" si="8">U4-((K4-J4)/8)</f>
        <v>109.125</v>
      </c>
      <c r="X4">
        <f>V4/(2*Q$2)</f>
        <v>-30.799848369977255</v>
      </c>
      <c r="Y4">
        <f>((Q$2*W4)/V4-R$2)*X4</f>
        <v>80.760851023502653</v>
      </c>
      <c r="Z4">
        <f t="shared" ref="Z4:Z67" si="9">IF(Y4&gt;U4,Y4,U4)</f>
        <v>114</v>
      </c>
      <c r="AA4">
        <f t="shared" ref="AA4:AA67" si="10">(Z4-W4)/V4</f>
        <v>0.1</v>
      </c>
      <c r="AB4">
        <f>Q$2*AA4+R$2</f>
        <v>0.77146000000000003</v>
      </c>
      <c r="AC4">
        <f t="shared" ref="AC4:AC67" si="11">Z4*AB4*365</f>
        <v>32100.450600000004</v>
      </c>
      <c r="AD4" s="4">
        <f>AC4*(1-$AG$26)</f>
        <v>19260.270360000002</v>
      </c>
      <c r="AE4" s="77">
        <f>G4</f>
        <v>12376.216216216217</v>
      </c>
      <c r="AF4" s="77">
        <f>AD4-AE4</f>
        <v>6884.0541437837855</v>
      </c>
      <c r="AG4" s="78" t="s">
        <v>409</v>
      </c>
      <c r="AH4" s="79">
        <f>AB4*365/$AG$23*$AG$21</f>
        <v>9386.0966666666664</v>
      </c>
      <c r="AI4" s="79">
        <f>-$AG$7-$AG$13-AH4</f>
        <v>-42986.096666666665</v>
      </c>
      <c r="AJ4" s="79">
        <f>-$AG$13-AH4-$AG$18</f>
        <v>-18986.096666666665</v>
      </c>
      <c r="AK4" s="80">
        <f>-($AG$7/$AG$9)-$AG$13-AH4</f>
        <v>-18986.096666666665</v>
      </c>
      <c r="AL4" s="80">
        <f>-($AG$7/$AG$9)-$AG$13-AH4-$AG$18</f>
        <v>-24986.096666666665</v>
      </c>
      <c r="AM4" s="80">
        <f>AF4+AI4</f>
        <v>-36102.042522882883</v>
      </c>
      <c r="AN4" s="80">
        <f>AF4+AJ4</f>
        <v>-12102.042522882879</v>
      </c>
      <c r="AO4" s="80">
        <f>AF4+AK4</f>
        <v>-12102.042522882879</v>
      </c>
      <c r="AP4" s="80">
        <f>AF4+AL4</f>
        <v>-18102.042522882879</v>
      </c>
      <c r="AQ4" s="21"/>
      <c r="AR4" s="21"/>
      <c r="AS4" s="21"/>
      <c r="AT4" s="21"/>
      <c r="AU4" s="21"/>
      <c r="AV4" s="21"/>
      <c r="AW4" s="21"/>
      <c r="AX4" s="21"/>
      <c r="AY4" s="21"/>
      <c r="AZ4" s="21"/>
      <c r="BA4" s="21"/>
      <c r="BB4" s="21"/>
      <c r="BC4" s="21"/>
      <c r="BD4" s="21"/>
      <c r="BE4" s="21"/>
      <c r="BF4" s="21"/>
      <c r="BG4" s="21"/>
      <c r="BH4" s="21"/>
      <c r="BI4" s="21"/>
      <c r="BJ4" s="21"/>
      <c r="BK4" s="21"/>
      <c r="BL4" s="21"/>
      <c r="BM4" s="21"/>
      <c r="BN4" s="21"/>
      <c r="BO4" s="21"/>
      <c r="BP4" s="21"/>
      <c r="BQ4" s="21"/>
      <c r="BR4" s="21"/>
      <c r="BS4" s="21"/>
      <c r="BT4" s="21"/>
      <c r="BU4" s="21"/>
      <c r="BV4" s="21"/>
      <c r="BW4" s="21"/>
      <c r="BX4" s="21"/>
      <c r="BY4" s="21"/>
      <c r="BZ4" s="21"/>
      <c r="CA4" s="21"/>
      <c r="CB4" s="21"/>
      <c r="CC4" s="21"/>
      <c r="CD4" s="21"/>
      <c r="CE4" s="21"/>
      <c r="CF4" s="21"/>
      <c r="CG4" s="21"/>
      <c r="CH4" s="21"/>
      <c r="CI4" s="21"/>
      <c r="CJ4" s="21"/>
      <c r="CK4" s="21"/>
      <c r="CL4" s="21"/>
      <c r="CM4" s="21"/>
      <c r="CN4" s="21"/>
      <c r="CO4" s="21"/>
      <c r="CP4" s="21"/>
      <c r="CQ4" s="21"/>
      <c r="CR4" s="21"/>
    </row>
    <row r="5" spans="1:96">
      <c r="A5" s="30" t="s">
        <v>51</v>
      </c>
      <c r="B5" s="30" t="s">
        <v>295</v>
      </c>
      <c r="C5" s="30" t="s">
        <v>356</v>
      </c>
      <c r="D5" s="30">
        <v>2</v>
      </c>
      <c r="E5" s="30">
        <v>1200</v>
      </c>
      <c r="F5" s="29">
        <f t="shared" si="0"/>
        <v>0.97297297297297303</v>
      </c>
      <c r="G5" s="31">
        <f t="shared" si="1"/>
        <v>14010.810810810812</v>
      </c>
      <c r="H5" s="30">
        <v>133</v>
      </c>
      <c r="I5" s="30">
        <v>0.34789999999999999</v>
      </c>
      <c r="J5" s="30">
        <v>111</v>
      </c>
      <c r="K5" s="33">
        <v>149</v>
      </c>
      <c r="L5">
        <f t="shared" si="2"/>
        <v>38</v>
      </c>
      <c r="M5">
        <f t="shared" si="3"/>
        <v>22</v>
      </c>
      <c r="N5">
        <f t="shared" si="4"/>
        <v>0.56315789473684219</v>
      </c>
      <c r="O5" s="4">
        <f t="shared" si="5"/>
        <v>0.34789999999999999</v>
      </c>
      <c r="U5" s="3">
        <f t="shared" si="6"/>
        <v>111</v>
      </c>
      <c r="V5">
        <f t="shared" si="7"/>
        <v>47.5</v>
      </c>
      <c r="W5">
        <f t="shared" si="8"/>
        <v>106.25</v>
      </c>
      <c r="X5">
        <f t="shared" ref="X5:X68" si="12">V5/(2*Q$2)</f>
        <v>-30.010108668182966</v>
      </c>
      <c r="Y5">
        <f t="shared" ref="Y5:Y68" si="13">((Q$2*W5)/V5-R$2)*X5</f>
        <v>78.651598433156423</v>
      </c>
      <c r="Z5">
        <f t="shared" si="9"/>
        <v>111</v>
      </c>
      <c r="AA5">
        <f t="shared" si="10"/>
        <v>0.1</v>
      </c>
      <c r="AB5">
        <f t="shared" ref="AB5:AB68" si="14">Q$2*AA5+R$2</f>
        <v>0.77146000000000003</v>
      </c>
      <c r="AC5">
        <f t="shared" si="11"/>
        <v>31255.701900000004</v>
      </c>
      <c r="AD5" s="4">
        <f t="shared" ref="AD5:AD68" si="15">AC5*(1-$AG$26)</f>
        <v>18753.421140000002</v>
      </c>
      <c r="AE5" s="77">
        <f t="shared" ref="AE5:AE68" si="16">G5</f>
        <v>14010.810810810812</v>
      </c>
      <c r="AF5" s="77">
        <f t="shared" ref="AF5:AF68" si="17">AD5-AE5</f>
        <v>4742.6103291891905</v>
      </c>
      <c r="AG5" s="81"/>
      <c r="AH5" s="79">
        <f t="shared" ref="AH5:AH68" si="18">AB5*365/$AG$23*$AG$21</f>
        <v>9386.0966666666664</v>
      </c>
      <c r="AI5" s="79">
        <f t="shared" ref="AI5:AI68" si="19">-$AG$7-$AG$13-AH5</f>
        <v>-42986.096666666665</v>
      </c>
      <c r="AJ5" s="79">
        <f t="shared" ref="AJ5:AJ68" si="20">-$AG$13-AH5-$AG$18</f>
        <v>-18986.096666666665</v>
      </c>
      <c r="AK5" s="80">
        <f t="shared" ref="AK5:AK68" si="21">-($AG$7/$AG$9)-$AG$13-AH5</f>
        <v>-18986.096666666665</v>
      </c>
      <c r="AL5" s="80">
        <f t="shared" ref="AL5:AL68" si="22">-($AG$7/$AG$9)-$AG$13-AH5-$AG$18</f>
        <v>-24986.096666666665</v>
      </c>
      <c r="AM5" s="80">
        <f t="shared" ref="AM5:AM68" si="23">AF5+AI5</f>
        <v>-38243.486337477472</v>
      </c>
      <c r="AN5" s="80">
        <f t="shared" ref="AN5:AN68" si="24">AF5+AJ5</f>
        <v>-14243.486337477474</v>
      </c>
      <c r="AO5" s="80">
        <f t="shared" ref="AO5:AO68" si="25">AF5+AK5</f>
        <v>-14243.486337477474</v>
      </c>
      <c r="AP5" s="80">
        <f t="shared" ref="AP5:AP68" si="26">AF5+AL5</f>
        <v>-20243.486337477472</v>
      </c>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21"/>
      <c r="CG5" s="21"/>
      <c r="CH5" s="21"/>
      <c r="CI5" s="21"/>
      <c r="CJ5" s="21"/>
      <c r="CK5" s="21"/>
      <c r="CL5" s="21"/>
      <c r="CM5" s="21"/>
      <c r="CN5" s="21"/>
      <c r="CO5" s="21"/>
      <c r="CP5" s="21"/>
      <c r="CQ5" s="21"/>
      <c r="CR5" s="21"/>
    </row>
    <row r="6" spans="1:96">
      <c r="A6" s="30" t="s">
        <v>52</v>
      </c>
      <c r="B6" s="30" t="s">
        <v>296</v>
      </c>
      <c r="C6" s="30" t="s">
        <v>356</v>
      </c>
      <c r="D6" s="30">
        <v>1</v>
      </c>
      <c r="E6" s="30">
        <v>3300</v>
      </c>
      <c r="F6" s="29">
        <f t="shared" si="0"/>
        <v>0.97297297297297303</v>
      </c>
      <c r="G6" s="31">
        <f t="shared" si="1"/>
        <v>38529.729729729734</v>
      </c>
      <c r="H6" s="30">
        <v>372</v>
      </c>
      <c r="I6" s="30">
        <v>0.39729999999999999</v>
      </c>
      <c r="J6" s="30">
        <v>108</v>
      </c>
      <c r="K6" s="33">
        <v>610</v>
      </c>
      <c r="L6">
        <f t="shared" si="2"/>
        <v>502</v>
      </c>
      <c r="M6">
        <f t="shared" si="3"/>
        <v>264</v>
      </c>
      <c r="N6">
        <f t="shared" si="4"/>
        <v>0.52071713147410359</v>
      </c>
      <c r="O6" s="4">
        <f t="shared" si="5"/>
        <v>0.39729999999999999</v>
      </c>
      <c r="U6" s="3">
        <f t="shared" si="6"/>
        <v>108</v>
      </c>
      <c r="V6">
        <f t="shared" si="7"/>
        <v>627.5</v>
      </c>
      <c r="W6">
        <f t="shared" si="8"/>
        <v>45.25</v>
      </c>
      <c r="X6">
        <f t="shared" si="12"/>
        <v>-396.44933030073287</v>
      </c>
      <c r="Y6">
        <f t="shared" si="13"/>
        <v>359.84480035380341</v>
      </c>
      <c r="Z6">
        <f t="shared" si="9"/>
        <v>359.84480035380341</v>
      </c>
      <c r="AA6">
        <f t="shared" si="10"/>
        <v>0.50134629538454722</v>
      </c>
      <c r="AB6">
        <f t="shared" si="14"/>
        <v>0.45383454183266936</v>
      </c>
      <c r="AC6">
        <f t="shared" si="11"/>
        <v>59608.150036294406</v>
      </c>
      <c r="AD6" s="4">
        <f t="shared" si="15"/>
        <v>35764.890021776642</v>
      </c>
      <c r="AE6" s="77">
        <f t="shared" si="16"/>
        <v>38529.729729729734</v>
      </c>
      <c r="AF6" s="77">
        <f t="shared" si="17"/>
        <v>-2764.8397079530914</v>
      </c>
      <c r="AG6" s="55" t="s">
        <v>410</v>
      </c>
      <c r="AH6" s="79">
        <f t="shared" si="18"/>
        <v>5521.6535922974772</v>
      </c>
      <c r="AI6" s="79">
        <f t="shared" si="19"/>
        <v>-39121.65359229748</v>
      </c>
      <c r="AJ6" s="79">
        <f t="shared" si="20"/>
        <v>-15121.653592297476</v>
      </c>
      <c r="AK6" s="80">
        <f t="shared" si="21"/>
        <v>-15121.653592297476</v>
      </c>
      <c r="AL6" s="80">
        <f t="shared" si="22"/>
        <v>-21121.653592297476</v>
      </c>
      <c r="AM6" s="80">
        <f t="shared" si="23"/>
        <v>-41886.493300250571</v>
      </c>
      <c r="AN6" s="80">
        <f t="shared" si="24"/>
        <v>-17886.493300250568</v>
      </c>
      <c r="AO6" s="80">
        <f t="shared" si="25"/>
        <v>-17886.493300250568</v>
      </c>
      <c r="AP6" s="80">
        <f t="shared" si="26"/>
        <v>-23886.493300250568</v>
      </c>
      <c r="AQ6" s="21"/>
      <c r="AR6" s="21"/>
      <c r="AS6" s="21"/>
      <c r="AT6" s="21"/>
      <c r="AU6" s="21"/>
      <c r="AV6" s="21"/>
      <c r="AW6" s="21"/>
      <c r="AX6" s="21"/>
      <c r="AY6" s="21"/>
      <c r="AZ6" s="21"/>
      <c r="BA6" s="21"/>
      <c r="BB6" s="21"/>
      <c r="BC6" s="21"/>
      <c r="BD6" s="21"/>
      <c r="BE6" s="21"/>
      <c r="BF6" s="21"/>
      <c r="BG6" s="21"/>
      <c r="BH6" s="21"/>
      <c r="BI6" s="21"/>
      <c r="BJ6" s="21"/>
      <c r="BK6" s="21"/>
      <c r="BL6" s="21"/>
      <c r="BM6" s="21"/>
      <c r="BN6" s="21"/>
      <c r="BO6" s="21"/>
      <c r="BP6" s="21"/>
      <c r="BQ6" s="21"/>
      <c r="BR6" s="21"/>
      <c r="BS6" s="21"/>
      <c r="BT6" s="21"/>
      <c r="BU6" s="21"/>
      <c r="BV6" s="21"/>
      <c r="BW6" s="21"/>
      <c r="BX6" s="21"/>
      <c r="BY6" s="21"/>
      <c r="BZ6" s="21"/>
      <c r="CA6" s="21"/>
      <c r="CB6" s="21"/>
      <c r="CC6" s="21"/>
      <c r="CD6" s="21"/>
      <c r="CE6" s="21"/>
      <c r="CF6" s="21"/>
      <c r="CG6" s="21"/>
      <c r="CH6" s="21"/>
      <c r="CI6" s="21"/>
      <c r="CJ6" s="21"/>
      <c r="CK6" s="21"/>
      <c r="CL6" s="21"/>
      <c r="CM6" s="21"/>
      <c r="CN6" s="21"/>
      <c r="CO6" s="21"/>
      <c r="CP6" s="21"/>
      <c r="CQ6" s="21"/>
      <c r="CR6" s="21"/>
    </row>
    <row r="7" spans="1:96">
      <c r="A7" s="30" t="s">
        <v>53</v>
      </c>
      <c r="B7" s="30" t="s">
        <v>297</v>
      </c>
      <c r="C7" s="30" t="s">
        <v>356</v>
      </c>
      <c r="D7" s="30">
        <v>1</v>
      </c>
      <c r="E7" s="30">
        <v>1400</v>
      </c>
      <c r="F7" s="29">
        <f t="shared" si="0"/>
        <v>0.97297297297297303</v>
      </c>
      <c r="G7" s="31">
        <f t="shared" si="1"/>
        <v>16345.945945945947</v>
      </c>
      <c r="H7" s="30">
        <v>302</v>
      </c>
      <c r="I7" s="30">
        <v>0.3644</v>
      </c>
      <c r="J7" s="30">
        <v>178</v>
      </c>
      <c r="K7" s="33">
        <v>533</v>
      </c>
      <c r="L7">
        <f t="shared" si="2"/>
        <v>355</v>
      </c>
      <c r="M7">
        <f t="shared" si="3"/>
        <v>124</v>
      </c>
      <c r="N7">
        <f t="shared" si="4"/>
        <v>0.37943661971830989</v>
      </c>
      <c r="O7" s="4">
        <f t="shared" si="5"/>
        <v>0.3644</v>
      </c>
      <c r="U7" s="3">
        <f t="shared" si="6"/>
        <v>178</v>
      </c>
      <c r="V7">
        <f t="shared" si="7"/>
        <v>443.75</v>
      </c>
      <c r="W7">
        <f t="shared" si="8"/>
        <v>133.625</v>
      </c>
      <c r="X7">
        <f t="shared" si="12"/>
        <v>-280.35759413697247</v>
      </c>
      <c r="Y7">
        <f t="shared" si="13"/>
        <v>305.2846695729088</v>
      </c>
      <c r="Z7">
        <f t="shared" si="9"/>
        <v>305.2846695729088</v>
      </c>
      <c r="AA7">
        <f t="shared" si="10"/>
        <v>0.38683869199528742</v>
      </c>
      <c r="AB7">
        <f t="shared" si="14"/>
        <v>0.54445585915492956</v>
      </c>
      <c r="AC7">
        <f t="shared" si="11"/>
        <v>60668.1198765886</v>
      </c>
      <c r="AD7" s="4">
        <f t="shared" si="15"/>
        <v>36400.871925953157</v>
      </c>
      <c r="AE7" s="77">
        <f t="shared" si="16"/>
        <v>16345.945945945947</v>
      </c>
      <c r="AF7" s="77">
        <f t="shared" si="17"/>
        <v>20054.92598000721</v>
      </c>
      <c r="AG7" s="82">
        <v>30000</v>
      </c>
      <c r="AH7" s="79">
        <f t="shared" si="18"/>
        <v>6624.212953051644</v>
      </c>
      <c r="AI7" s="79">
        <f t="shared" si="19"/>
        <v>-40224.212953051647</v>
      </c>
      <c r="AJ7" s="79">
        <f t="shared" si="20"/>
        <v>-16224.212953051643</v>
      </c>
      <c r="AK7" s="80">
        <f t="shared" si="21"/>
        <v>-16224.212953051643</v>
      </c>
      <c r="AL7" s="80">
        <f t="shared" si="22"/>
        <v>-22224.212953051643</v>
      </c>
      <c r="AM7" s="80">
        <f t="shared" si="23"/>
        <v>-20169.286973044436</v>
      </c>
      <c r="AN7" s="80">
        <f t="shared" si="24"/>
        <v>3830.7130269555673</v>
      </c>
      <c r="AO7" s="80">
        <f t="shared" si="25"/>
        <v>3830.7130269555673</v>
      </c>
      <c r="AP7" s="80">
        <f t="shared" si="26"/>
        <v>-2169.2869730444327</v>
      </c>
    </row>
    <row r="8" spans="1:96">
      <c r="A8" s="30" t="s">
        <v>54</v>
      </c>
      <c r="B8" s="30" t="s">
        <v>297</v>
      </c>
      <c r="C8" s="30" t="s">
        <v>356</v>
      </c>
      <c r="D8" s="30">
        <v>2</v>
      </c>
      <c r="E8" s="30">
        <v>2000</v>
      </c>
      <c r="F8" s="29">
        <f t="shared" si="0"/>
        <v>0.97297297297297303</v>
      </c>
      <c r="G8" s="31">
        <f t="shared" si="1"/>
        <v>23351.351351351354</v>
      </c>
      <c r="H8" s="30">
        <v>429</v>
      </c>
      <c r="I8" s="30">
        <v>0.41099999999999998</v>
      </c>
      <c r="J8" s="30">
        <v>221</v>
      </c>
      <c r="K8" s="33">
        <v>617</v>
      </c>
      <c r="L8">
        <f t="shared" si="2"/>
        <v>396</v>
      </c>
      <c r="M8">
        <f t="shared" si="3"/>
        <v>208</v>
      </c>
      <c r="N8">
        <f t="shared" si="4"/>
        <v>0.52020202020202022</v>
      </c>
      <c r="O8" s="4">
        <f t="shared" si="5"/>
        <v>0.41099999999999998</v>
      </c>
      <c r="U8" s="3">
        <f t="shared" si="6"/>
        <v>221</v>
      </c>
      <c r="V8">
        <f t="shared" si="7"/>
        <v>495</v>
      </c>
      <c r="W8">
        <f t="shared" si="8"/>
        <v>171.5</v>
      </c>
      <c r="X8">
        <f t="shared" si="12"/>
        <v>-312.73692191053829</v>
      </c>
      <c r="Y8">
        <f t="shared" si="13"/>
        <v>351.76402577710388</v>
      </c>
      <c r="Z8">
        <f t="shared" si="9"/>
        <v>351.76402577710388</v>
      </c>
      <c r="AA8">
        <f t="shared" si="10"/>
        <v>0.36416974904465432</v>
      </c>
      <c r="AB8">
        <f t="shared" si="14"/>
        <v>0.56239606060606062</v>
      </c>
      <c r="AC8">
        <f t="shared" si="11"/>
        <v>72208.206361389777</v>
      </c>
      <c r="AD8" s="4">
        <f t="shared" si="15"/>
        <v>43324.923816833863</v>
      </c>
      <c r="AE8" s="77">
        <f t="shared" si="16"/>
        <v>23351.351351351354</v>
      </c>
      <c r="AF8" s="77">
        <f t="shared" si="17"/>
        <v>19973.57246548251</v>
      </c>
      <c r="AG8" s="82" t="s">
        <v>411</v>
      </c>
      <c r="AH8" s="79">
        <f t="shared" si="18"/>
        <v>6842.4854040404043</v>
      </c>
      <c r="AI8" s="79">
        <f t="shared" si="19"/>
        <v>-40442.485404040402</v>
      </c>
      <c r="AJ8" s="79">
        <f t="shared" si="20"/>
        <v>-16442.485404040402</v>
      </c>
      <c r="AK8" s="80">
        <f t="shared" si="21"/>
        <v>-16442.485404040402</v>
      </c>
      <c r="AL8" s="80">
        <f t="shared" si="22"/>
        <v>-22442.485404040402</v>
      </c>
      <c r="AM8" s="80">
        <f t="shared" si="23"/>
        <v>-20468.912938557893</v>
      </c>
      <c r="AN8" s="80">
        <f t="shared" si="24"/>
        <v>3531.0870614421074</v>
      </c>
      <c r="AO8" s="80">
        <f t="shared" si="25"/>
        <v>3531.0870614421074</v>
      </c>
      <c r="AP8" s="80">
        <f t="shared" si="26"/>
        <v>-2468.9129385578926</v>
      </c>
    </row>
    <row r="9" spans="1:96">
      <c r="A9" s="30" t="s">
        <v>55</v>
      </c>
      <c r="B9" s="30" t="s">
        <v>297</v>
      </c>
      <c r="C9" s="30" t="s">
        <v>357</v>
      </c>
      <c r="D9" s="30">
        <v>1</v>
      </c>
      <c r="E9" s="30">
        <v>1600</v>
      </c>
      <c r="F9" s="29">
        <f t="shared" si="0"/>
        <v>0.97297297297297303</v>
      </c>
      <c r="G9" s="31">
        <f t="shared" si="1"/>
        <v>18681.081081081084</v>
      </c>
      <c r="H9" s="30">
        <v>380</v>
      </c>
      <c r="I9" s="30">
        <v>0.41099999999999998</v>
      </c>
      <c r="J9" s="30">
        <v>202</v>
      </c>
      <c r="K9" s="33">
        <v>646</v>
      </c>
      <c r="L9">
        <f t="shared" si="2"/>
        <v>444</v>
      </c>
      <c r="M9">
        <f t="shared" si="3"/>
        <v>178</v>
      </c>
      <c r="N9">
        <f t="shared" si="4"/>
        <v>0.42072072072072075</v>
      </c>
      <c r="O9" s="4">
        <f t="shared" si="5"/>
        <v>0.41099999999999998</v>
      </c>
      <c r="U9" s="3">
        <f t="shared" si="6"/>
        <v>202</v>
      </c>
      <c r="V9">
        <f t="shared" si="7"/>
        <v>555</v>
      </c>
      <c r="W9">
        <f t="shared" si="8"/>
        <v>146.5</v>
      </c>
      <c r="X9">
        <f t="shared" si="12"/>
        <v>-350.64442759666412</v>
      </c>
      <c r="Y9">
        <f t="shared" si="13"/>
        <v>371.50815011372248</v>
      </c>
      <c r="Z9">
        <f t="shared" si="9"/>
        <v>371.50815011372248</v>
      </c>
      <c r="AA9">
        <f t="shared" si="10"/>
        <v>0.40542009029499548</v>
      </c>
      <c r="AB9">
        <f t="shared" si="14"/>
        <v>0.5297505405405406</v>
      </c>
      <c r="AC9">
        <f t="shared" si="11"/>
        <v>71834.424818355692</v>
      </c>
      <c r="AD9" s="4">
        <f t="shared" si="15"/>
        <v>43100.654891013415</v>
      </c>
      <c r="AE9" s="77">
        <f t="shared" si="16"/>
        <v>18681.081081081084</v>
      </c>
      <c r="AF9" s="77">
        <f t="shared" si="17"/>
        <v>24419.573809932332</v>
      </c>
      <c r="AG9" s="83">
        <v>5</v>
      </c>
      <c r="AH9" s="79">
        <f t="shared" si="18"/>
        <v>6445.2982432432445</v>
      </c>
      <c r="AI9" s="79">
        <f t="shared" si="19"/>
        <v>-40045.298243243247</v>
      </c>
      <c r="AJ9" s="79">
        <f t="shared" si="20"/>
        <v>-16045.298243243244</v>
      </c>
      <c r="AK9" s="80">
        <f t="shared" si="21"/>
        <v>-16045.298243243244</v>
      </c>
      <c r="AL9" s="80">
        <f t="shared" si="22"/>
        <v>-22045.298243243244</v>
      </c>
      <c r="AM9" s="80">
        <f t="shared" si="23"/>
        <v>-15625.724433310916</v>
      </c>
      <c r="AN9" s="80">
        <f t="shared" si="24"/>
        <v>8374.275566689088</v>
      </c>
      <c r="AO9" s="80">
        <f t="shared" si="25"/>
        <v>8374.275566689088</v>
      </c>
      <c r="AP9" s="80">
        <f t="shared" si="26"/>
        <v>2374.275566689088</v>
      </c>
    </row>
    <row r="10" spans="1:96">
      <c r="A10" s="30" t="s">
        <v>56</v>
      </c>
      <c r="B10" s="30" t="s">
        <v>297</v>
      </c>
      <c r="C10" s="30" t="s">
        <v>357</v>
      </c>
      <c r="D10" s="30">
        <v>2</v>
      </c>
      <c r="E10" s="30">
        <v>2800</v>
      </c>
      <c r="F10" s="29">
        <f t="shared" si="0"/>
        <v>0.97297297297297303</v>
      </c>
      <c r="G10" s="31">
        <f t="shared" si="1"/>
        <v>32691.891891891893</v>
      </c>
      <c r="H10" s="30">
        <v>374</v>
      </c>
      <c r="I10" s="30">
        <v>0.52600000000000002</v>
      </c>
      <c r="J10" s="30">
        <v>197</v>
      </c>
      <c r="K10" s="33">
        <v>639</v>
      </c>
      <c r="L10">
        <f t="shared" si="2"/>
        <v>442</v>
      </c>
      <c r="M10">
        <f t="shared" si="3"/>
        <v>177</v>
      </c>
      <c r="N10">
        <f t="shared" si="4"/>
        <v>0.42036199095022619</v>
      </c>
      <c r="O10" s="4">
        <f t="shared" si="5"/>
        <v>0.52600000000000002</v>
      </c>
      <c r="U10" s="3">
        <f t="shared" si="6"/>
        <v>197</v>
      </c>
      <c r="V10">
        <f t="shared" si="7"/>
        <v>552.5</v>
      </c>
      <c r="W10">
        <f t="shared" si="8"/>
        <v>141.75</v>
      </c>
      <c r="X10">
        <f t="shared" si="12"/>
        <v>-349.06494819307557</v>
      </c>
      <c r="Y10">
        <f t="shared" si="13"/>
        <v>367.78964493303005</v>
      </c>
      <c r="Z10">
        <f t="shared" si="9"/>
        <v>367.78964493303005</v>
      </c>
      <c r="AA10">
        <f t="shared" si="10"/>
        <v>0.40912152929055212</v>
      </c>
      <c r="AB10">
        <f t="shared" si="14"/>
        <v>0.526821221719457</v>
      </c>
      <c r="AC10">
        <f t="shared" si="11"/>
        <v>70722.177378975233</v>
      </c>
      <c r="AD10" s="4">
        <f t="shared" si="15"/>
        <v>42433.306427385141</v>
      </c>
      <c r="AE10" s="77">
        <f t="shared" si="16"/>
        <v>32691.891891891893</v>
      </c>
      <c r="AF10" s="77">
        <f t="shared" si="17"/>
        <v>9741.414535493248</v>
      </c>
      <c r="AG10" s="81"/>
      <c r="AH10" s="79">
        <f t="shared" si="18"/>
        <v>6409.6581975867266</v>
      </c>
      <c r="AI10" s="79">
        <f t="shared" si="19"/>
        <v>-40009.65819758673</v>
      </c>
      <c r="AJ10" s="79">
        <f t="shared" si="20"/>
        <v>-16009.658197586727</v>
      </c>
      <c r="AK10" s="80">
        <f t="shared" si="21"/>
        <v>-16009.658197586727</v>
      </c>
      <c r="AL10" s="80">
        <f t="shared" si="22"/>
        <v>-22009.658197586727</v>
      </c>
      <c r="AM10" s="80">
        <f t="shared" si="23"/>
        <v>-30268.243662093482</v>
      </c>
      <c r="AN10" s="80">
        <f t="shared" si="24"/>
        <v>-6268.2436620934786</v>
      </c>
      <c r="AO10" s="80">
        <f t="shared" si="25"/>
        <v>-6268.2436620934786</v>
      </c>
      <c r="AP10" s="80">
        <f t="shared" si="26"/>
        <v>-12268.243662093479</v>
      </c>
    </row>
    <row r="11" spans="1:96">
      <c r="A11" s="30" t="s">
        <v>57</v>
      </c>
      <c r="B11" s="30" t="s">
        <v>298</v>
      </c>
      <c r="C11" s="30" t="s">
        <v>356</v>
      </c>
      <c r="D11" s="30">
        <v>1</v>
      </c>
      <c r="E11" s="30">
        <v>1100</v>
      </c>
      <c r="F11" s="29">
        <f t="shared" si="0"/>
        <v>0.97297297297297303</v>
      </c>
      <c r="G11" s="31">
        <f t="shared" si="1"/>
        <v>12843.243243243243</v>
      </c>
      <c r="H11" s="30">
        <v>386</v>
      </c>
      <c r="I11" s="30">
        <v>0.43290000000000001</v>
      </c>
      <c r="J11" s="30">
        <v>114</v>
      </c>
      <c r="K11" s="33">
        <v>477</v>
      </c>
      <c r="L11">
        <f t="shared" si="2"/>
        <v>363</v>
      </c>
      <c r="M11">
        <f t="shared" si="3"/>
        <v>272</v>
      </c>
      <c r="N11">
        <f t="shared" si="4"/>
        <v>0.69944903581267226</v>
      </c>
      <c r="O11" s="4">
        <f t="shared" si="5"/>
        <v>0.43290000000000001</v>
      </c>
      <c r="U11" s="3">
        <f t="shared" si="6"/>
        <v>114</v>
      </c>
      <c r="V11">
        <f t="shared" si="7"/>
        <v>453.75</v>
      </c>
      <c r="W11">
        <f t="shared" si="8"/>
        <v>68.625</v>
      </c>
      <c r="X11">
        <f t="shared" si="12"/>
        <v>-286.67551175132678</v>
      </c>
      <c r="Y11">
        <f t="shared" si="13"/>
        <v>278.15869029567858</v>
      </c>
      <c r="Z11">
        <f t="shared" si="9"/>
        <v>278.15869029567858</v>
      </c>
      <c r="AA11">
        <f t="shared" si="10"/>
        <v>0.46178223756623377</v>
      </c>
      <c r="AB11">
        <f t="shared" si="14"/>
        <v>0.48514553719008263</v>
      </c>
      <c r="AC11">
        <f t="shared" si="11"/>
        <v>49255.818238069187</v>
      </c>
      <c r="AD11" s="4">
        <f t="shared" si="15"/>
        <v>29553.490942841512</v>
      </c>
      <c r="AE11" s="77">
        <f t="shared" si="16"/>
        <v>12843.243243243243</v>
      </c>
      <c r="AF11" s="77">
        <f t="shared" si="17"/>
        <v>16710.247699598269</v>
      </c>
      <c r="AG11" s="55" t="s">
        <v>412</v>
      </c>
      <c r="AH11" s="79">
        <f t="shared" si="18"/>
        <v>5902.604035812672</v>
      </c>
      <c r="AI11" s="79">
        <f t="shared" si="19"/>
        <v>-39502.60403581267</v>
      </c>
      <c r="AJ11" s="79">
        <f t="shared" si="20"/>
        <v>-15502.604035812672</v>
      </c>
      <c r="AK11" s="80">
        <f t="shared" si="21"/>
        <v>-15502.604035812672</v>
      </c>
      <c r="AL11" s="80">
        <f t="shared" si="22"/>
        <v>-21502.60403581267</v>
      </c>
      <c r="AM11" s="80">
        <f t="shared" si="23"/>
        <v>-22792.356336214401</v>
      </c>
      <c r="AN11" s="80">
        <f t="shared" si="24"/>
        <v>1207.6436637855968</v>
      </c>
      <c r="AO11" s="80">
        <f t="shared" si="25"/>
        <v>1207.6436637855968</v>
      </c>
      <c r="AP11" s="80">
        <f t="shared" si="26"/>
        <v>-4792.3563362144014</v>
      </c>
    </row>
    <row r="12" spans="1:96">
      <c r="A12" s="30" t="s">
        <v>58</v>
      </c>
      <c r="B12" s="30" t="s">
        <v>298</v>
      </c>
      <c r="C12" s="30" t="s">
        <v>356</v>
      </c>
      <c r="D12" s="30">
        <v>2</v>
      </c>
      <c r="E12" s="30">
        <v>1900</v>
      </c>
      <c r="F12" s="29">
        <f t="shared" si="0"/>
        <v>0.97297297297297303</v>
      </c>
      <c r="G12" s="31">
        <f t="shared" si="1"/>
        <v>22183.783783783783</v>
      </c>
      <c r="H12" s="30">
        <v>212</v>
      </c>
      <c r="I12" s="30">
        <v>0.69589999999999996</v>
      </c>
      <c r="J12" s="30">
        <v>80</v>
      </c>
      <c r="K12" s="33">
        <v>583</v>
      </c>
      <c r="L12">
        <f t="shared" si="2"/>
        <v>503</v>
      </c>
      <c r="M12">
        <f t="shared" si="3"/>
        <v>132</v>
      </c>
      <c r="N12">
        <f t="shared" si="4"/>
        <v>0.30994035785288276</v>
      </c>
      <c r="O12" s="4">
        <f t="shared" si="5"/>
        <v>0.69589999999999996</v>
      </c>
      <c r="U12" s="3">
        <f t="shared" si="6"/>
        <v>80</v>
      </c>
      <c r="V12">
        <f t="shared" si="7"/>
        <v>628.75</v>
      </c>
      <c r="W12">
        <f t="shared" si="8"/>
        <v>17.125</v>
      </c>
      <c r="X12">
        <f t="shared" si="12"/>
        <v>-397.23907000252717</v>
      </c>
      <c r="Y12">
        <f t="shared" si="13"/>
        <v>346.45405294414962</v>
      </c>
      <c r="Z12">
        <f t="shared" si="9"/>
        <v>346.45405294414962</v>
      </c>
      <c r="AA12">
        <f t="shared" si="10"/>
        <v>0.52378378201852827</v>
      </c>
      <c r="AB12">
        <f t="shared" si="14"/>
        <v>0.43607751491053676</v>
      </c>
      <c r="AC12">
        <f t="shared" si="11"/>
        <v>55144.50019007743</v>
      </c>
      <c r="AD12" s="4">
        <f t="shared" si="15"/>
        <v>33086.700114046456</v>
      </c>
      <c r="AE12" s="77">
        <f t="shared" si="16"/>
        <v>22183.783783783783</v>
      </c>
      <c r="AF12" s="77">
        <f t="shared" si="17"/>
        <v>10902.916330262673</v>
      </c>
      <c r="AG12" s="9" t="s">
        <v>413</v>
      </c>
      <c r="AH12" s="79">
        <f t="shared" si="18"/>
        <v>5305.6097647448642</v>
      </c>
      <c r="AI12" s="79">
        <f t="shared" si="19"/>
        <v>-38905.609764744862</v>
      </c>
      <c r="AJ12" s="79">
        <f t="shared" si="20"/>
        <v>-14905.609764744864</v>
      </c>
      <c r="AK12" s="80">
        <f t="shared" si="21"/>
        <v>-14905.609764744864</v>
      </c>
      <c r="AL12" s="80">
        <f t="shared" si="22"/>
        <v>-20905.609764744862</v>
      </c>
      <c r="AM12" s="80">
        <f t="shared" si="23"/>
        <v>-28002.693434482189</v>
      </c>
      <c r="AN12" s="80">
        <f t="shared" si="24"/>
        <v>-4002.6934344821912</v>
      </c>
      <c r="AO12" s="80">
        <f t="shared" si="25"/>
        <v>-4002.6934344821912</v>
      </c>
      <c r="AP12" s="80">
        <f t="shared" si="26"/>
        <v>-10002.693434482189</v>
      </c>
    </row>
    <row r="13" spans="1:96">
      <c r="A13" s="30" t="s">
        <v>59</v>
      </c>
      <c r="B13" s="30" t="s">
        <v>298</v>
      </c>
      <c r="C13" s="30" t="s">
        <v>357</v>
      </c>
      <c r="D13" s="30">
        <v>1</v>
      </c>
      <c r="E13" s="30">
        <v>1800</v>
      </c>
      <c r="F13" s="29">
        <f t="shared" si="0"/>
        <v>0.97297297297297303</v>
      </c>
      <c r="G13" s="31">
        <f t="shared" si="1"/>
        <v>21016.216216216217</v>
      </c>
      <c r="H13" s="30">
        <v>969</v>
      </c>
      <c r="I13" s="30">
        <v>0.1096</v>
      </c>
      <c r="J13" s="30">
        <v>239</v>
      </c>
      <c r="K13" s="33">
        <v>1431</v>
      </c>
      <c r="L13">
        <f t="shared" si="2"/>
        <v>1192</v>
      </c>
      <c r="M13">
        <f t="shared" si="3"/>
        <v>730</v>
      </c>
      <c r="N13">
        <f t="shared" si="4"/>
        <v>0.58993288590604032</v>
      </c>
      <c r="O13" s="4">
        <f t="shared" si="5"/>
        <v>0.1096</v>
      </c>
      <c r="U13" s="3">
        <f t="shared" si="6"/>
        <v>239</v>
      </c>
      <c r="V13">
        <f t="shared" si="7"/>
        <v>1490</v>
      </c>
      <c r="W13">
        <f t="shared" si="8"/>
        <v>90</v>
      </c>
      <c r="X13">
        <f t="shared" si="12"/>
        <v>-941.36972453879207</v>
      </c>
      <c r="Y13">
        <f t="shared" si="13"/>
        <v>845.72908769269657</v>
      </c>
      <c r="Z13">
        <f t="shared" si="9"/>
        <v>845.72908769269657</v>
      </c>
      <c r="AA13">
        <f t="shared" si="10"/>
        <v>0.50720072999509835</v>
      </c>
      <c r="AB13">
        <f t="shared" si="14"/>
        <v>0.44920134228187919</v>
      </c>
      <c r="AC13">
        <f t="shared" si="11"/>
        <v>138664.46411041176</v>
      </c>
      <c r="AD13" s="4">
        <f t="shared" si="15"/>
        <v>83198.67846624706</v>
      </c>
      <c r="AE13" s="77">
        <f t="shared" si="16"/>
        <v>21016.216216216217</v>
      </c>
      <c r="AF13" s="77">
        <f t="shared" si="17"/>
        <v>62182.462250030847</v>
      </c>
      <c r="AG13" s="82">
        <v>3600</v>
      </c>
      <c r="AH13" s="79">
        <f t="shared" si="18"/>
        <v>5465.2829977628635</v>
      </c>
      <c r="AI13" s="79">
        <f t="shared" si="19"/>
        <v>-39065.282997762864</v>
      </c>
      <c r="AJ13" s="79">
        <f t="shared" si="20"/>
        <v>-15065.282997762864</v>
      </c>
      <c r="AK13" s="80">
        <f t="shared" si="21"/>
        <v>-15065.282997762864</v>
      </c>
      <c r="AL13" s="80">
        <f t="shared" si="22"/>
        <v>-21065.282997762864</v>
      </c>
      <c r="AM13" s="80">
        <f t="shared" si="23"/>
        <v>23117.179252267983</v>
      </c>
      <c r="AN13" s="80">
        <f t="shared" si="24"/>
        <v>47117.179252267983</v>
      </c>
      <c r="AO13" s="80">
        <f t="shared" si="25"/>
        <v>47117.179252267983</v>
      </c>
      <c r="AP13" s="80">
        <f t="shared" si="26"/>
        <v>41117.179252267983</v>
      </c>
    </row>
    <row r="14" spans="1:96">
      <c r="A14" s="30" t="s">
        <v>60</v>
      </c>
      <c r="B14" s="30" t="s">
        <v>298</v>
      </c>
      <c r="C14" s="30" t="s">
        <v>357</v>
      </c>
      <c r="D14" s="30">
        <v>2</v>
      </c>
      <c r="E14" s="30">
        <v>3200</v>
      </c>
      <c r="F14" s="29">
        <f t="shared" si="0"/>
        <v>0.97297297297297303</v>
      </c>
      <c r="G14" s="31">
        <f t="shared" si="1"/>
        <v>37362.162162162167</v>
      </c>
      <c r="H14" s="30">
        <v>885</v>
      </c>
      <c r="I14" s="30">
        <v>0.22470000000000001</v>
      </c>
      <c r="J14" s="30">
        <v>236</v>
      </c>
      <c r="K14" s="33">
        <v>1533</v>
      </c>
      <c r="L14">
        <f t="shared" si="2"/>
        <v>1297</v>
      </c>
      <c r="M14">
        <f t="shared" si="3"/>
        <v>649</v>
      </c>
      <c r="N14">
        <f t="shared" si="4"/>
        <v>0.50030840400925214</v>
      </c>
      <c r="O14" s="4">
        <f t="shared" si="5"/>
        <v>0.22470000000000001</v>
      </c>
      <c r="U14" s="3">
        <f t="shared" si="6"/>
        <v>236</v>
      </c>
      <c r="V14">
        <f t="shared" si="7"/>
        <v>1621.25</v>
      </c>
      <c r="W14">
        <f t="shared" si="8"/>
        <v>73.875</v>
      </c>
      <c r="X14">
        <f t="shared" si="12"/>
        <v>-1024.2923932271924</v>
      </c>
      <c r="Y14">
        <f t="shared" si="13"/>
        <v>908.20060967904988</v>
      </c>
      <c r="Z14">
        <f t="shared" si="9"/>
        <v>908.20060967904988</v>
      </c>
      <c r="AA14">
        <f t="shared" si="10"/>
        <v>0.51461872609347714</v>
      </c>
      <c r="AB14">
        <f t="shared" si="14"/>
        <v>0.44333074016962221</v>
      </c>
      <c r="AC14">
        <f t="shared" si="11"/>
        <v>146961.13570670309</v>
      </c>
      <c r="AD14" s="4">
        <f t="shared" si="15"/>
        <v>88176.681424021852</v>
      </c>
      <c r="AE14" s="77">
        <f t="shared" si="16"/>
        <v>37362.162162162167</v>
      </c>
      <c r="AF14" s="77">
        <f t="shared" si="17"/>
        <v>50814.519261859685</v>
      </c>
      <c r="AG14" s="9" t="s">
        <v>414</v>
      </c>
      <c r="AH14" s="79">
        <f t="shared" si="18"/>
        <v>5393.8573387304041</v>
      </c>
      <c r="AI14" s="79">
        <f t="shared" si="19"/>
        <v>-38993.857338730406</v>
      </c>
      <c r="AJ14" s="79">
        <f t="shared" si="20"/>
        <v>-14993.857338730404</v>
      </c>
      <c r="AK14" s="80">
        <f t="shared" si="21"/>
        <v>-14993.857338730404</v>
      </c>
      <c r="AL14" s="80">
        <f t="shared" si="22"/>
        <v>-20993.857338730406</v>
      </c>
      <c r="AM14" s="80">
        <f t="shared" si="23"/>
        <v>11820.661923129279</v>
      </c>
      <c r="AN14" s="80">
        <f t="shared" si="24"/>
        <v>35820.661923129279</v>
      </c>
      <c r="AO14" s="80">
        <f t="shared" si="25"/>
        <v>35820.661923129279</v>
      </c>
      <c r="AP14" s="80">
        <f t="shared" si="26"/>
        <v>29820.661923129279</v>
      </c>
    </row>
    <row r="15" spans="1:96">
      <c r="A15" s="30" t="s">
        <v>61</v>
      </c>
      <c r="B15" s="30" t="s">
        <v>299</v>
      </c>
      <c r="C15" s="30" t="s">
        <v>356</v>
      </c>
      <c r="D15" s="30">
        <v>1</v>
      </c>
      <c r="E15" s="30">
        <v>1000</v>
      </c>
      <c r="F15" s="29">
        <f t="shared" si="0"/>
        <v>0.97297297297297303</v>
      </c>
      <c r="G15" s="31">
        <f t="shared" si="1"/>
        <v>11675.675675675677</v>
      </c>
      <c r="H15" s="30">
        <v>287</v>
      </c>
      <c r="I15" s="30">
        <v>0.21920000000000001</v>
      </c>
      <c r="J15" s="30">
        <v>138</v>
      </c>
      <c r="K15" s="33">
        <v>550</v>
      </c>
      <c r="L15">
        <f t="shared" si="2"/>
        <v>412</v>
      </c>
      <c r="M15">
        <f t="shared" si="3"/>
        <v>149</v>
      </c>
      <c r="N15">
        <f t="shared" si="4"/>
        <v>0.38932038834951455</v>
      </c>
      <c r="O15" s="4">
        <f t="shared" si="5"/>
        <v>0.21920000000000001</v>
      </c>
      <c r="U15" s="3">
        <f t="shared" si="6"/>
        <v>138</v>
      </c>
      <c r="V15">
        <f t="shared" si="7"/>
        <v>515</v>
      </c>
      <c r="W15">
        <f t="shared" si="8"/>
        <v>86.5</v>
      </c>
      <c r="X15">
        <f t="shared" si="12"/>
        <v>-325.37275713924691</v>
      </c>
      <c r="Y15">
        <f t="shared" si="13"/>
        <v>320.01206722264345</v>
      </c>
      <c r="Z15">
        <f t="shared" si="9"/>
        <v>320.01206722264345</v>
      </c>
      <c r="AA15">
        <f t="shared" si="10"/>
        <v>0.45342148975270574</v>
      </c>
      <c r="AB15">
        <f t="shared" si="14"/>
        <v>0.49176223300970873</v>
      </c>
      <c r="AC15">
        <f t="shared" si="11"/>
        <v>57439.994800122957</v>
      </c>
      <c r="AD15" s="4">
        <f t="shared" si="15"/>
        <v>34463.99688007377</v>
      </c>
      <c r="AE15" s="77">
        <f t="shared" si="16"/>
        <v>11675.675675675677</v>
      </c>
      <c r="AF15" s="77">
        <f t="shared" si="17"/>
        <v>22788.321204398093</v>
      </c>
      <c r="AG15" s="9" t="s">
        <v>415</v>
      </c>
      <c r="AH15" s="79">
        <f t="shared" si="18"/>
        <v>5983.1071682847887</v>
      </c>
      <c r="AI15" s="79">
        <f t="shared" si="19"/>
        <v>-39583.107168284791</v>
      </c>
      <c r="AJ15" s="79">
        <f t="shared" si="20"/>
        <v>-15583.107168284789</v>
      </c>
      <c r="AK15" s="80">
        <f t="shared" si="21"/>
        <v>-15583.107168284789</v>
      </c>
      <c r="AL15" s="80">
        <f t="shared" si="22"/>
        <v>-21583.107168284791</v>
      </c>
      <c r="AM15" s="80">
        <f t="shared" si="23"/>
        <v>-16794.785963886698</v>
      </c>
      <c r="AN15" s="80">
        <f t="shared" si="24"/>
        <v>7205.2140361133042</v>
      </c>
      <c r="AO15" s="80">
        <f t="shared" si="25"/>
        <v>7205.2140361133042</v>
      </c>
      <c r="AP15" s="80">
        <f t="shared" si="26"/>
        <v>1205.2140361133024</v>
      </c>
    </row>
    <row r="16" spans="1:96">
      <c r="A16" s="30" t="s">
        <v>62</v>
      </c>
      <c r="B16" s="30" t="s">
        <v>295</v>
      </c>
      <c r="C16" s="30" t="s">
        <v>357</v>
      </c>
      <c r="D16" s="30">
        <v>1</v>
      </c>
      <c r="E16" s="30">
        <v>1000</v>
      </c>
      <c r="F16" s="29">
        <f t="shared" si="0"/>
        <v>0.97297297297297303</v>
      </c>
      <c r="G16" s="31">
        <f t="shared" si="1"/>
        <v>11675.675675675677</v>
      </c>
      <c r="H16" s="30">
        <v>206</v>
      </c>
      <c r="I16" s="30">
        <v>0.39179999999999998</v>
      </c>
      <c r="J16" s="30">
        <v>116</v>
      </c>
      <c r="K16" s="33">
        <v>296</v>
      </c>
      <c r="L16">
        <f t="shared" si="2"/>
        <v>180</v>
      </c>
      <c r="M16">
        <f t="shared" si="3"/>
        <v>90</v>
      </c>
      <c r="N16">
        <f t="shared" si="4"/>
        <v>0.5</v>
      </c>
      <c r="O16" s="4">
        <f t="shared" si="5"/>
        <v>0.39179999999999998</v>
      </c>
      <c r="U16" s="3">
        <f t="shared" si="6"/>
        <v>116</v>
      </c>
      <c r="V16">
        <f t="shared" si="7"/>
        <v>225</v>
      </c>
      <c r="W16">
        <f t="shared" si="8"/>
        <v>93.5</v>
      </c>
      <c r="X16">
        <f t="shared" si="12"/>
        <v>-142.15314632297196</v>
      </c>
      <c r="Y16">
        <f t="shared" si="13"/>
        <v>167.66546626231997</v>
      </c>
      <c r="Z16">
        <f t="shared" si="9"/>
        <v>167.66546626231997</v>
      </c>
      <c r="AA16">
        <f t="shared" si="10"/>
        <v>0.32962429449919983</v>
      </c>
      <c r="AB16">
        <f t="shared" si="14"/>
        <v>0.58973533333333328</v>
      </c>
      <c r="AC16">
        <f t="shared" si="11"/>
        <v>36090.561116664772</v>
      </c>
      <c r="AD16" s="4">
        <f t="shared" si="15"/>
        <v>21654.336669998862</v>
      </c>
      <c r="AE16" s="77">
        <f t="shared" si="16"/>
        <v>11675.675675675677</v>
      </c>
      <c r="AF16" s="77">
        <f t="shared" si="17"/>
        <v>9978.6609943231852</v>
      </c>
      <c r="AG16" s="82">
        <v>0</v>
      </c>
      <c r="AH16" s="79">
        <f t="shared" si="18"/>
        <v>7175.1132222222213</v>
      </c>
      <c r="AI16" s="79">
        <f t="shared" si="19"/>
        <v>-40775.113222222222</v>
      </c>
      <c r="AJ16" s="79">
        <f t="shared" si="20"/>
        <v>-16775.113222222222</v>
      </c>
      <c r="AK16" s="80">
        <f t="shared" si="21"/>
        <v>-16775.113222222222</v>
      </c>
      <c r="AL16" s="80">
        <f t="shared" si="22"/>
        <v>-22775.113222222222</v>
      </c>
      <c r="AM16" s="80">
        <f t="shared" si="23"/>
        <v>-30796.452227899037</v>
      </c>
      <c r="AN16" s="80">
        <f t="shared" si="24"/>
        <v>-6796.4522278990371</v>
      </c>
      <c r="AO16" s="80">
        <f t="shared" si="25"/>
        <v>-6796.4522278990371</v>
      </c>
      <c r="AP16" s="80">
        <f t="shared" si="26"/>
        <v>-12796.452227899037</v>
      </c>
    </row>
    <row r="17" spans="1:42">
      <c r="A17" s="30" t="s">
        <v>63</v>
      </c>
      <c r="B17" s="30" t="s">
        <v>299</v>
      </c>
      <c r="C17" s="30" t="s">
        <v>356</v>
      </c>
      <c r="D17" s="30">
        <v>2</v>
      </c>
      <c r="E17" s="30">
        <v>1300</v>
      </c>
      <c r="F17" s="29">
        <f t="shared" si="0"/>
        <v>0.97297297297297303</v>
      </c>
      <c r="G17" s="31">
        <f t="shared" si="1"/>
        <v>15178.378378378378</v>
      </c>
      <c r="H17" s="30">
        <v>462</v>
      </c>
      <c r="I17" s="30">
        <v>0.53700000000000003</v>
      </c>
      <c r="J17" s="30">
        <v>175</v>
      </c>
      <c r="K17" s="33">
        <v>917</v>
      </c>
      <c r="L17">
        <f t="shared" si="2"/>
        <v>742</v>
      </c>
      <c r="M17">
        <f t="shared" si="3"/>
        <v>287</v>
      </c>
      <c r="N17">
        <f t="shared" si="4"/>
        <v>0.40943396226415096</v>
      </c>
      <c r="O17" s="4">
        <f t="shared" si="5"/>
        <v>0.53700000000000003</v>
      </c>
      <c r="U17" s="3">
        <f t="shared" si="6"/>
        <v>175</v>
      </c>
      <c r="V17">
        <f t="shared" si="7"/>
        <v>927.5</v>
      </c>
      <c r="W17">
        <f t="shared" si="8"/>
        <v>82.25</v>
      </c>
      <c r="X17">
        <f t="shared" si="12"/>
        <v>-585.98685873136219</v>
      </c>
      <c r="Y17">
        <f t="shared" si="13"/>
        <v>539.56542203689673</v>
      </c>
      <c r="Z17">
        <f t="shared" si="9"/>
        <v>539.56542203689673</v>
      </c>
      <c r="AA17">
        <f t="shared" si="10"/>
        <v>0.49306244963546819</v>
      </c>
      <c r="AB17">
        <f t="shared" si="14"/>
        <v>0.46039037735849048</v>
      </c>
      <c r="AC17">
        <f t="shared" si="11"/>
        <v>90669.915815323431</v>
      </c>
      <c r="AD17" s="4">
        <f t="shared" si="15"/>
        <v>54401.949489194056</v>
      </c>
      <c r="AE17" s="77">
        <f t="shared" si="16"/>
        <v>15178.378378378378</v>
      </c>
      <c r="AF17" s="77">
        <f t="shared" si="17"/>
        <v>39223.571110815676</v>
      </c>
      <c r="AG17" s="9" t="s">
        <v>416</v>
      </c>
      <c r="AH17" s="79">
        <f t="shared" si="18"/>
        <v>5601.4162578616342</v>
      </c>
      <c r="AI17" s="79">
        <f t="shared" si="19"/>
        <v>-39201.416257861638</v>
      </c>
      <c r="AJ17" s="79">
        <f t="shared" si="20"/>
        <v>-15201.416257861634</v>
      </c>
      <c r="AK17" s="80">
        <f t="shared" si="21"/>
        <v>-15201.416257861634</v>
      </c>
      <c r="AL17" s="80">
        <f t="shared" si="22"/>
        <v>-21201.416257861634</v>
      </c>
      <c r="AM17" s="80">
        <f t="shared" si="23"/>
        <v>22.154852954037779</v>
      </c>
      <c r="AN17" s="80">
        <f t="shared" si="24"/>
        <v>24022.154852954041</v>
      </c>
      <c r="AO17" s="80">
        <f t="shared" si="25"/>
        <v>24022.154852954041</v>
      </c>
      <c r="AP17" s="80">
        <f t="shared" si="26"/>
        <v>18022.154852954041</v>
      </c>
    </row>
    <row r="18" spans="1:42">
      <c r="A18" s="30" t="s">
        <v>64</v>
      </c>
      <c r="B18" s="30" t="s">
        <v>299</v>
      </c>
      <c r="C18" s="30" t="s">
        <v>357</v>
      </c>
      <c r="D18" s="30">
        <v>1</v>
      </c>
      <c r="E18" s="30">
        <v>1200</v>
      </c>
      <c r="F18" s="29">
        <f t="shared" si="0"/>
        <v>0.97297297297297303</v>
      </c>
      <c r="G18" s="31">
        <f t="shared" si="1"/>
        <v>14010.810810810812</v>
      </c>
      <c r="H18" s="30">
        <v>389</v>
      </c>
      <c r="I18" s="30">
        <v>0.51229999999999998</v>
      </c>
      <c r="J18" s="30">
        <v>130</v>
      </c>
      <c r="K18" s="33">
        <v>821</v>
      </c>
      <c r="L18">
        <f t="shared" si="2"/>
        <v>691</v>
      </c>
      <c r="M18">
        <f t="shared" si="3"/>
        <v>259</v>
      </c>
      <c r="N18">
        <f t="shared" si="4"/>
        <v>0.39985528219971056</v>
      </c>
      <c r="O18" s="4">
        <f t="shared" si="5"/>
        <v>0.51229999999999998</v>
      </c>
      <c r="U18" s="3">
        <f t="shared" si="6"/>
        <v>130</v>
      </c>
      <c r="V18">
        <f t="shared" si="7"/>
        <v>863.75</v>
      </c>
      <c r="W18">
        <f t="shared" si="8"/>
        <v>43.625</v>
      </c>
      <c r="X18">
        <f t="shared" si="12"/>
        <v>-545.71013393985345</v>
      </c>
      <c r="Y18">
        <f t="shared" si="13"/>
        <v>485.99353992923938</v>
      </c>
      <c r="Z18">
        <f t="shared" si="9"/>
        <v>485.99353992923938</v>
      </c>
      <c r="AA18">
        <f t="shared" si="10"/>
        <v>0.51214881612647101</v>
      </c>
      <c r="AB18">
        <f t="shared" si="14"/>
        <v>0.44528542691751088</v>
      </c>
      <c r="AC18">
        <f t="shared" si="11"/>
        <v>78988.131930888456</v>
      </c>
      <c r="AD18" s="4">
        <f t="shared" si="15"/>
        <v>47392.879158533069</v>
      </c>
      <c r="AE18" s="77">
        <f t="shared" si="16"/>
        <v>14010.810810810812</v>
      </c>
      <c r="AF18" s="77">
        <f t="shared" si="17"/>
        <v>33382.068347722256</v>
      </c>
      <c r="AG18" s="84">
        <v>6000</v>
      </c>
      <c r="AH18" s="79">
        <f t="shared" si="18"/>
        <v>5417.6393608297158</v>
      </c>
      <c r="AI18" s="79">
        <f t="shared" si="19"/>
        <v>-39017.639360829715</v>
      </c>
      <c r="AJ18" s="79">
        <f t="shared" si="20"/>
        <v>-15017.639360829715</v>
      </c>
      <c r="AK18" s="80">
        <f t="shared" si="21"/>
        <v>-15017.639360829715</v>
      </c>
      <c r="AL18" s="80">
        <f t="shared" si="22"/>
        <v>-21017.639360829715</v>
      </c>
      <c r="AM18" s="80">
        <f t="shared" si="23"/>
        <v>-5635.5710131074593</v>
      </c>
      <c r="AN18" s="80">
        <f t="shared" si="24"/>
        <v>18364.428986892541</v>
      </c>
      <c r="AO18" s="80">
        <f t="shared" si="25"/>
        <v>18364.428986892541</v>
      </c>
      <c r="AP18" s="80">
        <f t="shared" si="26"/>
        <v>12364.428986892541</v>
      </c>
    </row>
    <row r="19" spans="1:42">
      <c r="A19" s="30" t="s">
        <v>65</v>
      </c>
      <c r="B19" s="30" t="s">
        <v>299</v>
      </c>
      <c r="C19" s="30" t="s">
        <v>357</v>
      </c>
      <c r="D19" s="30">
        <v>2</v>
      </c>
      <c r="E19" s="30">
        <v>1600</v>
      </c>
      <c r="F19" s="29">
        <f t="shared" si="0"/>
        <v>0.97297297297297303</v>
      </c>
      <c r="G19" s="31">
        <f t="shared" si="1"/>
        <v>18681.081081081084</v>
      </c>
      <c r="H19" s="30">
        <v>678</v>
      </c>
      <c r="I19" s="30">
        <v>0.36159999999999998</v>
      </c>
      <c r="J19" s="30">
        <v>241</v>
      </c>
      <c r="K19" s="33">
        <v>866</v>
      </c>
      <c r="L19">
        <f t="shared" si="2"/>
        <v>625</v>
      </c>
      <c r="M19">
        <f t="shared" si="3"/>
        <v>437</v>
      </c>
      <c r="N19">
        <f t="shared" si="4"/>
        <v>0.65936000000000006</v>
      </c>
      <c r="O19" s="4">
        <f t="shared" si="5"/>
        <v>0.36159999999999998</v>
      </c>
      <c r="U19" s="3">
        <f t="shared" si="6"/>
        <v>241</v>
      </c>
      <c r="V19">
        <f t="shared" si="7"/>
        <v>781.25</v>
      </c>
      <c r="W19">
        <f t="shared" si="8"/>
        <v>162.875</v>
      </c>
      <c r="X19">
        <f t="shared" si="12"/>
        <v>-493.58731362143038</v>
      </c>
      <c r="Y19">
        <f t="shared" si="13"/>
        <v>501.28286896638872</v>
      </c>
      <c r="Z19">
        <f t="shared" si="9"/>
        <v>501.28286896638872</v>
      </c>
      <c r="AA19">
        <f t="shared" si="10"/>
        <v>0.43316207227697756</v>
      </c>
      <c r="AB19">
        <f t="shared" si="14"/>
        <v>0.50779553599999994</v>
      </c>
      <c r="AC19">
        <f t="shared" si="11"/>
        <v>92910.459144057866</v>
      </c>
      <c r="AD19" s="4">
        <f t="shared" si="15"/>
        <v>55746.275486434715</v>
      </c>
      <c r="AE19" s="77">
        <f t="shared" si="16"/>
        <v>18681.081081081084</v>
      </c>
      <c r="AF19" s="77">
        <f t="shared" si="17"/>
        <v>37065.194405353628</v>
      </c>
      <c r="AG19" s="81"/>
      <c r="AH19" s="79">
        <f t="shared" si="18"/>
        <v>6178.1790213333325</v>
      </c>
      <c r="AI19" s="79">
        <f t="shared" si="19"/>
        <v>-39778.17902133333</v>
      </c>
      <c r="AJ19" s="79">
        <f t="shared" si="20"/>
        <v>-15778.179021333333</v>
      </c>
      <c r="AK19" s="80">
        <f t="shared" si="21"/>
        <v>-15778.179021333333</v>
      </c>
      <c r="AL19" s="80">
        <f t="shared" si="22"/>
        <v>-21778.179021333333</v>
      </c>
      <c r="AM19" s="80">
        <f t="shared" si="23"/>
        <v>-2712.9846159797016</v>
      </c>
      <c r="AN19" s="80">
        <f t="shared" si="24"/>
        <v>21287.015384020295</v>
      </c>
      <c r="AO19" s="80">
        <f t="shared" si="25"/>
        <v>21287.015384020295</v>
      </c>
      <c r="AP19" s="80">
        <f t="shared" si="26"/>
        <v>15287.015384020295</v>
      </c>
    </row>
    <row r="20" spans="1:42">
      <c r="A20" s="30" t="s">
        <v>66</v>
      </c>
      <c r="B20" s="30" t="s">
        <v>300</v>
      </c>
      <c r="C20" s="30" t="s">
        <v>356</v>
      </c>
      <c r="D20" s="30">
        <v>1</v>
      </c>
      <c r="E20" s="30">
        <v>800</v>
      </c>
      <c r="F20" s="29">
        <f t="shared" si="0"/>
        <v>0.97297297297297303</v>
      </c>
      <c r="G20" s="31">
        <f t="shared" si="1"/>
        <v>9340.5405405405418</v>
      </c>
      <c r="H20" s="30">
        <v>163</v>
      </c>
      <c r="I20" s="30">
        <v>0.84379999999999999</v>
      </c>
      <c r="J20" s="30">
        <v>134</v>
      </c>
      <c r="K20" s="33">
        <v>288</v>
      </c>
      <c r="L20">
        <f t="shared" si="2"/>
        <v>154</v>
      </c>
      <c r="M20">
        <f t="shared" si="3"/>
        <v>29</v>
      </c>
      <c r="N20">
        <f t="shared" si="4"/>
        <v>0.25064935064935068</v>
      </c>
      <c r="O20" s="4">
        <f t="shared" si="5"/>
        <v>0.84379999999999999</v>
      </c>
      <c r="U20" s="3">
        <f t="shared" si="6"/>
        <v>134</v>
      </c>
      <c r="V20">
        <f t="shared" si="7"/>
        <v>192.5</v>
      </c>
      <c r="W20">
        <f t="shared" si="8"/>
        <v>114.75</v>
      </c>
      <c r="X20">
        <f t="shared" si="12"/>
        <v>-121.61991407632044</v>
      </c>
      <c r="Y20">
        <f t="shared" si="13"/>
        <v>160.82489891331815</v>
      </c>
      <c r="Z20">
        <f t="shared" si="9"/>
        <v>160.82489891331815</v>
      </c>
      <c r="AA20">
        <f t="shared" si="10"/>
        <v>0.23935012422502935</v>
      </c>
      <c r="AB20">
        <f t="shared" si="14"/>
        <v>0.66117831168831176</v>
      </c>
      <c r="AC20">
        <f t="shared" si="11"/>
        <v>38811.886326447151</v>
      </c>
      <c r="AD20" s="4">
        <f t="shared" si="15"/>
        <v>23287.131795868288</v>
      </c>
      <c r="AE20" s="77">
        <f t="shared" si="16"/>
        <v>9340.5405405405418</v>
      </c>
      <c r="AF20" s="77">
        <f t="shared" si="17"/>
        <v>13946.591255327747</v>
      </c>
      <c r="AG20" s="55" t="s">
        <v>417</v>
      </c>
      <c r="AH20" s="79">
        <f t="shared" si="18"/>
        <v>8044.3361255411264</v>
      </c>
      <c r="AI20" s="79">
        <f t="shared" si="19"/>
        <v>-41644.336125541129</v>
      </c>
      <c r="AJ20" s="79">
        <f t="shared" si="20"/>
        <v>-17644.336125541126</v>
      </c>
      <c r="AK20" s="80">
        <f t="shared" si="21"/>
        <v>-17644.336125541126</v>
      </c>
      <c r="AL20" s="80">
        <f t="shared" si="22"/>
        <v>-23644.336125541126</v>
      </c>
      <c r="AM20" s="80">
        <f t="shared" si="23"/>
        <v>-27697.744870213384</v>
      </c>
      <c r="AN20" s="80">
        <f t="shared" si="24"/>
        <v>-3697.7448702133788</v>
      </c>
      <c r="AO20" s="80">
        <f t="shared" si="25"/>
        <v>-3697.7448702133788</v>
      </c>
      <c r="AP20" s="80">
        <f t="shared" si="26"/>
        <v>-9697.7448702133788</v>
      </c>
    </row>
    <row r="21" spans="1:42">
      <c r="A21" s="30" t="s">
        <v>67</v>
      </c>
      <c r="B21" s="30" t="s">
        <v>300</v>
      </c>
      <c r="C21" s="30" t="s">
        <v>356</v>
      </c>
      <c r="D21" s="30">
        <v>2</v>
      </c>
      <c r="E21" s="30">
        <v>1200</v>
      </c>
      <c r="F21" s="29">
        <f t="shared" si="0"/>
        <v>0.97297297297297303</v>
      </c>
      <c r="G21" s="31">
        <f t="shared" si="1"/>
        <v>14010.810810810812</v>
      </c>
      <c r="H21" s="30">
        <v>374</v>
      </c>
      <c r="I21" s="30">
        <v>0.91510000000000002</v>
      </c>
      <c r="J21" s="30">
        <v>234</v>
      </c>
      <c r="K21" s="33">
        <v>794</v>
      </c>
      <c r="L21">
        <f t="shared" si="2"/>
        <v>560</v>
      </c>
      <c r="M21">
        <f t="shared" si="3"/>
        <v>140</v>
      </c>
      <c r="N21">
        <f t="shared" si="4"/>
        <v>0.30000000000000004</v>
      </c>
      <c r="O21" s="4">
        <f t="shared" si="5"/>
        <v>0.91510000000000002</v>
      </c>
      <c r="U21" s="3">
        <f t="shared" si="6"/>
        <v>234</v>
      </c>
      <c r="V21">
        <f t="shared" si="7"/>
        <v>700</v>
      </c>
      <c r="W21">
        <f t="shared" si="8"/>
        <v>164</v>
      </c>
      <c r="X21">
        <f t="shared" si="12"/>
        <v>-442.25423300480162</v>
      </c>
      <c r="Y21">
        <f t="shared" si="13"/>
        <v>458.18145059388422</v>
      </c>
      <c r="Z21">
        <f t="shared" si="9"/>
        <v>458.18145059388422</v>
      </c>
      <c r="AA21">
        <f t="shared" si="10"/>
        <v>0.42025921513412029</v>
      </c>
      <c r="AB21">
        <f t="shared" si="14"/>
        <v>0.51800685714285721</v>
      </c>
      <c r="AC21">
        <f t="shared" si="11"/>
        <v>86629.513626502041</v>
      </c>
      <c r="AD21" s="4">
        <f t="shared" si="15"/>
        <v>51977.708175901222</v>
      </c>
      <c r="AE21" s="77">
        <f t="shared" si="16"/>
        <v>14010.810810810812</v>
      </c>
      <c r="AF21" s="77">
        <f t="shared" si="17"/>
        <v>37966.897365090408</v>
      </c>
      <c r="AG21" s="82">
        <v>100</v>
      </c>
      <c r="AH21" s="79">
        <f t="shared" si="18"/>
        <v>6302.416761904763</v>
      </c>
      <c r="AI21" s="79">
        <f t="shared" si="19"/>
        <v>-39902.416761904766</v>
      </c>
      <c r="AJ21" s="79">
        <f t="shared" si="20"/>
        <v>-15902.416761904762</v>
      </c>
      <c r="AK21" s="80">
        <f t="shared" si="21"/>
        <v>-15902.416761904762</v>
      </c>
      <c r="AL21" s="80">
        <f t="shared" si="22"/>
        <v>-21902.416761904762</v>
      </c>
      <c r="AM21" s="80">
        <f t="shared" si="23"/>
        <v>-1935.5193968143576</v>
      </c>
      <c r="AN21" s="80">
        <f t="shared" si="24"/>
        <v>22064.480603185646</v>
      </c>
      <c r="AO21" s="80">
        <f t="shared" si="25"/>
        <v>22064.480603185646</v>
      </c>
      <c r="AP21" s="80">
        <f t="shared" si="26"/>
        <v>16064.480603185646</v>
      </c>
    </row>
    <row r="22" spans="1:42">
      <c r="A22" s="30" t="s">
        <v>68</v>
      </c>
      <c r="B22" s="30" t="s">
        <v>300</v>
      </c>
      <c r="C22" s="30" t="s">
        <v>357</v>
      </c>
      <c r="D22" s="30">
        <v>1</v>
      </c>
      <c r="E22" s="30">
        <v>900</v>
      </c>
      <c r="F22" s="29">
        <f t="shared" si="0"/>
        <v>0.97297297297297303</v>
      </c>
      <c r="G22" s="31">
        <f t="shared" si="1"/>
        <v>10508.108108108108</v>
      </c>
      <c r="H22" s="30">
        <v>444</v>
      </c>
      <c r="I22" s="30">
        <v>0.43009999999999998</v>
      </c>
      <c r="J22" s="30">
        <v>252</v>
      </c>
      <c r="K22" s="33">
        <v>547</v>
      </c>
      <c r="L22">
        <f t="shared" si="2"/>
        <v>295</v>
      </c>
      <c r="M22">
        <f t="shared" si="3"/>
        <v>192</v>
      </c>
      <c r="N22">
        <f t="shared" si="4"/>
        <v>0.62067796610169501</v>
      </c>
      <c r="O22" s="4">
        <f t="shared" si="5"/>
        <v>0.43009999999999998</v>
      </c>
      <c r="U22" s="3">
        <f t="shared" si="6"/>
        <v>252</v>
      </c>
      <c r="V22">
        <f t="shared" si="7"/>
        <v>368.75</v>
      </c>
      <c r="W22">
        <f t="shared" si="8"/>
        <v>215.125</v>
      </c>
      <c r="X22">
        <f t="shared" si="12"/>
        <v>-232.97321202931514</v>
      </c>
      <c r="Y22">
        <f t="shared" si="13"/>
        <v>305.72951415213544</v>
      </c>
      <c r="Z22">
        <f t="shared" si="9"/>
        <v>305.72951415213544</v>
      </c>
      <c r="AA22">
        <f t="shared" si="10"/>
        <v>0.24570715702274018</v>
      </c>
      <c r="AB22">
        <f t="shared" si="14"/>
        <v>0.65614735593220341</v>
      </c>
      <c r="AC22">
        <f t="shared" si="11"/>
        <v>73220.318504596711</v>
      </c>
      <c r="AD22" s="4">
        <f t="shared" si="15"/>
        <v>43932.191102758028</v>
      </c>
      <c r="AE22" s="77">
        <f t="shared" si="16"/>
        <v>10508.108108108108</v>
      </c>
      <c r="AF22" s="77">
        <f t="shared" si="17"/>
        <v>33424.082994649922</v>
      </c>
      <c r="AG22" s="3" t="s">
        <v>418</v>
      </c>
      <c r="AH22" s="79">
        <f t="shared" si="18"/>
        <v>7983.1261638418082</v>
      </c>
      <c r="AI22" s="79">
        <f t="shared" si="19"/>
        <v>-41583.126163841807</v>
      </c>
      <c r="AJ22" s="79">
        <f t="shared" si="20"/>
        <v>-17583.126163841807</v>
      </c>
      <c r="AK22" s="80">
        <f t="shared" si="21"/>
        <v>-17583.126163841807</v>
      </c>
      <c r="AL22" s="80">
        <f t="shared" si="22"/>
        <v>-23583.126163841807</v>
      </c>
      <c r="AM22" s="80">
        <f t="shared" si="23"/>
        <v>-8159.0431691918857</v>
      </c>
      <c r="AN22" s="80">
        <f t="shared" si="24"/>
        <v>15840.956830808114</v>
      </c>
      <c r="AO22" s="80">
        <f t="shared" si="25"/>
        <v>15840.956830808114</v>
      </c>
      <c r="AP22" s="80">
        <f t="shared" si="26"/>
        <v>9840.9568308081143</v>
      </c>
    </row>
    <row r="23" spans="1:42">
      <c r="A23" s="30" t="s">
        <v>69</v>
      </c>
      <c r="B23" s="30" t="s">
        <v>300</v>
      </c>
      <c r="C23" s="30" t="s">
        <v>357</v>
      </c>
      <c r="D23" s="30">
        <v>2</v>
      </c>
      <c r="E23" s="30">
        <v>1100</v>
      </c>
      <c r="F23" s="29">
        <f t="shared" si="0"/>
        <v>0.97297297297297303</v>
      </c>
      <c r="G23" s="31">
        <f t="shared" si="1"/>
        <v>12843.243243243243</v>
      </c>
      <c r="H23" s="30">
        <v>426</v>
      </c>
      <c r="I23" s="30">
        <v>0.48220000000000002</v>
      </c>
      <c r="J23" s="30">
        <v>246</v>
      </c>
      <c r="K23" s="33">
        <v>616</v>
      </c>
      <c r="L23">
        <f t="shared" si="2"/>
        <v>370</v>
      </c>
      <c r="M23">
        <f t="shared" si="3"/>
        <v>180</v>
      </c>
      <c r="N23">
        <f t="shared" si="4"/>
        <v>0.48918918918918919</v>
      </c>
      <c r="O23" s="4">
        <f t="shared" si="5"/>
        <v>0.48220000000000002</v>
      </c>
      <c r="U23" s="3">
        <f t="shared" si="6"/>
        <v>246</v>
      </c>
      <c r="V23">
        <f t="shared" si="7"/>
        <v>462.5</v>
      </c>
      <c r="W23">
        <f t="shared" si="8"/>
        <v>199.75</v>
      </c>
      <c r="X23">
        <f t="shared" si="12"/>
        <v>-292.20368966388679</v>
      </c>
      <c r="Y23">
        <f t="shared" si="13"/>
        <v>348.42345842810215</v>
      </c>
      <c r="Z23">
        <f t="shared" si="9"/>
        <v>348.42345842810215</v>
      </c>
      <c r="AA23">
        <f t="shared" si="10"/>
        <v>0.32145612633103166</v>
      </c>
      <c r="AB23">
        <f t="shared" si="14"/>
        <v>0.59619962162162166</v>
      </c>
      <c r="AC23">
        <f t="shared" si="11"/>
        <v>75821.425938809931</v>
      </c>
      <c r="AD23" s="4">
        <f t="shared" si="15"/>
        <v>45492.855563285957</v>
      </c>
      <c r="AE23" s="77">
        <f t="shared" si="16"/>
        <v>12843.243243243243</v>
      </c>
      <c r="AF23" s="77">
        <f t="shared" si="17"/>
        <v>32649.612320042714</v>
      </c>
      <c r="AG23" s="42">
        <v>3</v>
      </c>
      <c r="AH23" s="79">
        <f t="shared" si="18"/>
        <v>7253.7620630630627</v>
      </c>
      <c r="AI23" s="79">
        <f t="shared" si="19"/>
        <v>-40853.762063063063</v>
      </c>
      <c r="AJ23" s="79">
        <f t="shared" si="20"/>
        <v>-16853.762063063063</v>
      </c>
      <c r="AK23" s="80">
        <f t="shared" si="21"/>
        <v>-16853.762063063063</v>
      </c>
      <c r="AL23" s="80">
        <f t="shared" si="22"/>
        <v>-22853.762063063063</v>
      </c>
      <c r="AM23" s="80">
        <f t="shared" si="23"/>
        <v>-8204.149743020349</v>
      </c>
      <c r="AN23" s="80">
        <f t="shared" si="24"/>
        <v>15795.850256979651</v>
      </c>
      <c r="AO23" s="80">
        <f t="shared" si="25"/>
        <v>15795.850256979651</v>
      </c>
      <c r="AP23" s="80">
        <f t="shared" si="26"/>
        <v>9795.850256979651</v>
      </c>
    </row>
    <row r="24" spans="1:42">
      <c r="A24" s="30" t="s">
        <v>70</v>
      </c>
      <c r="B24" s="30" t="s">
        <v>301</v>
      </c>
      <c r="C24" s="30" t="s">
        <v>356</v>
      </c>
      <c r="D24" s="30">
        <v>1</v>
      </c>
      <c r="E24" s="30">
        <v>1000</v>
      </c>
      <c r="F24" s="29">
        <f t="shared" si="0"/>
        <v>0.97297297297297303</v>
      </c>
      <c r="G24" s="31">
        <f t="shared" si="1"/>
        <v>11675.675675675677</v>
      </c>
      <c r="H24" s="30">
        <v>332</v>
      </c>
      <c r="I24" s="30">
        <v>0.4904</v>
      </c>
      <c r="J24" s="30">
        <v>171</v>
      </c>
      <c r="K24" s="33">
        <v>457</v>
      </c>
      <c r="L24">
        <f t="shared" si="2"/>
        <v>286</v>
      </c>
      <c r="M24">
        <f t="shared" si="3"/>
        <v>161</v>
      </c>
      <c r="N24">
        <f t="shared" si="4"/>
        <v>0.55034965034965044</v>
      </c>
      <c r="O24" s="4">
        <f t="shared" si="5"/>
        <v>0.4904</v>
      </c>
      <c r="U24" s="3">
        <f t="shared" si="6"/>
        <v>171</v>
      </c>
      <c r="V24">
        <f t="shared" si="7"/>
        <v>357.5</v>
      </c>
      <c r="W24">
        <f t="shared" si="8"/>
        <v>135.25</v>
      </c>
      <c r="X24">
        <f t="shared" si="12"/>
        <v>-225.86555471316655</v>
      </c>
      <c r="Y24">
        <f t="shared" si="13"/>
        <v>259.74624083901949</v>
      </c>
      <c r="Z24">
        <f t="shared" si="9"/>
        <v>259.74624083901949</v>
      </c>
      <c r="AA24">
        <f t="shared" si="10"/>
        <v>0.34824123311613842</v>
      </c>
      <c r="AB24">
        <f t="shared" si="14"/>
        <v>0.57500188811188813</v>
      </c>
      <c r="AC24">
        <f t="shared" si="11"/>
        <v>54514.421303026516</v>
      </c>
      <c r="AD24" s="4">
        <f t="shared" si="15"/>
        <v>32708.652781815908</v>
      </c>
      <c r="AE24" s="77">
        <f t="shared" si="16"/>
        <v>11675.675675675677</v>
      </c>
      <c r="AF24" s="77">
        <f t="shared" si="17"/>
        <v>21032.977106140232</v>
      </c>
      <c r="AG24" s="10"/>
      <c r="AH24" s="79">
        <f t="shared" si="18"/>
        <v>6995.8563053613052</v>
      </c>
      <c r="AI24" s="79">
        <f t="shared" si="19"/>
        <v>-40595.856305361303</v>
      </c>
      <c r="AJ24" s="79">
        <f t="shared" si="20"/>
        <v>-16595.856305361303</v>
      </c>
      <c r="AK24" s="80">
        <f t="shared" si="21"/>
        <v>-16595.856305361303</v>
      </c>
      <c r="AL24" s="80">
        <f t="shared" si="22"/>
        <v>-22595.856305361303</v>
      </c>
      <c r="AM24" s="80">
        <f t="shared" si="23"/>
        <v>-19562.879199221072</v>
      </c>
      <c r="AN24" s="80">
        <f t="shared" si="24"/>
        <v>4437.1208007789282</v>
      </c>
      <c r="AO24" s="80">
        <f t="shared" si="25"/>
        <v>4437.1208007789282</v>
      </c>
      <c r="AP24" s="80">
        <f t="shared" si="26"/>
        <v>-1562.8791992210718</v>
      </c>
    </row>
    <row r="25" spans="1:42">
      <c r="A25" s="30" t="s">
        <v>71</v>
      </c>
      <c r="B25" s="30" t="s">
        <v>301</v>
      </c>
      <c r="C25" s="30" t="s">
        <v>356</v>
      </c>
      <c r="D25" s="30">
        <v>2</v>
      </c>
      <c r="E25" s="30">
        <v>1400</v>
      </c>
      <c r="F25" s="29">
        <f t="shared" si="0"/>
        <v>0.97297297297297303</v>
      </c>
      <c r="G25" s="31">
        <f t="shared" si="1"/>
        <v>16345.945945945947</v>
      </c>
      <c r="H25" s="30">
        <v>430</v>
      </c>
      <c r="I25" s="30">
        <v>0.52329999999999999</v>
      </c>
      <c r="J25" s="30">
        <v>262</v>
      </c>
      <c r="K25" s="33">
        <v>567</v>
      </c>
      <c r="L25">
        <f t="shared" si="2"/>
        <v>305</v>
      </c>
      <c r="M25">
        <f t="shared" si="3"/>
        <v>168</v>
      </c>
      <c r="N25">
        <f t="shared" si="4"/>
        <v>0.54065573770491804</v>
      </c>
      <c r="O25" s="4">
        <f t="shared" si="5"/>
        <v>0.52329999999999999</v>
      </c>
      <c r="U25" s="3">
        <f t="shared" si="6"/>
        <v>262</v>
      </c>
      <c r="V25">
        <f t="shared" si="7"/>
        <v>381.25</v>
      </c>
      <c r="W25">
        <f t="shared" si="8"/>
        <v>223.875</v>
      </c>
      <c r="X25">
        <f t="shared" si="12"/>
        <v>-240.87060904725803</v>
      </c>
      <c r="Y25">
        <f t="shared" si="13"/>
        <v>316.82204005559771</v>
      </c>
      <c r="Z25">
        <f t="shared" si="9"/>
        <v>316.82204005559771</v>
      </c>
      <c r="AA25">
        <f t="shared" si="10"/>
        <v>0.24379551489992843</v>
      </c>
      <c r="AB25">
        <f t="shared" si="14"/>
        <v>0.65766022950819669</v>
      </c>
      <c r="AC25">
        <f t="shared" si="11"/>
        <v>76051.858285320108</v>
      </c>
      <c r="AD25" s="4">
        <f t="shared" si="15"/>
        <v>45631.114971192066</v>
      </c>
      <c r="AE25" s="77">
        <f t="shared" si="16"/>
        <v>16345.945945945947</v>
      </c>
      <c r="AF25" s="77">
        <f t="shared" si="17"/>
        <v>29285.169025246119</v>
      </c>
      <c r="AG25" s="55" t="s">
        <v>419</v>
      </c>
      <c r="AH25" s="79">
        <f t="shared" si="18"/>
        <v>8001.5327923497271</v>
      </c>
      <c r="AI25" s="79">
        <f t="shared" si="19"/>
        <v>-41601.532792349724</v>
      </c>
      <c r="AJ25" s="79">
        <f t="shared" si="20"/>
        <v>-17601.532792349728</v>
      </c>
      <c r="AK25" s="80">
        <f t="shared" si="21"/>
        <v>-17601.532792349728</v>
      </c>
      <c r="AL25" s="80">
        <f t="shared" si="22"/>
        <v>-23601.532792349728</v>
      </c>
      <c r="AM25" s="80">
        <f t="shared" si="23"/>
        <v>-12316.363767103605</v>
      </c>
      <c r="AN25" s="80">
        <f t="shared" si="24"/>
        <v>11683.636232896391</v>
      </c>
      <c r="AO25" s="80">
        <f t="shared" si="25"/>
        <v>11683.636232896391</v>
      </c>
      <c r="AP25" s="80">
        <f t="shared" si="26"/>
        <v>5683.6362328963914</v>
      </c>
    </row>
    <row r="26" spans="1:42">
      <c r="A26" s="30" t="s">
        <v>72</v>
      </c>
      <c r="B26" s="30" t="s">
        <v>301</v>
      </c>
      <c r="C26" s="30" t="s">
        <v>357</v>
      </c>
      <c r="D26" s="30">
        <v>1</v>
      </c>
      <c r="E26" s="30">
        <v>1500</v>
      </c>
      <c r="F26" s="29">
        <f t="shared" si="0"/>
        <v>0.97297297297297303</v>
      </c>
      <c r="G26" s="31">
        <f t="shared" si="1"/>
        <v>17513.513513513513</v>
      </c>
      <c r="H26" s="30">
        <v>662</v>
      </c>
      <c r="I26" s="30">
        <v>0.44929999999999998</v>
      </c>
      <c r="J26" s="30">
        <v>229</v>
      </c>
      <c r="K26" s="33">
        <v>859</v>
      </c>
      <c r="L26">
        <f t="shared" si="2"/>
        <v>630</v>
      </c>
      <c r="M26">
        <f t="shared" si="3"/>
        <v>433</v>
      </c>
      <c r="N26">
        <f t="shared" si="4"/>
        <v>0.64984126984126989</v>
      </c>
      <c r="O26" s="4">
        <f t="shared" si="5"/>
        <v>0.44929999999999998</v>
      </c>
      <c r="U26" s="3">
        <f t="shared" si="6"/>
        <v>229</v>
      </c>
      <c r="V26">
        <f t="shared" si="7"/>
        <v>787.5</v>
      </c>
      <c r="W26">
        <f t="shared" si="8"/>
        <v>150.25</v>
      </c>
      <c r="X26">
        <f t="shared" si="12"/>
        <v>-497.53601213040184</v>
      </c>
      <c r="Y26">
        <f t="shared" si="13"/>
        <v>498.32913191811986</v>
      </c>
      <c r="Z26">
        <f t="shared" si="9"/>
        <v>498.32913191811986</v>
      </c>
      <c r="AA26">
        <f t="shared" si="10"/>
        <v>0.44200524688015219</v>
      </c>
      <c r="AB26">
        <f t="shared" si="14"/>
        <v>0.50079704761904753</v>
      </c>
      <c r="AC26">
        <f t="shared" si="11"/>
        <v>91090.041672612409</v>
      </c>
      <c r="AD26" s="4">
        <f t="shared" si="15"/>
        <v>54654.025003567447</v>
      </c>
      <c r="AE26" s="77">
        <f t="shared" si="16"/>
        <v>17513.513513513513</v>
      </c>
      <c r="AF26" s="77">
        <f t="shared" si="17"/>
        <v>37140.511490053934</v>
      </c>
      <c r="AG26" s="85">
        <v>0.4</v>
      </c>
      <c r="AH26" s="79">
        <f t="shared" si="18"/>
        <v>6093.0307460317445</v>
      </c>
      <c r="AI26" s="79">
        <f t="shared" si="19"/>
        <v>-39693.030746031742</v>
      </c>
      <c r="AJ26" s="79">
        <f t="shared" si="20"/>
        <v>-15693.030746031745</v>
      </c>
      <c r="AK26" s="80">
        <f t="shared" si="21"/>
        <v>-15693.030746031745</v>
      </c>
      <c r="AL26" s="80">
        <f t="shared" si="22"/>
        <v>-21693.030746031745</v>
      </c>
      <c r="AM26" s="80">
        <f t="shared" si="23"/>
        <v>-2552.5192559778079</v>
      </c>
      <c r="AN26" s="80">
        <f t="shared" si="24"/>
        <v>21447.480744022188</v>
      </c>
      <c r="AO26" s="80">
        <f t="shared" si="25"/>
        <v>21447.480744022188</v>
      </c>
      <c r="AP26" s="80">
        <f t="shared" si="26"/>
        <v>15447.480744022188</v>
      </c>
    </row>
    <row r="27" spans="1:42">
      <c r="A27" s="30" t="s">
        <v>73</v>
      </c>
      <c r="B27" s="30" t="s">
        <v>295</v>
      </c>
      <c r="C27" s="30" t="s">
        <v>357</v>
      </c>
      <c r="D27" s="30">
        <v>2</v>
      </c>
      <c r="E27" s="30">
        <v>1300</v>
      </c>
      <c r="F27" s="29">
        <f t="shared" si="0"/>
        <v>0.97297297297297303</v>
      </c>
      <c r="G27" s="31">
        <f t="shared" si="1"/>
        <v>15178.378378378378</v>
      </c>
      <c r="H27" s="30">
        <v>186</v>
      </c>
      <c r="I27" s="30">
        <v>0.6603</v>
      </c>
      <c r="J27" s="30">
        <v>136</v>
      </c>
      <c r="K27" s="33">
        <v>336</v>
      </c>
      <c r="L27">
        <f t="shared" si="2"/>
        <v>200</v>
      </c>
      <c r="M27">
        <f t="shared" si="3"/>
        <v>50</v>
      </c>
      <c r="N27">
        <f t="shared" si="4"/>
        <v>0.30000000000000004</v>
      </c>
      <c r="O27" s="4">
        <f t="shared" si="5"/>
        <v>0.6603</v>
      </c>
      <c r="U27" s="3">
        <f t="shared" si="6"/>
        <v>136</v>
      </c>
      <c r="V27">
        <f t="shared" si="7"/>
        <v>250</v>
      </c>
      <c r="W27">
        <f t="shared" si="8"/>
        <v>111</v>
      </c>
      <c r="X27">
        <f t="shared" si="12"/>
        <v>-157.94794035885772</v>
      </c>
      <c r="Y27">
        <f t="shared" si="13"/>
        <v>189.8505180692444</v>
      </c>
      <c r="Z27">
        <f t="shared" si="9"/>
        <v>189.8505180692444</v>
      </c>
      <c r="AA27">
        <f t="shared" si="10"/>
        <v>0.31540207227697759</v>
      </c>
      <c r="AB27">
        <f t="shared" si="14"/>
        <v>0.60099079999999994</v>
      </c>
      <c r="AC27">
        <f t="shared" si="11"/>
        <v>41645.921378220119</v>
      </c>
      <c r="AD27" s="4">
        <f t="shared" si="15"/>
        <v>24987.552826932071</v>
      </c>
      <c r="AE27" s="77">
        <f t="shared" si="16"/>
        <v>15178.378378378378</v>
      </c>
      <c r="AF27" s="77">
        <f t="shared" si="17"/>
        <v>9809.1744485536929</v>
      </c>
      <c r="AG27" s="10"/>
      <c r="AH27" s="79">
        <f t="shared" si="18"/>
        <v>7312.0547333333334</v>
      </c>
      <c r="AI27" s="79">
        <f t="shared" si="19"/>
        <v>-40912.054733333331</v>
      </c>
      <c r="AJ27" s="79">
        <f t="shared" si="20"/>
        <v>-16912.054733333334</v>
      </c>
      <c r="AK27" s="80">
        <f t="shared" si="21"/>
        <v>-16912.054733333334</v>
      </c>
      <c r="AL27" s="80">
        <f t="shared" si="22"/>
        <v>-22912.054733333334</v>
      </c>
      <c r="AM27" s="80">
        <f t="shared" si="23"/>
        <v>-31102.88028477964</v>
      </c>
      <c r="AN27" s="80">
        <f t="shared" si="24"/>
        <v>-7102.8802847796414</v>
      </c>
      <c r="AO27" s="80">
        <f t="shared" si="25"/>
        <v>-7102.8802847796414</v>
      </c>
      <c r="AP27" s="80">
        <f t="shared" si="26"/>
        <v>-13102.880284779641</v>
      </c>
    </row>
    <row r="28" spans="1:42">
      <c r="A28" s="30" t="s">
        <v>74</v>
      </c>
      <c r="B28" s="30" t="s">
        <v>301</v>
      </c>
      <c r="C28" s="30" t="s">
        <v>357</v>
      </c>
      <c r="D28" s="30">
        <v>2</v>
      </c>
      <c r="E28" s="30">
        <v>1600</v>
      </c>
      <c r="F28" s="29">
        <f t="shared" si="0"/>
        <v>0.97297297297297303</v>
      </c>
      <c r="G28" s="31">
        <f t="shared" si="1"/>
        <v>18681.081081081084</v>
      </c>
      <c r="H28" s="30">
        <v>696</v>
      </c>
      <c r="I28" s="30">
        <v>0.48770000000000002</v>
      </c>
      <c r="J28" s="30">
        <v>449</v>
      </c>
      <c r="K28" s="33">
        <v>899</v>
      </c>
      <c r="L28">
        <f t="shared" si="2"/>
        <v>450</v>
      </c>
      <c r="M28">
        <f t="shared" si="3"/>
        <v>247</v>
      </c>
      <c r="N28">
        <f t="shared" si="4"/>
        <v>0.53911111111111121</v>
      </c>
      <c r="O28" s="4">
        <f t="shared" si="5"/>
        <v>0.48770000000000002</v>
      </c>
      <c r="U28" s="3">
        <f t="shared" si="6"/>
        <v>449</v>
      </c>
      <c r="V28">
        <f t="shared" si="7"/>
        <v>562.5</v>
      </c>
      <c r="W28">
        <f t="shared" si="8"/>
        <v>392.75</v>
      </c>
      <c r="X28">
        <f t="shared" si="12"/>
        <v>-355.38286580742988</v>
      </c>
      <c r="Y28">
        <f t="shared" si="13"/>
        <v>498.66366565579983</v>
      </c>
      <c r="Z28">
        <f t="shared" si="9"/>
        <v>498.66366565579983</v>
      </c>
      <c r="AA28">
        <f t="shared" si="10"/>
        <v>0.18829096116586636</v>
      </c>
      <c r="AB28">
        <f t="shared" si="14"/>
        <v>0.70158653333333343</v>
      </c>
      <c r="AC28">
        <f t="shared" si="11"/>
        <v>127697.33505766194</v>
      </c>
      <c r="AD28" s="4">
        <f t="shared" si="15"/>
        <v>76618.401034597162</v>
      </c>
      <c r="AE28" s="77">
        <f t="shared" si="16"/>
        <v>18681.081081081084</v>
      </c>
      <c r="AF28" s="77">
        <f t="shared" si="17"/>
        <v>57937.319953516082</v>
      </c>
      <c r="AG28" s="3" t="s">
        <v>420</v>
      </c>
      <c r="AH28" s="79">
        <f t="shared" si="18"/>
        <v>8535.9694888888898</v>
      </c>
      <c r="AI28" s="79">
        <f t="shared" si="19"/>
        <v>-42135.969488888892</v>
      </c>
      <c r="AJ28" s="79">
        <f t="shared" si="20"/>
        <v>-18135.969488888892</v>
      </c>
      <c r="AK28" s="80">
        <f t="shared" si="21"/>
        <v>-18135.969488888892</v>
      </c>
      <c r="AL28" s="80">
        <f t="shared" si="22"/>
        <v>-24135.969488888892</v>
      </c>
      <c r="AM28" s="80">
        <f t="shared" si="23"/>
        <v>15801.35046462719</v>
      </c>
      <c r="AN28" s="80">
        <f t="shared" si="24"/>
        <v>39801.35046462719</v>
      </c>
      <c r="AO28" s="80">
        <f t="shared" si="25"/>
        <v>39801.35046462719</v>
      </c>
      <c r="AP28" s="80">
        <f t="shared" si="26"/>
        <v>33801.35046462719</v>
      </c>
    </row>
    <row r="29" spans="1:42">
      <c r="A29" s="30" t="s">
        <v>75</v>
      </c>
      <c r="B29" s="30" t="s">
        <v>302</v>
      </c>
      <c r="C29" s="30" t="s">
        <v>356</v>
      </c>
      <c r="D29" s="30">
        <v>1</v>
      </c>
      <c r="E29" s="30">
        <v>600</v>
      </c>
      <c r="F29" s="29">
        <f t="shared" si="0"/>
        <v>0.97297297297297303</v>
      </c>
      <c r="G29" s="31">
        <f t="shared" si="1"/>
        <v>7005.4054054054059</v>
      </c>
      <c r="H29" s="30">
        <v>182</v>
      </c>
      <c r="I29" s="30">
        <v>0.43840000000000001</v>
      </c>
      <c r="J29" s="30">
        <v>132</v>
      </c>
      <c r="K29" s="33">
        <v>226</v>
      </c>
      <c r="L29">
        <f t="shared" si="2"/>
        <v>94</v>
      </c>
      <c r="M29">
        <f t="shared" si="3"/>
        <v>50</v>
      </c>
      <c r="N29">
        <f t="shared" si="4"/>
        <v>0.52553191489361706</v>
      </c>
      <c r="O29" s="4">
        <f t="shared" si="5"/>
        <v>0.43840000000000001</v>
      </c>
      <c r="U29" s="3">
        <f t="shared" si="6"/>
        <v>132</v>
      </c>
      <c r="V29">
        <f t="shared" si="7"/>
        <v>117.5</v>
      </c>
      <c r="W29">
        <f t="shared" si="8"/>
        <v>120.25</v>
      </c>
      <c r="X29">
        <f t="shared" si="12"/>
        <v>-74.235531968663125</v>
      </c>
      <c r="Y29">
        <f t="shared" si="13"/>
        <v>123.26974349254485</v>
      </c>
      <c r="Z29">
        <f t="shared" si="9"/>
        <v>132</v>
      </c>
      <c r="AA29">
        <f t="shared" si="10"/>
        <v>0.1</v>
      </c>
      <c r="AB29">
        <f t="shared" si="14"/>
        <v>0.77146000000000003</v>
      </c>
      <c r="AC29">
        <f t="shared" si="11"/>
        <v>37168.942800000004</v>
      </c>
      <c r="AD29" s="4">
        <f t="shared" si="15"/>
        <v>22301.365680000003</v>
      </c>
      <c r="AE29" s="77">
        <f t="shared" si="16"/>
        <v>7005.4054054054059</v>
      </c>
      <c r="AF29" s="77">
        <f t="shared" si="17"/>
        <v>15295.960274594596</v>
      </c>
      <c r="AG29" s="82">
        <v>6000</v>
      </c>
      <c r="AH29" s="79">
        <f t="shared" si="18"/>
        <v>9386.0966666666664</v>
      </c>
      <c r="AI29" s="79">
        <f t="shared" si="19"/>
        <v>-42986.096666666665</v>
      </c>
      <c r="AJ29" s="79">
        <f t="shared" si="20"/>
        <v>-18986.096666666665</v>
      </c>
      <c r="AK29" s="80">
        <f t="shared" si="21"/>
        <v>-18986.096666666665</v>
      </c>
      <c r="AL29" s="80">
        <f t="shared" si="22"/>
        <v>-24986.096666666665</v>
      </c>
      <c r="AM29" s="80">
        <f t="shared" si="23"/>
        <v>-27690.136392072069</v>
      </c>
      <c r="AN29" s="80">
        <f t="shared" si="24"/>
        <v>-3690.1363920720687</v>
      </c>
      <c r="AO29" s="80">
        <f t="shared" si="25"/>
        <v>-3690.1363920720687</v>
      </c>
      <c r="AP29" s="80">
        <f t="shared" si="26"/>
        <v>-9690.1363920720687</v>
      </c>
    </row>
    <row r="30" spans="1:42">
      <c r="A30" s="30" t="s">
        <v>76</v>
      </c>
      <c r="B30" s="30" t="s">
        <v>302</v>
      </c>
      <c r="C30" s="30" t="s">
        <v>356</v>
      </c>
      <c r="D30" s="30">
        <v>2</v>
      </c>
      <c r="E30" s="30">
        <v>800</v>
      </c>
      <c r="F30" s="29">
        <f t="shared" si="0"/>
        <v>0.97297297297297303</v>
      </c>
      <c r="G30" s="31">
        <f t="shared" si="1"/>
        <v>9340.5405405405418</v>
      </c>
      <c r="H30" s="30">
        <v>241</v>
      </c>
      <c r="I30" s="30">
        <v>0.53149999999999997</v>
      </c>
      <c r="J30" s="30">
        <v>157</v>
      </c>
      <c r="K30" s="33">
        <v>340</v>
      </c>
      <c r="L30">
        <f t="shared" si="2"/>
        <v>183</v>
      </c>
      <c r="M30">
        <f t="shared" si="3"/>
        <v>84</v>
      </c>
      <c r="N30">
        <f t="shared" si="4"/>
        <v>0.46721311475409844</v>
      </c>
      <c r="O30" s="4">
        <f t="shared" si="5"/>
        <v>0.53149999999999997</v>
      </c>
      <c r="U30" s="3">
        <f t="shared" si="6"/>
        <v>157</v>
      </c>
      <c r="V30">
        <f t="shared" si="7"/>
        <v>228.75</v>
      </c>
      <c r="W30">
        <f t="shared" si="8"/>
        <v>134.125</v>
      </c>
      <c r="X30">
        <f t="shared" si="12"/>
        <v>-144.52236542835482</v>
      </c>
      <c r="Y30">
        <f t="shared" si="13"/>
        <v>189.99322403335862</v>
      </c>
      <c r="Z30">
        <f t="shared" si="9"/>
        <v>189.99322403335862</v>
      </c>
      <c r="AA30">
        <f t="shared" si="10"/>
        <v>0.24423267336987373</v>
      </c>
      <c r="AB30">
        <f t="shared" si="14"/>
        <v>0.65731426229508194</v>
      </c>
      <c r="AC30">
        <f t="shared" si="11"/>
        <v>45583.118402241242</v>
      </c>
      <c r="AD30" s="4">
        <f t="shared" si="15"/>
        <v>27349.871041344744</v>
      </c>
      <c r="AE30" s="77">
        <f t="shared" si="16"/>
        <v>9340.5405405405418</v>
      </c>
      <c r="AF30" s="77">
        <f t="shared" si="17"/>
        <v>18009.330500804201</v>
      </c>
      <c r="AG30" s="10"/>
      <c r="AH30" s="79">
        <f t="shared" si="18"/>
        <v>7997.3235245901633</v>
      </c>
      <c r="AI30" s="79">
        <f t="shared" si="19"/>
        <v>-41597.32352459016</v>
      </c>
      <c r="AJ30" s="79">
        <f t="shared" si="20"/>
        <v>-17597.323524590163</v>
      </c>
      <c r="AK30" s="80">
        <f t="shared" si="21"/>
        <v>-17597.323524590163</v>
      </c>
      <c r="AL30" s="80">
        <f t="shared" si="22"/>
        <v>-23597.323524590163</v>
      </c>
      <c r="AM30" s="80">
        <f t="shared" si="23"/>
        <v>-23587.993023785959</v>
      </c>
      <c r="AN30" s="80">
        <f t="shared" si="24"/>
        <v>412.00697621403742</v>
      </c>
      <c r="AO30" s="80">
        <f t="shared" si="25"/>
        <v>412.00697621403742</v>
      </c>
      <c r="AP30" s="80">
        <f t="shared" si="26"/>
        <v>-5587.9930237859626</v>
      </c>
    </row>
    <row r="31" spans="1:42">
      <c r="A31" s="30" t="s">
        <v>77</v>
      </c>
      <c r="B31" s="30" t="s">
        <v>302</v>
      </c>
      <c r="C31" s="30" t="s">
        <v>357</v>
      </c>
      <c r="D31" s="30">
        <v>1</v>
      </c>
      <c r="E31" s="30">
        <v>700</v>
      </c>
      <c r="F31" s="29">
        <f t="shared" si="0"/>
        <v>0.97297297297297303</v>
      </c>
      <c r="G31" s="31">
        <f t="shared" si="1"/>
        <v>8172.9729729729734</v>
      </c>
      <c r="H31" s="30">
        <v>363</v>
      </c>
      <c r="I31" s="30">
        <v>0.13969999999999999</v>
      </c>
      <c r="J31" s="30">
        <v>215</v>
      </c>
      <c r="K31" s="33">
        <v>377</v>
      </c>
      <c r="L31">
        <f t="shared" si="2"/>
        <v>162</v>
      </c>
      <c r="M31">
        <f t="shared" si="3"/>
        <v>148</v>
      </c>
      <c r="N31">
        <f t="shared" si="4"/>
        <v>0.83086419753086416</v>
      </c>
      <c r="O31" s="4">
        <f t="shared" si="5"/>
        <v>0.13969999999999999</v>
      </c>
      <c r="U31" s="3">
        <f t="shared" si="6"/>
        <v>215</v>
      </c>
      <c r="V31">
        <f t="shared" si="7"/>
        <v>202.5</v>
      </c>
      <c r="W31">
        <f t="shared" si="8"/>
        <v>194.75</v>
      </c>
      <c r="X31">
        <f t="shared" si="12"/>
        <v>-127.93783169067476</v>
      </c>
      <c r="Y31">
        <f t="shared" si="13"/>
        <v>206.19891963608794</v>
      </c>
      <c r="Z31">
        <f t="shared" si="9"/>
        <v>215</v>
      </c>
      <c r="AA31">
        <f t="shared" si="10"/>
        <v>0.1</v>
      </c>
      <c r="AB31">
        <f t="shared" si="14"/>
        <v>0.77146000000000003</v>
      </c>
      <c r="AC31">
        <f t="shared" si="11"/>
        <v>60540.323499999999</v>
      </c>
      <c r="AD31" s="4">
        <f t="shared" si="15"/>
        <v>36324.194100000001</v>
      </c>
      <c r="AE31" s="77">
        <f t="shared" si="16"/>
        <v>8172.9729729729734</v>
      </c>
      <c r="AF31" s="77">
        <f t="shared" si="17"/>
        <v>28151.221127027027</v>
      </c>
      <c r="AG31" s="86" t="s">
        <v>421</v>
      </c>
      <c r="AH31" s="79">
        <f t="shared" si="18"/>
        <v>9386.0966666666664</v>
      </c>
      <c r="AI31" s="79">
        <f t="shared" si="19"/>
        <v>-42986.096666666665</v>
      </c>
      <c r="AJ31" s="79">
        <f t="shared" si="20"/>
        <v>-18986.096666666665</v>
      </c>
      <c r="AK31" s="80">
        <f t="shared" si="21"/>
        <v>-18986.096666666665</v>
      </c>
      <c r="AL31" s="80">
        <f t="shared" si="22"/>
        <v>-24986.096666666665</v>
      </c>
      <c r="AM31" s="80">
        <f t="shared" si="23"/>
        <v>-14834.875539639637</v>
      </c>
      <c r="AN31" s="80">
        <f t="shared" si="24"/>
        <v>9165.1244603603627</v>
      </c>
      <c r="AO31" s="80">
        <f t="shared" si="25"/>
        <v>9165.1244603603627</v>
      </c>
      <c r="AP31" s="80">
        <f t="shared" si="26"/>
        <v>3165.1244603603627</v>
      </c>
    </row>
    <row r="32" spans="1:42">
      <c r="A32" s="30" t="s">
        <v>78</v>
      </c>
      <c r="B32" s="30" t="s">
        <v>302</v>
      </c>
      <c r="C32" s="30" t="s">
        <v>357</v>
      </c>
      <c r="D32" s="30">
        <v>2</v>
      </c>
      <c r="E32" s="30">
        <v>1000</v>
      </c>
      <c r="F32" s="29">
        <f t="shared" si="0"/>
        <v>0.97297297297297303</v>
      </c>
      <c r="G32" s="31">
        <f t="shared" si="1"/>
        <v>11675.675675675677</v>
      </c>
      <c r="H32" s="30">
        <v>301</v>
      </c>
      <c r="I32" s="30">
        <v>0.46850000000000003</v>
      </c>
      <c r="J32" s="30">
        <v>202</v>
      </c>
      <c r="K32" s="33">
        <v>374</v>
      </c>
      <c r="L32">
        <f t="shared" si="2"/>
        <v>172</v>
      </c>
      <c r="M32">
        <f t="shared" si="3"/>
        <v>99</v>
      </c>
      <c r="N32">
        <f t="shared" si="4"/>
        <v>0.56046511627906981</v>
      </c>
      <c r="O32" s="4">
        <f t="shared" si="5"/>
        <v>0.46850000000000003</v>
      </c>
      <c r="U32" s="3">
        <f t="shared" si="6"/>
        <v>202</v>
      </c>
      <c r="V32">
        <f t="shared" si="7"/>
        <v>215</v>
      </c>
      <c r="W32">
        <f t="shared" si="8"/>
        <v>180.5</v>
      </c>
      <c r="X32">
        <f t="shared" si="12"/>
        <v>-135.83522870861765</v>
      </c>
      <c r="Y32">
        <f t="shared" si="13"/>
        <v>205.79144553955018</v>
      </c>
      <c r="Z32">
        <f t="shared" si="9"/>
        <v>205.79144553955018</v>
      </c>
      <c r="AA32">
        <f t="shared" si="10"/>
        <v>0.11763463041651247</v>
      </c>
      <c r="AB32">
        <f t="shared" si="14"/>
        <v>0.75750395348837207</v>
      </c>
      <c r="AC32">
        <f t="shared" si="11"/>
        <v>56899.05926045814</v>
      </c>
      <c r="AD32" s="4">
        <f t="shared" si="15"/>
        <v>34139.435556274882</v>
      </c>
      <c r="AE32" s="77">
        <f t="shared" si="16"/>
        <v>11675.675675675677</v>
      </c>
      <c r="AF32" s="77">
        <f t="shared" si="17"/>
        <v>22463.759880599206</v>
      </c>
      <c r="AG32" s="87" t="s">
        <v>422</v>
      </c>
      <c r="AH32" s="79">
        <f t="shared" si="18"/>
        <v>9216.2981007751932</v>
      </c>
      <c r="AI32" s="79">
        <f t="shared" si="19"/>
        <v>-42816.298100775195</v>
      </c>
      <c r="AJ32" s="79">
        <f t="shared" si="20"/>
        <v>-18816.298100775195</v>
      </c>
      <c r="AK32" s="80">
        <f t="shared" si="21"/>
        <v>-18816.298100775195</v>
      </c>
      <c r="AL32" s="80">
        <f t="shared" si="22"/>
        <v>-24816.298100775195</v>
      </c>
      <c r="AM32" s="80">
        <f t="shared" si="23"/>
        <v>-20352.538220175989</v>
      </c>
      <c r="AN32" s="80">
        <f t="shared" si="24"/>
        <v>3647.4617798240106</v>
      </c>
      <c r="AO32" s="80">
        <f t="shared" si="25"/>
        <v>3647.4617798240106</v>
      </c>
      <c r="AP32" s="80">
        <f t="shared" si="26"/>
        <v>-2352.5382201759894</v>
      </c>
    </row>
    <row r="33" spans="1:42">
      <c r="A33" s="30" t="s">
        <v>79</v>
      </c>
      <c r="B33" s="30" t="s">
        <v>303</v>
      </c>
      <c r="C33" s="30" t="s">
        <v>356</v>
      </c>
      <c r="D33" s="30">
        <v>1</v>
      </c>
      <c r="E33" s="30">
        <v>700</v>
      </c>
      <c r="F33" s="29">
        <f t="shared" si="0"/>
        <v>0.97297297297297303</v>
      </c>
      <c r="G33" s="31">
        <f t="shared" si="1"/>
        <v>8172.9729729729734</v>
      </c>
      <c r="H33" s="30">
        <v>212</v>
      </c>
      <c r="I33" s="30">
        <v>0.50139999999999996</v>
      </c>
      <c r="J33" s="30">
        <v>94</v>
      </c>
      <c r="K33" s="33">
        <v>356</v>
      </c>
      <c r="L33">
        <f t="shared" si="2"/>
        <v>262</v>
      </c>
      <c r="M33">
        <f t="shared" si="3"/>
        <v>118</v>
      </c>
      <c r="N33">
        <f t="shared" si="4"/>
        <v>0.46030534351145036</v>
      </c>
      <c r="O33" s="4">
        <f t="shared" si="5"/>
        <v>0.50139999999999996</v>
      </c>
      <c r="U33" s="3">
        <f t="shared" si="6"/>
        <v>94</v>
      </c>
      <c r="V33">
        <f t="shared" si="7"/>
        <v>327.5</v>
      </c>
      <c r="W33">
        <f t="shared" si="8"/>
        <v>61.25</v>
      </c>
      <c r="X33">
        <f t="shared" si="12"/>
        <v>-206.9118018701036</v>
      </c>
      <c r="Y33">
        <f t="shared" si="13"/>
        <v>206.62417867071014</v>
      </c>
      <c r="Z33">
        <f t="shared" si="9"/>
        <v>206.62417867071014</v>
      </c>
      <c r="AA33">
        <f t="shared" si="10"/>
        <v>0.44389062189529815</v>
      </c>
      <c r="AB33">
        <f t="shared" si="14"/>
        <v>0.49930496183206108</v>
      </c>
      <c r="AC33">
        <f t="shared" si="11"/>
        <v>37656.494340337362</v>
      </c>
      <c r="AD33" s="4">
        <f t="shared" si="15"/>
        <v>22593.896604202415</v>
      </c>
      <c r="AE33" s="77">
        <f t="shared" si="16"/>
        <v>8172.9729729729734</v>
      </c>
      <c r="AF33" s="77">
        <f t="shared" si="17"/>
        <v>14420.923631229442</v>
      </c>
      <c r="AG33" s="87" t="s">
        <v>423</v>
      </c>
      <c r="AH33" s="79">
        <f t="shared" si="18"/>
        <v>6074.8770356234099</v>
      </c>
      <c r="AI33" s="79">
        <f t="shared" si="19"/>
        <v>-39674.877035623409</v>
      </c>
      <c r="AJ33" s="79">
        <f t="shared" si="20"/>
        <v>-15674.877035623409</v>
      </c>
      <c r="AK33" s="80">
        <f t="shared" si="21"/>
        <v>-15674.877035623409</v>
      </c>
      <c r="AL33" s="80">
        <f t="shared" si="22"/>
        <v>-21674.877035623409</v>
      </c>
      <c r="AM33" s="80">
        <f t="shared" si="23"/>
        <v>-25253.953404393968</v>
      </c>
      <c r="AN33" s="80">
        <f t="shared" si="24"/>
        <v>-1253.9534043939675</v>
      </c>
      <c r="AO33" s="80">
        <f t="shared" si="25"/>
        <v>-1253.9534043939675</v>
      </c>
      <c r="AP33" s="80">
        <f t="shared" si="26"/>
        <v>-7253.9534043939675</v>
      </c>
    </row>
    <row r="34" spans="1:42">
      <c r="A34" s="30" t="s">
        <v>80</v>
      </c>
      <c r="B34" s="30" t="s">
        <v>303</v>
      </c>
      <c r="C34" s="30" t="s">
        <v>356</v>
      </c>
      <c r="D34" s="30">
        <v>2</v>
      </c>
      <c r="E34" s="30">
        <v>900</v>
      </c>
      <c r="F34" s="29">
        <f t="shared" si="0"/>
        <v>0.97297297297297303</v>
      </c>
      <c r="G34" s="31">
        <f t="shared" si="1"/>
        <v>10508.108108108108</v>
      </c>
      <c r="H34" s="30">
        <v>340</v>
      </c>
      <c r="I34" s="30">
        <v>0.30680000000000002</v>
      </c>
      <c r="J34" s="30">
        <v>69</v>
      </c>
      <c r="K34" s="33">
        <v>485</v>
      </c>
      <c r="L34">
        <f t="shared" si="2"/>
        <v>416</v>
      </c>
      <c r="M34">
        <f t="shared" si="3"/>
        <v>271</v>
      </c>
      <c r="N34">
        <f t="shared" si="4"/>
        <v>0.62115384615384617</v>
      </c>
      <c r="O34" s="4">
        <f t="shared" si="5"/>
        <v>0.30680000000000002</v>
      </c>
      <c r="U34" s="3">
        <f t="shared" si="6"/>
        <v>69</v>
      </c>
      <c r="V34">
        <f t="shared" si="7"/>
        <v>520</v>
      </c>
      <c r="W34">
        <f t="shared" si="8"/>
        <v>17</v>
      </c>
      <c r="X34">
        <f t="shared" si="12"/>
        <v>-328.53171594642407</v>
      </c>
      <c r="Y34">
        <f t="shared" si="13"/>
        <v>287.94907758402832</v>
      </c>
      <c r="Z34">
        <f t="shared" si="9"/>
        <v>287.94907758402832</v>
      </c>
      <c r="AA34">
        <f t="shared" si="10"/>
        <v>0.52105591843082366</v>
      </c>
      <c r="AB34">
        <f t="shared" si="14"/>
        <v>0.43823634615384616</v>
      </c>
      <c r="AC34">
        <f t="shared" si="11"/>
        <v>46059.259348160151</v>
      </c>
      <c r="AD34" s="4">
        <f t="shared" si="15"/>
        <v>27635.555608896091</v>
      </c>
      <c r="AE34" s="77">
        <f t="shared" si="16"/>
        <v>10508.108108108108</v>
      </c>
      <c r="AF34" s="77">
        <f t="shared" si="17"/>
        <v>17127.447500787981</v>
      </c>
      <c r="AG34" s="87" t="s">
        <v>424</v>
      </c>
      <c r="AH34" s="79">
        <f t="shared" si="18"/>
        <v>5331.8755448717948</v>
      </c>
      <c r="AI34" s="79">
        <f t="shared" si="19"/>
        <v>-38931.875544871793</v>
      </c>
      <c r="AJ34" s="79">
        <f t="shared" si="20"/>
        <v>-14931.875544871795</v>
      </c>
      <c r="AK34" s="80">
        <f t="shared" si="21"/>
        <v>-14931.875544871795</v>
      </c>
      <c r="AL34" s="80">
        <f t="shared" si="22"/>
        <v>-20931.875544871793</v>
      </c>
      <c r="AM34" s="80">
        <f t="shared" si="23"/>
        <v>-21804.428044083812</v>
      </c>
      <c r="AN34" s="80">
        <f t="shared" si="24"/>
        <v>2195.5719559161862</v>
      </c>
      <c r="AO34" s="80">
        <f t="shared" si="25"/>
        <v>2195.5719559161862</v>
      </c>
      <c r="AP34" s="80">
        <f t="shared" si="26"/>
        <v>-3804.428044083812</v>
      </c>
    </row>
    <row r="35" spans="1:42">
      <c r="A35" s="30" t="s">
        <v>81</v>
      </c>
      <c r="B35" s="30" t="s">
        <v>303</v>
      </c>
      <c r="C35" s="30" t="s">
        <v>357</v>
      </c>
      <c r="D35" s="30">
        <v>1</v>
      </c>
      <c r="E35" s="30">
        <v>1000</v>
      </c>
      <c r="F35" s="29">
        <f t="shared" si="0"/>
        <v>0.97297297297297303</v>
      </c>
      <c r="G35" s="31">
        <f t="shared" si="1"/>
        <v>11675.675675675677</v>
      </c>
      <c r="H35" s="30">
        <v>266</v>
      </c>
      <c r="I35" s="30">
        <v>0.52049999999999996</v>
      </c>
      <c r="J35" s="30">
        <v>84</v>
      </c>
      <c r="K35" s="33">
        <v>376</v>
      </c>
      <c r="L35">
        <f t="shared" si="2"/>
        <v>292</v>
      </c>
      <c r="M35">
        <f t="shared" si="3"/>
        <v>182</v>
      </c>
      <c r="N35">
        <f t="shared" si="4"/>
        <v>0.59863013698630141</v>
      </c>
      <c r="O35" s="4">
        <f t="shared" si="5"/>
        <v>0.52049999999999996</v>
      </c>
      <c r="U35" s="3">
        <f t="shared" si="6"/>
        <v>84</v>
      </c>
      <c r="V35">
        <f t="shared" si="7"/>
        <v>365</v>
      </c>
      <c r="W35">
        <f t="shared" si="8"/>
        <v>47.5</v>
      </c>
      <c r="X35">
        <f t="shared" si="12"/>
        <v>-230.60399292393228</v>
      </c>
      <c r="Y35">
        <f t="shared" si="13"/>
        <v>219.90175638109682</v>
      </c>
      <c r="Z35">
        <f t="shared" si="9"/>
        <v>219.90175638109682</v>
      </c>
      <c r="AA35">
        <f t="shared" si="10"/>
        <v>0.47233357912629265</v>
      </c>
      <c r="AB35">
        <f t="shared" si="14"/>
        <v>0.47679520547945203</v>
      </c>
      <c r="AC35">
        <f t="shared" si="11"/>
        <v>38269.557638441373</v>
      </c>
      <c r="AD35" s="4">
        <f t="shared" si="15"/>
        <v>22961.734583064823</v>
      </c>
      <c r="AE35" s="77">
        <f t="shared" si="16"/>
        <v>11675.675675675677</v>
      </c>
      <c r="AF35" s="77">
        <f t="shared" si="17"/>
        <v>11286.058907389146</v>
      </c>
      <c r="AG35" s="88" t="s">
        <v>425</v>
      </c>
      <c r="AH35" s="79">
        <f t="shared" si="18"/>
        <v>5801.0083333333332</v>
      </c>
      <c r="AI35" s="79">
        <f t="shared" si="19"/>
        <v>-39401.008333333331</v>
      </c>
      <c r="AJ35" s="79">
        <f t="shared" si="20"/>
        <v>-15401.008333333333</v>
      </c>
      <c r="AK35" s="80">
        <f t="shared" si="21"/>
        <v>-15401.008333333333</v>
      </c>
      <c r="AL35" s="80">
        <f t="shared" si="22"/>
        <v>-21401.008333333331</v>
      </c>
      <c r="AM35" s="80">
        <f t="shared" si="23"/>
        <v>-28114.949425944185</v>
      </c>
      <c r="AN35" s="80">
        <f t="shared" si="24"/>
        <v>-4114.9494259441872</v>
      </c>
      <c r="AO35" s="80">
        <f t="shared" si="25"/>
        <v>-4114.9494259441872</v>
      </c>
      <c r="AP35" s="80">
        <f t="shared" si="26"/>
        <v>-10114.949425944185</v>
      </c>
    </row>
    <row r="36" spans="1:42">
      <c r="A36" s="30" t="s">
        <v>82</v>
      </c>
      <c r="B36" s="30" t="s">
        <v>303</v>
      </c>
      <c r="C36" s="30" t="s">
        <v>357</v>
      </c>
      <c r="D36" s="30">
        <v>2</v>
      </c>
      <c r="E36" s="30">
        <v>1200</v>
      </c>
      <c r="F36" s="29">
        <f t="shared" si="0"/>
        <v>0.97297297297297303</v>
      </c>
      <c r="G36" s="31">
        <f t="shared" si="1"/>
        <v>14010.810810810812</v>
      </c>
      <c r="H36" s="30">
        <v>442</v>
      </c>
      <c r="I36" s="30">
        <v>0.1288</v>
      </c>
      <c r="J36" s="30">
        <v>109</v>
      </c>
      <c r="K36" s="33">
        <v>490</v>
      </c>
      <c r="L36">
        <f t="shared" si="2"/>
        <v>381</v>
      </c>
      <c r="M36">
        <f t="shared" si="3"/>
        <v>333</v>
      </c>
      <c r="N36">
        <f t="shared" si="4"/>
        <v>0.79921259842519687</v>
      </c>
      <c r="O36" s="4">
        <f t="shared" si="5"/>
        <v>0.1288</v>
      </c>
      <c r="U36" s="3">
        <f t="shared" si="6"/>
        <v>109</v>
      </c>
      <c r="V36">
        <f t="shared" si="7"/>
        <v>476.25</v>
      </c>
      <c r="W36">
        <f t="shared" si="8"/>
        <v>61.375</v>
      </c>
      <c r="X36">
        <f t="shared" si="12"/>
        <v>-300.89082638362396</v>
      </c>
      <c r="Y36">
        <f t="shared" si="13"/>
        <v>286.62523692191053</v>
      </c>
      <c r="Z36">
        <f t="shared" si="9"/>
        <v>286.62523692191053</v>
      </c>
      <c r="AA36">
        <f t="shared" si="10"/>
        <v>0.47296637673891972</v>
      </c>
      <c r="AB36">
        <f t="shared" si="14"/>
        <v>0.47629440944881896</v>
      </c>
      <c r="AC36">
        <f t="shared" si="11"/>
        <v>49829.069252789952</v>
      </c>
      <c r="AD36" s="4">
        <f t="shared" si="15"/>
        <v>29897.441551673968</v>
      </c>
      <c r="AE36" s="77">
        <f t="shared" si="16"/>
        <v>14010.810810810812</v>
      </c>
      <c r="AF36" s="77">
        <f t="shared" si="17"/>
        <v>15886.630740863156</v>
      </c>
      <c r="AH36" s="79">
        <f t="shared" si="18"/>
        <v>5794.91531496063</v>
      </c>
      <c r="AI36" s="79">
        <f t="shared" si="19"/>
        <v>-39394.915314960628</v>
      </c>
      <c r="AJ36" s="79">
        <f t="shared" si="20"/>
        <v>-15394.91531496063</v>
      </c>
      <c r="AK36" s="80">
        <f t="shared" si="21"/>
        <v>-15394.91531496063</v>
      </c>
      <c r="AL36" s="80">
        <f t="shared" si="22"/>
        <v>-21394.915314960628</v>
      </c>
      <c r="AM36" s="80">
        <f t="shared" si="23"/>
        <v>-23508.284574097474</v>
      </c>
      <c r="AN36" s="80">
        <f t="shared" si="24"/>
        <v>491.71542590252648</v>
      </c>
      <c r="AO36" s="80">
        <f t="shared" si="25"/>
        <v>491.71542590252648</v>
      </c>
      <c r="AP36" s="80">
        <f t="shared" si="26"/>
        <v>-5508.2845740974717</v>
      </c>
    </row>
    <row r="37" spans="1:42">
      <c r="A37" s="30" t="s">
        <v>83</v>
      </c>
      <c r="B37" s="30" t="s">
        <v>304</v>
      </c>
      <c r="C37" s="30" t="s">
        <v>356</v>
      </c>
      <c r="D37" s="30">
        <v>1</v>
      </c>
      <c r="E37" s="30">
        <v>1200</v>
      </c>
      <c r="F37" s="29">
        <f t="shared" si="0"/>
        <v>0.97297297297297303</v>
      </c>
      <c r="G37" s="31">
        <f t="shared" si="1"/>
        <v>14010.810810810812</v>
      </c>
      <c r="H37" s="30">
        <v>354</v>
      </c>
      <c r="I37" s="30">
        <v>0.24110000000000001</v>
      </c>
      <c r="J37" s="30">
        <v>145</v>
      </c>
      <c r="K37" s="33">
        <v>434</v>
      </c>
      <c r="L37">
        <f t="shared" si="2"/>
        <v>289</v>
      </c>
      <c r="M37">
        <f t="shared" si="3"/>
        <v>209</v>
      </c>
      <c r="N37">
        <f t="shared" si="4"/>
        <v>0.67854671280276824</v>
      </c>
      <c r="O37" s="4">
        <f t="shared" si="5"/>
        <v>0.24110000000000001</v>
      </c>
      <c r="U37" s="3">
        <f t="shared" si="6"/>
        <v>145</v>
      </c>
      <c r="V37">
        <f t="shared" si="7"/>
        <v>361.25</v>
      </c>
      <c r="W37">
        <f t="shared" si="8"/>
        <v>108.875</v>
      </c>
      <c r="X37">
        <f t="shared" si="12"/>
        <v>-228.2347738185494</v>
      </c>
      <c r="Y37">
        <f t="shared" si="13"/>
        <v>248.57399861005814</v>
      </c>
      <c r="Z37">
        <f t="shared" si="9"/>
        <v>248.57399861005814</v>
      </c>
      <c r="AA37">
        <f t="shared" si="10"/>
        <v>0.38671003075448618</v>
      </c>
      <c r="AB37">
        <f t="shared" si="14"/>
        <v>0.54455768166089968</v>
      </c>
      <c r="AC37">
        <f t="shared" si="11"/>
        <v>49407.451347559632</v>
      </c>
      <c r="AD37" s="4">
        <f t="shared" si="15"/>
        <v>29644.470808535778</v>
      </c>
      <c r="AE37" s="77">
        <f t="shared" si="16"/>
        <v>14010.810810810812</v>
      </c>
      <c r="AF37" s="77">
        <f t="shared" si="17"/>
        <v>15633.659997724966</v>
      </c>
      <c r="AH37" s="79">
        <f t="shared" si="18"/>
        <v>6625.4517935409449</v>
      </c>
      <c r="AI37" s="79">
        <f t="shared" si="19"/>
        <v>-40225.451793540946</v>
      </c>
      <c r="AJ37" s="79">
        <f t="shared" si="20"/>
        <v>-16225.451793540946</v>
      </c>
      <c r="AK37" s="80">
        <f t="shared" si="21"/>
        <v>-16225.451793540946</v>
      </c>
      <c r="AL37" s="80">
        <f t="shared" si="22"/>
        <v>-22225.451793540946</v>
      </c>
      <c r="AM37" s="80">
        <f t="shared" si="23"/>
        <v>-24591.791795815981</v>
      </c>
      <c r="AN37" s="80">
        <f t="shared" si="24"/>
        <v>-591.79179581597964</v>
      </c>
      <c r="AO37" s="80">
        <f t="shared" si="25"/>
        <v>-591.79179581597964</v>
      </c>
      <c r="AP37" s="80">
        <f t="shared" si="26"/>
        <v>-6591.7917958159796</v>
      </c>
    </row>
    <row r="38" spans="1:42">
      <c r="A38" s="30" t="s">
        <v>84</v>
      </c>
      <c r="B38" s="30" t="s">
        <v>305</v>
      </c>
      <c r="C38" s="30" t="s">
        <v>356</v>
      </c>
      <c r="D38" s="30">
        <v>2</v>
      </c>
      <c r="E38" s="30">
        <v>920</v>
      </c>
      <c r="F38" s="29">
        <f t="shared" si="0"/>
        <v>0.97297297297297303</v>
      </c>
      <c r="G38" s="31">
        <f t="shared" si="1"/>
        <v>10741.621621621622</v>
      </c>
      <c r="H38" s="30">
        <v>123</v>
      </c>
      <c r="I38" s="30">
        <v>0.4521</v>
      </c>
      <c r="J38" s="30">
        <v>111</v>
      </c>
      <c r="K38" s="33">
        <v>147</v>
      </c>
      <c r="L38">
        <f t="shared" si="2"/>
        <v>36</v>
      </c>
      <c r="M38">
        <f t="shared" si="3"/>
        <v>12</v>
      </c>
      <c r="N38">
        <f t="shared" si="4"/>
        <v>0.3666666666666667</v>
      </c>
      <c r="O38" s="4">
        <f t="shared" si="5"/>
        <v>0.4521</v>
      </c>
      <c r="U38" s="3">
        <f t="shared" si="6"/>
        <v>111</v>
      </c>
      <c r="V38">
        <f t="shared" si="7"/>
        <v>45</v>
      </c>
      <c r="W38">
        <f t="shared" si="8"/>
        <v>106.5</v>
      </c>
      <c r="X38">
        <f t="shared" si="12"/>
        <v>-28.430629264594391</v>
      </c>
      <c r="Y38">
        <f t="shared" si="13"/>
        <v>77.433093252463991</v>
      </c>
      <c r="Z38">
        <f t="shared" si="9"/>
        <v>111</v>
      </c>
      <c r="AA38">
        <f t="shared" si="10"/>
        <v>0.1</v>
      </c>
      <c r="AB38">
        <f t="shared" si="14"/>
        <v>0.77146000000000003</v>
      </c>
      <c r="AC38">
        <f t="shared" si="11"/>
        <v>31255.701900000004</v>
      </c>
      <c r="AD38" s="4">
        <f t="shared" si="15"/>
        <v>18753.421140000002</v>
      </c>
      <c r="AE38" s="77">
        <f t="shared" si="16"/>
        <v>10741.621621621622</v>
      </c>
      <c r="AF38" s="77">
        <f t="shared" si="17"/>
        <v>8011.7995183783805</v>
      </c>
      <c r="AH38" s="79">
        <f t="shared" si="18"/>
        <v>9386.0966666666664</v>
      </c>
      <c r="AI38" s="79">
        <f t="shared" si="19"/>
        <v>-42986.096666666665</v>
      </c>
      <c r="AJ38" s="79">
        <f t="shared" si="20"/>
        <v>-18986.096666666665</v>
      </c>
      <c r="AK38" s="80">
        <f t="shared" si="21"/>
        <v>-18986.096666666665</v>
      </c>
      <c r="AL38" s="80">
        <f t="shared" si="22"/>
        <v>-24986.096666666665</v>
      </c>
      <c r="AM38" s="80">
        <f t="shared" si="23"/>
        <v>-34974.297148288286</v>
      </c>
      <c r="AN38" s="80">
        <f t="shared" si="24"/>
        <v>-10974.297148288284</v>
      </c>
      <c r="AO38" s="80">
        <f t="shared" si="25"/>
        <v>-10974.297148288284</v>
      </c>
      <c r="AP38" s="80">
        <f t="shared" si="26"/>
        <v>-16974.297148288286</v>
      </c>
    </row>
    <row r="39" spans="1:42">
      <c r="A39" s="30" t="s">
        <v>85</v>
      </c>
      <c r="B39" s="30" t="s">
        <v>304</v>
      </c>
      <c r="C39" s="30" t="s">
        <v>356</v>
      </c>
      <c r="D39" s="30">
        <v>2</v>
      </c>
      <c r="E39" s="30">
        <v>1300</v>
      </c>
      <c r="F39" s="29">
        <f t="shared" si="0"/>
        <v>0.97297297297297303</v>
      </c>
      <c r="G39" s="31">
        <f t="shared" si="1"/>
        <v>15178.378378378378</v>
      </c>
      <c r="H39" s="30">
        <v>377</v>
      </c>
      <c r="I39" s="30">
        <v>0.47949999999999998</v>
      </c>
      <c r="J39" s="30">
        <v>228</v>
      </c>
      <c r="K39" s="33">
        <v>457</v>
      </c>
      <c r="L39">
        <f t="shared" si="2"/>
        <v>229</v>
      </c>
      <c r="M39">
        <f t="shared" si="3"/>
        <v>149</v>
      </c>
      <c r="N39">
        <f t="shared" si="4"/>
        <v>0.62052401746724895</v>
      </c>
      <c r="O39" s="4">
        <f t="shared" si="5"/>
        <v>0.47949999999999998</v>
      </c>
      <c r="U39" s="3">
        <f t="shared" si="6"/>
        <v>228</v>
      </c>
      <c r="V39">
        <f t="shared" si="7"/>
        <v>286.25</v>
      </c>
      <c r="W39">
        <f t="shared" si="8"/>
        <v>199.375</v>
      </c>
      <c r="X39">
        <f t="shared" si="12"/>
        <v>-180.8503917108921</v>
      </c>
      <c r="Y39">
        <f t="shared" si="13"/>
        <v>253.51884318928481</v>
      </c>
      <c r="Z39">
        <f t="shared" si="9"/>
        <v>253.51884318928481</v>
      </c>
      <c r="AA39">
        <f t="shared" si="10"/>
        <v>0.18914879716780719</v>
      </c>
      <c r="AB39">
        <f t="shared" si="14"/>
        <v>0.70090764192139743</v>
      </c>
      <c r="AC39">
        <f t="shared" si="11"/>
        <v>64858.052515291376</v>
      </c>
      <c r="AD39" s="4">
        <f t="shared" si="15"/>
        <v>38914.831509174823</v>
      </c>
      <c r="AE39" s="77">
        <f t="shared" si="16"/>
        <v>15178.378378378378</v>
      </c>
      <c r="AF39" s="77">
        <f t="shared" si="17"/>
        <v>23736.453130796443</v>
      </c>
      <c r="AH39" s="79">
        <f t="shared" si="18"/>
        <v>8527.7096433770021</v>
      </c>
      <c r="AI39" s="79">
        <f t="shared" si="19"/>
        <v>-42127.709643377006</v>
      </c>
      <c r="AJ39" s="79">
        <f t="shared" si="20"/>
        <v>-18127.709643377002</v>
      </c>
      <c r="AK39" s="80">
        <f t="shared" si="21"/>
        <v>-18127.709643377002</v>
      </c>
      <c r="AL39" s="80">
        <f t="shared" si="22"/>
        <v>-24127.709643377002</v>
      </c>
      <c r="AM39" s="80">
        <f t="shared" si="23"/>
        <v>-18391.256512580563</v>
      </c>
      <c r="AN39" s="80">
        <f t="shared" si="24"/>
        <v>5608.7434874194405</v>
      </c>
      <c r="AO39" s="80">
        <f t="shared" si="25"/>
        <v>5608.7434874194405</v>
      </c>
      <c r="AP39" s="80">
        <f t="shared" si="26"/>
        <v>-391.2565125805595</v>
      </c>
    </row>
    <row r="40" spans="1:42">
      <c r="A40" s="30" t="s">
        <v>86</v>
      </c>
      <c r="B40" s="30" t="s">
        <v>304</v>
      </c>
      <c r="C40" s="30" t="s">
        <v>357</v>
      </c>
      <c r="D40" s="30">
        <v>1</v>
      </c>
      <c r="E40" s="30">
        <v>1100</v>
      </c>
      <c r="F40" s="29">
        <f t="shared" si="0"/>
        <v>0.97297297297297303</v>
      </c>
      <c r="G40" s="31">
        <f t="shared" si="1"/>
        <v>12843.243243243243</v>
      </c>
      <c r="H40" s="30">
        <v>318</v>
      </c>
      <c r="I40" s="30">
        <v>0.2712</v>
      </c>
      <c r="J40" s="30">
        <v>90</v>
      </c>
      <c r="K40" s="33">
        <v>375</v>
      </c>
      <c r="L40">
        <f t="shared" si="2"/>
        <v>285</v>
      </c>
      <c r="M40">
        <f t="shared" si="3"/>
        <v>228</v>
      </c>
      <c r="N40">
        <f t="shared" si="4"/>
        <v>0.74</v>
      </c>
      <c r="O40" s="4">
        <f t="shared" si="5"/>
        <v>0.2712</v>
      </c>
      <c r="U40" s="3">
        <f t="shared" si="6"/>
        <v>90</v>
      </c>
      <c r="V40">
        <f t="shared" si="7"/>
        <v>356.25</v>
      </c>
      <c r="W40">
        <f t="shared" si="8"/>
        <v>54.375</v>
      </c>
      <c r="X40">
        <f t="shared" si="12"/>
        <v>-225.07581501137224</v>
      </c>
      <c r="Y40">
        <f t="shared" si="13"/>
        <v>218.63698824867325</v>
      </c>
      <c r="Z40">
        <f t="shared" si="9"/>
        <v>218.63698824867325</v>
      </c>
      <c r="AA40">
        <f t="shared" si="10"/>
        <v>0.46108628280329333</v>
      </c>
      <c r="AB40">
        <f t="shared" si="14"/>
        <v>0.4856963157894737</v>
      </c>
      <c r="AC40">
        <f t="shared" si="11"/>
        <v>38759.780586005778</v>
      </c>
      <c r="AD40" s="4">
        <f t="shared" si="15"/>
        <v>23255.868351603465</v>
      </c>
      <c r="AE40" s="77">
        <f t="shared" si="16"/>
        <v>12843.243243243243</v>
      </c>
      <c r="AF40" s="77">
        <f t="shared" si="17"/>
        <v>10412.625108360222</v>
      </c>
      <c r="AH40" s="79">
        <f t="shared" si="18"/>
        <v>5909.3051754385961</v>
      </c>
      <c r="AI40" s="79">
        <f t="shared" si="19"/>
        <v>-39509.305175438596</v>
      </c>
      <c r="AJ40" s="79">
        <f t="shared" si="20"/>
        <v>-15509.305175438596</v>
      </c>
      <c r="AK40" s="80">
        <f t="shared" si="21"/>
        <v>-15509.305175438596</v>
      </c>
      <c r="AL40" s="80">
        <f t="shared" si="22"/>
        <v>-21509.305175438596</v>
      </c>
      <c r="AM40" s="80">
        <f t="shared" si="23"/>
        <v>-29096.680067078374</v>
      </c>
      <c r="AN40" s="80">
        <f t="shared" si="24"/>
        <v>-5096.6800670783741</v>
      </c>
      <c r="AO40" s="80">
        <f t="shared" si="25"/>
        <v>-5096.6800670783741</v>
      </c>
      <c r="AP40" s="80">
        <f t="shared" si="26"/>
        <v>-11096.680067078374</v>
      </c>
    </row>
    <row r="41" spans="1:42">
      <c r="A41" s="30" t="s">
        <v>87</v>
      </c>
      <c r="B41" s="30" t="s">
        <v>304</v>
      </c>
      <c r="C41" s="30" t="s">
        <v>357</v>
      </c>
      <c r="D41" s="30">
        <v>2</v>
      </c>
      <c r="E41" s="30">
        <v>1200</v>
      </c>
      <c r="F41" s="29">
        <f t="shared" si="0"/>
        <v>0.97297297297297303</v>
      </c>
      <c r="G41" s="31">
        <f t="shared" si="1"/>
        <v>14010.810810810812</v>
      </c>
      <c r="H41" s="30">
        <v>198</v>
      </c>
      <c r="I41" s="30">
        <v>0.43009999999999998</v>
      </c>
      <c r="J41" s="30">
        <v>128</v>
      </c>
      <c r="K41" s="33">
        <v>238</v>
      </c>
      <c r="L41">
        <f t="shared" si="2"/>
        <v>110</v>
      </c>
      <c r="M41">
        <f t="shared" si="3"/>
        <v>70</v>
      </c>
      <c r="N41">
        <f t="shared" si="4"/>
        <v>0.60909090909090902</v>
      </c>
      <c r="O41" s="4">
        <f t="shared" si="5"/>
        <v>0.43009999999999998</v>
      </c>
      <c r="U41" s="3">
        <f t="shared" si="6"/>
        <v>128</v>
      </c>
      <c r="V41">
        <f t="shared" si="7"/>
        <v>137.5</v>
      </c>
      <c r="W41">
        <f t="shared" si="8"/>
        <v>114.25</v>
      </c>
      <c r="X41">
        <f t="shared" si="12"/>
        <v>-86.871367197371754</v>
      </c>
      <c r="Y41">
        <f t="shared" si="13"/>
        <v>131.01778493808442</v>
      </c>
      <c r="Z41">
        <f t="shared" si="9"/>
        <v>131.01778493808442</v>
      </c>
      <c r="AA41">
        <f t="shared" si="10"/>
        <v>0.12194752682243214</v>
      </c>
      <c r="AB41">
        <f t="shared" si="14"/>
        <v>0.75409072727272719</v>
      </c>
      <c r="AC41">
        <f t="shared" si="11"/>
        <v>36061.743306311975</v>
      </c>
      <c r="AD41" s="4">
        <f t="shared" si="15"/>
        <v>21637.045983787186</v>
      </c>
      <c r="AE41" s="77">
        <f t="shared" si="16"/>
        <v>14010.810810810812</v>
      </c>
      <c r="AF41" s="77">
        <f t="shared" si="17"/>
        <v>7626.2351729763741</v>
      </c>
      <c r="AH41" s="79">
        <f t="shared" si="18"/>
        <v>9174.7705151515147</v>
      </c>
      <c r="AI41" s="79">
        <f t="shared" si="19"/>
        <v>-42774.770515151511</v>
      </c>
      <c r="AJ41" s="79">
        <f t="shared" si="20"/>
        <v>-18774.770515151515</v>
      </c>
      <c r="AK41" s="80">
        <f t="shared" si="21"/>
        <v>-18774.770515151515</v>
      </c>
      <c r="AL41" s="80">
        <f t="shared" si="22"/>
        <v>-24774.770515151515</v>
      </c>
      <c r="AM41" s="80">
        <f t="shared" si="23"/>
        <v>-35148.535342175135</v>
      </c>
      <c r="AN41" s="80">
        <f t="shared" si="24"/>
        <v>-11148.535342175141</v>
      </c>
      <c r="AO41" s="80">
        <f t="shared" si="25"/>
        <v>-11148.535342175141</v>
      </c>
      <c r="AP41" s="80">
        <f t="shared" si="26"/>
        <v>-17148.535342175142</v>
      </c>
    </row>
    <row r="42" spans="1:42">
      <c r="A42" s="30" t="s">
        <v>88</v>
      </c>
      <c r="B42" s="30" t="s">
        <v>306</v>
      </c>
      <c r="C42" s="30" t="s">
        <v>356</v>
      </c>
      <c r="D42" s="30">
        <v>1</v>
      </c>
      <c r="E42" s="30">
        <v>1300</v>
      </c>
      <c r="F42" s="29">
        <f t="shared" si="0"/>
        <v>0.97297297297297303</v>
      </c>
      <c r="G42" s="31">
        <f t="shared" si="1"/>
        <v>15178.378378378378</v>
      </c>
      <c r="H42" s="30">
        <v>149</v>
      </c>
      <c r="I42" s="30">
        <v>0.56710000000000005</v>
      </c>
      <c r="J42" s="30">
        <v>126</v>
      </c>
      <c r="K42" s="33">
        <v>188</v>
      </c>
      <c r="L42">
        <f t="shared" si="2"/>
        <v>62</v>
      </c>
      <c r="M42">
        <f t="shared" si="3"/>
        <v>23</v>
      </c>
      <c r="N42">
        <f t="shared" si="4"/>
        <v>0.39677419354838717</v>
      </c>
      <c r="O42" s="4">
        <f t="shared" si="5"/>
        <v>0.56710000000000005</v>
      </c>
      <c r="U42" s="3">
        <f t="shared" si="6"/>
        <v>126</v>
      </c>
      <c r="V42">
        <f t="shared" si="7"/>
        <v>77.5</v>
      </c>
      <c r="W42">
        <f t="shared" si="8"/>
        <v>118.25</v>
      </c>
      <c r="X42">
        <f t="shared" si="12"/>
        <v>-48.963861511245895</v>
      </c>
      <c r="Y42">
        <f t="shared" si="13"/>
        <v>100.77366060146578</v>
      </c>
      <c r="Z42">
        <f t="shared" si="9"/>
        <v>126</v>
      </c>
      <c r="AA42">
        <f t="shared" si="10"/>
        <v>0.1</v>
      </c>
      <c r="AB42">
        <f t="shared" si="14"/>
        <v>0.77146000000000003</v>
      </c>
      <c r="AC42">
        <f t="shared" si="11"/>
        <v>35479.445400000004</v>
      </c>
      <c r="AD42" s="4">
        <f t="shared" si="15"/>
        <v>21287.667240000002</v>
      </c>
      <c r="AE42" s="77">
        <f t="shared" si="16"/>
        <v>15178.378378378378</v>
      </c>
      <c r="AF42" s="77">
        <f t="shared" si="17"/>
        <v>6109.2888616216242</v>
      </c>
      <c r="AH42" s="79">
        <f t="shared" si="18"/>
        <v>9386.0966666666664</v>
      </c>
      <c r="AI42" s="79">
        <f t="shared" si="19"/>
        <v>-42986.096666666665</v>
      </c>
      <c r="AJ42" s="79">
        <f t="shared" si="20"/>
        <v>-18986.096666666665</v>
      </c>
      <c r="AK42" s="80">
        <f t="shared" si="21"/>
        <v>-18986.096666666665</v>
      </c>
      <c r="AL42" s="80">
        <f t="shared" si="22"/>
        <v>-24986.096666666665</v>
      </c>
      <c r="AM42" s="80">
        <f t="shared" si="23"/>
        <v>-36876.807805045042</v>
      </c>
      <c r="AN42" s="80">
        <f t="shared" si="24"/>
        <v>-12876.80780504504</v>
      </c>
      <c r="AO42" s="80">
        <f t="shared" si="25"/>
        <v>-12876.80780504504</v>
      </c>
      <c r="AP42" s="80">
        <f t="shared" si="26"/>
        <v>-18876.807805045042</v>
      </c>
    </row>
    <row r="43" spans="1:42">
      <c r="A43" s="30" t="s">
        <v>89</v>
      </c>
      <c r="B43" s="30" t="s">
        <v>306</v>
      </c>
      <c r="C43" s="30" t="s">
        <v>356</v>
      </c>
      <c r="D43" s="30">
        <v>2</v>
      </c>
      <c r="E43" s="30">
        <v>1700</v>
      </c>
      <c r="F43" s="29">
        <f t="shared" si="0"/>
        <v>0.97297297297297303</v>
      </c>
      <c r="G43" s="31">
        <f t="shared" si="1"/>
        <v>19848.64864864865</v>
      </c>
      <c r="H43" s="30">
        <v>210</v>
      </c>
      <c r="I43" s="30">
        <v>0.32050000000000001</v>
      </c>
      <c r="J43" s="30">
        <v>152</v>
      </c>
      <c r="K43" s="33">
        <v>247</v>
      </c>
      <c r="L43">
        <f t="shared" si="2"/>
        <v>95</v>
      </c>
      <c r="M43">
        <f t="shared" si="3"/>
        <v>58</v>
      </c>
      <c r="N43">
        <f t="shared" si="4"/>
        <v>0.58842105263157907</v>
      </c>
      <c r="O43" s="4">
        <f t="shared" si="5"/>
        <v>0.32050000000000001</v>
      </c>
      <c r="U43" s="3">
        <f t="shared" si="6"/>
        <v>152</v>
      </c>
      <c r="V43">
        <f t="shared" si="7"/>
        <v>118.75</v>
      </c>
      <c r="W43">
        <f t="shared" si="8"/>
        <v>140.125</v>
      </c>
      <c r="X43">
        <f t="shared" si="12"/>
        <v>-75.025271670457414</v>
      </c>
      <c r="Y43">
        <f t="shared" si="13"/>
        <v>133.87899608289106</v>
      </c>
      <c r="Z43">
        <f t="shared" si="9"/>
        <v>152</v>
      </c>
      <c r="AA43">
        <f t="shared" si="10"/>
        <v>0.1</v>
      </c>
      <c r="AB43">
        <f t="shared" si="14"/>
        <v>0.77146000000000003</v>
      </c>
      <c r="AC43">
        <f t="shared" si="11"/>
        <v>42800.6008</v>
      </c>
      <c r="AD43" s="4">
        <f t="shared" si="15"/>
        <v>25680.360479999999</v>
      </c>
      <c r="AE43" s="77">
        <f t="shared" si="16"/>
        <v>19848.64864864865</v>
      </c>
      <c r="AF43" s="77">
        <f t="shared" si="17"/>
        <v>5831.7118313513492</v>
      </c>
      <c r="AH43" s="79">
        <f t="shared" si="18"/>
        <v>9386.0966666666664</v>
      </c>
      <c r="AI43" s="79">
        <f t="shared" si="19"/>
        <v>-42986.096666666665</v>
      </c>
      <c r="AJ43" s="79">
        <f t="shared" si="20"/>
        <v>-18986.096666666665</v>
      </c>
      <c r="AK43" s="80">
        <f t="shared" si="21"/>
        <v>-18986.096666666665</v>
      </c>
      <c r="AL43" s="80">
        <f t="shared" si="22"/>
        <v>-24986.096666666665</v>
      </c>
      <c r="AM43" s="80">
        <f t="shared" si="23"/>
        <v>-37154.384835315315</v>
      </c>
      <c r="AN43" s="80">
        <f t="shared" si="24"/>
        <v>-13154.384835315315</v>
      </c>
      <c r="AO43" s="80">
        <f t="shared" si="25"/>
        <v>-13154.384835315315</v>
      </c>
      <c r="AP43" s="80">
        <f t="shared" si="26"/>
        <v>-19154.384835315315</v>
      </c>
    </row>
    <row r="44" spans="1:42">
      <c r="A44" s="30" t="s">
        <v>90</v>
      </c>
      <c r="B44" s="30" t="s">
        <v>306</v>
      </c>
      <c r="C44" s="30" t="s">
        <v>357</v>
      </c>
      <c r="D44" s="30">
        <v>1</v>
      </c>
      <c r="E44" s="30">
        <v>1200</v>
      </c>
      <c r="F44" s="29">
        <f t="shared" si="0"/>
        <v>0.97297297297297303</v>
      </c>
      <c r="G44" s="31">
        <f t="shared" si="1"/>
        <v>14010.810810810812</v>
      </c>
      <c r="H44" s="30">
        <v>187</v>
      </c>
      <c r="I44" s="30">
        <v>0.44929999999999998</v>
      </c>
      <c r="J44" s="30">
        <v>141</v>
      </c>
      <c r="K44" s="33">
        <v>263</v>
      </c>
      <c r="L44">
        <f t="shared" si="2"/>
        <v>122</v>
      </c>
      <c r="M44">
        <f t="shared" si="3"/>
        <v>46</v>
      </c>
      <c r="N44">
        <f t="shared" si="4"/>
        <v>0.40163934426229508</v>
      </c>
      <c r="O44" s="4">
        <f t="shared" si="5"/>
        <v>0.44929999999999998</v>
      </c>
      <c r="U44" s="3">
        <f t="shared" si="6"/>
        <v>141</v>
      </c>
      <c r="V44">
        <f t="shared" si="7"/>
        <v>152.5</v>
      </c>
      <c r="W44">
        <f t="shared" si="8"/>
        <v>125.75</v>
      </c>
      <c r="X44">
        <f t="shared" si="12"/>
        <v>-96.348243618903211</v>
      </c>
      <c r="Y44">
        <f t="shared" si="13"/>
        <v>144.82881602223907</v>
      </c>
      <c r="Z44">
        <f t="shared" si="9"/>
        <v>144.82881602223907</v>
      </c>
      <c r="AA44">
        <f t="shared" si="10"/>
        <v>0.12510699030976438</v>
      </c>
      <c r="AB44">
        <f t="shared" si="14"/>
        <v>0.75159032786885249</v>
      </c>
      <c r="AC44">
        <f t="shared" si="11"/>
        <v>39730.957121439518</v>
      </c>
      <c r="AD44" s="4">
        <f t="shared" si="15"/>
        <v>23838.574272863709</v>
      </c>
      <c r="AE44" s="77">
        <f t="shared" si="16"/>
        <v>14010.810810810812</v>
      </c>
      <c r="AF44" s="77">
        <f t="shared" si="17"/>
        <v>9827.763462052897</v>
      </c>
      <c r="AH44" s="79">
        <f t="shared" si="18"/>
        <v>9144.3489890710389</v>
      </c>
      <c r="AI44" s="79">
        <f t="shared" si="19"/>
        <v>-42744.348989071041</v>
      </c>
      <c r="AJ44" s="79">
        <f t="shared" si="20"/>
        <v>-18744.348989071041</v>
      </c>
      <c r="AK44" s="80">
        <f t="shared" si="21"/>
        <v>-18744.348989071041</v>
      </c>
      <c r="AL44" s="80">
        <f t="shared" si="22"/>
        <v>-24744.348989071041</v>
      </c>
      <c r="AM44" s="80">
        <f t="shared" si="23"/>
        <v>-32916.585527018142</v>
      </c>
      <c r="AN44" s="80">
        <f t="shared" si="24"/>
        <v>-8916.5855270181437</v>
      </c>
      <c r="AO44" s="80">
        <f t="shared" si="25"/>
        <v>-8916.5855270181437</v>
      </c>
      <c r="AP44" s="80">
        <f t="shared" si="26"/>
        <v>-14916.585527018144</v>
      </c>
    </row>
    <row r="45" spans="1:42">
      <c r="A45" s="30" t="s">
        <v>91</v>
      </c>
      <c r="B45" s="30" t="s">
        <v>306</v>
      </c>
      <c r="C45" s="30" t="s">
        <v>357</v>
      </c>
      <c r="D45" s="30">
        <v>2</v>
      </c>
      <c r="E45" s="30">
        <v>1900</v>
      </c>
      <c r="F45" s="29">
        <f t="shared" si="0"/>
        <v>0.97297297297297303</v>
      </c>
      <c r="G45" s="31">
        <f t="shared" si="1"/>
        <v>22183.783783783783</v>
      </c>
      <c r="H45" s="30">
        <v>225</v>
      </c>
      <c r="I45" s="30">
        <v>0.50960000000000005</v>
      </c>
      <c r="J45" s="30">
        <v>157</v>
      </c>
      <c r="K45" s="33">
        <v>314</v>
      </c>
      <c r="L45">
        <f t="shared" si="2"/>
        <v>157</v>
      </c>
      <c r="M45">
        <f t="shared" si="3"/>
        <v>68</v>
      </c>
      <c r="N45">
        <f t="shared" si="4"/>
        <v>0.44649681528662422</v>
      </c>
      <c r="O45" s="4">
        <f t="shared" si="5"/>
        <v>0.50960000000000005</v>
      </c>
      <c r="U45" s="3">
        <f t="shared" si="6"/>
        <v>157</v>
      </c>
      <c r="V45">
        <f t="shared" si="7"/>
        <v>196.25</v>
      </c>
      <c r="W45">
        <f t="shared" si="8"/>
        <v>137.375</v>
      </c>
      <c r="X45">
        <f t="shared" si="12"/>
        <v>-123.98913318170331</v>
      </c>
      <c r="Y45">
        <f t="shared" si="13"/>
        <v>174.15265668435686</v>
      </c>
      <c r="Z45">
        <f t="shared" si="9"/>
        <v>174.15265668435686</v>
      </c>
      <c r="AA45">
        <f t="shared" si="10"/>
        <v>0.18740207227697761</v>
      </c>
      <c r="AB45">
        <f t="shared" si="14"/>
        <v>0.70228999999999997</v>
      </c>
      <c r="AC45">
        <f t="shared" si="11"/>
        <v>44641.569280942793</v>
      </c>
      <c r="AD45" s="4">
        <f t="shared" si="15"/>
        <v>26784.941568565675</v>
      </c>
      <c r="AE45" s="77">
        <f t="shared" si="16"/>
        <v>22183.783783783783</v>
      </c>
      <c r="AF45" s="77">
        <f t="shared" si="17"/>
        <v>4601.1577847818917</v>
      </c>
      <c r="AH45" s="79">
        <f t="shared" si="18"/>
        <v>8544.5283333333336</v>
      </c>
      <c r="AI45" s="79">
        <f t="shared" si="19"/>
        <v>-42144.528333333335</v>
      </c>
      <c r="AJ45" s="79">
        <f t="shared" si="20"/>
        <v>-18144.528333333335</v>
      </c>
      <c r="AK45" s="80">
        <f t="shared" si="21"/>
        <v>-18144.528333333335</v>
      </c>
      <c r="AL45" s="80">
        <f t="shared" si="22"/>
        <v>-24144.528333333335</v>
      </c>
      <c r="AM45" s="80">
        <f t="shared" si="23"/>
        <v>-37543.370548551444</v>
      </c>
      <c r="AN45" s="80">
        <f t="shared" si="24"/>
        <v>-13543.370548551444</v>
      </c>
      <c r="AO45" s="80">
        <f t="shared" si="25"/>
        <v>-13543.370548551444</v>
      </c>
      <c r="AP45" s="80">
        <f t="shared" si="26"/>
        <v>-19543.370548551444</v>
      </c>
    </row>
    <row r="46" spans="1:42">
      <c r="A46" s="30" t="s">
        <v>92</v>
      </c>
      <c r="B46" s="30" t="s">
        <v>307</v>
      </c>
      <c r="C46" s="30" t="s">
        <v>356</v>
      </c>
      <c r="D46" s="30">
        <v>1</v>
      </c>
      <c r="E46" s="30">
        <v>1000</v>
      </c>
      <c r="F46" s="29">
        <f t="shared" si="0"/>
        <v>0.97297297297297303</v>
      </c>
      <c r="G46" s="31">
        <f t="shared" si="1"/>
        <v>11675.675675675677</v>
      </c>
      <c r="H46" s="30">
        <v>123</v>
      </c>
      <c r="I46" s="30">
        <v>0.72050000000000003</v>
      </c>
      <c r="J46" s="30">
        <v>93</v>
      </c>
      <c r="K46" s="33">
        <v>159</v>
      </c>
      <c r="L46">
        <f t="shared" si="2"/>
        <v>66</v>
      </c>
      <c r="M46">
        <f t="shared" si="3"/>
        <v>30</v>
      </c>
      <c r="N46">
        <f t="shared" si="4"/>
        <v>0.46363636363636362</v>
      </c>
      <c r="O46" s="4">
        <f t="shared" si="5"/>
        <v>0.72050000000000003</v>
      </c>
      <c r="U46" s="3">
        <f t="shared" si="6"/>
        <v>93</v>
      </c>
      <c r="V46">
        <f t="shared" si="7"/>
        <v>82.5</v>
      </c>
      <c r="W46">
        <f t="shared" si="8"/>
        <v>84.75</v>
      </c>
      <c r="X46">
        <f t="shared" si="12"/>
        <v>-52.122820318423045</v>
      </c>
      <c r="Y46">
        <f t="shared" si="13"/>
        <v>86.710670962850642</v>
      </c>
      <c r="Z46">
        <f t="shared" si="9"/>
        <v>93</v>
      </c>
      <c r="AA46">
        <f t="shared" si="10"/>
        <v>0.1</v>
      </c>
      <c r="AB46">
        <f t="shared" si="14"/>
        <v>0.77146000000000003</v>
      </c>
      <c r="AC46">
        <f t="shared" si="11"/>
        <v>26187.209699999999</v>
      </c>
      <c r="AD46" s="4">
        <f t="shared" si="15"/>
        <v>15712.325819999998</v>
      </c>
      <c r="AE46" s="77">
        <f t="shared" si="16"/>
        <v>11675.675675675677</v>
      </c>
      <c r="AF46" s="77">
        <f t="shared" si="17"/>
        <v>4036.6501443243214</v>
      </c>
      <c r="AH46" s="79">
        <f t="shared" si="18"/>
        <v>9386.0966666666664</v>
      </c>
      <c r="AI46" s="79">
        <f t="shared" si="19"/>
        <v>-42986.096666666665</v>
      </c>
      <c r="AJ46" s="79">
        <f t="shared" si="20"/>
        <v>-18986.096666666665</v>
      </c>
      <c r="AK46" s="80">
        <f t="shared" si="21"/>
        <v>-18986.096666666665</v>
      </c>
      <c r="AL46" s="80">
        <f t="shared" si="22"/>
        <v>-24986.096666666665</v>
      </c>
      <c r="AM46" s="80">
        <f t="shared" si="23"/>
        <v>-38949.446522342347</v>
      </c>
      <c r="AN46" s="80">
        <f t="shared" si="24"/>
        <v>-14949.446522342343</v>
      </c>
      <c r="AO46" s="80">
        <f t="shared" si="25"/>
        <v>-14949.446522342343</v>
      </c>
      <c r="AP46" s="80">
        <f t="shared" si="26"/>
        <v>-20949.446522342343</v>
      </c>
    </row>
    <row r="47" spans="1:42">
      <c r="A47" s="30" t="s">
        <v>93</v>
      </c>
      <c r="B47" s="30" t="s">
        <v>307</v>
      </c>
      <c r="C47" s="30" t="s">
        <v>356</v>
      </c>
      <c r="D47" s="30">
        <v>2</v>
      </c>
      <c r="E47" s="30">
        <v>1500</v>
      </c>
      <c r="F47" s="29">
        <f t="shared" si="0"/>
        <v>0.97297297297297303</v>
      </c>
      <c r="G47" s="31">
        <f t="shared" si="1"/>
        <v>17513.513513513513</v>
      </c>
      <c r="H47" s="30">
        <v>263</v>
      </c>
      <c r="I47" s="30">
        <v>0.49590000000000001</v>
      </c>
      <c r="J47" s="30">
        <v>145</v>
      </c>
      <c r="K47" s="33">
        <v>462</v>
      </c>
      <c r="L47">
        <f t="shared" si="2"/>
        <v>317</v>
      </c>
      <c r="M47">
        <f t="shared" si="3"/>
        <v>118</v>
      </c>
      <c r="N47">
        <f t="shared" si="4"/>
        <v>0.39779179810725551</v>
      </c>
      <c r="O47" s="4">
        <f t="shared" si="5"/>
        <v>0.49590000000000001</v>
      </c>
      <c r="U47" s="3">
        <f t="shared" si="6"/>
        <v>145</v>
      </c>
      <c r="V47">
        <f t="shared" si="7"/>
        <v>396.25</v>
      </c>
      <c r="W47">
        <f t="shared" si="8"/>
        <v>105.375</v>
      </c>
      <c r="X47">
        <f t="shared" si="12"/>
        <v>-250.3474854687895</v>
      </c>
      <c r="Y47">
        <f t="shared" si="13"/>
        <v>265.63307113975236</v>
      </c>
      <c r="Z47">
        <f t="shared" si="9"/>
        <v>265.63307113975236</v>
      </c>
      <c r="AA47">
        <f t="shared" si="10"/>
        <v>0.40443677259243499</v>
      </c>
      <c r="AB47">
        <f t="shared" si="14"/>
        <v>0.53052873817034696</v>
      </c>
      <c r="AC47">
        <f t="shared" si="11"/>
        <v>51437.981987551691</v>
      </c>
      <c r="AD47" s="4">
        <f t="shared" si="15"/>
        <v>30862.789192531014</v>
      </c>
      <c r="AE47" s="77">
        <f t="shared" si="16"/>
        <v>17513.513513513513</v>
      </c>
      <c r="AF47" s="77">
        <f t="shared" si="17"/>
        <v>13349.275679017501</v>
      </c>
      <c r="AH47" s="79">
        <f t="shared" si="18"/>
        <v>6454.7663144058888</v>
      </c>
      <c r="AI47" s="79">
        <f t="shared" si="19"/>
        <v>-40054.76631440589</v>
      </c>
      <c r="AJ47" s="79">
        <f t="shared" si="20"/>
        <v>-16054.76631440589</v>
      </c>
      <c r="AK47" s="80">
        <f t="shared" si="21"/>
        <v>-16054.76631440589</v>
      </c>
      <c r="AL47" s="80">
        <f t="shared" si="22"/>
        <v>-22054.76631440589</v>
      </c>
      <c r="AM47" s="80">
        <f t="shared" si="23"/>
        <v>-26705.490635388389</v>
      </c>
      <c r="AN47" s="80">
        <f t="shared" si="24"/>
        <v>-2705.4906353883889</v>
      </c>
      <c r="AO47" s="80">
        <f t="shared" si="25"/>
        <v>-2705.4906353883889</v>
      </c>
      <c r="AP47" s="80">
        <f t="shared" si="26"/>
        <v>-8705.4906353883889</v>
      </c>
    </row>
    <row r="48" spans="1:42">
      <c r="A48" s="30" t="s">
        <v>94</v>
      </c>
      <c r="B48" s="30" t="s">
        <v>307</v>
      </c>
      <c r="C48" s="30" t="s">
        <v>357</v>
      </c>
      <c r="D48" s="30">
        <v>1</v>
      </c>
      <c r="E48" s="30">
        <v>1300</v>
      </c>
      <c r="F48" s="29">
        <f t="shared" si="0"/>
        <v>0.97297297297297303</v>
      </c>
      <c r="G48" s="31">
        <f t="shared" si="1"/>
        <v>15178.378378378378</v>
      </c>
      <c r="H48" s="30">
        <v>238</v>
      </c>
      <c r="I48" s="30">
        <v>0.44929999999999998</v>
      </c>
      <c r="J48" s="30">
        <v>181</v>
      </c>
      <c r="K48" s="33">
        <v>316</v>
      </c>
      <c r="L48">
        <f t="shared" si="2"/>
        <v>135</v>
      </c>
      <c r="M48">
        <f t="shared" si="3"/>
        <v>57</v>
      </c>
      <c r="N48">
        <f t="shared" si="4"/>
        <v>0.43777777777777782</v>
      </c>
      <c r="O48" s="4">
        <f t="shared" si="5"/>
        <v>0.44929999999999998</v>
      </c>
      <c r="U48" s="3">
        <f t="shared" si="6"/>
        <v>181</v>
      </c>
      <c r="V48">
        <f t="shared" si="7"/>
        <v>168.75</v>
      </c>
      <c r="W48">
        <f t="shared" si="8"/>
        <v>164.125</v>
      </c>
      <c r="X48">
        <f t="shared" si="12"/>
        <v>-106.61485974222896</v>
      </c>
      <c r="Y48">
        <f t="shared" si="13"/>
        <v>172.74909969673993</v>
      </c>
      <c r="Z48">
        <f t="shared" si="9"/>
        <v>181</v>
      </c>
      <c r="AA48">
        <f t="shared" si="10"/>
        <v>0.1</v>
      </c>
      <c r="AB48">
        <f t="shared" si="14"/>
        <v>0.77146000000000003</v>
      </c>
      <c r="AC48">
        <f t="shared" si="11"/>
        <v>50966.504900000007</v>
      </c>
      <c r="AD48" s="4">
        <f t="shared" si="15"/>
        <v>30579.902940000004</v>
      </c>
      <c r="AE48" s="77">
        <f t="shared" si="16"/>
        <v>15178.378378378378</v>
      </c>
      <c r="AF48" s="77">
        <f t="shared" si="17"/>
        <v>15401.524561621625</v>
      </c>
      <c r="AH48" s="79">
        <f t="shared" si="18"/>
        <v>9386.0966666666664</v>
      </c>
      <c r="AI48" s="79">
        <f t="shared" si="19"/>
        <v>-42986.096666666665</v>
      </c>
      <c r="AJ48" s="79">
        <f t="shared" si="20"/>
        <v>-18986.096666666665</v>
      </c>
      <c r="AK48" s="80">
        <f t="shared" si="21"/>
        <v>-18986.096666666665</v>
      </c>
      <c r="AL48" s="80">
        <f t="shared" si="22"/>
        <v>-24986.096666666665</v>
      </c>
      <c r="AM48" s="80">
        <f t="shared" si="23"/>
        <v>-27584.572105045037</v>
      </c>
      <c r="AN48" s="80">
        <f t="shared" si="24"/>
        <v>-3584.5721050450393</v>
      </c>
      <c r="AO48" s="80">
        <f t="shared" si="25"/>
        <v>-3584.5721050450393</v>
      </c>
      <c r="AP48" s="80">
        <f t="shared" si="26"/>
        <v>-9584.5721050450393</v>
      </c>
    </row>
    <row r="49" spans="1:42">
      <c r="A49" s="30" t="s">
        <v>95</v>
      </c>
      <c r="B49" s="30" t="s">
        <v>305</v>
      </c>
      <c r="C49" s="30" t="s">
        <v>357</v>
      </c>
      <c r="D49" s="30">
        <v>1</v>
      </c>
      <c r="E49" s="30">
        <v>850</v>
      </c>
      <c r="F49" s="29">
        <f t="shared" si="0"/>
        <v>0.97297297297297303</v>
      </c>
      <c r="G49" s="31">
        <f t="shared" si="1"/>
        <v>9924.3243243243251</v>
      </c>
      <c r="H49" s="30">
        <v>146</v>
      </c>
      <c r="I49" s="30">
        <v>0.53149999999999997</v>
      </c>
      <c r="J49" s="30">
        <v>96</v>
      </c>
      <c r="K49" s="33">
        <v>245</v>
      </c>
      <c r="L49">
        <f t="shared" si="2"/>
        <v>149</v>
      </c>
      <c r="M49">
        <f t="shared" si="3"/>
        <v>50</v>
      </c>
      <c r="N49">
        <f t="shared" si="4"/>
        <v>0.36845637583892621</v>
      </c>
      <c r="O49" s="4">
        <f t="shared" si="5"/>
        <v>0.53149999999999997</v>
      </c>
      <c r="U49" s="3">
        <f t="shared" si="6"/>
        <v>96</v>
      </c>
      <c r="V49">
        <f t="shared" si="7"/>
        <v>186.25</v>
      </c>
      <c r="W49">
        <f t="shared" si="8"/>
        <v>77.375</v>
      </c>
      <c r="X49">
        <f t="shared" si="12"/>
        <v>-117.67121556734901</v>
      </c>
      <c r="Y49">
        <f t="shared" si="13"/>
        <v>138.77863596158707</v>
      </c>
      <c r="Z49">
        <f t="shared" si="9"/>
        <v>138.77863596158707</v>
      </c>
      <c r="AA49">
        <f t="shared" si="10"/>
        <v>0.32968395147160845</v>
      </c>
      <c r="AB49">
        <f t="shared" si="14"/>
        <v>0.58968812080536903</v>
      </c>
      <c r="AC49">
        <f t="shared" si="11"/>
        <v>29870.181262564052</v>
      </c>
      <c r="AD49" s="4">
        <f t="shared" si="15"/>
        <v>17922.10875753843</v>
      </c>
      <c r="AE49" s="77">
        <f t="shared" si="16"/>
        <v>9924.3243243243251</v>
      </c>
      <c r="AF49" s="77">
        <f t="shared" si="17"/>
        <v>7997.7844332141049</v>
      </c>
      <c r="AH49" s="79">
        <f t="shared" si="18"/>
        <v>7174.5388031319908</v>
      </c>
      <c r="AI49" s="79">
        <f t="shared" si="19"/>
        <v>-40774.538803131989</v>
      </c>
      <c r="AJ49" s="79">
        <f t="shared" si="20"/>
        <v>-16774.538803131989</v>
      </c>
      <c r="AK49" s="80">
        <f t="shared" si="21"/>
        <v>-16774.538803131989</v>
      </c>
      <c r="AL49" s="80">
        <f t="shared" si="22"/>
        <v>-22774.538803131989</v>
      </c>
      <c r="AM49" s="80">
        <f t="shared" si="23"/>
        <v>-32776.754369917886</v>
      </c>
      <c r="AN49" s="80">
        <f t="shared" si="24"/>
        <v>-8776.7543699178841</v>
      </c>
      <c r="AO49" s="80">
        <f t="shared" si="25"/>
        <v>-8776.7543699178841</v>
      </c>
      <c r="AP49" s="80">
        <f t="shared" si="26"/>
        <v>-14776.754369917884</v>
      </c>
    </row>
    <row r="50" spans="1:42">
      <c r="A50" s="30" t="s">
        <v>96</v>
      </c>
      <c r="B50" s="30" t="s">
        <v>307</v>
      </c>
      <c r="C50" s="30" t="s">
        <v>357</v>
      </c>
      <c r="D50" s="30">
        <v>2</v>
      </c>
      <c r="E50" s="30">
        <v>1800</v>
      </c>
      <c r="F50" s="29">
        <f t="shared" si="0"/>
        <v>0.97297297297297303</v>
      </c>
      <c r="G50" s="31">
        <f t="shared" si="1"/>
        <v>21016.216216216217</v>
      </c>
      <c r="H50" s="30">
        <v>349</v>
      </c>
      <c r="I50" s="30">
        <v>0.1507</v>
      </c>
      <c r="J50" s="30">
        <v>145</v>
      </c>
      <c r="K50" s="33">
        <v>412</v>
      </c>
      <c r="L50">
        <f t="shared" si="2"/>
        <v>267</v>
      </c>
      <c r="M50">
        <f t="shared" si="3"/>
        <v>204</v>
      </c>
      <c r="N50">
        <f t="shared" si="4"/>
        <v>0.71123595505617987</v>
      </c>
      <c r="O50" s="4">
        <f t="shared" si="5"/>
        <v>0.1507</v>
      </c>
      <c r="U50" s="3">
        <f t="shared" si="6"/>
        <v>145</v>
      </c>
      <c r="V50">
        <f t="shared" si="7"/>
        <v>333.75</v>
      </c>
      <c r="W50">
        <f t="shared" si="8"/>
        <v>111.625</v>
      </c>
      <c r="X50">
        <f t="shared" si="12"/>
        <v>-210.86050037907506</v>
      </c>
      <c r="Y50">
        <f t="shared" si="13"/>
        <v>235.17044162244125</v>
      </c>
      <c r="Z50">
        <f t="shared" si="9"/>
        <v>235.17044162244125</v>
      </c>
      <c r="AA50">
        <f t="shared" si="10"/>
        <v>0.37017360785750186</v>
      </c>
      <c r="AB50">
        <f t="shared" si="14"/>
        <v>0.55764460674157301</v>
      </c>
      <c r="AC50">
        <f t="shared" si="11"/>
        <v>47866.657879062732</v>
      </c>
      <c r="AD50" s="4">
        <f t="shared" si="15"/>
        <v>28719.994727437639</v>
      </c>
      <c r="AE50" s="77">
        <f t="shared" si="16"/>
        <v>21016.216216216217</v>
      </c>
      <c r="AF50" s="77">
        <f t="shared" si="17"/>
        <v>7703.7785112214224</v>
      </c>
      <c r="AH50" s="79">
        <f t="shared" si="18"/>
        <v>6784.676048689138</v>
      </c>
      <c r="AI50" s="79">
        <f t="shared" si="19"/>
        <v>-40384.676048689136</v>
      </c>
      <c r="AJ50" s="79">
        <f t="shared" si="20"/>
        <v>-16384.676048689136</v>
      </c>
      <c r="AK50" s="80">
        <f t="shared" si="21"/>
        <v>-16384.676048689136</v>
      </c>
      <c r="AL50" s="80">
        <f t="shared" si="22"/>
        <v>-22384.676048689136</v>
      </c>
      <c r="AM50" s="80">
        <f t="shared" si="23"/>
        <v>-32680.897537467714</v>
      </c>
      <c r="AN50" s="80">
        <f t="shared" si="24"/>
        <v>-8680.8975374677138</v>
      </c>
      <c r="AO50" s="80">
        <f t="shared" si="25"/>
        <v>-8680.8975374677138</v>
      </c>
      <c r="AP50" s="80">
        <f t="shared" si="26"/>
        <v>-14680.897537467714</v>
      </c>
    </row>
    <row r="51" spans="1:42">
      <c r="A51" s="30" t="s">
        <v>97</v>
      </c>
      <c r="B51" s="30" t="s">
        <v>308</v>
      </c>
      <c r="C51" s="30" t="s">
        <v>356</v>
      </c>
      <c r="D51" s="30">
        <v>1</v>
      </c>
      <c r="E51" s="30">
        <v>1100</v>
      </c>
      <c r="F51" s="29">
        <f t="shared" si="0"/>
        <v>0.97297297297297303</v>
      </c>
      <c r="G51" s="31">
        <f t="shared" si="1"/>
        <v>12843.243243243243</v>
      </c>
      <c r="H51" s="30">
        <v>147</v>
      </c>
      <c r="I51" s="30">
        <v>0.6</v>
      </c>
      <c r="J51" s="30">
        <v>99</v>
      </c>
      <c r="K51" s="33">
        <v>215</v>
      </c>
      <c r="L51">
        <f t="shared" si="2"/>
        <v>116</v>
      </c>
      <c r="M51">
        <f t="shared" si="3"/>
        <v>48</v>
      </c>
      <c r="N51">
        <f t="shared" si="4"/>
        <v>0.43103448275862077</v>
      </c>
      <c r="O51" s="4">
        <f t="shared" si="5"/>
        <v>0.6</v>
      </c>
      <c r="U51" s="3">
        <f t="shared" si="6"/>
        <v>99</v>
      </c>
      <c r="V51">
        <f t="shared" si="7"/>
        <v>145</v>
      </c>
      <c r="W51">
        <f t="shared" si="8"/>
        <v>84.5</v>
      </c>
      <c r="X51">
        <f t="shared" si="12"/>
        <v>-91.609805408137476</v>
      </c>
      <c r="Y51">
        <f t="shared" si="13"/>
        <v>120.17330048016173</v>
      </c>
      <c r="Z51">
        <f t="shared" si="9"/>
        <v>120.17330048016173</v>
      </c>
      <c r="AA51">
        <f t="shared" si="10"/>
        <v>0.24602276193214986</v>
      </c>
      <c r="AB51">
        <f t="shared" si="14"/>
        <v>0.65589758620689664</v>
      </c>
      <c r="AC51">
        <f t="shared" si="11"/>
        <v>28769.802864680772</v>
      </c>
      <c r="AD51" s="4">
        <f t="shared" si="15"/>
        <v>17261.881718808461</v>
      </c>
      <c r="AE51" s="77">
        <f t="shared" si="16"/>
        <v>12843.243243243243</v>
      </c>
      <c r="AF51" s="77">
        <f t="shared" si="17"/>
        <v>4418.638475565218</v>
      </c>
      <c r="AH51" s="79">
        <f t="shared" si="18"/>
        <v>7980.0872988505762</v>
      </c>
      <c r="AI51" s="79">
        <f t="shared" si="19"/>
        <v>-41580.087298850573</v>
      </c>
      <c r="AJ51" s="79">
        <f t="shared" si="20"/>
        <v>-17580.087298850576</v>
      </c>
      <c r="AK51" s="80">
        <f t="shared" si="21"/>
        <v>-17580.087298850576</v>
      </c>
      <c r="AL51" s="80">
        <f t="shared" si="22"/>
        <v>-23580.087298850576</v>
      </c>
      <c r="AM51" s="80">
        <f t="shared" si="23"/>
        <v>-37161.448823285355</v>
      </c>
      <c r="AN51" s="80">
        <f t="shared" si="24"/>
        <v>-13161.448823285358</v>
      </c>
      <c r="AO51" s="80">
        <f t="shared" si="25"/>
        <v>-13161.448823285358</v>
      </c>
      <c r="AP51" s="80">
        <f t="shared" si="26"/>
        <v>-19161.448823285358</v>
      </c>
    </row>
    <row r="52" spans="1:42">
      <c r="A52" s="30" t="s">
        <v>98</v>
      </c>
      <c r="B52" s="30" t="s">
        <v>308</v>
      </c>
      <c r="C52" s="30" t="s">
        <v>356</v>
      </c>
      <c r="D52" s="30">
        <v>2</v>
      </c>
      <c r="E52" s="30">
        <v>1400</v>
      </c>
      <c r="F52" s="29">
        <f t="shared" si="0"/>
        <v>0.97297297297297303</v>
      </c>
      <c r="G52" s="31">
        <f t="shared" si="1"/>
        <v>16345.945945945947</v>
      </c>
      <c r="H52" s="30">
        <v>151</v>
      </c>
      <c r="I52" s="30">
        <v>0.52600000000000002</v>
      </c>
      <c r="J52" s="30">
        <v>120</v>
      </c>
      <c r="K52" s="33">
        <v>188</v>
      </c>
      <c r="L52">
        <f t="shared" si="2"/>
        <v>68</v>
      </c>
      <c r="M52">
        <f t="shared" si="3"/>
        <v>31</v>
      </c>
      <c r="N52">
        <f t="shared" si="4"/>
        <v>0.46470588235294119</v>
      </c>
      <c r="O52" s="4">
        <f t="shared" si="5"/>
        <v>0.52600000000000002</v>
      </c>
      <c r="U52" s="3">
        <f t="shared" si="6"/>
        <v>120</v>
      </c>
      <c r="V52">
        <f t="shared" si="7"/>
        <v>85</v>
      </c>
      <c r="W52">
        <f t="shared" si="8"/>
        <v>111.5</v>
      </c>
      <c r="X52">
        <f t="shared" si="12"/>
        <v>-53.702299722011624</v>
      </c>
      <c r="Y52">
        <f t="shared" si="13"/>
        <v>101.42917614354309</v>
      </c>
      <c r="Z52">
        <f t="shared" si="9"/>
        <v>120</v>
      </c>
      <c r="AA52">
        <f t="shared" si="10"/>
        <v>0.1</v>
      </c>
      <c r="AB52">
        <f t="shared" si="14"/>
        <v>0.77146000000000003</v>
      </c>
      <c r="AC52">
        <f t="shared" si="11"/>
        <v>33789.948000000004</v>
      </c>
      <c r="AD52" s="4">
        <f t="shared" si="15"/>
        <v>20273.968800000002</v>
      </c>
      <c r="AE52" s="77">
        <f t="shared" si="16"/>
        <v>16345.945945945947</v>
      </c>
      <c r="AF52" s="77">
        <f t="shared" si="17"/>
        <v>3928.0228540540556</v>
      </c>
      <c r="AH52" s="79">
        <f t="shared" si="18"/>
        <v>9386.0966666666664</v>
      </c>
      <c r="AI52" s="79">
        <f t="shared" si="19"/>
        <v>-42986.096666666665</v>
      </c>
      <c r="AJ52" s="79">
        <f t="shared" si="20"/>
        <v>-18986.096666666665</v>
      </c>
      <c r="AK52" s="80">
        <f t="shared" si="21"/>
        <v>-18986.096666666665</v>
      </c>
      <c r="AL52" s="80">
        <f t="shared" si="22"/>
        <v>-24986.096666666665</v>
      </c>
      <c r="AM52" s="80">
        <f t="shared" si="23"/>
        <v>-39058.073812612609</v>
      </c>
      <c r="AN52" s="80">
        <f t="shared" si="24"/>
        <v>-15058.073812612609</v>
      </c>
      <c r="AO52" s="80">
        <f t="shared" si="25"/>
        <v>-15058.073812612609</v>
      </c>
      <c r="AP52" s="80">
        <f t="shared" si="26"/>
        <v>-21058.073812612609</v>
      </c>
    </row>
    <row r="53" spans="1:42">
      <c r="A53" s="30" t="s">
        <v>99</v>
      </c>
      <c r="B53" s="30" t="s">
        <v>308</v>
      </c>
      <c r="C53" s="30" t="s">
        <v>357</v>
      </c>
      <c r="D53" s="30">
        <v>1</v>
      </c>
      <c r="E53" s="30">
        <v>1300</v>
      </c>
      <c r="F53" s="29">
        <f t="shared" si="0"/>
        <v>0.97297297297297303</v>
      </c>
      <c r="G53" s="31">
        <f t="shared" si="1"/>
        <v>15178.378378378378</v>
      </c>
      <c r="H53" s="30">
        <v>429</v>
      </c>
      <c r="I53" s="30">
        <v>0.21099999999999999</v>
      </c>
      <c r="J53" s="30">
        <v>263</v>
      </c>
      <c r="K53" s="33">
        <v>489</v>
      </c>
      <c r="L53">
        <f t="shared" si="2"/>
        <v>226</v>
      </c>
      <c r="M53">
        <f t="shared" si="3"/>
        <v>166</v>
      </c>
      <c r="N53">
        <f t="shared" si="4"/>
        <v>0.68761061946902657</v>
      </c>
      <c r="O53" s="4">
        <f t="shared" si="5"/>
        <v>0.21099999999999999</v>
      </c>
      <c r="U53" s="3">
        <f t="shared" si="6"/>
        <v>263</v>
      </c>
      <c r="V53">
        <f t="shared" si="7"/>
        <v>282.5</v>
      </c>
      <c r="W53">
        <f t="shared" si="8"/>
        <v>234.75</v>
      </c>
      <c r="X53">
        <f t="shared" si="12"/>
        <v>-178.48117260550922</v>
      </c>
      <c r="Y53">
        <f t="shared" si="13"/>
        <v>269.19108541824613</v>
      </c>
      <c r="Z53">
        <f t="shared" si="9"/>
        <v>269.19108541824613</v>
      </c>
      <c r="AA53">
        <f t="shared" si="10"/>
        <v>0.12191534661326064</v>
      </c>
      <c r="AB53">
        <f t="shared" si="14"/>
        <v>0.75411619469026558</v>
      </c>
      <c r="AC53">
        <f t="shared" si="11"/>
        <v>74095.495297754751</v>
      </c>
      <c r="AD53" s="4">
        <f t="shared" si="15"/>
        <v>44457.297178652851</v>
      </c>
      <c r="AE53" s="77">
        <f t="shared" si="16"/>
        <v>15178.378378378378</v>
      </c>
      <c r="AF53" s="77">
        <f t="shared" si="17"/>
        <v>29278.91880027447</v>
      </c>
      <c r="AH53" s="79">
        <f t="shared" si="18"/>
        <v>9175.0803687315638</v>
      </c>
      <c r="AI53" s="79">
        <f t="shared" si="19"/>
        <v>-42775.080368731564</v>
      </c>
      <c r="AJ53" s="79">
        <f t="shared" si="20"/>
        <v>-18775.080368731564</v>
      </c>
      <c r="AK53" s="80">
        <f t="shared" si="21"/>
        <v>-18775.080368731564</v>
      </c>
      <c r="AL53" s="80">
        <f t="shared" si="22"/>
        <v>-24775.080368731564</v>
      </c>
      <c r="AM53" s="80">
        <f t="shared" si="23"/>
        <v>-13496.161568457093</v>
      </c>
      <c r="AN53" s="80">
        <f t="shared" si="24"/>
        <v>10503.838431542907</v>
      </c>
      <c r="AO53" s="80">
        <f t="shared" si="25"/>
        <v>10503.838431542907</v>
      </c>
      <c r="AP53" s="80">
        <f t="shared" si="26"/>
        <v>4503.8384315429066</v>
      </c>
    </row>
    <row r="54" spans="1:42">
      <c r="A54" s="30" t="s">
        <v>100</v>
      </c>
      <c r="B54" s="30" t="s">
        <v>308</v>
      </c>
      <c r="C54" s="30" t="s">
        <v>357</v>
      </c>
      <c r="D54" s="30">
        <v>2</v>
      </c>
      <c r="E54" s="30">
        <v>1900</v>
      </c>
      <c r="F54" s="29">
        <f t="shared" si="0"/>
        <v>0.97297297297297303</v>
      </c>
      <c r="G54" s="31">
        <f t="shared" si="1"/>
        <v>22183.783783783783</v>
      </c>
      <c r="H54" s="30">
        <v>441</v>
      </c>
      <c r="I54" s="30">
        <v>0.33150000000000002</v>
      </c>
      <c r="J54" s="30">
        <v>335</v>
      </c>
      <c r="K54" s="33">
        <v>502</v>
      </c>
      <c r="L54">
        <f t="shared" si="2"/>
        <v>167</v>
      </c>
      <c r="M54">
        <f t="shared" si="3"/>
        <v>106</v>
      </c>
      <c r="N54">
        <f t="shared" si="4"/>
        <v>0.60778443113772462</v>
      </c>
      <c r="O54" s="4">
        <f t="shared" si="5"/>
        <v>0.33150000000000002</v>
      </c>
      <c r="U54" s="3">
        <f t="shared" si="6"/>
        <v>335</v>
      </c>
      <c r="V54">
        <f t="shared" si="7"/>
        <v>208.75</v>
      </c>
      <c r="W54">
        <f t="shared" si="8"/>
        <v>314.125</v>
      </c>
      <c r="X54">
        <f t="shared" si="12"/>
        <v>-131.88653019964619</v>
      </c>
      <c r="Y54">
        <f t="shared" si="13"/>
        <v>269.24518258781899</v>
      </c>
      <c r="Z54">
        <f t="shared" si="9"/>
        <v>335</v>
      </c>
      <c r="AA54">
        <f t="shared" si="10"/>
        <v>0.1</v>
      </c>
      <c r="AB54">
        <f t="shared" si="14"/>
        <v>0.77146000000000003</v>
      </c>
      <c r="AC54">
        <f t="shared" si="11"/>
        <v>94330.271500000003</v>
      </c>
      <c r="AD54" s="4">
        <f t="shared" si="15"/>
        <v>56598.162900000003</v>
      </c>
      <c r="AE54" s="77">
        <f t="shared" si="16"/>
        <v>22183.783783783783</v>
      </c>
      <c r="AF54" s="77">
        <f t="shared" si="17"/>
        <v>34414.379116216223</v>
      </c>
      <c r="AH54" s="79">
        <f t="shared" si="18"/>
        <v>9386.0966666666664</v>
      </c>
      <c r="AI54" s="79">
        <f t="shared" si="19"/>
        <v>-42986.096666666665</v>
      </c>
      <c r="AJ54" s="79">
        <f t="shared" si="20"/>
        <v>-18986.096666666665</v>
      </c>
      <c r="AK54" s="80">
        <f t="shared" si="21"/>
        <v>-18986.096666666665</v>
      </c>
      <c r="AL54" s="80">
        <f t="shared" si="22"/>
        <v>-24986.096666666665</v>
      </c>
      <c r="AM54" s="80">
        <f t="shared" si="23"/>
        <v>-8571.7175504504412</v>
      </c>
      <c r="AN54" s="80">
        <f t="shared" si="24"/>
        <v>15428.282449549559</v>
      </c>
      <c r="AO54" s="80">
        <f t="shared" si="25"/>
        <v>15428.282449549559</v>
      </c>
      <c r="AP54" s="80">
        <f t="shared" si="26"/>
        <v>9428.2824495495588</v>
      </c>
    </row>
    <row r="55" spans="1:42">
      <c r="A55" s="30" t="s">
        <v>101</v>
      </c>
      <c r="B55" s="30" t="s">
        <v>309</v>
      </c>
      <c r="C55" s="30" t="s">
        <v>356</v>
      </c>
      <c r="D55" s="30">
        <v>1</v>
      </c>
      <c r="E55" s="30">
        <v>900</v>
      </c>
      <c r="F55" s="29">
        <f t="shared" si="0"/>
        <v>0.97297297297297303</v>
      </c>
      <c r="G55" s="31">
        <f t="shared" si="1"/>
        <v>10508.108108108108</v>
      </c>
      <c r="H55" s="30">
        <v>144</v>
      </c>
      <c r="I55" s="30">
        <v>0.32879999999999998</v>
      </c>
      <c r="J55" s="30">
        <v>98</v>
      </c>
      <c r="K55" s="33">
        <v>195</v>
      </c>
      <c r="L55">
        <f t="shared" si="2"/>
        <v>97</v>
      </c>
      <c r="M55">
        <f t="shared" si="3"/>
        <v>46</v>
      </c>
      <c r="N55">
        <f t="shared" si="4"/>
        <v>0.47938144329896915</v>
      </c>
      <c r="O55" s="4">
        <f t="shared" si="5"/>
        <v>0.32879999999999998</v>
      </c>
      <c r="U55" s="3">
        <f t="shared" si="6"/>
        <v>98</v>
      </c>
      <c r="V55">
        <f t="shared" si="7"/>
        <v>121.25</v>
      </c>
      <c r="W55">
        <f t="shared" si="8"/>
        <v>85.875</v>
      </c>
      <c r="X55">
        <f t="shared" si="12"/>
        <v>-76.604751074045993</v>
      </c>
      <c r="Y55">
        <f t="shared" si="13"/>
        <v>108.09750126358351</v>
      </c>
      <c r="Z55">
        <f t="shared" si="9"/>
        <v>108.09750126358351</v>
      </c>
      <c r="AA55">
        <f t="shared" si="10"/>
        <v>0.18327836093677122</v>
      </c>
      <c r="AB55">
        <f t="shared" si="14"/>
        <v>0.70555350515463933</v>
      </c>
      <c r="AC55">
        <f t="shared" si="11"/>
        <v>27838.028383967478</v>
      </c>
      <c r="AD55" s="4">
        <f t="shared" si="15"/>
        <v>16702.817030380487</v>
      </c>
      <c r="AE55" s="77">
        <f t="shared" si="16"/>
        <v>10508.108108108108</v>
      </c>
      <c r="AF55" s="77">
        <f t="shared" si="17"/>
        <v>6194.7089222723789</v>
      </c>
      <c r="AH55" s="79">
        <f t="shared" si="18"/>
        <v>8584.2343127147778</v>
      </c>
      <c r="AI55" s="79">
        <f t="shared" si="19"/>
        <v>-42184.234312714776</v>
      </c>
      <c r="AJ55" s="79">
        <f t="shared" si="20"/>
        <v>-18184.234312714776</v>
      </c>
      <c r="AK55" s="80">
        <f t="shared" si="21"/>
        <v>-18184.234312714776</v>
      </c>
      <c r="AL55" s="80">
        <f t="shared" si="22"/>
        <v>-24184.234312714776</v>
      </c>
      <c r="AM55" s="80">
        <f t="shared" si="23"/>
        <v>-35989.525390442395</v>
      </c>
      <c r="AN55" s="80">
        <f t="shared" si="24"/>
        <v>-11989.525390442397</v>
      </c>
      <c r="AO55" s="80">
        <f t="shared" si="25"/>
        <v>-11989.525390442397</v>
      </c>
      <c r="AP55" s="80">
        <f t="shared" si="26"/>
        <v>-17989.525390442395</v>
      </c>
    </row>
    <row r="56" spans="1:42">
      <c r="A56" s="30" t="s">
        <v>102</v>
      </c>
      <c r="B56" s="30" t="s">
        <v>309</v>
      </c>
      <c r="C56" s="30" t="s">
        <v>356</v>
      </c>
      <c r="D56" s="30">
        <v>2</v>
      </c>
      <c r="E56" s="30">
        <v>1400</v>
      </c>
      <c r="F56" s="29">
        <f t="shared" si="0"/>
        <v>0.97297297297297303</v>
      </c>
      <c r="G56" s="31">
        <f t="shared" si="1"/>
        <v>16345.945945945947</v>
      </c>
      <c r="H56" s="30">
        <v>136</v>
      </c>
      <c r="I56" s="30">
        <v>0.61919999999999997</v>
      </c>
      <c r="J56" s="30">
        <v>77</v>
      </c>
      <c r="K56" s="33">
        <v>260</v>
      </c>
      <c r="L56">
        <f t="shared" si="2"/>
        <v>183</v>
      </c>
      <c r="M56">
        <f t="shared" si="3"/>
        <v>59</v>
      </c>
      <c r="N56">
        <f t="shared" si="4"/>
        <v>0.35792349726775963</v>
      </c>
      <c r="O56" s="4">
        <f t="shared" si="5"/>
        <v>0.61919999999999997</v>
      </c>
      <c r="U56" s="3">
        <f t="shared" si="6"/>
        <v>77</v>
      </c>
      <c r="V56">
        <f t="shared" si="7"/>
        <v>228.75</v>
      </c>
      <c r="W56">
        <f t="shared" si="8"/>
        <v>54.125</v>
      </c>
      <c r="X56">
        <f t="shared" si="12"/>
        <v>-144.52236542835482</v>
      </c>
      <c r="Y56">
        <f t="shared" si="13"/>
        <v>149.99322403335862</v>
      </c>
      <c r="Z56">
        <f t="shared" si="9"/>
        <v>149.99322403335862</v>
      </c>
      <c r="AA56">
        <f t="shared" si="10"/>
        <v>0.4190960613480158</v>
      </c>
      <c r="AB56">
        <f t="shared" si="14"/>
        <v>0.51892737704918024</v>
      </c>
      <c r="AC56">
        <f t="shared" si="11"/>
        <v>28409.990467815009</v>
      </c>
      <c r="AD56" s="4">
        <f t="shared" si="15"/>
        <v>17045.994280689003</v>
      </c>
      <c r="AE56" s="77">
        <f t="shared" si="16"/>
        <v>16345.945945945947</v>
      </c>
      <c r="AF56" s="77">
        <f t="shared" si="17"/>
        <v>700.04833474305633</v>
      </c>
      <c r="AH56" s="79">
        <f t="shared" si="18"/>
        <v>6313.6164207650263</v>
      </c>
      <c r="AI56" s="79">
        <f t="shared" si="19"/>
        <v>-39913.616420765029</v>
      </c>
      <c r="AJ56" s="79">
        <f t="shared" si="20"/>
        <v>-15913.616420765025</v>
      </c>
      <c r="AK56" s="80">
        <f t="shared" si="21"/>
        <v>-15913.616420765025</v>
      </c>
      <c r="AL56" s="80">
        <f t="shared" si="22"/>
        <v>-21913.616420765025</v>
      </c>
      <c r="AM56" s="80">
        <f t="shared" si="23"/>
        <v>-39213.568086021973</v>
      </c>
      <c r="AN56" s="80">
        <f t="shared" si="24"/>
        <v>-15213.568086021969</v>
      </c>
      <c r="AO56" s="80">
        <f t="shared" si="25"/>
        <v>-15213.568086021969</v>
      </c>
      <c r="AP56" s="80">
        <f t="shared" si="26"/>
        <v>-21213.568086021969</v>
      </c>
    </row>
    <row r="57" spans="1:42">
      <c r="A57" s="30" t="s">
        <v>103</v>
      </c>
      <c r="B57" s="30" t="s">
        <v>309</v>
      </c>
      <c r="C57" s="30" t="s">
        <v>357</v>
      </c>
      <c r="D57" s="30">
        <v>1</v>
      </c>
      <c r="E57" s="30">
        <v>1400</v>
      </c>
      <c r="F57" s="29">
        <f t="shared" si="0"/>
        <v>0.97297297297297303</v>
      </c>
      <c r="G57" s="31">
        <f t="shared" si="1"/>
        <v>16345.945945945947</v>
      </c>
      <c r="H57" s="30">
        <v>305</v>
      </c>
      <c r="I57" s="30">
        <v>0.2712</v>
      </c>
      <c r="J57" s="30">
        <v>173</v>
      </c>
      <c r="K57" s="33">
        <v>322</v>
      </c>
      <c r="L57">
        <f t="shared" si="2"/>
        <v>149</v>
      </c>
      <c r="M57">
        <f t="shared" si="3"/>
        <v>132</v>
      </c>
      <c r="N57">
        <f t="shared" si="4"/>
        <v>0.8087248322147651</v>
      </c>
      <c r="O57" s="4">
        <f t="shared" si="5"/>
        <v>0.2712</v>
      </c>
      <c r="U57" s="3">
        <f t="shared" si="6"/>
        <v>173</v>
      </c>
      <c r="V57">
        <f t="shared" si="7"/>
        <v>186.25</v>
      </c>
      <c r="W57">
        <f t="shared" si="8"/>
        <v>154.375</v>
      </c>
      <c r="X57">
        <f t="shared" si="12"/>
        <v>-117.67121556734901</v>
      </c>
      <c r="Y57">
        <f t="shared" si="13"/>
        <v>177.27863596158707</v>
      </c>
      <c r="Z57">
        <f t="shared" si="9"/>
        <v>177.27863596158707</v>
      </c>
      <c r="AA57">
        <f t="shared" si="10"/>
        <v>0.12297254207563528</v>
      </c>
      <c r="AB57">
        <f t="shared" si="14"/>
        <v>0.75327953020134231</v>
      </c>
      <c r="AC57">
        <f t="shared" si="11"/>
        <v>48742.234178335872</v>
      </c>
      <c r="AD57" s="4">
        <f t="shared" si="15"/>
        <v>29245.340507001521</v>
      </c>
      <c r="AE57" s="77">
        <f t="shared" si="16"/>
        <v>16345.945945945947</v>
      </c>
      <c r="AF57" s="77">
        <f t="shared" si="17"/>
        <v>12899.394561055575</v>
      </c>
      <c r="AH57" s="79">
        <f t="shared" si="18"/>
        <v>9164.9009507829978</v>
      </c>
      <c r="AI57" s="79">
        <f t="shared" si="19"/>
        <v>-42764.900950782998</v>
      </c>
      <c r="AJ57" s="79">
        <f t="shared" si="20"/>
        <v>-18764.900950782998</v>
      </c>
      <c r="AK57" s="80">
        <f t="shared" si="21"/>
        <v>-18764.900950782998</v>
      </c>
      <c r="AL57" s="80">
        <f t="shared" si="22"/>
        <v>-24764.900950782998</v>
      </c>
      <c r="AM57" s="80">
        <f t="shared" si="23"/>
        <v>-29865.506389727423</v>
      </c>
      <c r="AN57" s="80">
        <f t="shared" si="24"/>
        <v>-5865.5063897274231</v>
      </c>
      <c r="AO57" s="80">
        <f t="shared" si="25"/>
        <v>-5865.5063897274231</v>
      </c>
      <c r="AP57" s="80">
        <f t="shared" si="26"/>
        <v>-11865.506389727423</v>
      </c>
    </row>
    <row r="58" spans="1:42">
      <c r="A58" s="30" t="s">
        <v>104</v>
      </c>
      <c r="B58" s="30" t="s">
        <v>309</v>
      </c>
      <c r="C58" s="30" t="s">
        <v>357</v>
      </c>
      <c r="D58" s="30">
        <v>2</v>
      </c>
      <c r="E58" s="30">
        <v>1700</v>
      </c>
      <c r="F58" s="29">
        <f t="shared" si="0"/>
        <v>0.97297297297297303</v>
      </c>
      <c r="G58" s="31">
        <f t="shared" si="1"/>
        <v>19848.64864864865</v>
      </c>
      <c r="H58" s="30">
        <v>425</v>
      </c>
      <c r="I58" s="30">
        <v>0.32879999999999998</v>
      </c>
      <c r="J58" s="30">
        <v>176</v>
      </c>
      <c r="K58" s="33">
        <v>469</v>
      </c>
      <c r="L58">
        <f t="shared" si="2"/>
        <v>293</v>
      </c>
      <c r="M58">
        <f t="shared" si="3"/>
        <v>249</v>
      </c>
      <c r="N58">
        <f t="shared" si="4"/>
        <v>0.779863481228669</v>
      </c>
      <c r="O58" s="4">
        <f t="shared" si="5"/>
        <v>0.32879999999999998</v>
      </c>
      <c r="U58" s="3">
        <f t="shared" si="6"/>
        <v>176</v>
      </c>
      <c r="V58">
        <f t="shared" si="7"/>
        <v>366.25</v>
      </c>
      <c r="W58">
        <f t="shared" si="8"/>
        <v>139.375</v>
      </c>
      <c r="X58">
        <f t="shared" si="12"/>
        <v>-231.39373262572656</v>
      </c>
      <c r="Y58">
        <f t="shared" si="13"/>
        <v>266.511008971443</v>
      </c>
      <c r="Z58">
        <f t="shared" si="9"/>
        <v>266.511008971443</v>
      </c>
      <c r="AA58">
        <f t="shared" si="10"/>
        <v>0.34712903473431539</v>
      </c>
      <c r="AB58">
        <f t="shared" si="14"/>
        <v>0.57588208191126289</v>
      </c>
      <c r="AC58">
        <f t="shared" si="11"/>
        <v>56019.803865042239</v>
      </c>
      <c r="AD58" s="4">
        <f t="shared" si="15"/>
        <v>33611.882319025339</v>
      </c>
      <c r="AE58" s="77">
        <f t="shared" si="16"/>
        <v>19848.64864864865</v>
      </c>
      <c r="AF58" s="77">
        <f t="shared" si="17"/>
        <v>13763.233670376689</v>
      </c>
      <c r="AH58" s="79">
        <f t="shared" si="18"/>
        <v>7006.565329920365</v>
      </c>
      <c r="AI58" s="79">
        <f t="shared" si="19"/>
        <v>-40606.565329920362</v>
      </c>
      <c r="AJ58" s="79">
        <f t="shared" si="20"/>
        <v>-16606.565329920366</v>
      </c>
      <c r="AK58" s="80">
        <f t="shared" si="21"/>
        <v>-16606.565329920366</v>
      </c>
      <c r="AL58" s="80">
        <f t="shared" si="22"/>
        <v>-22606.565329920366</v>
      </c>
      <c r="AM58" s="80">
        <f t="shared" si="23"/>
        <v>-26843.331659543674</v>
      </c>
      <c r="AN58" s="80">
        <f t="shared" si="24"/>
        <v>-2843.3316595436772</v>
      </c>
      <c r="AO58" s="80">
        <f t="shared" si="25"/>
        <v>-2843.3316595436772</v>
      </c>
      <c r="AP58" s="80">
        <f t="shared" si="26"/>
        <v>-8843.3316595436772</v>
      </c>
    </row>
    <row r="59" spans="1:42">
      <c r="A59" s="30" t="s">
        <v>105</v>
      </c>
      <c r="B59" s="30" t="s">
        <v>310</v>
      </c>
      <c r="C59" s="30" t="s">
        <v>356</v>
      </c>
      <c r="D59" s="30">
        <v>1</v>
      </c>
      <c r="E59" s="30">
        <v>800</v>
      </c>
      <c r="F59" s="29">
        <f t="shared" si="0"/>
        <v>0.97297297297297303</v>
      </c>
      <c r="G59" s="31">
        <f t="shared" si="1"/>
        <v>9340.5405405405418</v>
      </c>
      <c r="H59" s="30">
        <v>176</v>
      </c>
      <c r="I59" s="30">
        <v>0.41370000000000001</v>
      </c>
      <c r="J59" s="30">
        <v>86</v>
      </c>
      <c r="K59" s="33">
        <v>224</v>
      </c>
      <c r="L59">
        <f t="shared" si="2"/>
        <v>138</v>
      </c>
      <c r="M59">
        <f t="shared" si="3"/>
        <v>90</v>
      </c>
      <c r="N59">
        <f t="shared" si="4"/>
        <v>0.62173913043478257</v>
      </c>
      <c r="O59" s="4">
        <f t="shared" si="5"/>
        <v>0.41370000000000001</v>
      </c>
      <c r="U59" s="3">
        <f t="shared" si="6"/>
        <v>86</v>
      </c>
      <c r="V59">
        <f t="shared" si="7"/>
        <v>172.5</v>
      </c>
      <c r="W59">
        <f t="shared" si="8"/>
        <v>68.75</v>
      </c>
      <c r="X59">
        <f t="shared" si="12"/>
        <v>-108.98407884761183</v>
      </c>
      <c r="Y59">
        <f t="shared" si="13"/>
        <v>127.07685746777862</v>
      </c>
      <c r="Z59">
        <f t="shared" si="9"/>
        <v>127.07685746777862</v>
      </c>
      <c r="AA59">
        <f t="shared" si="10"/>
        <v>0.33812670995813693</v>
      </c>
      <c r="AB59">
        <f t="shared" si="14"/>
        <v>0.58300652173913048</v>
      </c>
      <c r="AC59">
        <f t="shared" si="11"/>
        <v>27041.622383027534</v>
      </c>
      <c r="AD59" s="4">
        <f t="shared" si="15"/>
        <v>16224.97342981652</v>
      </c>
      <c r="AE59" s="77">
        <f t="shared" si="16"/>
        <v>9340.5405405405418</v>
      </c>
      <c r="AF59" s="77">
        <f t="shared" si="17"/>
        <v>6884.4328892759786</v>
      </c>
      <c r="AH59" s="79">
        <f t="shared" si="18"/>
        <v>7093.2460144927545</v>
      </c>
      <c r="AI59" s="79">
        <f t="shared" si="19"/>
        <v>-40693.246014492754</v>
      </c>
      <c r="AJ59" s="79">
        <f t="shared" si="20"/>
        <v>-16693.246014492754</v>
      </c>
      <c r="AK59" s="80">
        <f t="shared" si="21"/>
        <v>-16693.246014492754</v>
      </c>
      <c r="AL59" s="80">
        <f t="shared" si="22"/>
        <v>-22693.246014492754</v>
      </c>
      <c r="AM59" s="80">
        <f t="shared" si="23"/>
        <v>-33808.813125216773</v>
      </c>
      <c r="AN59" s="80">
        <f t="shared" si="24"/>
        <v>-9808.813125216775</v>
      </c>
      <c r="AO59" s="80">
        <f t="shared" si="25"/>
        <v>-9808.813125216775</v>
      </c>
      <c r="AP59" s="80">
        <f t="shared" si="26"/>
        <v>-15808.813125216775</v>
      </c>
    </row>
    <row r="60" spans="1:42">
      <c r="A60" s="30" t="s">
        <v>106</v>
      </c>
      <c r="B60" s="30" t="s">
        <v>305</v>
      </c>
      <c r="C60" s="30" t="s">
        <v>357</v>
      </c>
      <c r="D60" s="30">
        <v>2</v>
      </c>
      <c r="E60" s="30">
        <v>900</v>
      </c>
      <c r="F60" s="29">
        <f t="shared" si="0"/>
        <v>0.97297297297297303</v>
      </c>
      <c r="G60" s="31">
        <f t="shared" si="1"/>
        <v>10508.108108108108</v>
      </c>
      <c r="H60" s="30">
        <v>169</v>
      </c>
      <c r="I60" s="30">
        <v>0.47949999999999998</v>
      </c>
      <c r="J60" s="30">
        <v>111</v>
      </c>
      <c r="K60" s="33">
        <v>276</v>
      </c>
      <c r="L60">
        <f t="shared" si="2"/>
        <v>165</v>
      </c>
      <c r="M60">
        <f t="shared" si="3"/>
        <v>58</v>
      </c>
      <c r="N60">
        <f t="shared" si="4"/>
        <v>0.38121212121212122</v>
      </c>
      <c r="O60" s="4">
        <f t="shared" si="5"/>
        <v>0.47949999999999998</v>
      </c>
      <c r="U60" s="3">
        <f t="shared" si="6"/>
        <v>111</v>
      </c>
      <c r="V60">
        <f t="shared" si="7"/>
        <v>206.25</v>
      </c>
      <c r="W60">
        <f t="shared" si="8"/>
        <v>90.375</v>
      </c>
      <c r="X60">
        <f t="shared" si="12"/>
        <v>-130.30705079605761</v>
      </c>
      <c r="Y60">
        <f t="shared" si="13"/>
        <v>156.02667740712658</v>
      </c>
      <c r="Z60">
        <f t="shared" si="9"/>
        <v>156.02667740712658</v>
      </c>
      <c r="AA60">
        <f t="shared" si="10"/>
        <v>0.31831116318606828</v>
      </c>
      <c r="AB60">
        <f t="shared" si="14"/>
        <v>0.59868854545454564</v>
      </c>
      <c r="AC60">
        <f t="shared" si="11"/>
        <v>34095.155360377052</v>
      </c>
      <c r="AD60" s="4">
        <f t="shared" si="15"/>
        <v>20457.093216226229</v>
      </c>
      <c r="AE60" s="77">
        <f t="shared" si="16"/>
        <v>10508.108108108108</v>
      </c>
      <c r="AF60" s="77">
        <f t="shared" si="17"/>
        <v>9948.9851081181205</v>
      </c>
      <c r="AH60" s="79">
        <f t="shared" si="18"/>
        <v>7284.0439696969706</v>
      </c>
      <c r="AI60" s="79">
        <f t="shared" si="19"/>
        <v>-40884.04396969697</v>
      </c>
      <c r="AJ60" s="79">
        <f t="shared" si="20"/>
        <v>-16884.04396969697</v>
      </c>
      <c r="AK60" s="80">
        <f t="shared" si="21"/>
        <v>-16884.04396969697</v>
      </c>
      <c r="AL60" s="80">
        <f t="shared" si="22"/>
        <v>-22884.04396969697</v>
      </c>
      <c r="AM60" s="80">
        <f t="shared" si="23"/>
        <v>-30935.058861578851</v>
      </c>
      <c r="AN60" s="80">
        <f t="shared" si="24"/>
        <v>-6935.0588615788492</v>
      </c>
      <c r="AO60" s="80">
        <f t="shared" si="25"/>
        <v>-6935.0588615788492</v>
      </c>
      <c r="AP60" s="80">
        <f t="shared" si="26"/>
        <v>-12935.058861578849</v>
      </c>
    </row>
    <row r="61" spans="1:42">
      <c r="A61" s="30" t="s">
        <v>107</v>
      </c>
      <c r="B61" s="30" t="s">
        <v>310</v>
      </c>
      <c r="C61" s="30" t="s">
        <v>356</v>
      </c>
      <c r="D61" s="30">
        <v>2</v>
      </c>
      <c r="E61" s="30">
        <v>1300</v>
      </c>
      <c r="F61" s="29">
        <f t="shared" si="0"/>
        <v>0.97297297297297303</v>
      </c>
      <c r="G61" s="31">
        <f t="shared" si="1"/>
        <v>15178.378378378378</v>
      </c>
      <c r="H61" s="30">
        <v>207</v>
      </c>
      <c r="I61" s="30">
        <v>0.63009999999999999</v>
      </c>
      <c r="J61" s="30">
        <v>127</v>
      </c>
      <c r="K61" s="33">
        <v>276</v>
      </c>
      <c r="L61">
        <f t="shared" si="2"/>
        <v>149</v>
      </c>
      <c r="M61">
        <f t="shared" si="3"/>
        <v>80</v>
      </c>
      <c r="N61">
        <f t="shared" si="4"/>
        <v>0.5295302013422819</v>
      </c>
      <c r="O61" s="4">
        <f t="shared" si="5"/>
        <v>0.63009999999999999</v>
      </c>
      <c r="U61" s="3">
        <f t="shared" si="6"/>
        <v>127</v>
      </c>
      <c r="V61">
        <f t="shared" si="7"/>
        <v>186.25</v>
      </c>
      <c r="W61">
        <f t="shared" si="8"/>
        <v>108.375</v>
      </c>
      <c r="X61">
        <f t="shared" si="12"/>
        <v>-117.67121556734901</v>
      </c>
      <c r="Y61">
        <f t="shared" si="13"/>
        <v>154.27863596158707</v>
      </c>
      <c r="Z61">
        <f t="shared" si="9"/>
        <v>154.27863596158707</v>
      </c>
      <c r="AA61">
        <f t="shared" si="10"/>
        <v>0.24646247496154133</v>
      </c>
      <c r="AB61">
        <f t="shared" si="14"/>
        <v>0.65554959731543616</v>
      </c>
      <c r="AC61">
        <f t="shared" si="11"/>
        <v>36915.113652832508</v>
      </c>
      <c r="AD61" s="4">
        <f t="shared" si="15"/>
        <v>22149.068191699505</v>
      </c>
      <c r="AE61" s="77">
        <f t="shared" si="16"/>
        <v>15178.378378378378</v>
      </c>
      <c r="AF61" s="77">
        <f t="shared" si="17"/>
        <v>6970.6898133211271</v>
      </c>
      <c r="AH61" s="79">
        <f t="shared" si="18"/>
        <v>7975.8534340044735</v>
      </c>
      <c r="AI61" s="79">
        <f t="shared" si="19"/>
        <v>-41575.853434004472</v>
      </c>
      <c r="AJ61" s="79">
        <f t="shared" si="20"/>
        <v>-17575.853434004472</v>
      </c>
      <c r="AK61" s="80">
        <f t="shared" si="21"/>
        <v>-17575.853434004472</v>
      </c>
      <c r="AL61" s="80">
        <f t="shared" si="22"/>
        <v>-23575.853434004472</v>
      </c>
      <c r="AM61" s="80">
        <f t="shared" si="23"/>
        <v>-34605.163620683343</v>
      </c>
      <c r="AN61" s="80">
        <f t="shared" si="24"/>
        <v>-10605.163620683345</v>
      </c>
      <c r="AO61" s="80">
        <f t="shared" si="25"/>
        <v>-10605.163620683345</v>
      </c>
      <c r="AP61" s="80">
        <f t="shared" si="26"/>
        <v>-16605.163620683343</v>
      </c>
    </row>
    <row r="62" spans="1:42">
      <c r="A62" s="30" t="s">
        <v>108</v>
      </c>
      <c r="B62" s="30" t="s">
        <v>310</v>
      </c>
      <c r="C62" s="30" t="s">
        <v>357</v>
      </c>
      <c r="D62" s="30">
        <v>1</v>
      </c>
      <c r="E62" s="30">
        <v>1400</v>
      </c>
      <c r="F62" s="29">
        <f t="shared" si="0"/>
        <v>0.97297297297297303</v>
      </c>
      <c r="G62" s="31">
        <f t="shared" si="1"/>
        <v>16345.945945945947</v>
      </c>
      <c r="H62" s="30">
        <v>244</v>
      </c>
      <c r="I62" s="30">
        <v>0.90410000000000001</v>
      </c>
      <c r="J62" s="30">
        <v>222</v>
      </c>
      <c r="K62" s="33">
        <v>381</v>
      </c>
      <c r="L62">
        <f t="shared" si="2"/>
        <v>159</v>
      </c>
      <c r="M62">
        <f t="shared" si="3"/>
        <v>22</v>
      </c>
      <c r="N62">
        <f t="shared" si="4"/>
        <v>0.21069182389937108</v>
      </c>
      <c r="O62" s="4">
        <f t="shared" si="5"/>
        <v>0.90410000000000001</v>
      </c>
      <c r="U62" s="3">
        <f t="shared" si="6"/>
        <v>222</v>
      </c>
      <c r="V62">
        <f t="shared" si="7"/>
        <v>198.75</v>
      </c>
      <c r="W62">
        <f t="shared" si="8"/>
        <v>202.125</v>
      </c>
      <c r="X62">
        <f t="shared" si="12"/>
        <v>-125.56861258529189</v>
      </c>
      <c r="Y62">
        <f t="shared" si="13"/>
        <v>207.87116186504929</v>
      </c>
      <c r="Z62">
        <f t="shared" si="9"/>
        <v>222</v>
      </c>
      <c r="AA62">
        <f t="shared" si="10"/>
        <v>0.1</v>
      </c>
      <c r="AB62">
        <f t="shared" si="14"/>
        <v>0.77146000000000003</v>
      </c>
      <c r="AC62">
        <f t="shared" si="11"/>
        <v>62511.403800000007</v>
      </c>
      <c r="AD62" s="4">
        <f t="shared" si="15"/>
        <v>37506.842280000004</v>
      </c>
      <c r="AE62" s="77">
        <f t="shared" si="16"/>
        <v>16345.945945945947</v>
      </c>
      <c r="AF62" s="77">
        <f t="shared" si="17"/>
        <v>21160.896334054058</v>
      </c>
      <c r="AH62" s="79">
        <f t="shared" si="18"/>
        <v>9386.0966666666664</v>
      </c>
      <c r="AI62" s="79">
        <f t="shared" si="19"/>
        <v>-42986.096666666665</v>
      </c>
      <c r="AJ62" s="79">
        <f t="shared" si="20"/>
        <v>-18986.096666666665</v>
      </c>
      <c r="AK62" s="80">
        <f t="shared" si="21"/>
        <v>-18986.096666666665</v>
      </c>
      <c r="AL62" s="80">
        <f t="shared" si="22"/>
        <v>-24986.096666666665</v>
      </c>
      <c r="AM62" s="80">
        <f t="shared" si="23"/>
        <v>-21825.200332612607</v>
      </c>
      <c r="AN62" s="80">
        <f t="shared" si="24"/>
        <v>2174.7996673873931</v>
      </c>
      <c r="AO62" s="80">
        <f t="shared" si="25"/>
        <v>2174.7996673873931</v>
      </c>
      <c r="AP62" s="80">
        <f t="shared" si="26"/>
        <v>-3825.2003326126069</v>
      </c>
    </row>
    <row r="63" spans="1:42">
      <c r="A63" s="30" t="s">
        <v>109</v>
      </c>
      <c r="B63" s="30" t="s">
        <v>310</v>
      </c>
      <c r="C63" s="30" t="s">
        <v>357</v>
      </c>
      <c r="D63" s="30">
        <v>2</v>
      </c>
      <c r="E63" s="30">
        <v>1900</v>
      </c>
      <c r="F63" s="29">
        <f t="shared" si="0"/>
        <v>0.97297297297297303</v>
      </c>
      <c r="G63" s="31">
        <f t="shared" si="1"/>
        <v>22183.783783783783</v>
      </c>
      <c r="H63" s="30">
        <v>536</v>
      </c>
      <c r="I63" s="30">
        <v>0.54249999999999998</v>
      </c>
      <c r="J63" s="30">
        <v>386</v>
      </c>
      <c r="K63" s="33">
        <v>773</v>
      </c>
      <c r="L63">
        <f t="shared" si="2"/>
        <v>387</v>
      </c>
      <c r="M63">
        <f t="shared" si="3"/>
        <v>150</v>
      </c>
      <c r="N63">
        <f t="shared" si="4"/>
        <v>0.41007751937984493</v>
      </c>
      <c r="O63" s="4">
        <f t="shared" si="5"/>
        <v>0.54249999999999998</v>
      </c>
      <c r="U63" s="3">
        <f t="shared" si="6"/>
        <v>386</v>
      </c>
      <c r="V63">
        <f t="shared" si="7"/>
        <v>483.75</v>
      </c>
      <c r="W63">
        <f t="shared" si="8"/>
        <v>337.625</v>
      </c>
      <c r="X63">
        <f t="shared" si="12"/>
        <v>-305.62926459438967</v>
      </c>
      <c r="Y63">
        <f t="shared" si="13"/>
        <v>428.78075246398782</v>
      </c>
      <c r="Z63">
        <f t="shared" si="9"/>
        <v>428.78075246398782</v>
      </c>
      <c r="AA63">
        <f t="shared" si="10"/>
        <v>0.18843566400824358</v>
      </c>
      <c r="AB63">
        <f t="shared" si="14"/>
        <v>0.70147201550387606</v>
      </c>
      <c r="AC63">
        <f t="shared" si="11"/>
        <v>109783.86000366647</v>
      </c>
      <c r="AD63" s="4">
        <f t="shared" si="15"/>
        <v>65870.316002199877</v>
      </c>
      <c r="AE63" s="77">
        <f t="shared" si="16"/>
        <v>22183.783783783783</v>
      </c>
      <c r="AF63" s="77">
        <f t="shared" si="17"/>
        <v>43686.53221841609</v>
      </c>
      <c r="AH63" s="79">
        <f t="shared" si="18"/>
        <v>8534.5761886304917</v>
      </c>
      <c r="AI63" s="79">
        <f t="shared" si="19"/>
        <v>-42134.57618863049</v>
      </c>
      <c r="AJ63" s="79">
        <f t="shared" si="20"/>
        <v>-18134.57618863049</v>
      </c>
      <c r="AK63" s="80">
        <f t="shared" si="21"/>
        <v>-18134.57618863049</v>
      </c>
      <c r="AL63" s="80">
        <f t="shared" si="22"/>
        <v>-24134.57618863049</v>
      </c>
      <c r="AM63" s="80">
        <f t="shared" si="23"/>
        <v>1551.9560297856005</v>
      </c>
      <c r="AN63" s="80">
        <f t="shared" si="24"/>
        <v>25551.956029785601</v>
      </c>
      <c r="AO63" s="80">
        <f t="shared" si="25"/>
        <v>25551.956029785601</v>
      </c>
      <c r="AP63" s="80">
        <f t="shared" si="26"/>
        <v>19551.956029785601</v>
      </c>
    </row>
    <row r="64" spans="1:42">
      <c r="A64" s="30" t="s">
        <v>110</v>
      </c>
      <c r="B64" s="30" t="s">
        <v>311</v>
      </c>
      <c r="C64" s="30" t="s">
        <v>356</v>
      </c>
      <c r="D64" s="30">
        <v>1</v>
      </c>
      <c r="E64" s="30">
        <v>1700</v>
      </c>
      <c r="F64" s="29">
        <f t="shared" si="0"/>
        <v>0.97297297297297303</v>
      </c>
      <c r="G64" s="31">
        <f t="shared" si="1"/>
        <v>19848.64864864865</v>
      </c>
      <c r="H64" s="30">
        <v>476</v>
      </c>
      <c r="I64" s="30">
        <v>7.9500000000000001E-2</v>
      </c>
      <c r="J64" s="30">
        <v>136</v>
      </c>
      <c r="K64" s="33">
        <v>476</v>
      </c>
      <c r="L64">
        <f t="shared" si="2"/>
        <v>340</v>
      </c>
      <c r="M64">
        <f t="shared" si="3"/>
        <v>340</v>
      </c>
      <c r="N64">
        <f t="shared" si="4"/>
        <v>0.9</v>
      </c>
      <c r="O64" s="4">
        <f t="shared" si="5"/>
        <v>7.9500000000000001E-2</v>
      </c>
      <c r="U64" s="3">
        <f t="shared" si="6"/>
        <v>136</v>
      </c>
      <c r="V64">
        <f t="shared" si="7"/>
        <v>425</v>
      </c>
      <c r="W64">
        <f t="shared" si="8"/>
        <v>93.5</v>
      </c>
      <c r="X64">
        <f t="shared" si="12"/>
        <v>-268.51149861005814</v>
      </c>
      <c r="Y64">
        <f t="shared" si="13"/>
        <v>275.14588071771544</v>
      </c>
      <c r="Z64">
        <f t="shared" si="9"/>
        <v>275.14588071771544</v>
      </c>
      <c r="AA64">
        <f t="shared" si="10"/>
        <v>0.42740207227697752</v>
      </c>
      <c r="AB64">
        <f t="shared" si="14"/>
        <v>0.51235399999999998</v>
      </c>
      <c r="AC64">
        <f t="shared" si="11"/>
        <v>51454.813787774197</v>
      </c>
      <c r="AD64" s="4">
        <f t="shared" si="15"/>
        <v>30872.888272664517</v>
      </c>
      <c r="AE64" s="77">
        <f t="shared" si="16"/>
        <v>19848.64864864865</v>
      </c>
      <c r="AF64" s="77">
        <f t="shared" si="17"/>
        <v>11024.239624015867</v>
      </c>
      <c r="AH64" s="79">
        <f t="shared" si="18"/>
        <v>6233.6403333333328</v>
      </c>
      <c r="AI64" s="79">
        <f t="shared" si="19"/>
        <v>-39833.640333333329</v>
      </c>
      <c r="AJ64" s="79">
        <f t="shared" si="20"/>
        <v>-15833.640333333333</v>
      </c>
      <c r="AK64" s="80">
        <f t="shared" si="21"/>
        <v>-15833.640333333333</v>
      </c>
      <c r="AL64" s="80">
        <f t="shared" si="22"/>
        <v>-21833.640333333333</v>
      </c>
      <c r="AM64" s="80">
        <f t="shared" si="23"/>
        <v>-28809.400709317462</v>
      </c>
      <c r="AN64" s="80">
        <f t="shared" si="24"/>
        <v>-4809.400709317466</v>
      </c>
      <c r="AO64" s="80">
        <f t="shared" si="25"/>
        <v>-4809.400709317466</v>
      </c>
      <c r="AP64" s="80">
        <f t="shared" si="26"/>
        <v>-10809.400709317466</v>
      </c>
    </row>
    <row r="65" spans="1:42">
      <c r="A65" s="30" t="s">
        <v>111</v>
      </c>
      <c r="B65" s="30" t="s">
        <v>311</v>
      </c>
      <c r="C65" s="30" t="s">
        <v>356</v>
      </c>
      <c r="D65" s="30">
        <v>2</v>
      </c>
      <c r="E65" s="30">
        <v>2400</v>
      </c>
      <c r="F65" s="29">
        <f t="shared" si="0"/>
        <v>0.97297297297297303</v>
      </c>
      <c r="G65" s="31">
        <f t="shared" si="1"/>
        <v>28021.621621621623</v>
      </c>
      <c r="H65" s="30">
        <v>360</v>
      </c>
      <c r="I65" s="30">
        <v>0.55069999999999997</v>
      </c>
      <c r="J65" s="30">
        <v>173</v>
      </c>
      <c r="K65" s="33">
        <v>690</v>
      </c>
      <c r="L65">
        <f t="shared" si="2"/>
        <v>517</v>
      </c>
      <c r="M65">
        <f t="shared" si="3"/>
        <v>187</v>
      </c>
      <c r="N65">
        <f t="shared" si="4"/>
        <v>0.38936170212765953</v>
      </c>
      <c r="O65" s="4">
        <f t="shared" si="5"/>
        <v>0.55069999999999997</v>
      </c>
      <c r="U65" s="3">
        <f t="shared" si="6"/>
        <v>173</v>
      </c>
      <c r="V65">
        <f t="shared" si="7"/>
        <v>646.25</v>
      </c>
      <c r="W65">
        <f t="shared" si="8"/>
        <v>108.375</v>
      </c>
      <c r="X65">
        <f t="shared" si="12"/>
        <v>-408.29542582764719</v>
      </c>
      <c r="Y65">
        <f t="shared" si="13"/>
        <v>401.4835892089967</v>
      </c>
      <c r="Z65">
        <f t="shared" si="9"/>
        <v>401.4835892089967</v>
      </c>
      <c r="AA65">
        <f t="shared" si="10"/>
        <v>0.45355294268316704</v>
      </c>
      <c r="AB65">
        <f t="shared" si="14"/>
        <v>0.49165820116054165</v>
      </c>
      <c r="AC65">
        <f t="shared" si="11"/>
        <v>72048.335232080208</v>
      </c>
      <c r="AD65" s="4">
        <f t="shared" si="15"/>
        <v>43229.001139248125</v>
      </c>
      <c r="AE65" s="77">
        <f t="shared" si="16"/>
        <v>28021.621621621623</v>
      </c>
      <c r="AF65" s="77">
        <f t="shared" si="17"/>
        <v>15207.379517626501</v>
      </c>
      <c r="AH65" s="79">
        <f t="shared" si="18"/>
        <v>5981.8414474532565</v>
      </c>
      <c r="AI65" s="79">
        <f t="shared" si="19"/>
        <v>-39581.841447453255</v>
      </c>
      <c r="AJ65" s="79">
        <f t="shared" si="20"/>
        <v>-15581.841447453256</v>
      </c>
      <c r="AK65" s="80">
        <f t="shared" si="21"/>
        <v>-15581.841447453256</v>
      </c>
      <c r="AL65" s="80">
        <f t="shared" si="22"/>
        <v>-21581.841447453255</v>
      </c>
      <c r="AM65" s="80">
        <f t="shared" si="23"/>
        <v>-24374.461929826753</v>
      </c>
      <c r="AN65" s="80">
        <f t="shared" si="24"/>
        <v>-374.46192982675529</v>
      </c>
      <c r="AO65" s="80">
        <f t="shared" si="25"/>
        <v>-374.46192982675529</v>
      </c>
      <c r="AP65" s="80">
        <f t="shared" si="26"/>
        <v>-6374.4619298267535</v>
      </c>
    </row>
    <row r="66" spans="1:42">
      <c r="A66" s="30" t="s">
        <v>112</v>
      </c>
      <c r="B66" s="30" t="s">
        <v>311</v>
      </c>
      <c r="C66" s="30" t="s">
        <v>357</v>
      </c>
      <c r="D66" s="30">
        <v>1</v>
      </c>
      <c r="E66" s="30">
        <v>2100</v>
      </c>
      <c r="F66" s="29">
        <f t="shared" si="0"/>
        <v>0.97297297297297303</v>
      </c>
      <c r="G66" s="31">
        <f t="shared" si="1"/>
        <v>24518.91891891892</v>
      </c>
      <c r="H66" s="30">
        <v>1477</v>
      </c>
      <c r="I66" s="30">
        <v>0.69320000000000004</v>
      </c>
      <c r="J66" s="30">
        <v>448</v>
      </c>
      <c r="K66" s="33">
        <v>2128</v>
      </c>
      <c r="L66">
        <f t="shared" si="2"/>
        <v>1680</v>
      </c>
      <c r="M66">
        <f t="shared" si="3"/>
        <v>1029</v>
      </c>
      <c r="N66">
        <f t="shared" si="4"/>
        <v>0.59000000000000008</v>
      </c>
      <c r="O66" s="4">
        <f t="shared" si="5"/>
        <v>0.69320000000000004</v>
      </c>
      <c r="U66" s="3">
        <f t="shared" si="6"/>
        <v>448</v>
      </c>
      <c r="V66">
        <f t="shared" si="7"/>
        <v>2100</v>
      </c>
      <c r="W66">
        <f t="shared" si="8"/>
        <v>238</v>
      </c>
      <c r="X66">
        <f t="shared" si="12"/>
        <v>-1326.7626990144049</v>
      </c>
      <c r="Y66">
        <f t="shared" si="13"/>
        <v>1247.5443517816529</v>
      </c>
      <c r="Z66">
        <f t="shared" si="9"/>
        <v>1247.5443517816529</v>
      </c>
      <c r="AA66">
        <f t="shared" si="10"/>
        <v>0.48073540561031092</v>
      </c>
      <c r="AB66">
        <f t="shared" si="14"/>
        <v>0.47014599999999995</v>
      </c>
      <c r="AC66">
        <f t="shared" si="11"/>
        <v>214082.71518664897</v>
      </c>
      <c r="AD66" s="4">
        <f t="shared" si="15"/>
        <v>128449.62911198937</v>
      </c>
      <c r="AE66" s="77">
        <f t="shared" si="16"/>
        <v>24518.91891891892</v>
      </c>
      <c r="AF66" s="77">
        <f t="shared" si="17"/>
        <v>103930.71019307045</v>
      </c>
      <c r="AH66" s="79">
        <f t="shared" si="18"/>
        <v>5720.1096666666663</v>
      </c>
      <c r="AI66" s="79">
        <f t="shared" si="19"/>
        <v>-39320.109666666664</v>
      </c>
      <c r="AJ66" s="79">
        <f t="shared" si="20"/>
        <v>-15320.109666666667</v>
      </c>
      <c r="AK66" s="80">
        <f t="shared" si="21"/>
        <v>-15320.109666666667</v>
      </c>
      <c r="AL66" s="80">
        <f t="shared" si="22"/>
        <v>-21320.109666666667</v>
      </c>
      <c r="AM66" s="80">
        <f t="shared" si="23"/>
        <v>64610.600526403789</v>
      </c>
      <c r="AN66" s="80">
        <f t="shared" si="24"/>
        <v>88610.600526403781</v>
      </c>
      <c r="AO66" s="80">
        <f t="shared" si="25"/>
        <v>88610.600526403781</v>
      </c>
      <c r="AP66" s="80">
        <f t="shared" si="26"/>
        <v>82610.600526403781</v>
      </c>
    </row>
    <row r="67" spans="1:42">
      <c r="A67" s="30" t="s">
        <v>113</v>
      </c>
      <c r="B67" s="30" t="s">
        <v>311</v>
      </c>
      <c r="C67" s="30" t="s">
        <v>357</v>
      </c>
      <c r="D67" s="30">
        <v>2</v>
      </c>
      <c r="E67" s="30">
        <v>3200</v>
      </c>
      <c r="F67" s="29">
        <f t="shared" si="0"/>
        <v>0.97297297297297303</v>
      </c>
      <c r="G67" s="31">
        <f t="shared" si="1"/>
        <v>37362.162162162167</v>
      </c>
      <c r="H67" s="30">
        <v>1265</v>
      </c>
      <c r="I67" s="30">
        <v>0.71509999999999996</v>
      </c>
      <c r="J67" s="30">
        <v>450</v>
      </c>
      <c r="K67" s="33">
        <v>2699</v>
      </c>
      <c r="L67">
        <f t="shared" si="2"/>
        <v>2249</v>
      </c>
      <c r="M67">
        <f t="shared" si="3"/>
        <v>815</v>
      </c>
      <c r="N67">
        <f t="shared" si="4"/>
        <v>0.38990662516674079</v>
      </c>
      <c r="O67" s="4">
        <f t="shared" si="5"/>
        <v>0.71509999999999996</v>
      </c>
      <c r="U67" s="3">
        <f t="shared" si="6"/>
        <v>450</v>
      </c>
      <c r="V67">
        <f t="shared" si="7"/>
        <v>2811.25</v>
      </c>
      <c r="W67">
        <f t="shared" si="8"/>
        <v>168.875</v>
      </c>
      <c r="X67">
        <f t="shared" si="12"/>
        <v>-1776.124589335355</v>
      </c>
      <c r="Y67">
        <f t="shared" si="13"/>
        <v>1595.209075688653</v>
      </c>
      <c r="Z67">
        <f t="shared" si="9"/>
        <v>1595.209075688653</v>
      </c>
      <c r="AA67">
        <f t="shared" si="10"/>
        <v>0.50736650091192637</v>
      </c>
      <c r="AB67">
        <f t="shared" si="14"/>
        <v>0.44907015117830151</v>
      </c>
      <c r="AC67">
        <f t="shared" si="11"/>
        <v>261471.68498488326</v>
      </c>
      <c r="AD67" s="4">
        <f t="shared" si="15"/>
        <v>156883.01099092996</v>
      </c>
      <c r="AE67" s="77">
        <f t="shared" si="16"/>
        <v>37362.162162162167</v>
      </c>
      <c r="AF67" s="77">
        <f t="shared" si="17"/>
        <v>119520.8488287678</v>
      </c>
      <c r="AH67" s="79">
        <f t="shared" si="18"/>
        <v>5463.686839336001</v>
      </c>
      <c r="AI67" s="79">
        <f t="shared" si="19"/>
        <v>-39063.686839335998</v>
      </c>
      <c r="AJ67" s="79">
        <f t="shared" si="20"/>
        <v>-15063.686839336002</v>
      </c>
      <c r="AK67" s="80">
        <f t="shared" si="21"/>
        <v>-15063.686839336002</v>
      </c>
      <c r="AL67" s="80">
        <f t="shared" si="22"/>
        <v>-21063.686839336002</v>
      </c>
      <c r="AM67" s="80">
        <f t="shared" si="23"/>
        <v>80457.161989431799</v>
      </c>
      <c r="AN67" s="80">
        <f t="shared" si="24"/>
        <v>104457.1619894318</v>
      </c>
      <c r="AO67" s="80">
        <f t="shared" si="25"/>
        <v>104457.1619894318</v>
      </c>
      <c r="AP67" s="80">
        <f t="shared" si="26"/>
        <v>98457.161989431799</v>
      </c>
    </row>
    <row r="68" spans="1:42">
      <c r="A68" s="30" t="s">
        <v>114</v>
      </c>
      <c r="B68" s="30" t="s">
        <v>312</v>
      </c>
      <c r="C68" s="30" t="s">
        <v>356</v>
      </c>
      <c r="D68" s="30">
        <v>1</v>
      </c>
      <c r="E68" s="30">
        <v>1300</v>
      </c>
      <c r="F68" s="29">
        <f t="shared" ref="F68:F131" si="27">36/37</f>
        <v>0.97297297297297303</v>
      </c>
      <c r="G68" s="31">
        <f t="shared" ref="G68:G131" si="28">E68*12*F68</f>
        <v>15178.378378378378</v>
      </c>
      <c r="H68" s="30">
        <v>328</v>
      </c>
      <c r="I68" s="30">
        <v>0.52049999999999996</v>
      </c>
      <c r="J68" s="30">
        <v>291</v>
      </c>
      <c r="K68" s="33">
        <v>387</v>
      </c>
      <c r="L68">
        <f t="shared" ref="L68:L131" si="29">K68-J68</f>
        <v>96</v>
      </c>
      <c r="M68">
        <f t="shared" ref="M68:M131" si="30">H68-J68</f>
        <v>37</v>
      </c>
      <c r="N68">
        <f t="shared" ref="N68:N131" si="31">0.1+0.8*M68/L68</f>
        <v>0.40833333333333333</v>
      </c>
      <c r="O68" s="4">
        <f t="shared" ref="O68:O131" si="32">I68</f>
        <v>0.52049999999999996</v>
      </c>
      <c r="U68" s="3">
        <f t="shared" ref="U68:U131" si="33">J68</f>
        <v>291</v>
      </c>
      <c r="V68">
        <f t="shared" ref="V68:V131" si="34">1.25*(K68-J68)</f>
        <v>120</v>
      </c>
      <c r="W68">
        <f t="shared" ref="W68:W131" si="35">U68-((K68-J68)/8)</f>
        <v>279</v>
      </c>
      <c r="X68">
        <f t="shared" si="12"/>
        <v>-75.815011372251703</v>
      </c>
      <c r="Y68">
        <f t="shared" si="13"/>
        <v>203.98824867323731</v>
      </c>
      <c r="Z68">
        <f t="shared" ref="Z68:Z131" si="36">IF(Y68&gt;U68,Y68,U68)</f>
        <v>291</v>
      </c>
      <c r="AA68">
        <f t="shared" ref="AA68:AA131" si="37">(Z68-W68)/V68</f>
        <v>0.1</v>
      </c>
      <c r="AB68">
        <f t="shared" si="14"/>
        <v>0.77146000000000003</v>
      </c>
      <c r="AC68">
        <f t="shared" ref="AC68:AC131" si="38">Z68*AB68*365</f>
        <v>81940.623900000006</v>
      </c>
      <c r="AD68" s="4">
        <f t="shared" si="15"/>
        <v>49164.374340000002</v>
      </c>
      <c r="AE68" s="77">
        <f t="shared" si="16"/>
        <v>15178.378378378378</v>
      </c>
      <c r="AF68" s="77">
        <f t="shared" si="17"/>
        <v>33985.995961621622</v>
      </c>
      <c r="AH68" s="79">
        <f t="shared" si="18"/>
        <v>9386.0966666666664</v>
      </c>
      <c r="AI68" s="79">
        <f t="shared" si="19"/>
        <v>-42986.096666666665</v>
      </c>
      <c r="AJ68" s="79">
        <f t="shared" si="20"/>
        <v>-18986.096666666665</v>
      </c>
      <c r="AK68" s="80">
        <f t="shared" si="21"/>
        <v>-18986.096666666665</v>
      </c>
      <c r="AL68" s="80">
        <f t="shared" si="22"/>
        <v>-24986.096666666665</v>
      </c>
      <c r="AM68" s="80">
        <f t="shared" si="23"/>
        <v>-9000.1007050450426</v>
      </c>
      <c r="AN68" s="80">
        <f t="shared" si="24"/>
        <v>14999.899294954957</v>
      </c>
      <c r="AO68" s="80">
        <f t="shared" si="25"/>
        <v>14999.899294954957</v>
      </c>
      <c r="AP68" s="80">
        <f t="shared" si="26"/>
        <v>8999.8992949549574</v>
      </c>
    </row>
    <row r="69" spans="1:42">
      <c r="A69" s="30" t="s">
        <v>115</v>
      </c>
      <c r="B69" s="30" t="s">
        <v>312</v>
      </c>
      <c r="C69" s="30" t="s">
        <v>356</v>
      </c>
      <c r="D69" s="30">
        <v>2</v>
      </c>
      <c r="E69" s="30">
        <v>1700</v>
      </c>
      <c r="F69" s="29">
        <f t="shared" si="27"/>
        <v>0.97297297297297303</v>
      </c>
      <c r="G69" s="31">
        <f t="shared" si="28"/>
        <v>19848.64864864865</v>
      </c>
      <c r="H69" s="30">
        <v>246</v>
      </c>
      <c r="I69" s="30">
        <v>0.15890000000000001</v>
      </c>
      <c r="J69" s="30">
        <v>203</v>
      </c>
      <c r="K69" s="33">
        <v>318</v>
      </c>
      <c r="L69">
        <f t="shared" si="29"/>
        <v>115</v>
      </c>
      <c r="M69">
        <f t="shared" si="30"/>
        <v>43</v>
      </c>
      <c r="N69">
        <f t="shared" si="31"/>
        <v>0.39913043478260868</v>
      </c>
      <c r="O69" s="4">
        <f t="shared" si="32"/>
        <v>0.15890000000000001</v>
      </c>
      <c r="U69" s="3">
        <f t="shared" si="33"/>
        <v>203</v>
      </c>
      <c r="V69">
        <f t="shared" si="34"/>
        <v>143.75</v>
      </c>
      <c r="W69">
        <f t="shared" si="35"/>
        <v>188.625</v>
      </c>
      <c r="X69">
        <f t="shared" ref="X69:X132" si="39">V69/(2*Q$2)</f>
        <v>-90.820065706343186</v>
      </c>
      <c r="Y69">
        <f t="shared" ref="Y69:Y132" si="40">((Q$2*W69)/V69-R$2)*X69</f>
        <v>171.56404788981553</v>
      </c>
      <c r="Z69">
        <f t="shared" si="36"/>
        <v>203</v>
      </c>
      <c r="AA69">
        <f t="shared" si="37"/>
        <v>0.1</v>
      </c>
      <c r="AB69">
        <f t="shared" ref="AB69:AB132" si="41">Q$2*AA69+R$2</f>
        <v>0.77146000000000003</v>
      </c>
      <c r="AC69">
        <f t="shared" si="38"/>
        <v>57161.328699999998</v>
      </c>
      <c r="AD69" s="4">
        <f t="shared" ref="AD69:AD132" si="42">AC69*(1-$AG$26)</f>
        <v>34296.79722</v>
      </c>
      <c r="AE69" s="77">
        <f t="shared" ref="AE69:AE132" si="43">G69</f>
        <v>19848.64864864865</v>
      </c>
      <c r="AF69" s="77">
        <f t="shared" ref="AF69:AF132" si="44">AD69-AE69</f>
        <v>14448.14857135135</v>
      </c>
      <c r="AH69" s="79">
        <f t="shared" ref="AH69:AH132" si="45">AB69*365/$AG$23*$AG$21</f>
        <v>9386.0966666666664</v>
      </c>
      <c r="AI69" s="79">
        <f t="shared" ref="AI69:AI132" si="46">-$AG$7-$AG$13-AH69</f>
        <v>-42986.096666666665</v>
      </c>
      <c r="AJ69" s="79">
        <f t="shared" ref="AJ69:AJ132" si="47">-$AG$13-AH69-$AG$18</f>
        <v>-18986.096666666665</v>
      </c>
      <c r="AK69" s="80">
        <f t="shared" ref="AK69:AK132" si="48">-($AG$7/$AG$9)-$AG$13-AH69</f>
        <v>-18986.096666666665</v>
      </c>
      <c r="AL69" s="80">
        <f t="shared" ref="AL69:AL132" si="49">-($AG$7/$AG$9)-$AG$13-AH69-$AG$18</f>
        <v>-24986.096666666665</v>
      </c>
      <c r="AM69" s="80">
        <f t="shared" ref="AM69:AM132" si="50">AF69+AI69</f>
        <v>-28537.948095315314</v>
      </c>
      <c r="AN69" s="80">
        <f t="shared" ref="AN69:AN132" si="51">AF69+AJ69</f>
        <v>-4537.9480953153143</v>
      </c>
      <c r="AO69" s="80">
        <f t="shared" ref="AO69:AO132" si="52">AF69+AK69</f>
        <v>-4537.9480953153143</v>
      </c>
      <c r="AP69" s="80">
        <f t="shared" ref="AP69:AP132" si="53">AF69+AL69</f>
        <v>-10537.948095315314</v>
      </c>
    </row>
    <row r="70" spans="1:42">
      <c r="A70" s="30" t="s">
        <v>116</v>
      </c>
      <c r="B70" s="30" t="s">
        <v>312</v>
      </c>
      <c r="C70" s="30" t="s">
        <v>357</v>
      </c>
      <c r="D70" s="30">
        <v>1</v>
      </c>
      <c r="E70" s="30">
        <v>1400</v>
      </c>
      <c r="F70" s="29">
        <f t="shared" si="27"/>
        <v>0.97297297297297303</v>
      </c>
      <c r="G70" s="31">
        <f t="shared" si="28"/>
        <v>16345.945945945947</v>
      </c>
      <c r="H70" s="30">
        <v>325</v>
      </c>
      <c r="I70" s="30">
        <v>0.54520000000000002</v>
      </c>
      <c r="J70" s="30">
        <v>287</v>
      </c>
      <c r="K70" s="33">
        <v>395</v>
      </c>
      <c r="L70">
        <f t="shared" si="29"/>
        <v>108</v>
      </c>
      <c r="M70">
        <f t="shared" si="30"/>
        <v>38</v>
      </c>
      <c r="N70">
        <f t="shared" si="31"/>
        <v>0.38148148148148153</v>
      </c>
      <c r="O70" s="4">
        <f t="shared" si="32"/>
        <v>0.54520000000000002</v>
      </c>
      <c r="U70" s="3">
        <f t="shared" si="33"/>
        <v>287</v>
      </c>
      <c r="V70">
        <f t="shared" si="34"/>
        <v>135</v>
      </c>
      <c r="W70">
        <f t="shared" si="35"/>
        <v>273.5</v>
      </c>
      <c r="X70">
        <f t="shared" si="39"/>
        <v>-85.291887793783175</v>
      </c>
      <c r="Y70">
        <f t="shared" si="40"/>
        <v>209.29927975739199</v>
      </c>
      <c r="Z70">
        <f t="shared" si="36"/>
        <v>287</v>
      </c>
      <c r="AA70">
        <f t="shared" si="37"/>
        <v>0.1</v>
      </c>
      <c r="AB70">
        <f t="shared" si="41"/>
        <v>0.77146000000000003</v>
      </c>
      <c r="AC70">
        <f t="shared" si="38"/>
        <v>80814.292300000001</v>
      </c>
      <c r="AD70" s="4">
        <f t="shared" si="42"/>
        <v>48488.575380000002</v>
      </c>
      <c r="AE70" s="77">
        <f t="shared" si="43"/>
        <v>16345.945945945947</v>
      </c>
      <c r="AF70" s="77">
        <f t="shared" si="44"/>
        <v>32142.629434054055</v>
      </c>
      <c r="AH70" s="79">
        <f t="shared" si="45"/>
        <v>9386.0966666666664</v>
      </c>
      <c r="AI70" s="79">
        <f t="shared" si="46"/>
        <v>-42986.096666666665</v>
      </c>
      <c r="AJ70" s="79">
        <f t="shared" si="47"/>
        <v>-18986.096666666665</v>
      </c>
      <c r="AK70" s="80">
        <f t="shared" si="48"/>
        <v>-18986.096666666665</v>
      </c>
      <c r="AL70" s="80">
        <f t="shared" si="49"/>
        <v>-24986.096666666665</v>
      </c>
      <c r="AM70" s="80">
        <f t="shared" si="50"/>
        <v>-10843.467232612609</v>
      </c>
      <c r="AN70" s="80">
        <f t="shared" si="51"/>
        <v>13156.532767387391</v>
      </c>
      <c r="AO70" s="80">
        <f t="shared" si="52"/>
        <v>13156.532767387391</v>
      </c>
      <c r="AP70" s="80">
        <f t="shared" si="53"/>
        <v>7156.5327673873908</v>
      </c>
    </row>
    <row r="71" spans="1:42">
      <c r="A71" s="30" t="s">
        <v>117</v>
      </c>
      <c r="B71" s="30" t="s">
        <v>305</v>
      </c>
      <c r="C71" s="30" t="s">
        <v>356</v>
      </c>
      <c r="D71" s="30">
        <v>1</v>
      </c>
      <c r="E71" s="30">
        <v>750</v>
      </c>
      <c r="F71" s="29">
        <f t="shared" si="27"/>
        <v>0.97297297297297303</v>
      </c>
      <c r="G71" s="31">
        <f t="shared" si="28"/>
        <v>8756.7567567567567</v>
      </c>
      <c r="H71" s="30">
        <v>94</v>
      </c>
      <c r="I71" s="30">
        <v>0.47949999999999998</v>
      </c>
      <c r="J71" s="30">
        <v>51</v>
      </c>
      <c r="K71" s="33">
        <v>179</v>
      </c>
      <c r="L71">
        <f t="shared" si="29"/>
        <v>128</v>
      </c>
      <c r="M71">
        <f t="shared" si="30"/>
        <v>43</v>
      </c>
      <c r="N71">
        <f t="shared" si="31"/>
        <v>0.36875000000000002</v>
      </c>
      <c r="O71" s="4">
        <f t="shared" si="32"/>
        <v>0.47949999999999998</v>
      </c>
      <c r="U71" s="3">
        <f t="shared" si="33"/>
        <v>51</v>
      </c>
      <c r="V71">
        <f t="shared" si="34"/>
        <v>160</v>
      </c>
      <c r="W71">
        <f t="shared" si="35"/>
        <v>35</v>
      </c>
      <c r="X71">
        <f t="shared" si="39"/>
        <v>-101.08668182966895</v>
      </c>
      <c r="Y71">
        <f t="shared" si="40"/>
        <v>103.48433156431641</v>
      </c>
      <c r="Z71">
        <f t="shared" si="36"/>
        <v>103.48433156431641</v>
      </c>
      <c r="AA71">
        <f t="shared" si="37"/>
        <v>0.42802707227697756</v>
      </c>
      <c r="AB71">
        <f t="shared" si="41"/>
        <v>0.51185937500000001</v>
      </c>
      <c r="AC71">
        <f t="shared" si="38"/>
        <v>19333.840226033375</v>
      </c>
      <c r="AD71" s="4">
        <f t="shared" si="42"/>
        <v>11600.304135620025</v>
      </c>
      <c r="AE71" s="77">
        <f t="shared" si="43"/>
        <v>8756.7567567567567</v>
      </c>
      <c r="AF71" s="77">
        <f t="shared" si="44"/>
        <v>2843.547378863268</v>
      </c>
      <c r="AH71" s="79">
        <f t="shared" si="45"/>
        <v>6227.622395833333</v>
      </c>
      <c r="AI71" s="79">
        <f t="shared" si="46"/>
        <v>-39827.622395833336</v>
      </c>
      <c r="AJ71" s="79">
        <f t="shared" si="47"/>
        <v>-15827.622395833332</v>
      </c>
      <c r="AK71" s="80">
        <f t="shared" si="48"/>
        <v>-15827.622395833332</v>
      </c>
      <c r="AL71" s="80">
        <f t="shared" si="49"/>
        <v>-21827.622395833332</v>
      </c>
      <c r="AM71" s="80">
        <f t="shared" si="50"/>
        <v>-36984.07501697007</v>
      </c>
      <c r="AN71" s="80">
        <f t="shared" si="51"/>
        <v>-12984.075016970064</v>
      </c>
      <c r="AO71" s="80">
        <f t="shared" si="52"/>
        <v>-12984.075016970064</v>
      </c>
      <c r="AP71" s="80">
        <f t="shared" si="53"/>
        <v>-18984.075016970062</v>
      </c>
    </row>
    <row r="72" spans="1:42">
      <c r="A72" s="30" t="s">
        <v>118</v>
      </c>
      <c r="B72" s="30" t="s">
        <v>312</v>
      </c>
      <c r="C72" s="30" t="s">
        <v>357</v>
      </c>
      <c r="D72" s="30">
        <v>2</v>
      </c>
      <c r="E72" s="30">
        <v>1900</v>
      </c>
      <c r="F72" s="29">
        <f t="shared" si="27"/>
        <v>0.97297297297297303</v>
      </c>
      <c r="G72" s="31">
        <f t="shared" si="28"/>
        <v>22183.783783783783</v>
      </c>
      <c r="H72" s="30">
        <v>428</v>
      </c>
      <c r="I72" s="30">
        <v>0.58630000000000004</v>
      </c>
      <c r="J72" s="30">
        <v>376</v>
      </c>
      <c r="K72" s="33">
        <v>502</v>
      </c>
      <c r="L72">
        <f t="shared" si="29"/>
        <v>126</v>
      </c>
      <c r="M72">
        <f t="shared" si="30"/>
        <v>52</v>
      </c>
      <c r="N72">
        <f t="shared" si="31"/>
        <v>0.43015873015873018</v>
      </c>
      <c r="O72" s="4">
        <f t="shared" si="32"/>
        <v>0.58630000000000004</v>
      </c>
      <c r="U72" s="3">
        <f t="shared" si="33"/>
        <v>376</v>
      </c>
      <c r="V72">
        <f t="shared" si="34"/>
        <v>157.5</v>
      </c>
      <c r="W72">
        <f t="shared" si="35"/>
        <v>360.25</v>
      </c>
      <c r="X72">
        <f t="shared" si="39"/>
        <v>-99.507202426080369</v>
      </c>
      <c r="Y72">
        <f t="shared" si="40"/>
        <v>264.76582638362396</v>
      </c>
      <c r="Z72">
        <f t="shared" si="36"/>
        <v>376</v>
      </c>
      <c r="AA72">
        <f t="shared" si="37"/>
        <v>0.1</v>
      </c>
      <c r="AB72">
        <f t="shared" si="41"/>
        <v>0.77146000000000003</v>
      </c>
      <c r="AC72">
        <f t="shared" si="38"/>
        <v>105875.1704</v>
      </c>
      <c r="AD72" s="4">
        <f t="shared" si="42"/>
        <v>63525.10224</v>
      </c>
      <c r="AE72" s="77">
        <f t="shared" si="43"/>
        <v>22183.783783783783</v>
      </c>
      <c r="AF72" s="77">
        <f t="shared" si="44"/>
        <v>41341.318456216221</v>
      </c>
      <c r="AH72" s="79">
        <f t="shared" si="45"/>
        <v>9386.0966666666664</v>
      </c>
      <c r="AI72" s="79">
        <f t="shared" si="46"/>
        <v>-42986.096666666665</v>
      </c>
      <c r="AJ72" s="79">
        <f t="shared" si="47"/>
        <v>-18986.096666666665</v>
      </c>
      <c r="AK72" s="80">
        <f t="shared" si="48"/>
        <v>-18986.096666666665</v>
      </c>
      <c r="AL72" s="80">
        <f t="shared" si="49"/>
        <v>-24986.096666666665</v>
      </c>
      <c r="AM72" s="80">
        <f t="shared" si="50"/>
        <v>-1644.778210450444</v>
      </c>
      <c r="AN72" s="80">
        <f t="shared" si="51"/>
        <v>22355.221789549556</v>
      </c>
      <c r="AO72" s="80">
        <f t="shared" si="52"/>
        <v>22355.221789549556</v>
      </c>
      <c r="AP72" s="80">
        <f t="shared" si="53"/>
        <v>16355.221789549556</v>
      </c>
    </row>
    <row r="73" spans="1:42">
      <c r="A73" s="30" t="s">
        <v>119</v>
      </c>
      <c r="B73" s="30" t="s">
        <v>313</v>
      </c>
      <c r="C73" s="30" t="s">
        <v>356</v>
      </c>
      <c r="D73" s="30">
        <v>1</v>
      </c>
      <c r="E73" s="30">
        <v>1600</v>
      </c>
      <c r="F73" s="29">
        <f t="shared" si="27"/>
        <v>0.97297297297297303</v>
      </c>
      <c r="G73" s="31">
        <f t="shared" si="28"/>
        <v>18681.081081081084</v>
      </c>
      <c r="H73" s="30">
        <v>188</v>
      </c>
      <c r="I73" s="30">
        <v>0.67949999999999999</v>
      </c>
      <c r="J73" s="30">
        <v>126</v>
      </c>
      <c r="K73" s="33">
        <v>352</v>
      </c>
      <c r="L73">
        <f t="shared" si="29"/>
        <v>226</v>
      </c>
      <c r="M73">
        <f t="shared" si="30"/>
        <v>62</v>
      </c>
      <c r="N73">
        <f t="shared" si="31"/>
        <v>0.3194690265486726</v>
      </c>
      <c r="O73" s="4">
        <f t="shared" si="32"/>
        <v>0.67949999999999999</v>
      </c>
      <c r="U73" s="3">
        <f t="shared" si="33"/>
        <v>126</v>
      </c>
      <c r="V73">
        <f t="shared" si="34"/>
        <v>282.5</v>
      </c>
      <c r="W73">
        <f t="shared" si="35"/>
        <v>97.75</v>
      </c>
      <c r="X73">
        <f t="shared" si="39"/>
        <v>-178.48117260550922</v>
      </c>
      <c r="Y73">
        <f t="shared" si="40"/>
        <v>200.69108541824613</v>
      </c>
      <c r="Z73">
        <f t="shared" si="36"/>
        <v>200.69108541824613</v>
      </c>
      <c r="AA73">
        <f t="shared" si="37"/>
        <v>0.36439322271945535</v>
      </c>
      <c r="AB73">
        <f t="shared" si="41"/>
        <v>0.56221920353982302</v>
      </c>
      <c r="AC73">
        <f t="shared" si="38"/>
        <v>41183.819503506958</v>
      </c>
      <c r="AD73" s="4">
        <f t="shared" si="42"/>
        <v>24710.291702104176</v>
      </c>
      <c r="AE73" s="77">
        <f t="shared" si="43"/>
        <v>18681.081081081084</v>
      </c>
      <c r="AF73" s="77">
        <f t="shared" si="44"/>
        <v>6029.2106210230922</v>
      </c>
      <c r="AH73" s="79">
        <f t="shared" si="45"/>
        <v>6840.3336430678464</v>
      </c>
      <c r="AI73" s="79">
        <f t="shared" si="46"/>
        <v>-40440.333643067846</v>
      </c>
      <c r="AJ73" s="79">
        <f t="shared" si="47"/>
        <v>-16440.333643067846</v>
      </c>
      <c r="AK73" s="80">
        <f t="shared" si="48"/>
        <v>-16440.333643067846</v>
      </c>
      <c r="AL73" s="80">
        <f t="shared" si="49"/>
        <v>-22440.333643067846</v>
      </c>
      <c r="AM73" s="80">
        <f t="shared" si="50"/>
        <v>-34411.123022044754</v>
      </c>
      <c r="AN73" s="80">
        <f t="shared" si="51"/>
        <v>-10411.123022044754</v>
      </c>
      <c r="AO73" s="80">
        <f t="shared" si="52"/>
        <v>-10411.123022044754</v>
      </c>
      <c r="AP73" s="80">
        <f t="shared" si="53"/>
        <v>-16411.123022044754</v>
      </c>
    </row>
    <row r="74" spans="1:42">
      <c r="A74" s="30" t="s">
        <v>120</v>
      </c>
      <c r="B74" s="30" t="s">
        <v>313</v>
      </c>
      <c r="C74" s="30" t="s">
        <v>356</v>
      </c>
      <c r="D74" s="30">
        <v>2</v>
      </c>
      <c r="E74" s="30">
        <v>2200</v>
      </c>
      <c r="F74" s="29">
        <f t="shared" si="27"/>
        <v>0.97297297297297303</v>
      </c>
      <c r="G74" s="31">
        <f t="shared" si="28"/>
        <v>25686.486486486487</v>
      </c>
      <c r="H74" s="30">
        <v>274</v>
      </c>
      <c r="I74" s="30">
        <v>0.57809999999999995</v>
      </c>
      <c r="J74" s="30">
        <v>119</v>
      </c>
      <c r="K74" s="33">
        <v>505</v>
      </c>
      <c r="L74">
        <f t="shared" si="29"/>
        <v>386</v>
      </c>
      <c r="M74">
        <f t="shared" si="30"/>
        <v>155</v>
      </c>
      <c r="N74">
        <f t="shared" si="31"/>
        <v>0.42124352331606219</v>
      </c>
      <c r="O74" s="4">
        <f t="shared" si="32"/>
        <v>0.57809999999999995</v>
      </c>
      <c r="U74" s="3">
        <f t="shared" si="33"/>
        <v>119</v>
      </c>
      <c r="V74">
        <f t="shared" si="34"/>
        <v>482.5</v>
      </c>
      <c r="W74">
        <f t="shared" si="35"/>
        <v>70.75</v>
      </c>
      <c r="X74">
        <f t="shared" si="39"/>
        <v>-304.83952489259542</v>
      </c>
      <c r="Y74">
        <f t="shared" si="40"/>
        <v>294.67149987364166</v>
      </c>
      <c r="Z74">
        <f t="shared" si="36"/>
        <v>294.67149987364166</v>
      </c>
      <c r="AA74">
        <f t="shared" si="37"/>
        <v>0.46408601010081174</v>
      </c>
      <c r="AB74">
        <f t="shared" si="41"/>
        <v>0.48332233160621763</v>
      </c>
      <c r="AC74">
        <f t="shared" si="38"/>
        <v>51983.780477542867</v>
      </c>
      <c r="AD74" s="4">
        <f t="shared" si="42"/>
        <v>31190.268286525719</v>
      </c>
      <c r="AE74" s="77">
        <f t="shared" si="43"/>
        <v>25686.486486486487</v>
      </c>
      <c r="AF74" s="77">
        <f t="shared" si="44"/>
        <v>5503.7818000392326</v>
      </c>
      <c r="AH74" s="79">
        <f t="shared" si="45"/>
        <v>5880.4217012089812</v>
      </c>
      <c r="AI74" s="79">
        <f t="shared" si="46"/>
        <v>-39480.421701208979</v>
      </c>
      <c r="AJ74" s="79">
        <f t="shared" si="47"/>
        <v>-15480.421701208981</v>
      </c>
      <c r="AK74" s="80">
        <f t="shared" si="48"/>
        <v>-15480.421701208981</v>
      </c>
      <c r="AL74" s="80">
        <f t="shared" si="49"/>
        <v>-21480.421701208979</v>
      </c>
      <c r="AM74" s="80">
        <f t="shared" si="50"/>
        <v>-33976.63990116975</v>
      </c>
      <c r="AN74" s="80">
        <f t="shared" si="51"/>
        <v>-9976.6399011697486</v>
      </c>
      <c r="AO74" s="80">
        <f t="shared" si="52"/>
        <v>-9976.6399011697486</v>
      </c>
      <c r="AP74" s="80">
        <f t="shared" si="53"/>
        <v>-15976.639901169747</v>
      </c>
    </row>
    <row r="75" spans="1:42">
      <c r="A75" s="30" t="s">
        <v>121</v>
      </c>
      <c r="B75" s="30" t="s">
        <v>313</v>
      </c>
      <c r="C75" s="30" t="s">
        <v>357</v>
      </c>
      <c r="D75" s="30">
        <v>1</v>
      </c>
      <c r="E75" s="30">
        <v>1500</v>
      </c>
      <c r="F75" s="29">
        <f t="shared" si="27"/>
        <v>0.97297297297297303</v>
      </c>
      <c r="G75" s="31">
        <f t="shared" si="28"/>
        <v>17513.513513513513</v>
      </c>
      <c r="H75" s="30">
        <v>860</v>
      </c>
      <c r="I75" s="30">
        <v>0.41099999999999998</v>
      </c>
      <c r="J75" s="30">
        <v>486</v>
      </c>
      <c r="K75" s="33">
        <v>1215</v>
      </c>
      <c r="L75">
        <f t="shared" si="29"/>
        <v>729</v>
      </c>
      <c r="M75">
        <f t="shared" si="30"/>
        <v>374</v>
      </c>
      <c r="N75">
        <f t="shared" si="31"/>
        <v>0.51042524005486967</v>
      </c>
      <c r="O75" s="4">
        <f t="shared" si="32"/>
        <v>0.41099999999999998</v>
      </c>
      <c r="U75" s="3">
        <f t="shared" si="33"/>
        <v>486</v>
      </c>
      <c r="V75">
        <f t="shared" si="34"/>
        <v>911.25</v>
      </c>
      <c r="W75">
        <f t="shared" si="35"/>
        <v>394.875</v>
      </c>
      <c r="X75">
        <f t="shared" si="39"/>
        <v>-575.72024260803641</v>
      </c>
      <c r="Y75">
        <f t="shared" si="40"/>
        <v>687.14513836239576</v>
      </c>
      <c r="Z75">
        <f t="shared" si="36"/>
        <v>687.14513836239576</v>
      </c>
      <c r="AA75">
        <f t="shared" si="37"/>
        <v>0.32073540561031083</v>
      </c>
      <c r="AB75">
        <f t="shared" si="41"/>
        <v>0.59677000000000002</v>
      </c>
      <c r="AC75">
        <f t="shared" si="38"/>
        <v>149674.67554049232</v>
      </c>
      <c r="AD75" s="4">
        <f t="shared" si="42"/>
        <v>89804.80532429539</v>
      </c>
      <c r="AE75" s="77">
        <f t="shared" si="43"/>
        <v>17513.513513513513</v>
      </c>
      <c r="AF75" s="77">
        <f t="shared" si="44"/>
        <v>72291.29181078187</v>
      </c>
      <c r="AH75" s="79">
        <f t="shared" si="45"/>
        <v>7260.7016666666668</v>
      </c>
      <c r="AI75" s="79">
        <f t="shared" si="46"/>
        <v>-40860.701666666668</v>
      </c>
      <c r="AJ75" s="79">
        <f t="shared" si="47"/>
        <v>-16860.701666666668</v>
      </c>
      <c r="AK75" s="80">
        <f t="shared" si="48"/>
        <v>-16860.701666666668</v>
      </c>
      <c r="AL75" s="80">
        <f t="shared" si="49"/>
        <v>-22860.701666666668</v>
      </c>
      <c r="AM75" s="80">
        <f t="shared" si="50"/>
        <v>31430.590144115202</v>
      </c>
      <c r="AN75" s="80">
        <f t="shared" si="51"/>
        <v>55430.590144115202</v>
      </c>
      <c r="AO75" s="80">
        <f t="shared" si="52"/>
        <v>55430.590144115202</v>
      </c>
      <c r="AP75" s="80">
        <f t="shared" si="53"/>
        <v>49430.590144115202</v>
      </c>
    </row>
    <row r="76" spans="1:42">
      <c r="A76" s="30" t="s">
        <v>122</v>
      </c>
      <c r="B76" s="30" t="s">
        <v>313</v>
      </c>
      <c r="C76" s="30" t="s">
        <v>357</v>
      </c>
      <c r="D76" s="30">
        <v>2</v>
      </c>
      <c r="E76" s="30">
        <v>2400</v>
      </c>
      <c r="F76" s="29">
        <f t="shared" si="27"/>
        <v>0.97297297297297303</v>
      </c>
      <c r="G76" s="31">
        <f t="shared" si="28"/>
        <v>28021.621621621623</v>
      </c>
      <c r="H76" s="30">
        <v>729</v>
      </c>
      <c r="I76" s="30">
        <v>0.68220000000000003</v>
      </c>
      <c r="J76" s="30">
        <v>516</v>
      </c>
      <c r="K76" s="33">
        <v>1650</v>
      </c>
      <c r="L76">
        <f t="shared" si="29"/>
        <v>1134</v>
      </c>
      <c r="M76">
        <f t="shared" si="30"/>
        <v>213</v>
      </c>
      <c r="N76">
        <f t="shared" si="31"/>
        <v>0.2502645502645503</v>
      </c>
      <c r="O76" s="4">
        <f t="shared" si="32"/>
        <v>0.68220000000000003</v>
      </c>
      <c r="U76" s="3">
        <f t="shared" si="33"/>
        <v>516</v>
      </c>
      <c r="V76">
        <f t="shared" si="34"/>
        <v>1417.5</v>
      </c>
      <c r="W76">
        <f t="shared" si="35"/>
        <v>374.25</v>
      </c>
      <c r="X76">
        <f t="shared" si="39"/>
        <v>-895.56482183472326</v>
      </c>
      <c r="Y76">
        <f t="shared" si="40"/>
        <v>948.8924374526157</v>
      </c>
      <c r="Z76">
        <f t="shared" si="36"/>
        <v>948.8924374526157</v>
      </c>
      <c r="AA76">
        <f t="shared" si="37"/>
        <v>0.40539149026639554</v>
      </c>
      <c r="AB76">
        <f t="shared" si="41"/>
        <v>0.52977317460317463</v>
      </c>
      <c r="AC76">
        <f t="shared" si="38"/>
        <v>183484.68201536904</v>
      </c>
      <c r="AD76" s="4">
        <f t="shared" si="42"/>
        <v>110090.80920922142</v>
      </c>
      <c r="AE76" s="77">
        <f t="shared" si="43"/>
        <v>28021.621621621623</v>
      </c>
      <c r="AF76" s="77">
        <f t="shared" si="44"/>
        <v>82069.187587599794</v>
      </c>
      <c r="AH76" s="79">
        <f t="shared" si="45"/>
        <v>6445.5736243386255</v>
      </c>
      <c r="AI76" s="79">
        <f t="shared" si="46"/>
        <v>-40045.573624338627</v>
      </c>
      <c r="AJ76" s="79">
        <f t="shared" si="47"/>
        <v>-16045.573624338625</v>
      </c>
      <c r="AK76" s="80">
        <f t="shared" si="48"/>
        <v>-16045.573624338625</v>
      </c>
      <c r="AL76" s="80">
        <f t="shared" si="49"/>
        <v>-22045.573624338627</v>
      </c>
      <c r="AM76" s="80">
        <f t="shared" si="50"/>
        <v>42023.613963261167</v>
      </c>
      <c r="AN76" s="80">
        <f t="shared" si="51"/>
        <v>66023.613963261174</v>
      </c>
      <c r="AO76" s="80">
        <f t="shared" si="52"/>
        <v>66023.613963261174</v>
      </c>
      <c r="AP76" s="80">
        <f t="shared" si="53"/>
        <v>60023.613963261167</v>
      </c>
    </row>
    <row r="77" spans="1:42">
      <c r="A77" s="30" t="s">
        <v>123</v>
      </c>
      <c r="B77" s="30" t="s">
        <v>314</v>
      </c>
      <c r="C77" s="30" t="s">
        <v>356</v>
      </c>
      <c r="D77" s="30">
        <v>1</v>
      </c>
      <c r="E77" s="30">
        <v>1600</v>
      </c>
      <c r="F77" s="29">
        <f t="shared" si="27"/>
        <v>0.97297297297297303</v>
      </c>
      <c r="G77" s="31">
        <f t="shared" si="28"/>
        <v>18681.081081081084</v>
      </c>
      <c r="H77" s="30">
        <v>174</v>
      </c>
      <c r="I77" s="30">
        <v>0.82469999999999999</v>
      </c>
      <c r="J77" s="30">
        <v>160</v>
      </c>
      <c r="K77" s="33">
        <v>321</v>
      </c>
      <c r="L77">
        <f t="shared" si="29"/>
        <v>161</v>
      </c>
      <c r="M77">
        <f t="shared" si="30"/>
        <v>14</v>
      </c>
      <c r="N77">
        <f t="shared" si="31"/>
        <v>0.16956521739130437</v>
      </c>
      <c r="O77" s="4">
        <f t="shared" si="32"/>
        <v>0.82469999999999999</v>
      </c>
      <c r="U77" s="3">
        <f t="shared" si="33"/>
        <v>160</v>
      </c>
      <c r="V77">
        <f t="shared" si="34"/>
        <v>201.25</v>
      </c>
      <c r="W77">
        <f t="shared" si="35"/>
        <v>139.875</v>
      </c>
      <c r="X77">
        <f t="shared" si="39"/>
        <v>-127.14809198888047</v>
      </c>
      <c r="Y77">
        <f t="shared" si="40"/>
        <v>178.08966704574172</v>
      </c>
      <c r="Z77">
        <f t="shared" si="36"/>
        <v>178.08966704574172</v>
      </c>
      <c r="AA77">
        <f t="shared" si="37"/>
        <v>0.18988654432666693</v>
      </c>
      <c r="AB77">
        <f t="shared" si="41"/>
        <v>0.70032378881987578</v>
      </c>
      <c r="AC77">
        <f t="shared" si="38"/>
        <v>45522.95708692757</v>
      </c>
      <c r="AD77" s="4">
        <f t="shared" si="42"/>
        <v>27313.774252156541</v>
      </c>
      <c r="AE77" s="77">
        <f t="shared" si="43"/>
        <v>18681.081081081084</v>
      </c>
      <c r="AF77" s="77">
        <f t="shared" si="44"/>
        <v>8632.6931710754579</v>
      </c>
      <c r="AH77" s="79">
        <f t="shared" si="45"/>
        <v>8520.6060973084896</v>
      </c>
      <c r="AI77" s="79">
        <f t="shared" si="46"/>
        <v>-42120.60609730849</v>
      </c>
      <c r="AJ77" s="79">
        <f t="shared" si="47"/>
        <v>-18120.60609730849</v>
      </c>
      <c r="AK77" s="80">
        <f t="shared" si="48"/>
        <v>-18120.60609730849</v>
      </c>
      <c r="AL77" s="80">
        <f t="shared" si="49"/>
        <v>-24120.60609730849</v>
      </c>
      <c r="AM77" s="80">
        <f t="shared" si="50"/>
        <v>-33487.912926233032</v>
      </c>
      <c r="AN77" s="80">
        <f t="shared" si="51"/>
        <v>-9487.9129262330316</v>
      </c>
      <c r="AO77" s="80">
        <f t="shared" si="52"/>
        <v>-9487.9129262330316</v>
      </c>
      <c r="AP77" s="80">
        <f t="shared" si="53"/>
        <v>-15487.912926233032</v>
      </c>
    </row>
    <row r="78" spans="1:42">
      <c r="A78" s="30" t="s">
        <v>124</v>
      </c>
      <c r="B78" s="30" t="s">
        <v>314</v>
      </c>
      <c r="C78" s="30" t="s">
        <v>356</v>
      </c>
      <c r="D78" s="30">
        <v>2</v>
      </c>
      <c r="E78" s="30">
        <v>1900</v>
      </c>
      <c r="F78" s="29">
        <f t="shared" si="27"/>
        <v>0.97297297297297303</v>
      </c>
      <c r="G78" s="31">
        <f t="shared" si="28"/>
        <v>22183.783783783783</v>
      </c>
      <c r="H78" s="30">
        <v>308</v>
      </c>
      <c r="I78" s="30">
        <v>0.21640000000000001</v>
      </c>
      <c r="J78" s="30">
        <v>168</v>
      </c>
      <c r="K78" s="33">
        <v>364</v>
      </c>
      <c r="L78">
        <f t="shared" si="29"/>
        <v>196</v>
      </c>
      <c r="M78">
        <f t="shared" si="30"/>
        <v>140</v>
      </c>
      <c r="N78">
        <f t="shared" si="31"/>
        <v>0.67142857142857137</v>
      </c>
      <c r="O78" s="4">
        <f t="shared" si="32"/>
        <v>0.21640000000000001</v>
      </c>
      <c r="U78" s="3">
        <f t="shared" si="33"/>
        <v>168</v>
      </c>
      <c r="V78">
        <f t="shared" si="34"/>
        <v>245</v>
      </c>
      <c r="W78">
        <f t="shared" si="35"/>
        <v>143.5</v>
      </c>
      <c r="X78">
        <f t="shared" si="39"/>
        <v>-154.78898155168056</v>
      </c>
      <c r="Y78">
        <f t="shared" si="40"/>
        <v>203.41350770785948</v>
      </c>
      <c r="Z78">
        <f t="shared" si="36"/>
        <v>203.41350770785948</v>
      </c>
      <c r="AA78">
        <f t="shared" si="37"/>
        <v>0.24454492941983461</v>
      </c>
      <c r="AB78">
        <f t="shared" si="41"/>
        <v>0.65706714285714285</v>
      </c>
      <c r="AC78">
        <f t="shared" si="38"/>
        <v>48784.561299775713</v>
      </c>
      <c r="AD78" s="4">
        <f t="shared" si="42"/>
        <v>29270.736779865427</v>
      </c>
      <c r="AE78" s="77">
        <f t="shared" si="43"/>
        <v>22183.783783783783</v>
      </c>
      <c r="AF78" s="77">
        <f t="shared" si="44"/>
        <v>7086.9529960816435</v>
      </c>
      <c r="AH78" s="79">
        <f t="shared" si="45"/>
        <v>7994.3169047619049</v>
      </c>
      <c r="AI78" s="79">
        <f t="shared" si="46"/>
        <v>-41594.316904761901</v>
      </c>
      <c r="AJ78" s="79">
        <f t="shared" si="47"/>
        <v>-17594.316904761905</v>
      </c>
      <c r="AK78" s="80">
        <f t="shared" si="48"/>
        <v>-17594.316904761905</v>
      </c>
      <c r="AL78" s="80">
        <f t="shared" si="49"/>
        <v>-23594.316904761905</v>
      </c>
      <c r="AM78" s="80">
        <f t="shared" si="50"/>
        <v>-34507.363908680258</v>
      </c>
      <c r="AN78" s="80">
        <f t="shared" si="51"/>
        <v>-10507.363908680261</v>
      </c>
      <c r="AO78" s="80">
        <f t="shared" si="52"/>
        <v>-10507.363908680261</v>
      </c>
      <c r="AP78" s="80">
        <f t="shared" si="53"/>
        <v>-16507.363908680261</v>
      </c>
    </row>
    <row r="79" spans="1:42">
      <c r="A79" s="30" t="s">
        <v>125</v>
      </c>
      <c r="B79" s="30" t="s">
        <v>314</v>
      </c>
      <c r="C79" s="30" t="s">
        <v>357</v>
      </c>
      <c r="D79" s="30">
        <v>1</v>
      </c>
      <c r="E79" s="30">
        <v>1400</v>
      </c>
      <c r="F79" s="29">
        <f t="shared" si="27"/>
        <v>0.97297297297297303</v>
      </c>
      <c r="G79" s="31">
        <f t="shared" si="28"/>
        <v>16345.945945945947</v>
      </c>
      <c r="H79" s="30">
        <v>308</v>
      </c>
      <c r="I79" s="30">
        <v>0.6</v>
      </c>
      <c r="J79" s="30">
        <v>226</v>
      </c>
      <c r="K79" s="33">
        <v>368</v>
      </c>
      <c r="L79">
        <f t="shared" si="29"/>
        <v>142</v>
      </c>
      <c r="M79">
        <f t="shared" si="30"/>
        <v>82</v>
      </c>
      <c r="N79">
        <f t="shared" si="31"/>
        <v>0.56197183098591552</v>
      </c>
      <c r="O79" s="4">
        <f t="shared" si="32"/>
        <v>0.6</v>
      </c>
      <c r="U79" s="3">
        <f t="shared" si="33"/>
        <v>226</v>
      </c>
      <c r="V79">
        <f t="shared" si="34"/>
        <v>177.5</v>
      </c>
      <c r="W79">
        <f t="shared" si="35"/>
        <v>208.25</v>
      </c>
      <c r="X79">
        <f t="shared" si="39"/>
        <v>-112.14303765478898</v>
      </c>
      <c r="Y79">
        <f t="shared" si="40"/>
        <v>199.5138678291635</v>
      </c>
      <c r="Z79">
        <f t="shared" si="36"/>
        <v>226</v>
      </c>
      <c r="AA79">
        <f t="shared" si="37"/>
        <v>0.1</v>
      </c>
      <c r="AB79">
        <f t="shared" si="41"/>
        <v>0.77146000000000003</v>
      </c>
      <c r="AC79">
        <f t="shared" si="38"/>
        <v>63637.735400000005</v>
      </c>
      <c r="AD79" s="4">
        <f t="shared" si="42"/>
        <v>38182.641240000004</v>
      </c>
      <c r="AE79" s="77">
        <f t="shared" si="43"/>
        <v>16345.945945945947</v>
      </c>
      <c r="AF79" s="77">
        <f t="shared" si="44"/>
        <v>21836.695294054058</v>
      </c>
      <c r="AH79" s="79">
        <f t="shared" si="45"/>
        <v>9386.0966666666664</v>
      </c>
      <c r="AI79" s="79">
        <f t="shared" si="46"/>
        <v>-42986.096666666665</v>
      </c>
      <c r="AJ79" s="79">
        <f t="shared" si="47"/>
        <v>-18986.096666666665</v>
      </c>
      <c r="AK79" s="80">
        <f t="shared" si="48"/>
        <v>-18986.096666666665</v>
      </c>
      <c r="AL79" s="80">
        <f t="shared" si="49"/>
        <v>-24986.096666666665</v>
      </c>
      <c r="AM79" s="80">
        <f t="shared" si="50"/>
        <v>-21149.401372612607</v>
      </c>
      <c r="AN79" s="80">
        <f t="shared" si="51"/>
        <v>2850.5986273873932</v>
      </c>
      <c r="AO79" s="80">
        <f t="shared" si="52"/>
        <v>2850.5986273873932</v>
      </c>
      <c r="AP79" s="80">
        <f t="shared" si="53"/>
        <v>-3149.4013726126068</v>
      </c>
    </row>
    <row r="80" spans="1:42">
      <c r="A80" s="30" t="s">
        <v>126</v>
      </c>
      <c r="B80" s="30" t="s">
        <v>314</v>
      </c>
      <c r="C80" s="30" t="s">
        <v>357</v>
      </c>
      <c r="D80" s="30">
        <v>2</v>
      </c>
      <c r="E80" s="30">
        <v>2000</v>
      </c>
      <c r="F80" s="29">
        <f t="shared" si="27"/>
        <v>0.97297297297297303</v>
      </c>
      <c r="G80" s="31">
        <f t="shared" si="28"/>
        <v>23351.351351351354</v>
      </c>
      <c r="H80" s="30">
        <v>342</v>
      </c>
      <c r="I80" s="30">
        <v>0.39179999999999998</v>
      </c>
      <c r="J80" s="30">
        <v>285</v>
      </c>
      <c r="K80" s="33">
        <v>428</v>
      </c>
      <c r="L80">
        <f t="shared" si="29"/>
        <v>143</v>
      </c>
      <c r="M80">
        <f t="shared" si="30"/>
        <v>57</v>
      </c>
      <c r="N80">
        <f t="shared" si="31"/>
        <v>0.4188811188811189</v>
      </c>
      <c r="O80" s="4">
        <f t="shared" si="32"/>
        <v>0.39179999999999998</v>
      </c>
      <c r="U80" s="3">
        <f t="shared" si="33"/>
        <v>285</v>
      </c>
      <c r="V80">
        <f t="shared" si="34"/>
        <v>178.75</v>
      </c>
      <c r="W80">
        <f t="shared" si="35"/>
        <v>267.125</v>
      </c>
      <c r="X80">
        <f t="shared" si="39"/>
        <v>-112.93277735658327</v>
      </c>
      <c r="Y80">
        <f t="shared" si="40"/>
        <v>229.62312041950972</v>
      </c>
      <c r="Z80">
        <f t="shared" si="36"/>
        <v>285</v>
      </c>
      <c r="AA80">
        <f t="shared" si="37"/>
        <v>0.1</v>
      </c>
      <c r="AB80">
        <f t="shared" si="41"/>
        <v>0.77146000000000003</v>
      </c>
      <c r="AC80">
        <f t="shared" si="38"/>
        <v>80251.126500000013</v>
      </c>
      <c r="AD80" s="4">
        <f t="shared" si="42"/>
        <v>48150.675900000009</v>
      </c>
      <c r="AE80" s="77">
        <f t="shared" si="43"/>
        <v>23351.351351351354</v>
      </c>
      <c r="AF80" s="77">
        <f t="shared" si="44"/>
        <v>24799.324548648656</v>
      </c>
      <c r="AH80" s="79">
        <f t="shared" si="45"/>
        <v>9386.0966666666664</v>
      </c>
      <c r="AI80" s="79">
        <f t="shared" si="46"/>
        <v>-42986.096666666665</v>
      </c>
      <c r="AJ80" s="79">
        <f t="shared" si="47"/>
        <v>-18986.096666666665</v>
      </c>
      <c r="AK80" s="80">
        <f t="shared" si="48"/>
        <v>-18986.096666666665</v>
      </c>
      <c r="AL80" s="80">
        <f t="shared" si="49"/>
        <v>-24986.096666666665</v>
      </c>
      <c r="AM80" s="80">
        <f t="shared" si="50"/>
        <v>-18186.772118018009</v>
      </c>
      <c r="AN80" s="80">
        <f t="shared" si="51"/>
        <v>5813.2278819819912</v>
      </c>
      <c r="AO80" s="80">
        <f t="shared" si="52"/>
        <v>5813.2278819819912</v>
      </c>
      <c r="AP80" s="80">
        <f t="shared" si="53"/>
        <v>-186.77211801800877</v>
      </c>
    </row>
    <row r="81" spans="1:42">
      <c r="A81" s="30" t="s">
        <v>127</v>
      </c>
      <c r="B81" s="30" t="s">
        <v>315</v>
      </c>
      <c r="C81" s="30" t="s">
        <v>356</v>
      </c>
      <c r="D81" s="30">
        <v>1</v>
      </c>
      <c r="E81" s="30">
        <v>1000</v>
      </c>
      <c r="F81" s="29">
        <f t="shared" si="27"/>
        <v>0.97297297297297303</v>
      </c>
      <c r="G81" s="31">
        <f t="shared" si="28"/>
        <v>11675.675675675677</v>
      </c>
      <c r="H81" s="30">
        <v>229</v>
      </c>
      <c r="I81" s="30">
        <v>0.58899999999999997</v>
      </c>
      <c r="J81" s="30">
        <v>91</v>
      </c>
      <c r="K81" s="33">
        <v>342</v>
      </c>
      <c r="L81">
        <f t="shared" si="29"/>
        <v>251</v>
      </c>
      <c r="M81">
        <f t="shared" si="30"/>
        <v>138</v>
      </c>
      <c r="N81">
        <f t="shared" si="31"/>
        <v>0.53984063745019928</v>
      </c>
      <c r="O81" s="4">
        <f t="shared" si="32"/>
        <v>0.58899999999999997</v>
      </c>
      <c r="U81" s="3">
        <f t="shared" si="33"/>
        <v>91</v>
      </c>
      <c r="V81">
        <f t="shared" si="34"/>
        <v>313.75</v>
      </c>
      <c r="W81">
        <f t="shared" si="35"/>
        <v>59.625</v>
      </c>
      <c r="X81">
        <f t="shared" si="39"/>
        <v>-198.22466515036643</v>
      </c>
      <c r="Y81">
        <f t="shared" si="40"/>
        <v>198.42240017690168</v>
      </c>
      <c r="Z81">
        <f t="shared" si="36"/>
        <v>198.42240017690168</v>
      </c>
      <c r="AA81">
        <f t="shared" si="37"/>
        <v>0.44238215195825237</v>
      </c>
      <c r="AB81">
        <f t="shared" si="41"/>
        <v>0.50049876494023904</v>
      </c>
      <c r="AC81">
        <f t="shared" si="38"/>
        <v>36248.210672131259</v>
      </c>
      <c r="AD81" s="4">
        <f t="shared" si="42"/>
        <v>21748.926403278754</v>
      </c>
      <c r="AE81" s="77">
        <f t="shared" si="43"/>
        <v>11675.675675675677</v>
      </c>
      <c r="AF81" s="77">
        <f t="shared" si="44"/>
        <v>10073.250727603077</v>
      </c>
      <c r="AH81" s="79">
        <f t="shared" si="45"/>
        <v>6089.4016401062427</v>
      </c>
      <c r="AI81" s="79">
        <f t="shared" si="46"/>
        <v>-39689.40164010624</v>
      </c>
      <c r="AJ81" s="79">
        <f t="shared" si="47"/>
        <v>-15689.401640106244</v>
      </c>
      <c r="AK81" s="80">
        <f t="shared" si="48"/>
        <v>-15689.401640106244</v>
      </c>
      <c r="AL81" s="80">
        <f t="shared" si="49"/>
        <v>-21689.401640106244</v>
      </c>
      <c r="AM81" s="80">
        <f t="shared" si="50"/>
        <v>-29616.150912503163</v>
      </c>
      <c r="AN81" s="80">
        <f t="shared" si="51"/>
        <v>-5616.1509125031662</v>
      </c>
      <c r="AO81" s="80">
        <f t="shared" si="52"/>
        <v>-5616.1509125031662</v>
      </c>
      <c r="AP81" s="80">
        <f t="shared" si="53"/>
        <v>-11616.150912503166</v>
      </c>
    </row>
    <row r="82" spans="1:42">
      <c r="A82" s="30" t="s">
        <v>128</v>
      </c>
      <c r="B82" s="30" t="s">
        <v>316</v>
      </c>
      <c r="C82" s="30" t="s">
        <v>356</v>
      </c>
      <c r="D82" s="30">
        <v>2</v>
      </c>
      <c r="E82" s="30">
        <v>2500</v>
      </c>
      <c r="F82" s="29">
        <f t="shared" si="27"/>
        <v>0.97297297297297303</v>
      </c>
      <c r="G82" s="31">
        <f t="shared" si="28"/>
        <v>29189.18918918919</v>
      </c>
      <c r="H82" s="30">
        <v>392</v>
      </c>
      <c r="I82" s="30">
        <v>0.29320000000000002</v>
      </c>
      <c r="J82" s="30">
        <v>173</v>
      </c>
      <c r="K82" s="33">
        <v>581</v>
      </c>
      <c r="L82">
        <f t="shared" si="29"/>
        <v>408</v>
      </c>
      <c r="M82">
        <f t="shared" si="30"/>
        <v>219</v>
      </c>
      <c r="N82">
        <f t="shared" si="31"/>
        <v>0.52941176470588236</v>
      </c>
      <c r="O82" s="4">
        <f t="shared" si="32"/>
        <v>0.29320000000000002</v>
      </c>
      <c r="U82" s="3">
        <f t="shared" si="33"/>
        <v>173</v>
      </c>
      <c r="V82">
        <f t="shared" si="34"/>
        <v>510</v>
      </c>
      <c r="W82">
        <f t="shared" si="35"/>
        <v>122</v>
      </c>
      <c r="X82">
        <f t="shared" si="39"/>
        <v>-322.21379833206976</v>
      </c>
      <c r="Y82">
        <f t="shared" si="40"/>
        <v>335.07505686125853</v>
      </c>
      <c r="Z82">
        <f t="shared" si="36"/>
        <v>335.07505686125853</v>
      </c>
      <c r="AA82">
        <f t="shared" si="37"/>
        <v>0.41779422913972258</v>
      </c>
      <c r="AB82">
        <f t="shared" si="41"/>
        <v>0.51995764705882364</v>
      </c>
      <c r="AC82">
        <f t="shared" si="38"/>
        <v>63592.065926093761</v>
      </c>
      <c r="AD82" s="4">
        <f t="shared" si="42"/>
        <v>38155.239555656255</v>
      </c>
      <c r="AE82" s="77">
        <f t="shared" si="43"/>
        <v>29189.18918918919</v>
      </c>
      <c r="AF82" s="77">
        <f t="shared" si="44"/>
        <v>8966.050366467065</v>
      </c>
      <c r="AH82" s="79">
        <f t="shared" si="45"/>
        <v>6326.1513725490213</v>
      </c>
      <c r="AI82" s="79">
        <f t="shared" si="46"/>
        <v>-39926.151372549022</v>
      </c>
      <c r="AJ82" s="79">
        <f t="shared" si="47"/>
        <v>-15926.151372549022</v>
      </c>
      <c r="AK82" s="80">
        <f t="shared" si="48"/>
        <v>-15926.151372549022</v>
      </c>
      <c r="AL82" s="80">
        <f t="shared" si="49"/>
        <v>-21926.151372549022</v>
      </c>
      <c r="AM82" s="80">
        <f t="shared" si="50"/>
        <v>-30960.101006081957</v>
      </c>
      <c r="AN82" s="80">
        <f t="shared" si="51"/>
        <v>-6960.1010060819572</v>
      </c>
      <c r="AO82" s="80">
        <f t="shared" si="52"/>
        <v>-6960.1010060819572</v>
      </c>
      <c r="AP82" s="80">
        <f t="shared" si="53"/>
        <v>-12960.101006081957</v>
      </c>
    </row>
    <row r="83" spans="1:42">
      <c r="A83" s="30" t="s">
        <v>129</v>
      </c>
      <c r="B83" s="30" t="s">
        <v>315</v>
      </c>
      <c r="C83" s="30" t="s">
        <v>356</v>
      </c>
      <c r="D83" s="30">
        <v>2</v>
      </c>
      <c r="E83" s="30">
        <v>1400</v>
      </c>
      <c r="F83" s="29">
        <f t="shared" si="27"/>
        <v>0.97297297297297303</v>
      </c>
      <c r="G83" s="31">
        <f t="shared" si="28"/>
        <v>16345.945945945947</v>
      </c>
      <c r="H83" s="30">
        <v>322</v>
      </c>
      <c r="I83" s="30">
        <v>0.2712</v>
      </c>
      <c r="J83" s="30">
        <v>168</v>
      </c>
      <c r="K83" s="33">
        <v>392</v>
      </c>
      <c r="L83">
        <f t="shared" si="29"/>
        <v>224</v>
      </c>
      <c r="M83">
        <f t="shared" si="30"/>
        <v>154</v>
      </c>
      <c r="N83">
        <f t="shared" si="31"/>
        <v>0.65</v>
      </c>
      <c r="O83" s="4">
        <f t="shared" si="32"/>
        <v>0.2712</v>
      </c>
      <c r="U83" s="3">
        <f t="shared" si="33"/>
        <v>168</v>
      </c>
      <c r="V83">
        <f t="shared" si="34"/>
        <v>280</v>
      </c>
      <c r="W83">
        <f t="shared" si="35"/>
        <v>140</v>
      </c>
      <c r="X83">
        <f t="shared" si="39"/>
        <v>-176.90169320192064</v>
      </c>
      <c r="Y83">
        <f t="shared" si="40"/>
        <v>220.47258023755367</v>
      </c>
      <c r="Z83">
        <f t="shared" si="36"/>
        <v>220.47258023755367</v>
      </c>
      <c r="AA83">
        <f t="shared" si="37"/>
        <v>0.28740207227697739</v>
      </c>
      <c r="AB83">
        <f t="shared" si="41"/>
        <v>0.62315000000000009</v>
      </c>
      <c r="AC83">
        <f t="shared" si="38"/>
        <v>50146.433256886528</v>
      </c>
      <c r="AD83" s="4">
        <f t="shared" si="42"/>
        <v>30087.859954131916</v>
      </c>
      <c r="AE83" s="77">
        <f t="shared" si="43"/>
        <v>16345.945945945947</v>
      </c>
      <c r="AF83" s="77">
        <f t="shared" si="44"/>
        <v>13741.91400818597</v>
      </c>
      <c r="AH83" s="79">
        <f t="shared" si="45"/>
        <v>7581.6583333333338</v>
      </c>
      <c r="AI83" s="79">
        <f t="shared" si="46"/>
        <v>-41181.658333333333</v>
      </c>
      <c r="AJ83" s="79">
        <f t="shared" si="47"/>
        <v>-17181.658333333333</v>
      </c>
      <c r="AK83" s="80">
        <f t="shared" si="48"/>
        <v>-17181.658333333333</v>
      </c>
      <c r="AL83" s="80">
        <f t="shared" si="49"/>
        <v>-23181.658333333333</v>
      </c>
      <c r="AM83" s="80">
        <f t="shared" si="50"/>
        <v>-27439.744325147363</v>
      </c>
      <c r="AN83" s="80">
        <f t="shared" si="51"/>
        <v>-3439.7443251473633</v>
      </c>
      <c r="AO83" s="80">
        <f t="shared" si="52"/>
        <v>-3439.7443251473633</v>
      </c>
      <c r="AP83" s="80">
        <f t="shared" si="53"/>
        <v>-9439.7443251473633</v>
      </c>
    </row>
    <row r="84" spans="1:42">
      <c r="A84" s="30" t="s">
        <v>130</v>
      </c>
      <c r="B84" s="30" t="s">
        <v>315</v>
      </c>
      <c r="C84" s="30" t="s">
        <v>357</v>
      </c>
      <c r="D84" s="30">
        <v>1</v>
      </c>
      <c r="E84" s="30">
        <v>1300</v>
      </c>
      <c r="F84" s="29">
        <f t="shared" si="27"/>
        <v>0.97297297297297303</v>
      </c>
      <c r="G84" s="31">
        <f t="shared" si="28"/>
        <v>15178.378378378378</v>
      </c>
      <c r="H84" s="30">
        <v>257</v>
      </c>
      <c r="I84" s="30">
        <v>0.55069999999999997</v>
      </c>
      <c r="J84" s="30">
        <v>155</v>
      </c>
      <c r="K84" s="33">
        <v>494</v>
      </c>
      <c r="L84">
        <f t="shared" si="29"/>
        <v>339</v>
      </c>
      <c r="M84">
        <f t="shared" si="30"/>
        <v>102</v>
      </c>
      <c r="N84">
        <f t="shared" si="31"/>
        <v>0.34070796460176994</v>
      </c>
      <c r="O84" s="4">
        <f t="shared" si="32"/>
        <v>0.55069999999999997</v>
      </c>
      <c r="U84" s="3">
        <f t="shared" si="33"/>
        <v>155</v>
      </c>
      <c r="V84">
        <f t="shared" si="34"/>
        <v>423.75</v>
      </c>
      <c r="W84">
        <f t="shared" si="35"/>
        <v>112.625</v>
      </c>
      <c r="X84">
        <f t="shared" si="39"/>
        <v>-267.72175890826384</v>
      </c>
      <c r="Y84">
        <f t="shared" si="40"/>
        <v>284.03662812736923</v>
      </c>
      <c r="Z84">
        <f t="shared" si="36"/>
        <v>284.03662812736923</v>
      </c>
      <c r="AA84">
        <f t="shared" si="37"/>
        <v>0.40451121681975039</v>
      </c>
      <c r="AB84">
        <f t="shared" si="41"/>
        <v>0.53046982300884959</v>
      </c>
      <c r="AC84">
        <f t="shared" si="38"/>
        <v>54995.593845525938</v>
      </c>
      <c r="AD84" s="4">
        <f t="shared" si="42"/>
        <v>32997.35630731556</v>
      </c>
      <c r="AE84" s="77">
        <f t="shared" si="43"/>
        <v>15178.378378378378</v>
      </c>
      <c r="AF84" s="77">
        <f t="shared" si="44"/>
        <v>17818.97792893718</v>
      </c>
      <c r="AH84" s="79">
        <f t="shared" si="45"/>
        <v>6454.0495132743372</v>
      </c>
      <c r="AI84" s="79">
        <f t="shared" si="46"/>
        <v>-40054.049513274338</v>
      </c>
      <c r="AJ84" s="79">
        <f t="shared" si="47"/>
        <v>-16054.049513274338</v>
      </c>
      <c r="AK84" s="80">
        <f t="shared" si="48"/>
        <v>-16054.049513274338</v>
      </c>
      <c r="AL84" s="80">
        <f t="shared" si="49"/>
        <v>-22054.049513274338</v>
      </c>
      <c r="AM84" s="80">
        <f t="shared" si="50"/>
        <v>-22235.071584337158</v>
      </c>
      <c r="AN84" s="80">
        <f t="shared" si="51"/>
        <v>1764.9284156628419</v>
      </c>
      <c r="AO84" s="80">
        <f t="shared" si="52"/>
        <v>1764.9284156628419</v>
      </c>
      <c r="AP84" s="80">
        <f t="shared" si="53"/>
        <v>-4235.0715843371581</v>
      </c>
    </row>
    <row r="85" spans="1:42">
      <c r="A85" s="30" t="s">
        <v>131</v>
      </c>
      <c r="B85" s="30" t="s">
        <v>315</v>
      </c>
      <c r="C85" s="30" t="s">
        <v>357</v>
      </c>
      <c r="D85" s="30">
        <v>2</v>
      </c>
      <c r="E85" s="30">
        <v>1800</v>
      </c>
      <c r="F85" s="29">
        <f t="shared" si="27"/>
        <v>0.97297297297297303</v>
      </c>
      <c r="G85" s="31">
        <f t="shared" si="28"/>
        <v>21016.216216216217</v>
      </c>
      <c r="H85" s="30">
        <v>286</v>
      </c>
      <c r="I85" s="30">
        <v>0.4521</v>
      </c>
      <c r="J85" s="30">
        <v>151</v>
      </c>
      <c r="K85" s="33">
        <v>391</v>
      </c>
      <c r="L85">
        <f t="shared" si="29"/>
        <v>240</v>
      </c>
      <c r="M85">
        <f t="shared" si="30"/>
        <v>135</v>
      </c>
      <c r="N85">
        <f t="shared" si="31"/>
        <v>0.55000000000000004</v>
      </c>
      <c r="O85" s="4">
        <f t="shared" si="32"/>
        <v>0.4521</v>
      </c>
      <c r="U85" s="3">
        <f t="shared" si="33"/>
        <v>151</v>
      </c>
      <c r="V85">
        <f t="shared" si="34"/>
        <v>300</v>
      </c>
      <c r="W85">
        <f t="shared" si="35"/>
        <v>121</v>
      </c>
      <c r="X85">
        <f t="shared" si="39"/>
        <v>-189.53752843062927</v>
      </c>
      <c r="Y85">
        <f t="shared" si="40"/>
        <v>221.72062168309327</v>
      </c>
      <c r="Z85">
        <f t="shared" si="36"/>
        <v>221.72062168309327</v>
      </c>
      <c r="AA85">
        <f t="shared" si="37"/>
        <v>0.3357354056103109</v>
      </c>
      <c r="AB85">
        <f t="shared" si="41"/>
        <v>0.58489900000000006</v>
      </c>
      <c r="AC85">
        <f t="shared" si="38"/>
        <v>47334.722014164152</v>
      </c>
      <c r="AD85" s="4">
        <f t="shared" si="42"/>
        <v>28400.83320849849</v>
      </c>
      <c r="AE85" s="77">
        <f t="shared" si="43"/>
        <v>21016.216216216217</v>
      </c>
      <c r="AF85" s="77">
        <f t="shared" si="44"/>
        <v>7384.6169922822737</v>
      </c>
      <c r="AH85" s="79">
        <f t="shared" si="45"/>
        <v>7116.2711666666683</v>
      </c>
      <c r="AI85" s="79">
        <f t="shared" si="46"/>
        <v>-40716.271166666666</v>
      </c>
      <c r="AJ85" s="79">
        <f t="shared" si="47"/>
        <v>-16716.271166666669</v>
      </c>
      <c r="AK85" s="80">
        <f t="shared" si="48"/>
        <v>-16716.271166666669</v>
      </c>
      <c r="AL85" s="80">
        <f t="shared" si="49"/>
        <v>-22716.271166666669</v>
      </c>
      <c r="AM85" s="80">
        <f t="shared" si="50"/>
        <v>-33331.654174384392</v>
      </c>
      <c r="AN85" s="80">
        <f t="shared" si="51"/>
        <v>-9331.6541743843954</v>
      </c>
      <c r="AO85" s="80">
        <f t="shared" si="52"/>
        <v>-9331.6541743843954</v>
      </c>
      <c r="AP85" s="80">
        <f t="shared" si="53"/>
        <v>-15331.654174384395</v>
      </c>
    </row>
    <row r="86" spans="1:42">
      <c r="A86" s="30" t="s">
        <v>132</v>
      </c>
      <c r="B86" s="30" t="s">
        <v>317</v>
      </c>
      <c r="C86" s="30" t="s">
        <v>356</v>
      </c>
      <c r="D86" s="30">
        <v>1</v>
      </c>
      <c r="E86" s="30">
        <v>700</v>
      </c>
      <c r="F86" s="29">
        <f t="shared" si="27"/>
        <v>0.97297297297297303</v>
      </c>
      <c r="G86" s="31">
        <f t="shared" si="28"/>
        <v>8172.9729729729734</v>
      </c>
      <c r="H86" s="30">
        <v>180</v>
      </c>
      <c r="I86" s="30">
        <v>0.51780000000000004</v>
      </c>
      <c r="J86" s="30">
        <v>99</v>
      </c>
      <c r="K86" s="33">
        <v>265</v>
      </c>
      <c r="L86">
        <f t="shared" si="29"/>
        <v>166</v>
      </c>
      <c r="M86">
        <f t="shared" si="30"/>
        <v>81</v>
      </c>
      <c r="N86">
        <f t="shared" si="31"/>
        <v>0.49036144578313257</v>
      </c>
      <c r="O86" s="4">
        <f t="shared" si="32"/>
        <v>0.51780000000000004</v>
      </c>
      <c r="U86" s="3">
        <f t="shared" si="33"/>
        <v>99</v>
      </c>
      <c r="V86">
        <f t="shared" si="34"/>
        <v>207.5</v>
      </c>
      <c r="W86">
        <f t="shared" si="35"/>
        <v>78.25</v>
      </c>
      <c r="X86">
        <f t="shared" si="39"/>
        <v>-131.09679049785191</v>
      </c>
      <c r="Y86">
        <f t="shared" si="40"/>
        <v>150.63592999747283</v>
      </c>
      <c r="Z86">
        <f t="shared" si="36"/>
        <v>150.63592999747283</v>
      </c>
      <c r="AA86">
        <f t="shared" si="37"/>
        <v>0.34884785540950763</v>
      </c>
      <c r="AB86">
        <f t="shared" si="41"/>
        <v>0.57452180722891566</v>
      </c>
      <c r="AC86">
        <f t="shared" si="38"/>
        <v>31588.423758551129</v>
      </c>
      <c r="AD86" s="4">
        <f t="shared" si="42"/>
        <v>18953.054255130675</v>
      </c>
      <c r="AE86" s="77">
        <f t="shared" si="43"/>
        <v>8172.9729729729734</v>
      </c>
      <c r="AF86" s="77">
        <f t="shared" si="44"/>
        <v>10780.081282157702</v>
      </c>
      <c r="AH86" s="79">
        <f t="shared" si="45"/>
        <v>6990.015321285141</v>
      </c>
      <c r="AI86" s="79">
        <f t="shared" si="46"/>
        <v>-40590.015321285144</v>
      </c>
      <c r="AJ86" s="79">
        <f t="shared" si="47"/>
        <v>-16590.01532128514</v>
      </c>
      <c r="AK86" s="80">
        <f t="shared" si="48"/>
        <v>-16590.01532128514</v>
      </c>
      <c r="AL86" s="80">
        <f t="shared" si="49"/>
        <v>-22590.01532128514</v>
      </c>
      <c r="AM86" s="80">
        <f t="shared" si="50"/>
        <v>-29809.934039127442</v>
      </c>
      <c r="AN86" s="80">
        <f t="shared" si="51"/>
        <v>-5809.9340391274382</v>
      </c>
      <c r="AO86" s="80">
        <f t="shared" si="52"/>
        <v>-5809.9340391274382</v>
      </c>
      <c r="AP86" s="80">
        <f t="shared" si="53"/>
        <v>-11809.934039127438</v>
      </c>
    </row>
    <row r="87" spans="1:42">
      <c r="A87" s="30" t="s">
        <v>133</v>
      </c>
      <c r="B87" s="30" t="s">
        <v>317</v>
      </c>
      <c r="C87" s="30" t="s">
        <v>356</v>
      </c>
      <c r="D87" s="30">
        <v>2</v>
      </c>
      <c r="E87" s="30">
        <v>900</v>
      </c>
      <c r="F87" s="29">
        <f t="shared" si="27"/>
        <v>0.97297297297297303</v>
      </c>
      <c r="G87" s="31">
        <f t="shared" si="28"/>
        <v>10508.108108108108</v>
      </c>
      <c r="H87" s="30">
        <v>230</v>
      </c>
      <c r="I87" s="30">
        <v>0.52049999999999996</v>
      </c>
      <c r="J87" s="30">
        <v>154</v>
      </c>
      <c r="K87" s="33">
        <v>286</v>
      </c>
      <c r="L87">
        <f t="shared" si="29"/>
        <v>132</v>
      </c>
      <c r="M87">
        <f t="shared" si="30"/>
        <v>76</v>
      </c>
      <c r="N87">
        <f t="shared" si="31"/>
        <v>0.56060606060606066</v>
      </c>
      <c r="O87" s="4">
        <f t="shared" si="32"/>
        <v>0.52049999999999996</v>
      </c>
      <c r="U87" s="3">
        <f t="shared" si="33"/>
        <v>154</v>
      </c>
      <c r="V87">
        <f t="shared" si="34"/>
        <v>165</v>
      </c>
      <c r="W87">
        <f t="shared" si="35"/>
        <v>137.5</v>
      </c>
      <c r="X87">
        <f t="shared" si="39"/>
        <v>-104.24564063684609</v>
      </c>
      <c r="Y87">
        <f t="shared" si="40"/>
        <v>157.42134192570128</v>
      </c>
      <c r="Z87">
        <f t="shared" si="36"/>
        <v>157.42134192570128</v>
      </c>
      <c r="AA87">
        <f t="shared" si="37"/>
        <v>0.12073540561031082</v>
      </c>
      <c r="AB87">
        <f t="shared" si="41"/>
        <v>0.75505</v>
      </c>
      <c r="AC87">
        <f t="shared" si="38"/>
        <v>43384.259240665277</v>
      </c>
      <c r="AD87" s="4">
        <f t="shared" si="42"/>
        <v>26030.555544399165</v>
      </c>
      <c r="AE87" s="77">
        <f t="shared" si="43"/>
        <v>10508.108108108108</v>
      </c>
      <c r="AF87" s="77">
        <f t="shared" si="44"/>
        <v>15522.447436291057</v>
      </c>
      <c r="AH87" s="79">
        <f t="shared" si="45"/>
        <v>9186.4416666666675</v>
      </c>
      <c r="AI87" s="79">
        <f t="shared" si="46"/>
        <v>-42786.441666666666</v>
      </c>
      <c r="AJ87" s="79">
        <f t="shared" si="47"/>
        <v>-18786.441666666666</v>
      </c>
      <c r="AK87" s="80">
        <f t="shared" si="48"/>
        <v>-18786.441666666666</v>
      </c>
      <c r="AL87" s="80">
        <f t="shared" si="49"/>
        <v>-24786.441666666666</v>
      </c>
      <c r="AM87" s="80">
        <f t="shared" si="50"/>
        <v>-27263.994230375611</v>
      </c>
      <c r="AN87" s="80">
        <f t="shared" si="51"/>
        <v>-3263.9942303756088</v>
      </c>
      <c r="AO87" s="80">
        <f t="shared" si="52"/>
        <v>-3263.9942303756088</v>
      </c>
      <c r="AP87" s="80">
        <f t="shared" si="53"/>
        <v>-9263.9942303756088</v>
      </c>
    </row>
    <row r="88" spans="1:42">
      <c r="A88" s="30" t="s">
        <v>134</v>
      </c>
      <c r="B88" s="30" t="s">
        <v>317</v>
      </c>
      <c r="C88" s="30" t="s">
        <v>357</v>
      </c>
      <c r="D88" s="30">
        <v>1</v>
      </c>
      <c r="E88" s="30">
        <v>1000</v>
      </c>
      <c r="F88" s="29">
        <f t="shared" si="27"/>
        <v>0.97297297297297303</v>
      </c>
      <c r="G88" s="31">
        <f t="shared" si="28"/>
        <v>11675.675675675677</v>
      </c>
      <c r="H88" s="30">
        <v>221</v>
      </c>
      <c r="I88" s="30">
        <v>0.63009999999999999</v>
      </c>
      <c r="J88" s="30">
        <v>190</v>
      </c>
      <c r="K88" s="33">
        <v>462</v>
      </c>
      <c r="L88">
        <f t="shared" si="29"/>
        <v>272</v>
      </c>
      <c r="M88">
        <f t="shared" si="30"/>
        <v>31</v>
      </c>
      <c r="N88">
        <f t="shared" si="31"/>
        <v>0.19117647058823531</v>
      </c>
      <c r="O88" s="4">
        <f t="shared" si="32"/>
        <v>0.63009999999999999</v>
      </c>
      <c r="U88" s="3">
        <f t="shared" si="33"/>
        <v>190</v>
      </c>
      <c r="V88">
        <f t="shared" si="34"/>
        <v>340</v>
      </c>
      <c r="W88">
        <f t="shared" si="35"/>
        <v>156</v>
      </c>
      <c r="X88">
        <f t="shared" si="39"/>
        <v>-214.8091988880465</v>
      </c>
      <c r="Y88">
        <f t="shared" si="40"/>
        <v>260.71670457417235</v>
      </c>
      <c r="Z88">
        <f t="shared" si="36"/>
        <v>260.71670457417235</v>
      </c>
      <c r="AA88">
        <f t="shared" si="37"/>
        <v>0.30799030757109513</v>
      </c>
      <c r="AB88">
        <f t="shared" si="41"/>
        <v>0.60685647058823533</v>
      </c>
      <c r="AC88">
        <f t="shared" si="38"/>
        <v>57749.430993866423</v>
      </c>
      <c r="AD88" s="4">
        <f t="shared" si="42"/>
        <v>34649.658596319852</v>
      </c>
      <c r="AE88" s="77">
        <f t="shared" si="43"/>
        <v>11675.675675675677</v>
      </c>
      <c r="AF88" s="77">
        <f t="shared" si="44"/>
        <v>22973.982920644175</v>
      </c>
      <c r="AH88" s="79">
        <f t="shared" si="45"/>
        <v>7383.4203921568633</v>
      </c>
      <c r="AI88" s="79">
        <f t="shared" si="46"/>
        <v>-40983.420392156862</v>
      </c>
      <c r="AJ88" s="79">
        <f t="shared" si="47"/>
        <v>-16983.420392156862</v>
      </c>
      <c r="AK88" s="80">
        <f t="shared" si="48"/>
        <v>-16983.420392156862</v>
      </c>
      <c r="AL88" s="80">
        <f t="shared" si="49"/>
        <v>-22983.420392156862</v>
      </c>
      <c r="AM88" s="80">
        <f t="shared" si="50"/>
        <v>-18009.437471512687</v>
      </c>
      <c r="AN88" s="80">
        <f t="shared" si="51"/>
        <v>5990.5625284873131</v>
      </c>
      <c r="AO88" s="80">
        <f t="shared" si="52"/>
        <v>5990.5625284873131</v>
      </c>
      <c r="AP88" s="80">
        <f t="shared" si="53"/>
        <v>-9.4374715126868978</v>
      </c>
    </row>
    <row r="89" spans="1:42">
      <c r="A89" s="30" t="s">
        <v>135</v>
      </c>
      <c r="B89" s="30" t="s">
        <v>317</v>
      </c>
      <c r="C89" s="30" t="s">
        <v>357</v>
      </c>
      <c r="D89" s="30">
        <v>2</v>
      </c>
      <c r="E89" s="30">
        <v>1200</v>
      </c>
      <c r="F89" s="29">
        <f t="shared" si="27"/>
        <v>0.97297297297297303</v>
      </c>
      <c r="G89" s="31">
        <f t="shared" si="28"/>
        <v>14010.810810810812</v>
      </c>
      <c r="H89" s="30">
        <v>316</v>
      </c>
      <c r="I89" s="30">
        <v>0.36990000000000001</v>
      </c>
      <c r="J89" s="30">
        <v>205</v>
      </c>
      <c r="K89" s="33">
        <v>411</v>
      </c>
      <c r="L89">
        <f t="shared" si="29"/>
        <v>206</v>
      </c>
      <c r="M89">
        <f t="shared" si="30"/>
        <v>111</v>
      </c>
      <c r="N89">
        <f t="shared" si="31"/>
        <v>0.53106796116504862</v>
      </c>
      <c r="O89" s="4">
        <f t="shared" si="32"/>
        <v>0.36990000000000001</v>
      </c>
      <c r="U89" s="3">
        <f t="shared" si="33"/>
        <v>205</v>
      </c>
      <c r="V89">
        <f t="shared" si="34"/>
        <v>257.5</v>
      </c>
      <c r="W89">
        <f t="shared" si="35"/>
        <v>179.25</v>
      </c>
      <c r="X89">
        <f t="shared" si="39"/>
        <v>-162.68637856962346</v>
      </c>
      <c r="Y89">
        <f t="shared" si="40"/>
        <v>228.0060336113217</v>
      </c>
      <c r="Z89">
        <f t="shared" si="36"/>
        <v>228.0060336113217</v>
      </c>
      <c r="AA89">
        <f t="shared" si="37"/>
        <v>0.18934381984979301</v>
      </c>
      <c r="AB89">
        <f t="shared" si="41"/>
        <v>0.70075330097087385</v>
      </c>
      <c r="AC89">
        <f t="shared" si="38"/>
        <v>58318.232953459541</v>
      </c>
      <c r="AD89" s="4">
        <f t="shared" si="42"/>
        <v>34990.939772075726</v>
      </c>
      <c r="AE89" s="77">
        <f t="shared" si="43"/>
        <v>14010.810810810812</v>
      </c>
      <c r="AF89" s="77">
        <f t="shared" si="44"/>
        <v>20980.128961264913</v>
      </c>
      <c r="AH89" s="79">
        <f t="shared" si="45"/>
        <v>8525.8318284789657</v>
      </c>
      <c r="AI89" s="79">
        <f t="shared" si="46"/>
        <v>-42125.831828478964</v>
      </c>
      <c r="AJ89" s="79">
        <f t="shared" si="47"/>
        <v>-18125.831828478964</v>
      </c>
      <c r="AK89" s="80">
        <f t="shared" si="48"/>
        <v>-18125.831828478964</v>
      </c>
      <c r="AL89" s="80">
        <f t="shared" si="49"/>
        <v>-24125.831828478964</v>
      </c>
      <c r="AM89" s="80">
        <f t="shared" si="50"/>
        <v>-21145.702867214051</v>
      </c>
      <c r="AN89" s="80">
        <f t="shared" si="51"/>
        <v>2854.2971327859486</v>
      </c>
      <c r="AO89" s="80">
        <f t="shared" si="52"/>
        <v>2854.2971327859486</v>
      </c>
      <c r="AP89" s="80">
        <f t="shared" si="53"/>
        <v>-3145.7028672140514</v>
      </c>
    </row>
    <row r="90" spans="1:42">
      <c r="A90" s="30" t="s">
        <v>136</v>
      </c>
      <c r="B90" s="30" t="s">
        <v>318</v>
      </c>
      <c r="C90" s="30" t="s">
        <v>356</v>
      </c>
      <c r="D90" s="30">
        <v>1</v>
      </c>
      <c r="E90" s="30">
        <v>700</v>
      </c>
      <c r="F90" s="29">
        <f t="shared" si="27"/>
        <v>0.97297297297297303</v>
      </c>
      <c r="G90" s="31">
        <f t="shared" si="28"/>
        <v>8172.9729729729734</v>
      </c>
      <c r="H90" s="30">
        <v>245</v>
      </c>
      <c r="I90" s="30">
        <v>0.56989999999999996</v>
      </c>
      <c r="J90" s="30">
        <v>192</v>
      </c>
      <c r="K90" s="33">
        <v>313</v>
      </c>
      <c r="L90">
        <f t="shared" si="29"/>
        <v>121</v>
      </c>
      <c r="M90">
        <f t="shared" si="30"/>
        <v>53</v>
      </c>
      <c r="N90">
        <f t="shared" si="31"/>
        <v>0.45041322314049592</v>
      </c>
      <c r="O90" s="4">
        <f t="shared" si="32"/>
        <v>0.56989999999999996</v>
      </c>
      <c r="U90" s="3">
        <f t="shared" si="33"/>
        <v>192</v>
      </c>
      <c r="V90">
        <f t="shared" si="34"/>
        <v>151.25</v>
      </c>
      <c r="W90">
        <f t="shared" si="35"/>
        <v>176.875</v>
      </c>
      <c r="X90">
        <f t="shared" si="39"/>
        <v>-95.558503917108922</v>
      </c>
      <c r="Y90">
        <f t="shared" si="40"/>
        <v>169.71956343189285</v>
      </c>
      <c r="Z90">
        <f t="shared" si="36"/>
        <v>192</v>
      </c>
      <c r="AA90">
        <f t="shared" si="37"/>
        <v>0.1</v>
      </c>
      <c r="AB90">
        <f t="shared" si="41"/>
        <v>0.77146000000000003</v>
      </c>
      <c r="AC90">
        <f t="shared" si="38"/>
        <v>54063.916799999999</v>
      </c>
      <c r="AD90" s="4">
        <f t="shared" si="42"/>
        <v>32438.350079999997</v>
      </c>
      <c r="AE90" s="77">
        <f t="shared" si="43"/>
        <v>8172.9729729729734</v>
      </c>
      <c r="AF90" s="77">
        <f t="shared" si="44"/>
        <v>24265.377107027023</v>
      </c>
      <c r="AH90" s="79">
        <f t="shared" si="45"/>
        <v>9386.0966666666664</v>
      </c>
      <c r="AI90" s="79">
        <f t="shared" si="46"/>
        <v>-42986.096666666665</v>
      </c>
      <c r="AJ90" s="79">
        <f t="shared" si="47"/>
        <v>-18986.096666666665</v>
      </c>
      <c r="AK90" s="80">
        <f t="shared" si="48"/>
        <v>-18986.096666666665</v>
      </c>
      <c r="AL90" s="80">
        <f t="shared" si="49"/>
        <v>-24986.096666666665</v>
      </c>
      <c r="AM90" s="80">
        <f t="shared" si="50"/>
        <v>-18720.719559639641</v>
      </c>
      <c r="AN90" s="80">
        <f t="shared" si="51"/>
        <v>5279.2804403603586</v>
      </c>
      <c r="AO90" s="80">
        <f t="shared" si="52"/>
        <v>5279.2804403603586</v>
      </c>
      <c r="AP90" s="80">
        <f t="shared" si="53"/>
        <v>-720.71955963964137</v>
      </c>
    </row>
    <row r="91" spans="1:42">
      <c r="A91" s="30" t="s">
        <v>137</v>
      </c>
      <c r="B91" s="30" t="s">
        <v>318</v>
      </c>
      <c r="C91" s="30" t="s">
        <v>356</v>
      </c>
      <c r="D91" s="30">
        <v>2</v>
      </c>
      <c r="E91" s="30">
        <v>1000</v>
      </c>
      <c r="F91" s="29">
        <f t="shared" si="27"/>
        <v>0.97297297297297303</v>
      </c>
      <c r="G91" s="31">
        <f t="shared" si="28"/>
        <v>11675.675675675677</v>
      </c>
      <c r="H91" s="30">
        <v>266</v>
      </c>
      <c r="I91" s="30">
        <v>0.41920000000000002</v>
      </c>
      <c r="J91" s="30">
        <v>192</v>
      </c>
      <c r="K91" s="33">
        <v>357</v>
      </c>
      <c r="L91">
        <f t="shared" si="29"/>
        <v>165</v>
      </c>
      <c r="M91">
        <f t="shared" si="30"/>
        <v>74</v>
      </c>
      <c r="N91">
        <f t="shared" si="31"/>
        <v>0.45878787878787886</v>
      </c>
      <c r="O91" s="4">
        <f t="shared" si="32"/>
        <v>0.41920000000000002</v>
      </c>
      <c r="U91" s="3">
        <f t="shared" si="33"/>
        <v>192</v>
      </c>
      <c r="V91">
        <f t="shared" si="34"/>
        <v>206.25</v>
      </c>
      <c r="W91">
        <f t="shared" si="35"/>
        <v>171.375</v>
      </c>
      <c r="X91">
        <f t="shared" si="39"/>
        <v>-130.30705079605761</v>
      </c>
      <c r="Y91">
        <f t="shared" si="40"/>
        <v>196.52667740712661</v>
      </c>
      <c r="Z91">
        <f t="shared" si="36"/>
        <v>196.52667740712661</v>
      </c>
      <c r="AA91">
        <f t="shared" si="37"/>
        <v>0.12194752682243207</v>
      </c>
      <c r="AB91">
        <f t="shared" si="41"/>
        <v>0.7540907272727273</v>
      </c>
      <c r="AC91">
        <f t="shared" si="38"/>
        <v>54092.614959467959</v>
      </c>
      <c r="AD91" s="4">
        <f t="shared" si="42"/>
        <v>32455.568975680773</v>
      </c>
      <c r="AE91" s="77">
        <f t="shared" si="43"/>
        <v>11675.675675675677</v>
      </c>
      <c r="AF91" s="77">
        <f t="shared" si="44"/>
        <v>20779.893300005097</v>
      </c>
      <c r="AH91" s="79">
        <f t="shared" si="45"/>
        <v>9174.7705151515165</v>
      </c>
      <c r="AI91" s="79">
        <f t="shared" si="46"/>
        <v>-42774.770515151518</v>
      </c>
      <c r="AJ91" s="79">
        <f t="shared" si="47"/>
        <v>-18774.770515151518</v>
      </c>
      <c r="AK91" s="80">
        <f t="shared" si="48"/>
        <v>-18774.770515151518</v>
      </c>
      <c r="AL91" s="80">
        <f t="shared" si="49"/>
        <v>-24774.770515151518</v>
      </c>
      <c r="AM91" s="80">
        <f t="shared" si="50"/>
        <v>-21994.877215146422</v>
      </c>
      <c r="AN91" s="80">
        <f t="shared" si="51"/>
        <v>2005.1227848535782</v>
      </c>
      <c r="AO91" s="80">
        <f t="shared" si="52"/>
        <v>2005.1227848535782</v>
      </c>
      <c r="AP91" s="80">
        <f t="shared" si="53"/>
        <v>-3994.8772151464218</v>
      </c>
    </row>
    <row r="92" spans="1:42">
      <c r="A92" s="30" t="s">
        <v>138</v>
      </c>
      <c r="B92" s="30" t="s">
        <v>318</v>
      </c>
      <c r="C92" s="30" t="s">
        <v>357</v>
      </c>
      <c r="D92" s="30">
        <v>1</v>
      </c>
      <c r="E92" s="30">
        <v>800</v>
      </c>
      <c r="F92" s="29">
        <f t="shared" si="27"/>
        <v>0.97297297297297303</v>
      </c>
      <c r="G92" s="31">
        <f t="shared" si="28"/>
        <v>9340.5405405405418</v>
      </c>
      <c r="H92" s="30">
        <v>325</v>
      </c>
      <c r="I92" s="30">
        <v>0.45479999999999998</v>
      </c>
      <c r="J92" s="30">
        <v>186</v>
      </c>
      <c r="K92" s="33">
        <v>465</v>
      </c>
      <c r="L92">
        <f t="shared" si="29"/>
        <v>279</v>
      </c>
      <c r="M92">
        <f t="shared" si="30"/>
        <v>139</v>
      </c>
      <c r="N92">
        <f t="shared" si="31"/>
        <v>0.49856630824372761</v>
      </c>
      <c r="O92" s="4">
        <f t="shared" si="32"/>
        <v>0.45479999999999998</v>
      </c>
      <c r="U92" s="3">
        <f t="shared" si="33"/>
        <v>186</v>
      </c>
      <c r="V92">
        <f t="shared" si="34"/>
        <v>348.75</v>
      </c>
      <c r="W92">
        <f t="shared" si="35"/>
        <v>151.125</v>
      </c>
      <c r="X92">
        <f t="shared" si="39"/>
        <v>-220.33737680060653</v>
      </c>
      <c r="Y92">
        <f t="shared" si="40"/>
        <v>262.98147270659592</v>
      </c>
      <c r="Z92">
        <f t="shared" si="36"/>
        <v>262.98147270659592</v>
      </c>
      <c r="AA92">
        <f t="shared" si="37"/>
        <v>0.32073540561031089</v>
      </c>
      <c r="AB92">
        <f t="shared" si="41"/>
        <v>0.59677000000000002</v>
      </c>
      <c r="AC92">
        <f t="shared" si="38"/>
        <v>57282.900515497065</v>
      </c>
      <c r="AD92" s="4">
        <f t="shared" si="42"/>
        <v>34369.740309298235</v>
      </c>
      <c r="AE92" s="77">
        <f t="shared" si="43"/>
        <v>9340.5405405405418</v>
      </c>
      <c r="AF92" s="77">
        <f t="shared" si="44"/>
        <v>25029.199768757695</v>
      </c>
      <c r="AH92" s="79">
        <f t="shared" si="45"/>
        <v>7260.7016666666668</v>
      </c>
      <c r="AI92" s="79">
        <f t="shared" si="46"/>
        <v>-40860.701666666668</v>
      </c>
      <c r="AJ92" s="79">
        <f t="shared" si="47"/>
        <v>-16860.701666666668</v>
      </c>
      <c r="AK92" s="80">
        <f t="shared" si="48"/>
        <v>-16860.701666666668</v>
      </c>
      <c r="AL92" s="80">
        <f t="shared" si="49"/>
        <v>-22860.701666666668</v>
      </c>
      <c r="AM92" s="80">
        <f t="shared" si="50"/>
        <v>-15831.501897908973</v>
      </c>
      <c r="AN92" s="80">
        <f t="shared" si="51"/>
        <v>8168.4981020910272</v>
      </c>
      <c r="AO92" s="80">
        <f t="shared" si="52"/>
        <v>8168.4981020910272</v>
      </c>
      <c r="AP92" s="80">
        <f t="shared" si="53"/>
        <v>2168.4981020910272</v>
      </c>
    </row>
    <row r="93" spans="1:42">
      <c r="A93" s="30" t="s">
        <v>139</v>
      </c>
      <c r="B93" s="30" t="s">
        <v>316</v>
      </c>
      <c r="C93" s="30" t="s">
        <v>357</v>
      </c>
      <c r="D93" s="30">
        <v>1</v>
      </c>
      <c r="E93" s="30">
        <v>2500</v>
      </c>
      <c r="F93" s="29">
        <f t="shared" si="27"/>
        <v>0.97297297297297303</v>
      </c>
      <c r="G93" s="31">
        <f t="shared" si="28"/>
        <v>29189.18918918919</v>
      </c>
      <c r="H93" s="30">
        <v>393</v>
      </c>
      <c r="I93" s="30">
        <v>0.62190000000000001</v>
      </c>
      <c r="J93" s="30">
        <v>189</v>
      </c>
      <c r="K93" s="33">
        <v>588</v>
      </c>
      <c r="L93">
        <f t="shared" si="29"/>
        <v>399</v>
      </c>
      <c r="M93">
        <f t="shared" si="30"/>
        <v>204</v>
      </c>
      <c r="N93">
        <f t="shared" si="31"/>
        <v>0.50902255639097749</v>
      </c>
      <c r="O93" s="4">
        <f t="shared" si="32"/>
        <v>0.62190000000000001</v>
      </c>
      <c r="U93" s="3">
        <f t="shared" si="33"/>
        <v>189</v>
      </c>
      <c r="V93">
        <f t="shared" si="34"/>
        <v>498.75</v>
      </c>
      <c r="W93">
        <f t="shared" si="35"/>
        <v>139.125</v>
      </c>
      <c r="X93">
        <f t="shared" si="39"/>
        <v>-315.10614101592114</v>
      </c>
      <c r="Y93">
        <f t="shared" si="40"/>
        <v>337.59178354814253</v>
      </c>
      <c r="Z93">
        <f t="shared" si="36"/>
        <v>337.59178354814253</v>
      </c>
      <c r="AA93">
        <f t="shared" si="37"/>
        <v>0.3979283880664512</v>
      </c>
      <c r="AB93">
        <f t="shared" si="41"/>
        <v>0.53567947368421054</v>
      </c>
      <c r="AC93">
        <f t="shared" si="38"/>
        <v>66006.960959881762</v>
      </c>
      <c r="AD93" s="4">
        <f t="shared" si="42"/>
        <v>39604.176575929057</v>
      </c>
      <c r="AE93" s="77">
        <f t="shared" si="43"/>
        <v>29189.18918918919</v>
      </c>
      <c r="AF93" s="77">
        <f t="shared" si="44"/>
        <v>10414.987386739867</v>
      </c>
      <c r="AH93" s="79">
        <f t="shared" si="45"/>
        <v>6517.4335964912289</v>
      </c>
      <c r="AI93" s="79">
        <f t="shared" si="46"/>
        <v>-40117.433596491232</v>
      </c>
      <c r="AJ93" s="79">
        <f t="shared" si="47"/>
        <v>-16117.433596491228</v>
      </c>
      <c r="AK93" s="80">
        <f t="shared" si="48"/>
        <v>-16117.433596491228</v>
      </c>
      <c r="AL93" s="80">
        <f t="shared" si="49"/>
        <v>-22117.433596491228</v>
      </c>
      <c r="AM93" s="80">
        <f t="shared" si="50"/>
        <v>-29702.446209751364</v>
      </c>
      <c r="AN93" s="80">
        <f t="shared" si="51"/>
        <v>-5702.4462097513606</v>
      </c>
      <c r="AO93" s="80">
        <f t="shared" si="52"/>
        <v>-5702.4462097513606</v>
      </c>
      <c r="AP93" s="80">
        <f t="shared" si="53"/>
        <v>-11702.446209751361</v>
      </c>
    </row>
    <row r="94" spans="1:42">
      <c r="A94" s="30" t="s">
        <v>140</v>
      </c>
      <c r="B94" s="30" t="s">
        <v>318</v>
      </c>
      <c r="C94" s="30" t="s">
        <v>357</v>
      </c>
      <c r="D94" s="30">
        <v>2</v>
      </c>
      <c r="E94" s="30">
        <v>900</v>
      </c>
      <c r="F94" s="29">
        <f t="shared" si="27"/>
        <v>0.97297297297297303</v>
      </c>
      <c r="G94" s="31">
        <f t="shared" si="28"/>
        <v>10508.108108108108</v>
      </c>
      <c r="H94" s="30">
        <v>256</v>
      </c>
      <c r="I94" s="30">
        <v>0.70960000000000001</v>
      </c>
      <c r="J94" s="30">
        <v>209</v>
      </c>
      <c r="K94" s="33">
        <v>358</v>
      </c>
      <c r="L94">
        <f t="shared" si="29"/>
        <v>149</v>
      </c>
      <c r="M94">
        <f t="shared" si="30"/>
        <v>47</v>
      </c>
      <c r="N94">
        <f t="shared" si="31"/>
        <v>0.3523489932885906</v>
      </c>
      <c r="O94" s="4">
        <f t="shared" si="32"/>
        <v>0.70960000000000001</v>
      </c>
      <c r="U94" s="3">
        <f t="shared" si="33"/>
        <v>209</v>
      </c>
      <c r="V94">
        <f t="shared" si="34"/>
        <v>186.25</v>
      </c>
      <c r="W94">
        <f t="shared" si="35"/>
        <v>190.375</v>
      </c>
      <c r="X94">
        <f t="shared" si="39"/>
        <v>-117.67121556734901</v>
      </c>
      <c r="Y94">
        <f t="shared" si="40"/>
        <v>195.27863596158707</v>
      </c>
      <c r="Z94">
        <f t="shared" si="36"/>
        <v>209</v>
      </c>
      <c r="AA94">
        <f t="shared" si="37"/>
        <v>0.1</v>
      </c>
      <c r="AB94">
        <f t="shared" si="41"/>
        <v>0.77146000000000003</v>
      </c>
      <c r="AC94">
        <f t="shared" si="38"/>
        <v>58850.826099999998</v>
      </c>
      <c r="AD94" s="4">
        <f t="shared" si="42"/>
        <v>35310.49566</v>
      </c>
      <c r="AE94" s="77">
        <f t="shared" si="43"/>
        <v>10508.108108108108</v>
      </c>
      <c r="AF94" s="77">
        <f t="shared" si="44"/>
        <v>24802.387551891894</v>
      </c>
      <c r="AH94" s="79">
        <f t="shared" si="45"/>
        <v>9386.0966666666664</v>
      </c>
      <c r="AI94" s="79">
        <f t="shared" si="46"/>
        <v>-42986.096666666665</v>
      </c>
      <c r="AJ94" s="79">
        <f t="shared" si="47"/>
        <v>-18986.096666666665</v>
      </c>
      <c r="AK94" s="80">
        <f t="shared" si="48"/>
        <v>-18986.096666666665</v>
      </c>
      <c r="AL94" s="80">
        <f t="shared" si="49"/>
        <v>-24986.096666666665</v>
      </c>
      <c r="AM94" s="80">
        <f t="shared" si="50"/>
        <v>-18183.709114774771</v>
      </c>
      <c r="AN94" s="80">
        <f t="shared" si="51"/>
        <v>5816.2908852252294</v>
      </c>
      <c r="AO94" s="80">
        <f t="shared" si="52"/>
        <v>5816.2908852252294</v>
      </c>
      <c r="AP94" s="80">
        <f t="shared" si="53"/>
        <v>-183.70911477477057</v>
      </c>
    </row>
    <row r="95" spans="1:42">
      <c r="A95" s="30" t="s">
        <v>141</v>
      </c>
      <c r="B95" s="30" t="s">
        <v>319</v>
      </c>
      <c r="C95" s="30" t="s">
        <v>356</v>
      </c>
      <c r="D95" s="30">
        <v>1</v>
      </c>
      <c r="E95" s="30">
        <v>700</v>
      </c>
      <c r="F95" s="29">
        <f t="shared" si="27"/>
        <v>0.97297297297297303</v>
      </c>
      <c r="G95" s="31">
        <f t="shared" si="28"/>
        <v>8172.9729729729734</v>
      </c>
      <c r="H95" s="30">
        <v>184</v>
      </c>
      <c r="I95" s="30">
        <v>0.30959999999999999</v>
      </c>
      <c r="J95" s="30">
        <v>42</v>
      </c>
      <c r="K95" s="33">
        <v>252</v>
      </c>
      <c r="L95">
        <f t="shared" si="29"/>
        <v>210</v>
      </c>
      <c r="M95">
        <f t="shared" si="30"/>
        <v>142</v>
      </c>
      <c r="N95">
        <f t="shared" si="31"/>
        <v>0.64095238095238094</v>
      </c>
      <c r="O95" s="4">
        <f t="shared" si="32"/>
        <v>0.30959999999999999</v>
      </c>
      <c r="U95" s="3">
        <f t="shared" si="33"/>
        <v>42</v>
      </c>
      <c r="V95">
        <f t="shared" si="34"/>
        <v>262.5</v>
      </c>
      <c r="W95">
        <f t="shared" si="35"/>
        <v>15.75</v>
      </c>
      <c r="X95">
        <f t="shared" si="39"/>
        <v>-165.84533737680061</v>
      </c>
      <c r="Y95">
        <f t="shared" si="40"/>
        <v>148.94304397270659</v>
      </c>
      <c r="Z95">
        <f t="shared" si="36"/>
        <v>148.94304397270659</v>
      </c>
      <c r="AA95">
        <f t="shared" si="37"/>
        <v>0.50740207227697753</v>
      </c>
      <c r="AB95">
        <f t="shared" si="41"/>
        <v>0.449042</v>
      </c>
      <c r="AC95">
        <f t="shared" si="38"/>
        <v>24411.814058331121</v>
      </c>
      <c r="AD95" s="4">
        <f t="shared" si="42"/>
        <v>14647.088434998672</v>
      </c>
      <c r="AE95" s="77">
        <f t="shared" si="43"/>
        <v>8172.9729729729734</v>
      </c>
      <c r="AF95" s="77">
        <f t="shared" si="44"/>
        <v>6474.1154620256984</v>
      </c>
      <c r="AH95" s="79">
        <f t="shared" si="45"/>
        <v>5463.3443333333335</v>
      </c>
      <c r="AI95" s="79">
        <f t="shared" si="46"/>
        <v>-39063.344333333334</v>
      </c>
      <c r="AJ95" s="79">
        <f t="shared" si="47"/>
        <v>-15063.344333333334</v>
      </c>
      <c r="AK95" s="80">
        <f t="shared" si="48"/>
        <v>-15063.344333333334</v>
      </c>
      <c r="AL95" s="80">
        <f t="shared" si="49"/>
        <v>-21063.344333333334</v>
      </c>
      <c r="AM95" s="80">
        <f t="shared" si="50"/>
        <v>-32589.228871307634</v>
      </c>
      <c r="AN95" s="80">
        <f t="shared" si="51"/>
        <v>-8589.2288713076359</v>
      </c>
      <c r="AO95" s="80">
        <f t="shared" si="52"/>
        <v>-8589.2288713076359</v>
      </c>
      <c r="AP95" s="80">
        <f t="shared" si="53"/>
        <v>-14589.228871307636</v>
      </c>
    </row>
    <row r="96" spans="1:42">
      <c r="A96" s="30" t="s">
        <v>142</v>
      </c>
      <c r="B96" s="30" t="s">
        <v>319</v>
      </c>
      <c r="C96" s="30" t="s">
        <v>356</v>
      </c>
      <c r="D96" s="30">
        <v>2</v>
      </c>
      <c r="E96" s="30">
        <v>1000</v>
      </c>
      <c r="F96" s="29">
        <f t="shared" si="27"/>
        <v>0.97297297297297303</v>
      </c>
      <c r="G96" s="31">
        <f t="shared" si="28"/>
        <v>11675.675675675677</v>
      </c>
      <c r="H96" s="30">
        <v>427</v>
      </c>
      <c r="I96" s="30">
        <v>0.24110000000000001</v>
      </c>
      <c r="J96" s="30">
        <v>94</v>
      </c>
      <c r="K96" s="33">
        <v>531</v>
      </c>
      <c r="L96">
        <f t="shared" si="29"/>
        <v>437</v>
      </c>
      <c r="M96">
        <f t="shared" si="30"/>
        <v>333</v>
      </c>
      <c r="N96">
        <f t="shared" si="31"/>
        <v>0.70961098398169342</v>
      </c>
      <c r="O96" s="4">
        <f t="shared" si="32"/>
        <v>0.24110000000000001</v>
      </c>
      <c r="U96" s="3">
        <f t="shared" si="33"/>
        <v>94</v>
      </c>
      <c r="V96">
        <f t="shared" si="34"/>
        <v>546.25</v>
      </c>
      <c r="W96">
        <f t="shared" si="35"/>
        <v>39.375</v>
      </c>
      <c r="X96">
        <f t="shared" si="39"/>
        <v>-345.1162496841041</v>
      </c>
      <c r="Y96">
        <f t="shared" si="40"/>
        <v>313.24338198129897</v>
      </c>
      <c r="Z96">
        <f t="shared" si="36"/>
        <v>313.24338198129897</v>
      </c>
      <c r="AA96">
        <f t="shared" si="37"/>
        <v>0.50136088234562737</v>
      </c>
      <c r="AB96">
        <f t="shared" si="41"/>
        <v>0.45382299771167051</v>
      </c>
      <c r="AC96">
        <f t="shared" si="38"/>
        <v>51887.323477794664</v>
      </c>
      <c r="AD96" s="4">
        <f t="shared" si="42"/>
        <v>31132.394086676795</v>
      </c>
      <c r="AE96" s="77">
        <f t="shared" si="43"/>
        <v>11675.675675675677</v>
      </c>
      <c r="AF96" s="77">
        <f t="shared" si="44"/>
        <v>19456.718411001119</v>
      </c>
      <c r="AH96" s="79">
        <f t="shared" si="45"/>
        <v>5521.5131388253239</v>
      </c>
      <c r="AI96" s="79">
        <f t="shared" si="46"/>
        <v>-39121.513138825321</v>
      </c>
      <c r="AJ96" s="79">
        <f t="shared" si="47"/>
        <v>-15121.513138825325</v>
      </c>
      <c r="AK96" s="80">
        <f t="shared" si="48"/>
        <v>-15121.513138825325</v>
      </c>
      <c r="AL96" s="80">
        <f t="shared" si="49"/>
        <v>-21121.513138825325</v>
      </c>
      <c r="AM96" s="80">
        <f t="shared" si="50"/>
        <v>-19664.794727824203</v>
      </c>
      <c r="AN96" s="80">
        <f t="shared" si="51"/>
        <v>4335.2052721757937</v>
      </c>
      <c r="AO96" s="80">
        <f t="shared" si="52"/>
        <v>4335.2052721757937</v>
      </c>
      <c r="AP96" s="80">
        <f t="shared" si="53"/>
        <v>-1664.7947278242063</v>
      </c>
    </row>
    <row r="97" spans="1:42">
      <c r="A97" s="30" t="s">
        <v>143</v>
      </c>
      <c r="B97" s="30" t="s">
        <v>319</v>
      </c>
      <c r="C97" s="30" t="s">
        <v>357</v>
      </c>
      <c r="D97" s="30">
        <v>1</v>
      </c>
      <c r="E97" s="30">
        <v>900</v>
      </c>
      <c r="F97" s="29">
        <f t="shared" si="27"/>
        <v>0.97297297297297303</v>
      </c>
      <c r="G97" s="31">
        <f t="shared" si="28"/>
        <v>10508.108108108108</v>
      </c>
      <c r="H97" s="30">
        <v>418</v>
      </c>
      <c r="I97" s="30">
        <v>4.6600000000000003E-2</v>
      </c>
      <c r="J97" s="30">
        <v>86</v>
      </c>
      <c r="K97" s="33">
        <v>488</v>
      </c>
      <c r="L97">
        <f t="shared" si="29"/>
        <v>402</v>
      </c>
      <c r="M97">
        <f t="shared" si="30"/>
        <v>332</v>
      </c>
      <c r="N97">
        <f t="shared" si="31"/>
        <v>0.76069651741293531</v>
      </c>
      <c r="O97" s="4">
        <f t="shared" si="32"/>
        <v>4.6600000000000003E-2</v>
      </c>
      <c r="U97" s="3">
        <f t="shared" si="33"/>
        <v>86</v>
      </c>
      <c r="V97">
        <f t="shared" si="34"/>
        <v>502.5</v>
      </c>
      <c r="W97">
        <f t="shared" si="35"/>
        <v>35.75</v>
      </c>
      <c r="X97">
        <f t="shared" si="39"/>
        <v>-317.47536012130399</v>
      </c>
      <c r="Y97">
        <f t="shared" si="40"/>
        <v>287.91954131918118</v>
      </c>
      <c r="Z97">
        <f t="shared" si="36"/>
        <v>287.91954131918118</v>
      </c>
      <c r="AA97">
        <f t="shared" si="37"/>
        <v>0.50182993297349487</v>
      </c>
      <c r="AB97">
        <f t="shared" si="41"/>
        <v>0.45345179104477618</v>
      </c>
      <c r="AC97">
        <f t="shared" si="38"/>
        <v>47653.5355661102</v>
      </c>
      <c r="AD97" s="4">
        <f t="shared" si="42"/>
        <v>28592.121339666119</v>
      </c>
      <c r="AE97" s="77">
        <f t="shared" si="43"/>
        <v>10508.108108108108</v>
      </c>
      <c r="AF97" s="77">
        <f t="shared" si="44"/>
        <v>18084.013231558012</v>
      </c>
      <c r="AH97" s="79">
        <f t="shared" si="45"/>
        <v>5516.9967910447776</v>
      </c>
      <c r="AI97" s="79">
        <f t="shared" si="46"/>
        <v>-39116.996791044774</v>
      </c>
      <c r="AJ97" s="79">
        <f t="shared" si="47"/>
        <v>-15116.996791044778</v>
      </c>
      <c r="AK97" s="80">
        <f t="shared" si="48"/>
        <v>-15116.996791044778</v>
      </c>
      <c r="AL97" s="80">
        <f t="shared" si="49"/>
        <v>-21116.996791044778</v>
      </c>
      <c r="AM97" s="80">
        <f t="shared" si="50"/>
        <v>-21032.983559486762</v>
      </c>
      <c r="AN97" s="80">
        <f t="shared" si="51"/>
        <v>2967.0164405132346</v>
      </c>
      <c r="AO97" s="80">
        <f t="shared" si="52"/>
        <v>2967.0164405132346</v>
      </c>
      <c r="AP97" s="80">
        <f t="shared" si="53"/>
        <v>-3032.9835594867654</v>
      </c>
    </row>
    <row r="98" spans="1:42">
      <c r="A98" s="30" t="s">
        <v>144</v>
      </c>
      <c r="B98" s="30" t="s">
        <v>319</v>
      </c>
      <c r="C98" s="30" t="s">
        <v>357</v>
      </c>
      <c r="D98" s="30">
        <v>2</v>
      </c>
      <c r="E98" s="30">
        <v>1200</v>
      </c>
      <c r="F98" s="29">
        <f t="shared" si="27"/>
        <v>0.97297297297297303</v>
      </c>
      <c r="G98" s="31">
        <f t="shared" si="28"/>
        <v>14010.810810810812</v>
      </c>
      <c r="H98" s="30">
        <v>219</v>
      </c>
      <c r="I98" s="30">
        <v>0.63560000000000005</v>
      </c>
      <c r="J98" s="30">
        <v>83</v>
      </c>
      <c r="K98" s="33">
        <v>556</v>
      </c>
      <c r="L98">
        <f t="shared" si="29"/>
        <v>473</v>
      </c>
      <c r="M98">
        <f t="shared" si="30"/>
        <v>136</v>
      </c>
      <c r="N98">
        <f t="shared" si="31"/>
        <v>0.33002114164904867</v>
      </c>
      <c r="O98" s="4">
        <f t="shared" si="32"/>
        <v>0.63560000000000005</v>
      </c>
      <c r="U98" s="3">
        <f t="shared" si="33"/>
        <v>83</v>
      </c>
      <c r="V98">
        <f t="shared" si="34"/>
        <v>591.25</v>
      </c>
      <c r="W98">
        <f t="shared" si="35"/>
        <v>23.875</v>
      </c>
      <c r="X98">
        <f t="shared" si="39"/>
        <v>-373.54687894869852</v>
      </c>
      <c r="Y98">
        <f t="shared" si="40"/>
        <v>329.67647523376297</v>
      </c>
      <c r="Z98">
        <f t="shared" si="36"/>
        <v>329.67647523376297</v>
      </c>
      <c r="AA98">
        <f t="shared" si="37"/>
        <v>0.51721179743553991</v>
      </c>
      <c r="AB98">
        <f t="shared" si="41"/>
        <v>0.44127858350951377</v>
      </c>
      <c r="AC98">
        <f t="shared" si="38"/>
        <v>53099.896322760942</v>
      </c>
      <c r="AD98" s="4">
        <f t="shared" si="42"/>
        <v>31859.937793656565</v>
      </c>
      <c r="AE98" s="77">
        <f t="shared" si="43"/>
        <v>14010.810810810812</v>
      </c>
      <c r="AF98" s="77">
        <f t="shared" si="44"/>
        <v>17849.126982845752</v>
      </c>
      <c r="AH98" s="79">
        <f t="shared" si="45"/>
        <v>5368.889432699084</v>
      </c>
      <c r="AI98" s="79">
        <f t="shared" si="46"/>
        <v>-38968.889432699085</v>
      </c>
      <c r="AJ98" s="79">
        <f t="shared" si="47"/>
        <v>-14968.889432699085</v>
      </c>
      <c r="AK98" s="80">
        <f t="shared" si="48"/>
        <v>-14968.889432699085</v>
      </c>
      <c r="AL98" s="80">
        <f t="shared" si="49"/>
        <v>-20968.889432699085</v>
      </c>
      <c r="AM98" s="80">
        <f t="shared" si="50"/>
        <v>-21119.762449853333</v>
      </c>
      <c r="AN98" s="80">
        <f t="shared" si="51"/>
        <v>2880.2375501466668</v>
      </c>
      <c r="AO98" s="80">
        <f t="shared" si="52"/>
        <v>2880.2375501466668</v>
      </c>
      <c r="AP98" s="80">
        <f t="shared" si="53"/>
        <v>-3119.7624498533332</v>
      </c>
    </row>
    <row r="99" spans="1:42">
      <c r="A99" s="30" t="s">
        <v>145</v>
      </c>
      <c r="B99" s="30" t="s">
        <v>320</v>
      </c>
      <c r="C99" s="30" t="s">
        <v>356</v>
      </c>
      <c r="D99" s="30">
        <v>1</v>
      </c>
      <c r="E99" s="30">
        <v>1100</v>
      </c>
      <c r="F99" s="29">
        <f t="shared" si="27"/>
        <v>0.97297297297297303</v>
      </c>
      <c r="G99" s="31">
        <f t="shared" si="28"/>
        <v>12843.243243243243</v>
      </c>
      <c r="H99" s="30">
        <v>220</v>
      </c>
      <c r="I99" s="30">
        <v>0.43009999999999998</v>
      </c>
      <c r="J99" s="30">
        <v>84</v>
      </c>
      <c r="K99" s="33">
        <v>301</v>
      </c>
      <c r="L99">
        <f t="shared" si="29"/>
        <v>217</v>
      </c>
      <c r="M99">
        <f t="shared" si="30"/>
        <v>136</v>
      </c>
      <c r="N99">
        <f t="shared" si="31"/>
        <v>0.60138248847926268</v>
      </c>
      <c r="O99" s="4">
        <f t="shared" si="32"/>
        <v>0.43009999999999998</v>
      </c>
      <c r="U99" s="3">
        <f t="shared" si="33"/>
        <v>84</v>
      </c>
      <c r="V99">
        <f t="shared" si="34"/>
        <v>271.25</v>
      </c>
      <c r="W99">
        <f t="shared" si="35"/>
        <v>56.875</v>
      </c>
      <c r="X99">
        <f t="shared" si="39"/>
        <v>-171.37351528936063</v>
      </c>
      <c r="Y99">
        <f t="shared" si="40"/>
        <v>174.20781210513016</v>
      </c>
      <c r="Z99">
        <f t="shared" si="36"/>
        <v>174.20781210513016</v>
      </c>
      <c r="AA99">
        <f t="shared" si="37"/>
        <v>0.43256336259955819</v>
      </c>
      <c r="AB99">
        <f t="shared" si="41"/>
        <v>0.50826935483870961</v>
      </c>
      <c r="AC99">
        <f t="shared" si="38"/>
        <v>32318.739677286241</v>
      </c>
      <c r="AD99" s="4">
        <f t="shared" si="42"/>
        <v>19391.243806371745</v>
      </c>
      <c r="AE99" s="77">
        <f t="shared" si="43"/>
        <v>12843.243243243243</v>
      </c>
      <c r="AF99" s="77">
        <f t="shared" si="44"/>
        <v>6548.0005631285021</v>
      </c>
      <c r="AH99" s="79">
        <f t="shared" si="45"/>
        <v>6183.9438172043001</v>
      </c>
      <c r="AI99" s="79">
        <f t="shared" si="46"/>
        <v>-39783.943817204301</v>
      </c>
      <c r="AJ99" s="79">
        <f t="shared" si="47"/>
        <v>-15783.943817204301</v>
      </c>
      <c r="AK99" s="80">
        <f t="shared" si="48"/>
        <v>-15783.943817204301</v>
      </c>
      <c r="AL99" s="80">
        <f t="shared" si="49"/>
        <v>-21783.943817204301</v>
      </c>
      <c r="AM99" s="80">
        <f t="shared" si="50"/>
        <v>-33235.943254075799</v>
      </c>
      <c r="AN99" s="80">
        <f t="shared" si="51"/>
        <v>-9235.9432540757989</v>
      </c>
      <c r="AO99" s="80">
        <f t="shared" si="52"/>
        <v>-9235.9432540757989</v>
      </c>
      <c r="AP99" s="80">
        <f t="shared" si="53"/>
        <v>-15235.943254075799</v>
      </c>
    </row>
    <row r="100" spans="1:42">
      <c r="A100" s="30" t="s">
        <v>146</v>
      </c>
      <c r="B100" s="30" t="s">
        <v>320</v>
      </c>
      <c r="C100" s="30" t="s">
        <v>356</v>
      </c>
      <c r="D100" s="30">
        <v>2</v>
      </c>
      <c r="E100" s="30">
        <v>1400</v>
      </c>
      <c r="F100" s="29">
        <f t="shared" si="27"/>
        <v>0.97297297297297303</v>
      </c>
      <c r="G100" s="31">
        <f t="shared" si="28"/>
        <v>16345.945945945947</v>
      </c>
      <c r="H100" s="30">
        <v>481</v>
      </c>
      <c r="I100" s="30">
        <v>0.38080000000000003</v>
      </c>
      <c r="J100" s="30">
        <v>134</v>
      </c>
      <c r="K100" s="33">
        <v>568</v>
      </c>
      <c r="L100">
        <f t="shared" si="29"/>
        <v>434</v>
      </c>
      <c r="M100">
        <f t="shared" si="30"/>
        <v>347</v>
      </c>
      <c r="N100">
        <f t="shared" si="31"/>
        <v>0.73963133640553003</v>
      </c>
      <c r="O100" s="4">
        <f t="shared" si="32"/>
        <v>0.38080000000000003</v>
      </c>
      <c r="U100" s="3">
        <f t="shared" si="33"/>
        <v>134</v>
      </c>
      <c r="V100">
        <f t="shared" si="34"/>
        <v>542.5</v>
      </c>
      <c r="W100">
        <f t="shared" si="35"/>
        <v>79.75</v>
      </c>
      <c r="X100">
        <f t="shared" si="39"/>
        <v>-342.74703057872125</v>
      </c>
      <c r="Y100">
        <f t="shared" si="40"/>
        <v>331.41562421026032</v>
      </c>
      <c r="Z100">
        <f t="shared" si="36"/>
        <v>331.41562421026032</v>
      </c>
      <c r="AA100">
        <f t="shared" si="37"/>
        <v>0.46389976812951211</v>
      </c>
      <c r="AB100">
        <f t="shared" si="41"/>
        <v>0.48346972350230416</v>
      </c>
      <c r="AC100">
        <f t="shared" si="38"/>
        <v>58483.738373466505</v>
      </c>
      <c r="AD100" s="4">
        <f t="shared" si="42"/>
        <v>35090.2430240799</v>
      </c>
      <c r="AE100" s="77">
        <f t="shared" si="43"/>
        <v>16345.945945945947</v>
      </c>
      <c r="AF100" s="77">
        <f t="shared" si="44"/>
        <v>18744.297078133954</v>
      </c>
      <c r="AH100" s="79">
        <f t="shared" si="45"/>
        <v>5882.214969278034</v>
      </c>
      <c r="AI100" s="79">
        <f t="shared" si="46"/>
        <v>-39482.214969278037</v>
      </c>
      <c r="AJ100" s="79">
        <f t="shared" si="47"/>
        <v>-15482.214969278033</v>
      </c>
      <c r="AK100" s="80">
        <f t="shared" si="48"/>
        <v>-15482.214969278033</v>
      </c>
      <c r="AL100" s="80">
        <f t="shared" si="49"/>
        <v>-21482.214969278033</v>
      </c>
      <c r="AM100" s="80">
        <f t="shared" si="50"/>
        <v>-20737.917891144083</v>
      </c>
      <c r="AN100" s="80">
        <f t="shared" si="51"/>
        <v>3262.0821088559205</v>
      </c>
      <c r="AO100" s="80">
        <f t="shared" si="52"/>
        <v>3262.0821088559205</v>
      </c>
      <c r="AP100" s="80">
        <f t="shared" si="53"/>
        <v>-2737.9178911440795</v>
      </c>
    </row>
    <row r="101" spans="1:42">
      <c r="A101" s="30" t="s">
        <v>147</v>
      </c>
      <c r="B101" s="30" t="s">
        <v>320</v>
      </c>
      <c r="C101" s="30" t="s">
        <v>357</v>
      </c>
      <c r="D101" s="30">
        <v>1</v>
      </c>
      <c r="E101" s="30">
        <v>1300</v>
      </c>
      <c r="F101" s="29">
        <f t="shared" si="27"/>
        <v>0.97297297297297303</v>
      </c>
      <c r="G101" s="31">
        <f t="shared" si="28"/>
        <v>15178.378378378378</v>
      </c>
      <c r="H101" s="30">
        <v>280</v>
      </c>
      <c r="I101" s="30">
        <v>0.45750000000000002</v>
      </c>
      <c r="J101" s="30">
        <v>109</v>
      </c>
      <c r="K101" s="33">
        <v>615</v>
      </c>
      <c r="L101">
        <f t="shared" si="29"/>
        <v>506</v>
      </c>
      <c r="M101">
        <f t="shared" si="30"/>
        <v>171</v>
      </c>
      <c r="N101">
        <f t="shared" si="31"/>
        <v>0.37035573122529653</v>
      </c>
      <c r="O101" s="4">
        <f t="shared" si="32"/>
        <v>0.45750000000000002</v>
      </c>
      <c r="U101" s="3">
        <f t="shared" si="33"/>
        <v>109</v>
      </c>
      <c r="V101">
        <f t="shared" si="34"/>
        <v>632.5</v>
      </c>
      <c r="W101">
        <f t="shared" si="35"/>
        <v>45.75</v>
      </c>
      <c r="X101">
        <f t="shared" si="39"/>
        <v>-399.60828910791002</v>
      </c>
      <c r="Y101">
        <f t="shared" si="40"/>
        <v>362.78181071518827</v>
      </c>
      <c r="Z101">
        <f t="shared" si="36"/>
        <v>362.78181071518827</v>
      </c>
      <c r="AA101">
        <f t="shared" si="37"/>
        <v>0.50123606437183921</v>
      </c>
      <c r="AB101">
        <f t="shared" si="41"/>
        <v>0.45392177865612648</v>
      </c>
      <c r="AC101">
        <f t="shared" si="38"/>
        <v>60106.216146133891</v>
      </c>
      <c r="AD101" s="4">
        <f t="shared" si="42"/>
        <v>36063.72968768033</v>
      </c>
      <c r="AE101" s="77">
        <f t="shared" si="43"/>
        <v>15178.378378378378</v>
      </c>
      <c r="AF101" s="77">
        <f t="shared" si="44"/>
        <v>20885.35130930195</v>
      </c>
      <c r="AH101" s="79">
        <f t="shared" si="45"/>
        <v>5522.7149736495394</v>
      </c>
      <c r="AI101" s="79">
        <f t="shared" si="46"/>
        <v>-39122.714973649541</v>
      </c>
      <c r="AJ101" s="79">
        <f t="shared" si="47"/>
        <v>-15122.714973649539</v>
      </c>
      <c r="AK101" s="80">
        <f t="shared" si="48"/>
        <v>-15122.714973649539</v>
      </c>
      <c r="AL101" s="80">
        <f t="shared" si="49"/>
        <v>-21122.714973649541</v>
      </c>
      <c r="AM101" s="80">
        <f t="shared" si="50"/>
        <v>-18237.363664347591</v>
      </c>
      <c r="AN101" s="80">
        <f t="shared" si="51"/>
        <v>5762.6363356524107</v>
      </c>
      <c r="AO101" s="80">
        <f t="shared" si="52"/>
        <v>5762.6363356524107</v>
      </c>
      <c r="AP101" s="80">
        <f t="shared" si="53"/>
        <v>-237.36366434759111</v>
      </c>
    </row>
    <row r="102" spans="1:42">
      <c r="A102" s="30" t="s">
        <v>148</v>
      </c>
      <c r="B102" s="30" t="s">
        <v>320</v>
      </c>
      <c r="C102" s="30" t="s">
        <v>357</v>
      </c>
      <c r="D102" s="30">
        <v>2</v>
      </c>
      <c r="E102" s="30">
        <v>1900</v>
      </c>
      <c r="F102" s="29">
        <f t="shared" si="27"/>
        <v>0.97297297297297303</v>
      </c>
      <c r="G102" s="31">
        <f t="shared" si="28"/>
        <v>22183.783783783783</v>
      </c>
      <c r="H102" s="30">
        <v>568</v>
      </c>
      <c r="I102" s="30">
        <v>0.189</v>
      </c>
      <c r="J102" s="30">
        <v>227</v>
      </c>
      <c r="K102" s="33">
        <v>861</v>
      </c>
      <c r="L102">
        <f t="shared" si="29"/>
        <v>634</v>
      </c>
      <c r="M102">
        <f t="shared" si="30"/>
        <v>341</v>
      </c>
      <c r="N102">
        <f t="shared" si="31"/>
        <v>0.53028391167192435</v>
      </c>
      <c r="O102" s="4">
        <f t="shared" si="32"/>
        <v>0.189</v>
      </c>
      <c r="U102" s="3">
        <f t="shared" si="33"/>
        <v>227</v>
      </c>
      <c r="V102">
        <f t="shared" si="34"/>
        <v>792.5</v>
      </c>
      <c r="W102">
        <f t="shared" si="35"/>
        <v>147.75</v>
      </c>
      <c r="X102">
        <f t="shared" si="39"/>
        <v>-500.694970937579</v>
      </c>
      <c r="Y102">
        <f t="shared" si="40"/>
        <v>499.76614227950472</v>
      </c>
      <c r="Z102">
        <f t="shared" si="36"/>
        <v>499.76614227950472</v>
      </c>
      <c r="AA102">
        <f t="shared" si="37"/>
        <v>0.44418440666183562</v>
      </c>
      <c r="AB102">
        <f t="shared" si="41"/>
        <v>0.49907246056782334</v>
      </c>
      <c r="AC102">
        <f t="shared" si="38"/>
        <v>91038.124192611285</v>
      </c>
      <c r="AD102" s="4">
        <f t="shared" si="42"/>
        <v>54622.874515566771</v>
      </c>
      <c r="AE102" s="77">
        <f t="shared" si="43"/>
        <v>22183.783783783783</v>
      </c>
      <c r="AF102" s="77">
        <f t="shared" si="44"/>
        <v>32439.090731782988</v>
      </c>
      <c r="AH102" s="79">
        <f t="shared" si="45"/>
        <v>6072.0482702418503</v>
      </c>
      <c r="AI102" s="79">
        <f t="shared" si="46"/>
        <v>-39672.048270241852</v>
      </c>
      <c r="AJ102" s="79">
        <f t="shared" si="47"/>
        <v>-15672.04827024185</v>
      </c>
      <c r="AK102" s="80">
        <f t="shared" si="48"/>
        <v>-15672.04827024185</v>
      </c>
      <c r="AL102" s="80">
        <f t="shared" si="49"/>
        <v>-21672.048270241852</v>
      </c>
      <c r="AM102" s="80">
        <f t="shared" si="50"/>
        <v>-7232.9575384588643</v>
      </c>
      <c r="AN102" s="80">
        <f t="shared" si="51"/>
        <v>16767.042461541139</v>
      </c>
      <c r="AO102" s="80">
        <f t="shared" si="52"/>
        <v>16767.042461541139</v>
      </c>
      <c r="AP102" s="80">
        <f t="shared" si="53"/>
        <v>10767.042461541136</v>
      </c>
    </row>
    <row r="103" spans="1:42">
      <c r="A103" s="30" t="s">
        <v>149</v>
      </c>
      <c r="B103" s="30" t="s">
        <v>321</v>
      </c>
      <c r="C103" s="30" t="s">
        <v>356</v>
      </c>
      <c r="D103" s="30">
        <v>1</v>
      </c>
      <c r="E103" s="30">
        <v>900</v>
      </c>
      <c r="F103" s="29">
        <f t="shared" si="27"/>
        <v>0.97297297297297303</v>
      </c>
      <c r="G103" s="31">
        <f t="shared" si="28"/>
        <v>10508.108108108108</v>
      </c>
      <c r="H103" s="30">
        <v>318</v>
      </c>
      <c r="I103" s="30">
        <v>0.29039999999999999</v>
      </c>
      <c r="J103" s="30">
        <v>176</v>
      </c>
      <c r="K103" s="33">
        <v>440</v>
      </c>
      <c r="L103">
        <f t="shared" si="29"/>
        <v>264</v>
      </c>
      <c r="M103">
        <f t="shared" si="30"/>
        <v>142</v>
      </c>
      <c r="N103">
        <f t="shared" si="31"/>
        <v>0.53030303030303039</v>
      </c>
      <c r="O103" s="4">
        <f t="shared" si="32"/>
        <v>0.29039999999999999</v>
      </c>
      <c r="U103" s="3">
        <f t="shared" si="33"/>
        <v>176</v>
      </c>
      <c r="V103">
        <f t="shared" si="34"/>
        <v>330</v>
      </c>
      <c r="W103">
        <f t="shared" si="35"/>
        <v>143</v>
      </c>
      <c r="X103">
        <f t="shared" si="39"/>
        <v>-208.49128127369218</v>
      </c>
      <c r="Y103">
        <f t="shared" si="40"/>
        <v>248.84268385140257</v>
      </c>
      <c r="Z103">
        <f t="shared" si="36"/>
        <v>248.84268385140257</v>
      </c>
      <c r="AA103">
        <f t="shared" si="37"/>
        <v>0.32073540561031083</v>
      </c>
      <c r="AB103">
        <f t="shared" si="41"/>
        <v>0.59677000000000002</v>
      </c>
      <c r="AC103">
        <f t="shared" si="38"/>
        <v>54203.174681330551</v>
      </c>
      <c r="AD103" s="4">
        <f t="shared" si="42"/>
        <v>32521.904808798328</v>
      </c>
      <c r="AE103" s="77">
        <f t="shared" si="43"/>
        <v>10508.108108108108</v>
      </c>
      <c r="AF103" s="77">
        <f t="shared" si="44"/>
        <v>22013.796700690218</v>
      </c>
      <c r="AH103" s="79">
        <f t="shared" si="45"/>
        <v>7260.7016666666668</v>
      </c>
      <c r="AI103" s="79">
        <f t="shared" si="46"/>
        <v>-40860.701666666668</v>
      </c>
      <c r="AJ103" s="79">
        <f t="shared" si="47"/>
        <v>-16860.701666666668</v>
      </c>
      <c r="AK103" s="80">
        <f t="shared" si="48"/>
        <v>-16860.701666666668</v>
      </c>
      <c r="AL103" s="80">
        <f t="shared" si="49"/>
        <v>-22860.701666666668</v>
      </c>
      <c r="AM103" s="80">
        <f t="shared" si="50"/>
        <v>-18846.90496597645</v>
      </c>
      <c r="AN103" s="80">
        <f t="shared" si="51"/>
        <v>5153.0950340235504</v>
      </c>
      <c r="AO103" s="80">
        <f t="shared" si="52"/>
        <v>5153.0950340235504</v>
      </c>
      <c r="AP103" s="80">
        <f t="shared" si="53"/>
        <v>-846.9049659764496</v>
      </c>
    </row>
    <row r="104" spans="1:42">
      <c r="A104" s="30" t="s">
        <v>150</v>
      </c>
      <c r="B104" s="30" t="s">
        <v>316</v>
      </c>
      <c r="C104" s="30" t="s">
        <v>357</v>
      </c>
      <c r="D104" s="30">
        <v>2</v>
      </c>
      <c r="E104" s="30">
        <v>2800</v>
      </c>
      <c r="F104" s="29">
        <f t="shared" si="27"/>
        <v>0.97297297297297303</v>
      </c>
      <c r="G104" s="31">
        <f t="shared" si="28"/>
        <v>32691.891891891893</v>
      </c>
      <c r="H104" s="30">
        <v>556</v>
      </c>
      <c r="I104" s="30">
        <v>0.29859999999999998</v>
      </c>
      <c r="J104" s="30">
        <v>191</v>
      </c>
      <c r="K104" s="33">
        <v>826</v>
      </c>
      <c r="L104">
        <f t="shared" si="29"/>
        <v>635</v>
      </c>
      <c r="M104">
        <f t="shared" si="30"/>
        <v>365</v>
      </c>
      <c r="N104">
        <f t="shared" si="31"/>
        <v>0.5598425196850394</v>
      </c>
      <c r="O104" s="4">
        <f t="shared" si="32"/>
        <v>0.29859999999999998</v>
      </c>
      <c r="U104" s="3">
        <f t="shared" si="33"/>
        <v>191</v>
      </c>
      <c r="V104">
        <f t="shared" si="34"/>
        <v>793.75</v>
      </c>
      <c r="W104">
        <f t="shared" si="35"/>
        <v>111.625</v>
      </c>
      <c r="X104">
        <f t="shared" si="39"/>
        <v>-501.48471063937325</v>
      </c>
      <c r="Y104">
        <f t="shared" si="40"/>
        <v>482.37539486985088</v>
      </c>
      <c r="Z104">
        <f t="shared" si="36"/>
        <v>482.37539486985088</v>
      </c>
      <c r="AA104">
        <f t="shared" si="37"/>
        <v>0.46708711164705624</v>
      </c>
      <c r="AB104">
        <f t="shared" si="41"/>
        <v>0.48094725984251974</v>
      </c>
      <c r="AC104">
        <f t="shared" si="38"/>
        <v>84678.950398009503</v>
      </c>
      <c r="AD104" s="4">
        <f t="shared" si="42"/>
        <v>50807.370238805699</v>
      </c>
      <c r="AE104" s="77">
        <f t="shared" si="43"/>
        <v>32691.891891891893</v>
      </c>
      <c r="AF104" s="77">
        <f t="shared" si="44"/>
        <v>18115.478346913806</v>
      </c>
      <c r="AH104" s="79">
        <f t="shared" si="45"/>
        <v>5851.5249947506572</v>
      </c>
      <c r="AI104" s="79">
        <f t="shared" si="46"/>
        <v>-39451.52499475066</v>
      </c>
      <c r="AJ104" s="79">
        <f t="shared" si="47"/>
        <v>-15451.524994750656</v>
      </c>
      <c r="AK104" s="80">
        <f t="shared" si="48"/>
        <v>-15451.524994750656</v>
      </c>
      <c r="AL104" s="80">
        <f t="shared" si="49"/>
        <v>-21451.524994750656</v>
      </c>
      <c r="AM104" s="80">
        <f t="shared" si="50"/>
        <v>-21336.046647836854</v>
      </c>
      <c r="AN104" s="80">
        <f t="shared" si="51"/>
        <v>2663.9533521631492</v>
      </c>
      <c r="AO104" s="80">
        <f t="shared" si="52"/>
        <v>2663.9533521631492</v>
      </c>
      <c r="AP104" s="80">
        <f t="shared" si="53"/>
        <v>-3336.0466478368508</v>
      </c>
    </row>
    <row r="105" spans="1:42">
      <c r="A105" s="30" t="s">
        <v>151</v>
      </c>
      <c r="B105" s="30" t="s">
        <v>321</v>
      </c>
      <c r="C105" s="30" t="s">
        <v>356</v>
      </c>
      <c r="D105" s="30">
        <v>2</v>
      </c>
      <c r="E105" s="30">
        <v>1100</v>
      </c>
      <c r="F105" s="29">
        <f t="shared" si="27"/>
        <v>0.97297297297297303</v>
      </c>
      <c r="G105" s="31">
        <f t="shared" si="28"/>
        <v>12843.243243243243</v>
      </c>
      <c r="H105" s="30">
        <v>538</v>
      </c>
      <c r="I105" s="30">
        <v>0.58079999999999998</v>
      </c>
      <c r="J105" s="30">
        <v>225</v>
      </c>
      <c r="K105" s="33">
        <v>1033</v>
      </c>
      <c r="L105">
        <f t="shared" si="29"/>
        <v>808</v>
      </c>
      <c r="M105">
        <f t="shared" si="30"/>
        <v>313</v>
      </c>
      <c r="N105">
        <f t="shared" si="31"/>
        <v>0.40990099009900993</v>
      </c>
      <c r="O105" s="4">
        <f t="shared" si="32"/>
        <v>0.58079999999999998</v>
      </c>
      <c r="U105" s="3">
        <f t="shared" si="33"/>
        <v>225</v>
      </c>
      <c r="V105">
        <f t="shared" si="34"/>
        <v>1010</v>
      </c>
      <c r="W105">
        <f t="shared" si="35"/>
        <v>124</v>
      </c>
      <c r="X105">
        <f t="shared" si="39"/>
        <v>-638.1096790497852</v>
      </c>
      <c r="Y105">
        <f t="shared" si="40"/>
        <v>604.77609299974733</v>
      </c>
      <c r="Z105">
        <f t="shared" si="36"/>
        <v>604.77609299974733</v>
      </c>
      <c r="AA105">
        <f t="shared" si="37"/>
        <v>0.47601593366311618</v>
      </c>
      <c r="AB105">
        <f t="shared" si="41"/>
        <v>0.47388099009900986</v>
      </c>
      <c r="AC105">
        <f t="shared" si="38"/>
        <v>104606.04121470985</v>
      </c>
      <c r="AD105" s="4">
        <f t="shared" si="42"/>
        <v>62763.624728825911</v>
      </c>
      <c r="AE105" s="77">
        <f t="shared" si="43"/>
        <v>12843.243243243243</v>
      </c>
      <c r="AF105" s="77">
        <f t="shared" si="44"/>
        <v>49920.381485582664</v>
      </c>
      <c r="AH105" s="79">
        <f t="shared" si="45"/>
        <v>5765.5520462046206</v>
      </c>
      <c r="AI105" s="79">
        <f t="shared" si="46"/>
        <v>-39365.552046204619</v>
      </c>
      <c r="AJ105" s="79">
        <f t="shared" si="47"/>
        <v>-15365.552046204621</v>
      </c>
      <c r="AK105" s="80">
        <f t="shared" si="48"/>
        <v>-15365.552046204621</v>
      </c>
      <c r="AL105" s="80">
        <f t="shared" si="49"/>
        <v>-21365.552046204619</v>
      </c>
      <c r="AM105" s="80">
        <f t="shared" si="50"/>
        <v>10554.829439378045</v>
      </c>
      <c r="AN105" s="80">
        <f t="shared" si="51"/>
        <v>34554.829439378045</v>
      </c>
      <c r="AO105" s="80">
        <f t="shared" si="52"/>
        <v>34554.829439378045</v>
      </c>
      <c r="AP105" s="80">
        <f t="shared" si="53"/>
        <v>28554.829439378045</v>
      </c>
    </row>
    <row r="106" spans="1:42">
      <c r="A106" s="30" t="s">
        <v>152</v>
      </c>
      <c r="B106" s="30" t="s">
        <v>321</v>
      </c>
      <c r="C106" s="30" t="s">
        <v>357</v>
      </c>
      <c r="D106" s="30">
        <v>1</v>
      </c>
      <c r="E106" s="30">
        <v>1300</v>
      </c>
      <c r="F106" s="29">
        <f t="shared" si="27"/>
        <v>0.97297297297297303</v>
      </c>
      <c r="G106" s="31">
        <f t="shared" si="28"/>
        <v>15178.378378378378</v>
      </c>
      <c r="H106" s="30">
        <v>318</v>
      </c>
      <c r="I106" s="30">
        <v>0.39179999999999998</v>
      </c>
      <c r="J106" s="30">
        <v>157</v>
      </c>
      <c r="K106" s="33">
        <v>471</v>
      </c>
      <c r="L106">
        <f t="shared" si="29"/>
        <v>314</v>
      </c>
      <c r="M106">
        <f t="shared" si="30"/>
        <v>161</v>
      </c>
      <c r="N106">
        <f t="shared" si="31"/>
        <v>0.51019108280254777</v>
      </c>
      <c r="O106" s="4">
        <f t="shared" si="32"/>
        <v>0.39179999999999998</v>
      </c>
      <c r="U106" s="3">
        <f t="shared" si="33"/>
        <v>157</v>
      </c>
      <c r="V106">
        <f t="shared" si="34"/>
        <v>392.5</v>
      </c>
      <c r="W106">
        <f t="shared" si="35"/>
        <v>117.75</v>
      </c>
      <c r="X106">
        <f t="shared" si="39"/>
        <v>-247.97826636340662</v>
      </c>
      <c r="Y106">
        <f t="shared" si="40"/>
        <v>269.80531336871366</v>
      </c>
      <c r="Z106">
        <f t="shared" si="36"/>
        <v>269.80531336871366</v>
      </c>
      <c r="AA106">
        <f t="shared" si="37"/>
        <v>0.38740207227697748</v>
      </c>
      <c r="AB106">
        <f t="shared" si="41"/>
        <v>0.5440100000000001</v>
      </c>
      <c r="AC106">
        <f t="shared" si="38"/>
        <v>53573.527811885593</v>
      </c>
      <c r="AD106" s="4">
        <f t="shared" si="42"/>
        <v>32144.116687131354</v>
      </c>
      <c r="AE106" s="77">
        <f t="shared" si="43"/>
        <v>15178.378378378378</v>
      </c>
      <c r="AF106" s="77">
        <f t="shared" si="44"/>
        <v>16965.738308752974</v>
      </c>
      <c r="AH106" s="79">
        <f t="shared" si="45"/>
        <v>6618.7883333333348</v>
      </c>
      <c r="AI106" s="79">
        <f t="shared" si="46"/>
        <v>-40218.788333333338</v>
      </c>
      <c r="AJ106" s="79">
        <f t="shared" si="47"/>
        <v>-16218.788333333334</v>
      </c>
      <c r="AK106" s="80">
        <f t="shared" si="48"/>
        <v>-16218.788333333334</v>
      </c>
      <c r="AL106" s="80">
        <f t="shared" si="49"/>
        <v>-22218.788333333334</v>
      </c>
      <c r="AM106" s="80">
        <f t="shared" si="50"/>
        <v>-23253.050024580363</v>
      </c>
      <c r="AN106" s="80">
        <f t="shared" si="51"/>
        <v>746.9499754196404</v>
      </c>
      <c r="AO106" s="80">
        <f t="shared" si="52"/>
        <v>746.9499754196404</v>
      </c>
      <c r="AP106" s="80">
        <f t="shared" si="53"/>
        <v>-5253.0500245803596</v>
      </c>
    </row>
    <row r="107" spans="1:42">
      <c r="A107" s="30" t="s">
        <v>153</v>
      </c>
      <c r="B107" s="30" t="s">
        <v>321</v>
      </c>
      <c r="C107" s="30" t="s">
        <v>357</v>
      </c>
      <c r="D107" s="30">
        <v>2</v>
      </c>
      <c r="E107" s="30">
        <v>1600</v>
      </c>
      <c r="F107" s="29">
        <f t="shared" si="27"/>
        <v>0.97297297297297303</v>
      </c>
      <c r="G107" s="31">
        <f t="shared" si="28"/>
        <v>18681.081081081084</v>
      </c>
      <c r="H107" s="30">
        <v>680</v>
      </c>
      <c r="I107" s="30">
        <v>0.38629999999999998</v>
      </c>
      <c r="J107" s="30">
        <v>253</v>
      </c>
      <c r="K107" s="33">
        <v>886</v>
      </c>
      <c r="L107">
        <f t="shared" si="29"/>
        <v>633</v>
      </c>
      <c r="M107">
        <f t="shared" si="30"/>
        <v>427</v>
      </c>
      <c r="N107">
        <f t="shared" si="31"/>
        <v>0.63965244865718796</v>
      </c>
      <c r="O107" s="4">
        <f t="shared" si="32"/>
        <v>0.38629999999999998</v>
      </c>
      <c r="U107" s="3">
        <f t="shared" si="33"/>
        <v>253</v>
      </c>
      <c r="V107">
        <f t="shared" si="34"/>
        <v>791.25</v>
      </c>
      <c r="W107">
        <f t="shared" si="35"/>
        <v>173.875</v>
      </c>
      <c r="X107">
        <f t="shared" si="39"/>
        <v>-499.9052312357847</v>
      </c>
      <c r="Y107">
        <f t="shared" si="40"/>
        <v>512.15688968915856</v>
      </c>
      <c r="Z107">
        <f t="shared" si="36"/>
        <v>512.15688968915856</v>
      </c>
      <c r="AA107">
        <f t="shared" si="37"/>
        <v>0.42752845458345473</v>
      </c>
      <c r="AB107">
        <f t="shared" si="41"/>
        <v>0.51225398104265396</v>
      </c>
      <c r="AC107">
        <f t="shared" si="38"/>
        <v>95759.358066518616</v>
      </c>
      <c r="AD107" s="4">
        <f t="shared" si="42"/>
        <v>57455.61483991117</v>
      </c>
      <c r="AE107" s="77">
        <f t="shared" si="43"/>
        <v>18681.081081081084</v>
      </c>
      <c r="AF107" s="77">
        <f t="shared" si="44"/>
        <v>38774.53375883009</v>
      </c>
      <c r="AH107" s="79">
        <f t="shared" si="45"/>
        <v>6232.4234360189566</v>
      </c>
      <c r="AI107" s="79">
        <f t="shared" si="46"/>
        <v>-39832.423436018958</v>
      </c>
      <c r="AJ107" s="79">
        <f t="shared" si="47"/>
        <v>-15832.423436018957</v>
      </c>
      <c r="AK107" s="80">
        <f t="shared" si="48"/>
        <v>-15832.423436018957</v>
      </c>
      <c r="AL107" s="80">
        <f t="shared" si="49"/>
        <v>-21832.423436018958</v>
      </c>
      <c r="AM107" s="80">
        <f t="shared" si="50"/>
        <v>-1057.8896771888685</v>
      </c>
      <c r="AN107" s="80">
        <f t="shared" si="51"/>
        <v>22942.110322811131</v>
      </c>
      <c r="AO107" s="80">
        <f t="shared" si="52"/>
        <v>22942.110322811131</v>
      </c>
      <c r="AP107" s="80">
        <f t="shared" si="53"/>
        <v>16942.110322811131</v>
      </c>
    </row>
    <row r="108" spans="1:42">
      <c r="A108" s="30" t="s">
        <v>154</v>
      </c>
      <c r="B108" s="30" t="s">
        <v>322</v>
      </c>
      <c r="C108" s="30" t="s">
        <v>356</v>
      </c>
      <c r="D108" s="30">
        <v>1</v>
      </c>
      <c r="E108" s="30">
        <v>1400</v>
      </c>
      <c r="F108" s="29">
        <f t="shared" si="27"/>
        <v>0.97297297297297303</v>
      </c>
      <c r="G108" s="31">
        <f t="shared" si="28"/>
        <v>16345.945945945947</v>
      </c>
      <c r="H108" s="30">
        <v>202</v>
      </c>
      <c r="I108" s="30">
        <v>0.48770000000000002</v>
      </c>
      <c r="J108" s="30">
        <v>76</v>
      </c>
      <c r="K108" s="33">
        <v>342</v>
      </c>
      <c r="L108">
        <f t="shared" si="29"/>
        <v>266</v>
      </c>
      <c r="M108">
        <f t="shared" si="30"/>
        <v>126</v>
      </c>
      <c r="N108">
        <f t="shared" si="31"/>
        <v>0.47894736842105268</v>
      </c>
      <c r="O108" s="4">
        <f t="shared" si="32"/>
        <v>0.48770000000000002</v>
      </c>
      <c r="U108" s="3">
        <f t="shared" si="33"/>
        <v>76</v>
      </c>
      <c r="V108">
        <f t="shared" si="34"/>
        <v>332.5</v>
      </c>
      <c r="W108">
        <f t="shared" si="35"/>
        <v>42.75</v>
      </c>
      <c r="X108">
        <f t="shared" si="39"/>
        <v>-210.07076067728076</v>
      </c>
      <c r="Y108">
        <f t="shared" si="40"/>
        <v>200.06118903209503</v>
      </c>
      <c r="Z108">
        <f t="shared" si="36"/>
        <v>200.06118903209503</v>
      </c>
      <c r="AA108">
        <f t="shared" si="37"/>
        <v>0.47311635799126323</v>
      </c>
      <c r="AB108">
        <f t="shared" si="41"/>
        <v>0.47617571428571431</v>
      </c>
      <c r="AC108">
        <f t="shared" si="38"/>
        <v>34771.462049695612</v>
      </c>
      <c r="AD108" s="4">
        <f t="shared" si="42"/>
        <v>20862.877229817368</v>
      </c>
      <c r="AE108" s="77">
        <f t="shared" si="43"/>
        <v>16345.945945945947</v>
      </c>
      <c r="AF108" s="77">
        <f t="shared" si="44"/>
        <v>4516.9312838714213</v>
      </c>
      <c r="AH108" s="79">
        <f t="shared" si="45"/>
        <v>5793.4711904761916</v>
      </c>
      <c r="AI108" s="79">
        <f t="shared" si="46"/>
        <v>-39393.471190476193</v>
      </c>
      <c r="AJ108" s="79">
        <f t="shared" si="47"/>
        <v>-15393.471190476192</v>
      </c>
      <c r="AK108" s="80">
        <f t="shared" si="48"/>
        <v>-15393.471190476192</v>
      </c>
      <c r="AL108" s="80">
        <f t="shared" si="49"/>
        <v>-21393.471190476193</v>
      </c>
      <c r="AM108" s="80">
        <f t="shared" si="50"/>
        <v>-34876.539906604768</v>
      </c>
      <c r="AN108" s="80">
        <f t="shared" si="51"/>
        <v>-10876.53990660477</v>
      </c>
      <c r="AO108" s="80">
        <f t="shared" si="52"/>
        <v>-10876.53990660477</v>
      </c>
      <c r="AP108" s="80">
        <f t="shared" si="53"/>
        <v>-16876.539906604772</v>
      </c>
    </row>
    <row r="109" spans="1:42">
      <c r="A109" s="30" t="s">
        <v>155</v>
      </c>
      <c r="B109" s="30" t="s">
        <v>322</v>
      </c>
      <c r="C109" s="30" t="s">
        <v>356</v>
      </c>
      <c r="D109" s="30">
        <v>2</v>
      </c>
      <c r="E109" s="30">
        <v>2000</v>
      </c>
      <c r="F109" s="29">
        <f t="shared" si="27"/>
        <v>0.97297297297297303</v>
      </c>
      <c r="G109" s="31">
        <f t="shared" si="28"/>
        <v>23351.351351351354</v>
      </c>
      <c r="H109" s="30">
        <v>579</v>
      </c>
      <c r="I109" s="30">
        <v>0.41099999999999998</v>
      </c>
      <c r="J109" s="30">
        <v>107</v>
      </c>
      <c r="K109" s="33">
        <v>781</v>
      </c>
      <c r="L109">
        <f t="shared" si="29"/>
        <v>674</v>
      </c>
      <c r="M109">
        <f t="shared" si="30"/>
        <v>472</v>
      </c>
      <c r="N109">
        <f t="shared" si="31"/>
        <v>0.66023738872403559</v>
      </c>
      <c r="O109" s="4">
        <f t="shared" si="32"/>
        <v>0.41099999999999998</v>
      </c>
      <c r="U109" s="3">
        <f t="shared" si="33"/>
        <v>107</v>
      </c>
      <c r="V109">
        <f t="shared" si="34"/>
        <v>842.5</v>
      </c>
      <c r="W109">
        <f t="shared" si="35"/>
        <v>22.75</v>
      </c>
      <c r="X109">
        <f t="shared" si="39"/>
        <v>-532.28455900935057</v>
      </c>
      <c r="Y109">
        <f t="shared" si="40"/>
        <v>464.13624589335359</v>
      </c>
      <c r="Z109">
        <f t="shared" si="36"/>
        <v>464.13624589335359</v>
      </c>
      <c r="AA109">
        <f t="shared" si="37"/>
        <v>0.52390058859745237</v>
      </c>
      <c r="AB109">
        <f t="shared" si="41"/>
        <v>0.43598507418397625</v>
      </c>
      <c r="AC109">
        <f t="shared" si="38"/>
        <v>73860.113593009402</v>
      </c>
      <c r="AD109" s="4">
        <f t="shared" si="42"/>
        <v>44316.068155805639</v>
      </c>
      <c r="AE109" s="77">
        <f t="shared" si="43"/>
        <v>23351.351351351354</v>
      </c>
      <c r="AF109" s="77">
        <f t="shared" si="44"/>
        <v>20964.716804454285</v>
      </c>
      <c r="AH109" s="79">
        <f t="shared" si="45"/>
        <v>5304.4850692383779</v>
      </c>
      <c r="AI109" s="79">
        <f t="shared" si="46"/>
        <v>-38904.485069238377</v>
      </c>
      <c r="AJ109" s="79">
        <f t="shared" si="47"/>
        <v>-14904.485069238377</v>
      </c>
      <c r="AK109" s="80">
        <f t="shared" si="48"/>
        <v>-14904.485069238377</v>
      </c>
      <c r="AL109" s="80">
        <f t="shared" si="49"/>
        <v>-20904.485069238377</v>
      </c>
      <c r="AM109" s="80">
        <f t="shared" si="50"/>
        <v>-17939.768264784092</v>
      </c>
      <c r="AN109" s="80">
        <f t="shared" si="51"/>
        <v>6060.231735215908</v>
      </c>
      <c r="AO109" s="80">
        <f t="shared" si="52"/>
        <v>6060.231735215908</v>
      </c>
      <c r="AP109" s="80">
        <f t="shared" si="53"/>
        <v>60.231735215907975</v>
      </c>
    </row>
    <row r="110" spans="1:42">
      <c r="A110" s="30" t="s">
        <v>156</v>
      </c>
      <c r="B110" s="30" t="s">
        <v>322</v>
      </c>
      <c r="C110" s="30" t="s">
        <v>357</v>
      </c>
      <c r="D110" s="30">
        <v>1</v>
      </c>
      <c r="E110" s="30">
        <v>1700</v>
      </c>
      <c r="F110" s="29">
        <f t="shared" si="27"/>
        <v>0.97297297297297303</v>
      </c>
      <c r="G110" s="31">
        <f t="shared" si="28"/>
        <v>19848.64864864865</v>
      </c>
      <c r="H110" s="30">
        <v>524</v>
      </c>
      <c r="I110" s="30">
        <v>0.50409999999999999</v>
      </c>
      <c r="J110" s="30">
        <v>162</v>
      </c>
      <c r="K110" s="33">
        <v>614</v>
      </c>
      <c r="L110">
        <f t="shared" si="29"/>
        <v>452</v>
      </c>
      <c r="M110">
        <f t="shared" si="30"/>
        <v>362</v>
      </c>
      <c r="N110">
        <f t="shared" si="31"/>
        <v>0.74070796460176991</v>
      </c>
      <c r="O110" s="4">
        <f t="shared" si="32"/>
        <v>0.50409999999999999</v>
      </c>
      <c r="U110" s="3">
        <f t="shared" si="33"/>
        <v>162</v>
      </c>
      <c r="V110">
        <f t="shared" si="34"/>
        <v>565</v>
      </c>
      <c r="W110">
        <f t="shared" si="35"/>
        <v>105.5</v>
      </c>
      <c r="X110">
        <f t="shared" si="39"/>
        <v>-356.96234521101843</v>
      </c>
      <c r="Y110">
        <f t="shared" si="40"/>
        <v>356.38217083649226</v>
      </c>
      <c r="Z110">
        <f t="shared" si="36"/>
        <v>356.38217083649226</v>
      </c>
      <c r="AA110">
        <f t="shared" si="37"/>
        <v>0.4440392404185704</v>
      </c>
      <c r="AB110">
        <f t="shared" si="41"/>
        <v>0.49918734513274343</v>
      </c>
      <c r="AC110">
        <f t="shared" si="38"/>
        <v>64934.036445067031</v>
      </c>
      <c r="AD110" s="4">
        <f t="shared" si="42"/>
        <v>38960.421867040219</v>
      </c>
      <c r="AE110" s="77">
        <f t="shared" si="43"/>
        <v>19848.64864864865</v>
      </c>
      <c r="AF110" s="77">
        <f t="shared" si="44"/>
        <v>19111.773218391569</v>
      </c>
      <c r="AH110" s="79">
        <f t="shared" si="45"/>
        <v>6073.446032448378</v>
      </c>
      <c r="AI110" s="79">
        <f t="shared" si="46"/>
        <v>-39673.446032448381</v>
      </c>
      <c r="AJ110" s="79">
        <f t="shared" si="47"/>
        <v>-15673.446032448377</v>
      </c>
      <c r="AK110" s="80">
        <f t="shared" si="48"/>
        <v>-15673.446032448377</v>
      </c>
      <c r="AL110" s="80">
        <f t="shared" si="49"/>
        <v>-21673.446032448377</v>
      </c>
      <c r="AM110" s="80">
        <f t="shared" si="50"/>
        <v>-20561.672814056812</v>
      </c>
      <c r="AN110" s="80">
        <f t="shared" si="51"/>
        <v>3438.3271859431916</v>
      </c>
      <c r="AO110" s="80">
        <f t="shared" si="52"/>
        <v>3438.3271859431916</v>
      </c>
      <c r="AP110" s="80">
        <f t="shared" si="53"/>
        <v>-2561.6728140568084</v>
      </c>
    </row>
    <row r="111" spans="1:42">
      <c r="A111" s="30" t="s">
        <v>157</v>
      </c>
      <c r="B111" s="30" t="s">
        <v>322</v>
      </c>
      <c r="C111" s="30" t="s">
        <v>357</v>
      </c>
      <c r="D111" s="30">
        <v>2</v>
      </c>
      <c r="E111" s="30">
        <v>2500</v>
      </c>
      <c r="F111" s="29">
        <f t="shared" si="27"/>
        <v>0.97297297297297303</v>
      </c>
      <c r="G111" s="31">
        <f t="shared" si="28"/>
        <v>29189.18918918919</v>
      </c>
      <c r="H111" s="30">
        <v>560</v>
      </c>
      <c r="I111" s="30">
        <v>0.2767</v>
      </c>
      <c r="J111" s="30">
        <v>158</v>
      </c>
      <c r="K111" s="33">
        <v>906</v>
      </c>
      <c r="L111">
        <f t="shared" si="29"/>
        <v>748</v>
      </c>
      <c r="M111">
        <f t="shared" si="30"/>
        <v>402</v>
      </c>
      <c r="N111">
        <f t="shared" si="31"/>
        <v>0.5299465240641712</v>
      </c>
      <c r="O111" s="4">
        <f t="shared" si="32"/>
        <v>0.2767</v>
      </c>
      <c r="U111" s="3">
        <f t="shared" si="33"/>
        <v>158</v>
      </c>
      <c r="V111">
        <f t="shared" si="34"/>
        <v>935</v>
      </c>
      <c r="W111">
        <f t="shared" si="35"/>
        <v>64.5</v>
      </c>
      <c r="X111">
        <f t="shared" si="39"/>
        <v>-590.7252969421279</v>
      </c>
      <c r="Y111">
        <f t="shared" si="40"/>
        <v>534.72093757897403</v>
      </c>
      <c r="Z111">
        <f t="shared" si="36"/>
        <v>534.72093757897403</v>
      </c>
      <c r="AA111">
        <f t="shared" si="37"/>
        <v>0.50291009366735195</v>
      </c>
      <c r="AB111">
        <f t="shared" si="41"/>
        <v>0.45259695187165772</v>
      </c>
      <c r="AC111">
        <f t="shared" si="38"/>
        <v>88334.769254322498</v>
      </c>
      <c r="AD111" s="4">
        <f t="shared" si="42"/>
        <v>53000.861552593495</v>
      </c>
      <c r="AE111" s="77">
        <f t="shared" si="43"/>
        <v>29189.18918918919</v>
      </c>
      <c r="AF111" s="77">
        <f t="shared" si="44"/>
        <v>23811.672363404305</v>
      </c>
      <c r="AH111" s="79">
        <f t="shared" si="45"/>
        <v>5506.5962477718358</v>
      </c>
      <c r="AI111" s="79">
        <f t="shared" si="46"/>
        <v>-39106.596247771835</v>
      </c>
      <c r="AJ111" s="79">
        <f t="shared" si="47"/>
        <v>-15106.596247771835</v>
      </c>
      <c r="AK111" s="80">
        <f t="shared" si="48"/>
        <v>-15106.596247771835</v>
      </c>
      <c r="AL111" s="80">
        <f t="shared" si="49"/>
        <v>-21106.596247771835</v>
      </c>
      <c r="AM111" s="80">
        <f t="shared" si="50"/>
        <v>-15294.92388436753</v>
      </c>
      <c r="AN111" s="80">
        <f t="shared" si="51"/>
        <v>8705.0761156324697</v>
      </c>
      <c r="AO111" s="80">
        <f t="shared" si="52"/>
        <v>8705.0761156324697</v>
      </c>
      <c r="AP111" s="80">
        <f t="shared" si="53"/>
        <v>2705.0761156324697</v>
      </c>
    </row>
    <row r="112" spans="1:42">
      <c r="A112" s="30" t="s">
        <v>158</v>
      </c>
      <c r="B112" s="30" t="s">
        <v>323</v>
      </c>
      <c r="C112" s="30" t="s">
        <v>356</v>
      </c>
      <c r="D112" s="30">
        <v>1</v>
      </c>
      <c r="E112" s="30">
        <v>1800</v>
      </c>
      <c r="F112" s="29">
        <f t="shared" si="27"/>
        <v>0.97297297297297303</v>
      </c>
      <c r="G112" s="31">
        <f t="shared" si="28"/>
        <v>21016.216216216217</v>
      </c>
      <c r="H112" s="30">
        <v>362</v>
      </c>
      <c r="I112" s="30">
        <v>0.32879999999999998</v>
      </c>
      <c r="J112" s="30">
        <v>199</v>
      </c>
      <c r="K112" s="33">
        <v>432</v>
      </c>
      <c r="L112">
        <f t="shared" si="29"/>
        <v>233</v>
      </c>
      <c r="M112">
        <f t="shared" si="30"/>
        <v>163</v>
      </c>
      <c r="N112">
        <f t="shared" si="31"/>
        <v>0.65965665236051507</v>
      </c>
      <c r="O112" s="4">
        <f t="shared" si="32"/>
        <v>0.32879999999999998</v>
      </c>
      <c r="U112" s="3">
        <f t="shared" si="33"/>
        <v>199</v>
      </c>
      <c r="V112">
        <f t="shared" si="34"/>
        <v>291.25</v>
      </c>
      <c r="W112">
        <f t="shared" si="35"/>
        <v>169.875</v>
      </c>
      <c r="X112">
        <f t="shared" si="39"/>
        <v>-184.00935051806925</v>
      </c>
      <c r="Y112">
        <f t="shared" si="40"/>
        <v>241.45585355066973</v>
      </c>
      <c r="Z112">
        <f t="shared" si="36"/>
        <v>241.45585355066973</v>
      </c>
      <c r="AA112">
        <f t="shared" si="37"/>
        <v>0.24577117098942397</v>
      </c>
      <c r="AB112">
        <f t="shared" si="41"/>
        <v>0.65609669527896985</v>
      </c>
      <c r="AC112">
        <f t="shared" si="38"/>
        <v>57822.711463180429</v>
      </c>
      <c r="AD112" s="4">
        <f t="shared" si="42"/>
        <v>34693.626877908253</v>
      </c>
      <c r="AE112" s="77">
        <f t="shared" si="43"/>
        <v>21016.216216216217</v>
      </c>
      <c r="AF112" s="77">
        <f t="shared" si="44"/>
        <v>13677.410661692036</v>
      </c>
      <c r="AH112" s="79">
        <f t="shared" si="45"/>
        <v>7982.5097925608006</v>
      </c>
      <c r="AI112" s="79">
        <f t="shared" si="46"/>
        <v>-41582.509792560799</v>
      </c>
      <c r="AJ112" s="79">
        <f t="shared" si="47"/>
        <v>-17582.509792560799</v>
      </c>
      <c r="AK112" s="80">
        <f t="shared" si="48"/>
        <v>-17582.509792560799</v>
      </c>
      <c r="AL112" s="80">
        <f t="shared" si="49"/>
        <v>-23582.509792560799</v>
      </c>
      <c r="AM112" s="80">
        <f t="shared" si="50"/>
        <v>-27905.099130868763</v>
      </c>
      <c r="AN112" s="80">
        <f t="shared" si="51"/>
        <v>-3905.0991308687626</v>
      </c>
      <c r="AO112" s="80">
        <f t="shared" si="52"/>
        <v>-3905.0991308687626</v>
      </c>
      <c r="AP112" s="80">
        <f t="shared" si="53"/>
        <v>-9905.0991308687626</v>
      </c>
    </row>
    <row r="113" spans="1:42">
      <c r="A113" s="30" t="s">
        <v>159</v>
      </c>
      <c r="B113" s="30" t="s">
        <v>323</v>
      </c>
      <c r="C113" s="30" t="s">
        <v>356</v>
      </c>
      <c r="D113" s="30">
        <v>2</v>
      </c>
      <c r="E113" s="30">
        <v>2600</v>
      </c>
      <c r="F113" s="29">
        <f t="shared" si="27"/>
        <v>0.97297297297297303</v>
      </c>
      <c r="G113" s="31">
        <f t="shared" si="28"/>
        <v>30356.756756756757</v>
      </c>
      <c r="H113" s="30">
        <v>417</v>
      </c>
      <c r="I113" s="30">
        <v>0.53149999999999997</v>
      </c>
      <c r="J113" s="30">
        <v>366</v>
      </c>
      <c r="K113" s="33">
        <v>594</v>
      </c>
      <c r="L113">
        <f t="shared" si="29"/>
        <v>228</v>
      </c>
      <c r="M113">
        <f t="shared" si="30"/>
        <v>51</v>
      </c>
      <c r="N113">
        <f t="shared" si="31"/>
        <v>0.27894736842105267</v>
      </c>
      <c r="O113" s="4">
        <f t="shared" si="32"/>
        <v>0.53149999999999997</v>
      </c>
      <c r="U113" s="3">
        <f t="shared" si="33"/>
        <v>366</v>
      </c>
      <c r="V113">
        <f t="shared" si="34"/>
        <v>285</v>
      </c>
      <c r="W113">
        <f t="shared" si="35"/>
        <v>337.5</v>
      </c>
      <c r="X113">
        <f t="shared" si="39"/>
        <v>-180.06065200909779</v>
      </c>
      <c r="Y113">
        <f t="shared" si="40"/>
        <v>321.90959059893856</v>
      </c>
      <c r="Z113">
        <f t="shared" si="36"/>
        <v>366</v>
      </c>
      <c r="AA113">
        <f t="shared" si="37"/>
        <v>0.1</v>
      </c>
      <c r="AB113">
        <f t="shared" si="41"/>
        <v>0.77146000000000003</v>
      </c>
      <c r="AC113">
        <f t="shared" si="38"/>
        <v>103059.34139999999</v>
      </c>
      <c r="AD113" s="4">
        <f t="shared" si="42"/>
        <v>61835.604839999993</v>
      </c>
      <c r="AE113" s="77">
        <f t="shared" si="43"/>
        <v>30356.756756756757</v>
      </c>
      <c r="AF113" s="77">
        <f t="shared" si="44"/>
        <v>31478.848083243236</v>
      </c>
      <c r="AH113" s="79">
        <f t="shared" si="45"/>
        <v>9386.0966666666664</v>
      </c>
      <c r="AI113" s="79">
        <f t="shared" si="46"/>
        <v>-42986.096666666665</v>
      </c>
      <c r="AJ113" s="79">
        <f t="shared" si="47"/>
        <v>-18986.096666666665</v>
      </c>
      <c r="AK113" s="80">
        <f t="shared" si="48"/>
        <v>-18986.096666666665</v>
      </c>
      <c r="AL113" s="80">
        <f t="shared" si="49"/>
        <v>-24986.096666666665</v>
      </c>
      <c r="AM113" s="80">
        <f t="shared" si="50"/>
        <v>-11507.248583423428</v>
      </c>
      <c r="AN113" s="80">
        <f t="shared" si="51"/>
        <v>12492.751416576572</v>
      </c>
      <c r="AO113" s="80">
        <f t="shared" si="52"/>
        <v>12492.751416576572</v>
      </c>
      <c r="AP113" s="80">
        <f t="shared" si="53"/>
        <v>6492.7514165765715</v>
      </c>
    </row>
    <row r="114" spans="1:42">
      <c r="A114" s="30" t="s">
        <v>160</v>
      </c>
      <c r="B114" s="30" t="s">
        <v>323</v>
      </c>
      <c r="C114" s="30" t="s">
        <v>357</v>
      </c>
      <c r="D114" s="30">
        <v>1</v>
      </c>
      <c r="E114" s="30">
        <v>2500</v>
      </c>
      <c r="F114" s="29">
        <f t="shared" si="27"/>
        <v>0.97297297297297303</v>
      </c>
      <c r="G114" s="31">
        <f t="shared" si="28"/>
        <v>29189.18918918919</v>
      </c>
      <c r="H114" s="30">
        <v>474</v>
      </c>
      <c r="I114" s="30">
        <v>0.4274</v>
      </c>
      <c r="J114" s="30">
        <v>333</v>
      </c>
      <c r="K114" s="33">
        <v>665</v>
      </c>
      <c r="L114">
        <f t="shared" si="29"/>
        <v>332</v>
      </c>
      <c r="M114">
        <f t="shared" si="30"/>
        <v>141</v>
      </c>
      <c r="N114">
        <f t="shared" si="31"/>
        <v>0.43975903614457834</v>
      </c>
      <c r="O114" s="4">
        <f t="shared" si="32"/>
        <v>0.4274</v>
      </c>
      <c r="U114" s="3">
        <f t="shared" si="33"/>
        <v>333</v>
      </c>
      <c r="V114">
        <f t="shared" si="34"/>
        <v>415</v>
      </c>
      <c r="W114">
        <f t="shared" si="35"/>
        <v>291.5</v>
      </c>
      <c r="X114">
        <f t="shared" si="39"/>
        <v>-262.19358099570383</v>
      </c>
      <c r="Y114">
        <f t="shared" si="40"/>
        <v>368.77185999494566</v>
      </c>
      <c r="Z114">
        <f t="shared" si="36"/>
        <v>368.77185999494566</v>
      </c>
      <c r="AA114">
        <f t="shared" si="37"/>
        <v>0.18619725299986906</v>
      </c>
      <c r="AB114">
        <f t="shared" si="41"/>
        <v>0.70324349397590369</v>
      </c>
      <c r="AC114">
        <f t="shared" si="38"/>
        <v>94657.790125536005</v>
      </c>
      <c r="AD114" s="4">
        <f t="shared" si="42"/>
        <v>56794.6740753216</v>
      </c>
      <c r="AE114" s="77">
        <f t="shared" si="43"/>
        <v>29189.18918918919</v>
      </c>
      <c r="AF114" s="77">
        <f t="shared" si="44"/>
        <v>27605.48488613241</v>
      </c>
      <c r="AH114" s="79">
        <f t="shared" si="45"/>
        <v>8556.1291767068287</v>
      </c>
      <c r="AI114" s="79">
        <f t="shared" si="46"/>
        <v>-42156.129176706832</v>
      </c>
      <c r="AJ114" s="79">
        <f t="shared" si="47"/>
        <v>-18156.129176706829</v>
      </c>
      <c r="AK114" s="80">
        <f t="shared" si="48"/>
        <v>-18156.129176706829</v>
      </c>
      <c r="AL114" s="80">
        <f t="shared" si="49"/>
        <v>-24156.129176706829</v>
      </c>
      <c r="AM114" s="80">
        <f t="shared" si="50"/>
        <v>-14550.644290574422</v>
      </c>
      <c r="AN114" s="80">
        <f t="shared" si="51"/>
        <v>9449.3557094255812</v>
      </c>
      <c r="AO114" s="80">
        <f t="shared" si="52"/>
        <v>9449.3557094255812</v>
      </c>
      <c r="AP114" s="80">
        <f t="shared" si="53"/>
        <v>3449.3557094255812</v>
      </c>
    </row>
    <row r="115" spans="1:42">
      <c r="A115" s="30" t="s">
        <v>161</v>
      </c>
      <c r="B115" s="30" t="s">
        <v>294</v>
      </c>
      <c r="C115" s="30" t="s">
        <v>357</v>
      </c>
      <c r="D115" s="30">
        <v>1</v>
      </c>
      <c r="E115" s="30">
        <v>1500</v>
      </c>
      <c r="F115" s="29">
        <f t="shared" si="27"/>
        <v>0.97297297297297303</v>
      </c>
      <c r="G115" s="31">
        <f t="shared" si="28"/>
        <v>17513.513513513513</v>
      </c>
      <c r="H115" s="30">
        <v>146</v>
      </c>
      <c r="I115" s="30">
        <v>0.24110000000000001</v>
      </c>
      <c r="J115" s="30">
        <v>81</v>
      </c>
      <c r="K115" s="33">
        <v>205</v>
      </c>
      <c r="L115">
        <f t="shared" si="29"/>
        <v>124</v>
      </c>
      <c r="M115">
        <f t="shared" si="30"/>
        <v>65</v>
      </c>
      <c r="N115">
        <f t="shared" si="31"/>
        <v>0.51935483870967747</v>
      </c>
      <c r="O115" s="4">
        <f t="shared" si="32"/>
        <v>0.24110000000000001</v>
      </c>
      <c r="U115" s="3">
        <f t="shared" si="33"/>
        <v>81</v>
      </c>
      <c r="V115">
        <f t="shared" si="34"/>
        <v>155</v>
      </c>
      <c r="W115">
        <f t="shared" si="35"/>
        <v>65.5</v>
      </c>
      <c r="X115">
        <f t="shared" si="39"/>
        <v>-97.92772302249179</v>
      </c>
      <c r="Y115">
        <f t="shared" si="40"/>
        <v>116.04732120293151</v>
      </c>
      <c r="Z115">
        <f t="shared" si="36"/>
        <v>116.04732120293151</v>
      </c>
      <c r="AA115">
        <f t="shared" si="37"/>
        <v>0.32611174969633233</v>
      </c>
      <c r="AB115">
        <f t="shared" si="41"/>
        <v>0.59251516129032256</v>
      </c>
      <c r="AC115">
        <f t="shared" si="38"/>
        <v>25097.325992550665</v>
      </c>
      <c r="AD115" s="4">
        <f t="shared" si="42"/>
        <v>15058.395595530397</v>
      </c>
      <c r="AE115" s="77">
        <f t="shared" si="43"/>
        <v>17513.513513513513</v>
      </c>
      <c r="AF115" s="77">
        <f t="shared" si="44"/>
        <v>-2455.1179179831161</v>
      </c>
      <c r="AH115" s="79">
        <f t="shared" si="45"/>
        <v>7208.9344623655916</v>
      </c>
      <c r="AI115" s="79">
        <f t="shared" si="46"/>
        <v>-40808.934462365592</v>
      </c>
      <c r="AJ115" s="79">
        <f t="shared" si="47"/>
        <v>-16808.934462365592</v>
      </c>
      <c r="AK115" s="80">
        <f t="shared" si="48"/>
        <v>-16808.934462365592</v>
      </c>
      <c r="AL115" s="80">
        <f t="shared" si="49"/>
        <v>-22808.934462365592</v>
      </c>
      <c r="AM115" s="80">
        <f t="shared" si="50"/>
        <v>-43264.052380348709</v>
      </c>
      <c r="AN115" s="80">
        <f t="shared" si="51"/>
        <v>-19264.052380348709</v>
      </c>
      <c r="AO115" s="80">
        <f t="shared" si="52"/>
        <v>-19264.052380348709</v>
      </c>
      <c r="AP115" s="80">
        <f t="shared" si="53"/>
        <v>-25264.052380348709</v>
      </c>
    </row>
    <row r="116" spans="1:42">
      <c r="A116" s="30" t="s">
        <v>162</v>
      </c>
      <c r="B116" s="30" t="s">
        <v>316</v>
      </c>
      <c r="C116" s="30" t="s">
        <v>356</v>
      </c>
      <c r="D116" s="30">
        <v>1</v>
      </c>
      <c r="E116" s="30">
        <v>1700</v>
      </c>
      <c r="F116" s="29">
        <f t="shared" si="27"/>
        <v>0.97297297297297303</v>
      </c>
      <c r="G116" s="31">
        <f t="shared" si="28"/>
        <v>19848.64864864865</v>
      </c>
      <c r="H116" s="30">
        <v>312</v>
      </c>
      <c r="I116" s="30">
        <v>0.41099999999999998</v>
      </c>
      <c r="J116" s="30">
        <v>106</v>
      </c>
      <c r="K116" s="33">
        <v>465</v>
      </c>
      <c r="L116">
        <f t="shared" si="29"/>
        <v>359</v>
      </c>
      <c r="M116">
        <f t="shared" si="30"/>
        <v>206</v>
      </c>
      <c r="N116">
        <f t="shared" si="31"/>
        <v>0.55905292479108637</v>
      </c>
      <c r="O116" s="4">
        <f t="shared" si="32"/>
        <v>0.41099999999999998</v>
      </c>
      <c r="U116" s="3">
        <f t="shared" si="33"/>
        <v>106</v>
      </c>
      <c r="V116">
        <f t="shared" si="34"/>
        <v>448.75</v>
      </c>
      <c r="W116">
        <f t="shared" si="35"/>
        <v>61.125</v>
      </c>
      <c r="X116">
        <f t="shared" si="39"/>
        <v>-283.51655294414962</v>
      </c>
      <c r="Y116">
        <f t="shared" si="40"/>
        <v>271.72167993429366</v>
      </c>
      <c r="Z116">
        <f t="shared" si="36"/>
        <v>271.72167993429366</v>
      </c>
      <c r="AA116">
        <f t="shared" si="37"/>
        <v>0.46929622269480481</v>
      </c>
      <c r="AB116">
        <f t="shared" si="41"/>
        <v>0.47919896935933148</v>
      </c>
      <c r="AC116">
        <f t="shared" si="38"/>
        <v>47526.193376641379</v>
      </c>
      <c r="AD116" s="4">
        <f t="shared" si="42"/>
        <v>28515.716025984828</v>
      </c>
      <c r="AE116" s="77">
        <f t="shared" si="43"/>
        <v>19848.64864864865</v>
      </c>
      <c r="AF116" s="77">
        <f t="shared" si="44"/>
        <v>8667.0673773361777</v>
      </c>
      <c r="AH116" s="79">
        <f t="shared" si="45"/>
        <v>5830.2541272051994</v>
      </c>
      <c r="AI116" s="79">
        <f t="shared" si="46"/>
        <v>-39430.254127205197</v>
      </c>
      <c r="AJ116" s="79">
        <f t="shared" si="47"/>
        <v>-15430.2541272052</v>
      </c>
      <c r="AK116" s="80">
        <f t="shared" si="48"/>
        <v>-15430.2541272052</v>
      </c>
      <c r="AL116" s="80">
        <f t="shared" si="49"/>
        <v>-21430.2541272052</v>
      </c>
      <c r="AM116" s="80">
        <f t="shared" si="50"/>
        <v>-30763.186749869019</v>
      </c>
      <c r="AN116" s="80">
        <f t="shared" si="51"/>
        <v>-6763.1867498690226</v>
      </c>
      <c r="AO116" s="80">
        <f t="shared" si="52"/>
        <v>-6763.1867498690226</v>
      </c>
      <c r="AP116" s="80">
        <f t="shared" si="53"/>
        <v>-12763.186749869023</v>
      </c>
    </row>
    <row r="117" spans="1:42">
      <c r="A117" s="30" t="s">
        <v>163</v>
      </c>
      <c r="B117" s="30" t="s">
        <v>323</v>
      </c>
      <c r="C117" s="30" t="s">
        <v>357</v>
      </c>
      <c r="D117" s="30">
        <v>2</v>
      </c>
      <c r="E117" s="30">
        <v>3600</v>
      </c>
      <c r="F117" s="29">
        <f t="shared" si="27"/>
        <v>0.97297297297297303</v>
      </c>
      <c r="G117" s="31">
        <f t="shared" si="28"/>
        <v>42032.432432432433</v>
      </c>
      <c r="H117" s="30">
        <v>491</v>
      </c>
      <c r="I117" s="30">
        <v>0.39729999999999999</v>
      </c>
      <c r="J117" s="30">
        <v>336</v>
      </c>
      <c r="K117" s="33">
        <v>624</v>
      </c>
      <c r="L117">
        <f t="shared" si="29"/>
        <v>288</v>
      </c>
      <c r="M117">
        <f t="shared" si="30"/>
        <v>155</v>
      </c>
      <c r="N117">
        <f t="shared" si="31"/>
        <v>0.53055555555555556</v>
      </c>
      <c r="O117" s="4">
        <f t="shared" si="32"/>
        <v>0.39729999999999999</v>
      </c>
      <c r="U117" s="3">
        <f t="shared" si="33"/>
        <v>336</v>
      </c>
      <c r="V117">
        <f t="shared" si="34"/>
        <v>360</v>
      </c>
      <c r="W117">
        <f t="shared" si="35"/>
        <v>300</v>
      </c>
      <c r="X117">
        <f t="shared" si="39"/>
        <v>-227.44503411675512</v>
      </c>
      <c r="Y117">
        <f t="shared" si="40"/>
        <v>343.46474601971192</v>
      </c>
      <c r="Z117">
        <f t="shared" si="36"/>
        <v>343.46474601971192</v>
      </c>
      <c r="AA117">
        <f t="shared" si="37"/>
        <v>0.1207354056103109</v>
      </c>
      <c r="AB117">
        <f t="shared" si="41"/>
        <v>0.75505</v>
      </c>
      <c r="AC117">
        <f t="shared" si="38"/>
        <v>94656.56561599698</v>
      </c>
      <c r="AD117" s="4">
        <f t="shared" si="42"/>
        <v>56793.939369598185</v>
      </c>
      <c r="AE117" s="77">
        <f t="shared" si="43"/>
        <v>42032.432432432433</v>
      </c>
      <c r="AF117" s="77">
        <f t="shared" si="44"/>
        <v>14761.506937165752</v>
      </c>
      <c r="AH117" s="79">
        <f t="shared" si="45"/>
        <v>9186.4416666666675</v>
      </c>
      <c r="AI117" s="79">
        <f t="shared" si="46"/>
        <v>-42786.441666666666</v>
      </c>
      <c r="AJ117" s="79">
        <f t="shared" si="47"/>
        <v>-18786.441666666666</v>
      </c>
      <c r="AK117" s="80">
        <f t="shared" si="48"/>
        <v>-18786.441666666666</v>
      </c>
      <c r="AL117" s="80">
        <f t="shared" si="49"/>
        <v>-24786.441666666666</v>
      </c>
      <c r="AM117" s="80">
        <f t="shared" si="50"/>
        <v>-28024.934729500914</v>
      </c>
      <c r="AN117" s="80">
        <f t="shared" si="51"/>
        <v>-4024.9347295009138</v>
      </c>
      <c r="AO117" s="80">
        <f t="shared" si="52"/>
        <v>-4024.9347295009138</v>
      </c>
      <c r="AP117" s="80">
        <f t="shared" si="53"/>
        <v>-10024.934729500914</v>
      </c>
    </row>
    <row r="118" spans="1:42">
      <c r="A118" s="30" t="s">
        <v>164</v>
      </c>
      <c r="B118" s="30" t="s">
        <v>324</v>
      </c>
      <c r="C118" s="30" t="s">
        <v>356</v>
      </c>
      <c r="D118" s="30">
        <v>1</v>
      </c>
      <c r="E118" s="30">
        <v>1200</v>
      </c>
      <c r="F118" s="29">
        <f t="shared" si="27"/>
        <v>0.97297297297297303</v>
      </c>
      <c r="G118" s="31">
        <f t="shared" si="28"/>
        <v>14010.810810810812</v>
      </c>
      <c r="H118" s="30">
        <v>204</v>
      </c>
      <c r="I118" s="30">
        <v>0.79730000000000001</v>
      </c>
      <c r="J118" s="30">
        <v>173</v>
      </c>
      <c r="K118" s="33">
        <v>395</v>
      </c>
      <c r="L118">
        <f t="shared" si="29"/>
        <v>222</v>
      </c>
      <c r="M118">
        <f t="shared" si="30"/>
        <v>31</v>
      </c>
      <c r="N118">
        <f t="shared" si="31"/>
        <v>0.21171171171171171</v>
      </c>
      <c r="O118" s="4">
        <f t="shared" si="32"/>
        <v>0.79730000000000001</v>
      </c>
      <c r="U118" s="3">
        <f t="shared" si="33"/>
        <v>173</v>
      </c>
      <c r="V118">
        <f t="shared" si="34"/>
        <v>277.5</v>
      </c>
      <c r="W118">
        <f t="shared" si="35"/>
        <v>145.25</v>
      </c>
      <c r="X118">
        <f t="shared" si="39"/>
        <v>-175.32221379833206</v>
      </c>
      <c r="Y118">
        <f t="shared" si="40"/>
        <v>221.75407505686127</v>
      </c>
      <c r="Z118">
        <f t="shared" si="36"/>
        <v>221.75407505686127</v>
      </c>
      <c r="AA118">
        <f t="shared" si="37"/>
        <v>0.27569036056526586</v>
      </c>
      <c r="AB118">
        <f t="shared" si="41"/>
        <v>0.63241864864864861</v>
      </c>
      <c r="AC118">
        <f t="shared" si="38"/>
        <v>51188.115555123783</v>
      </c>
      <c r="AD118" s="4">
        <f t="shared" si="42"/>
        <v>30712.869333074268</v>
      </c>
      <c r="AE118" s="77">
        <f t="shared" si="43"/>
        <v>14010.810810810812</v>
      </c>
      <c r="AF118" s="77">
        <f t="shared" si="44"/>
        <v>16702.058522263455</v>
      </c>
      <c r="AH118" s="79">
        <f t="shared" si="45"/>
        <v>7694.4268918918924</v>
      </c>
      <c r="AI118" s="79">
        <f t="shared" si="46"/>
        <v>-41294.42689189189</v>
      </c>
      <c r="AJ118" s="79">
        <f t="shared" si="47"/>
        <v>-17294.426891891893</v>
      </c>
      <c r="AK118" s="80">
        <f t="shared" si="48"/>
        <v>-17294.426891891893</v>
      </c>
      <c r="AL118" s="80">
        <f t="shared" si="49"/>
        <v>-23294.426891891893</v>
      </c>
      <c r="AM118" s="80">
        <f t="shared" si="50"/>
        <v>-24592.368369628435</v>
      </c>
      <c r="AN118" s="80">
        <f t="shared" si="51"/>
        <v>-592.36836962843881</v>
      </c>
      <c r="AO118" s="80">
        <f t="shared" si="52"/>
        <v>-592.36836962843881</v>
      </c>
      <c r="AP118" s="80">
        <f t="shared" si="53"/>
        <v>-6592.3683696284388</v>
      </c>
    </row>
    <row r="119" spans="1:42">
      <c r="A119" s="30" t="s">
        <v>165</v>
      </c>
      <c r="B119" s="30" t="s">
        <v>324</v>
      </c>
      <c r="C119" s="30" t="s">
        <v>356</v>
      </c>
      <c r="D119" s="30">
        <v>2</v>
      </c>
      <c r="E119" s="30">
        <v>1600</v>
      </c>
      <c r="F119" s="29">
        <f t="shared" si="27"/>
        <v>0.97297297297297303</v>
      </c>
      <c r="G119" s="31">
        <f t="shared" si="28"/>
        <v>18681.081081081084</v>
      </c>
      <c r="H119" s="30">
        <v>245</v>
      </c>
      <c r="I119" s="30">
        <v>0.68769999999999998</v>
      </c>
      <c r="J119" s="30">
        <v>228</v>
      </c>
      <c r="K119" s="33">
        <v>456</v>
      </c>
      <c r="L119">
        <f t="shared" si="29"/>
        <v>228</v>
      </c>
      <c r="M119">
        <f t="shared" si="30"/>
        <v>17</v>
      </c>
      <c r="N119">
        <f t="shared" si="31"/>
        <v>0.15964912280701754</v>
      </c>
      <c r="O119" s="4">
        <f t="shared" si="32"/>
        <v>0.68769999999999998</v>
      </c>
      <c r="U119" s="3">
        <f t="shared" si="33"/>
        <v>228</v>
      </c>
      <c r="V119">
        <f t="shared" si="34"/>
        <v>285</v>
      </c>
      <c r="W119">
        <f t="shared" si="35"/>
        <v>199.5</v>
      </c>
      <c r="X119">
        <f t="shared" si="39"/>
        <v>-180.06065200909779</v>
      </c>
      <c r="Y119">
        <f t="shared" si="40"/>
        <v>252.90959059893862</v>
      </c>
      <c r="Z119">
        <f t="shared" si="36"/>
        <v>252.90959059893862</v>
      </c>
      <c r="AA119">
        <f t="shared" si="37"/>
        <v>0.18740207227697761</v>
      </c>
      <c r="AB119">
        <f t="shared" si="41"/>
        <v>0.70228999999999997</v>
      </c>
      <c r="AC119">
        <f t="shared" si="38"/>
        <v>64829.794879330933</v>
      </c>
      <c r="AD119" s="4">
        <f t="shared" si="42"/>
        <v>38897.876927598561</v>
      </c>
      <c r="AE119" s="77">
        <f t="shared" si="43"/>
        <v>18681.081081081084</v>
      </c>
      <c r="AF119" s="77">
        <f t="shared" si="44"/>
        <v>20216.795846517478</v>
      </c>
      <c r="AH119" s="79">
        <f t="shared" si="45"/>
        <v>8544.5283333333336</v>
      </c>
      <c r="AI119" s="79">
        <f t="shared" si="46"/>
        <v>-42144.528333333335</v>
      </c>
      <c r="AJ119" s="79">
        <f t="shared" si="47"/>
        <v>-18144.528333333335</v>
      </c>
      <c r="AK119" s="80">
        <f t="shared" si="48"/>
        <v>-18144.528333333335</v>
      </c>
      <c r="AL119" s="80">
        <f t="shared" si="49"/>
        <v>-24144.528333333335</v>
      </c>
      <c r="AM119" s="80">
        <f t="shared" si="50"/>
        <v>-21927.732486815858</v>
      </c>
      <c r="AN119" s="80">
        <f t="shared" si="51"/>
        <v>2072.2675131841424</v>
      </c>
      <c r="AO119" s="80">
        <f t="shared" si="52"/>
        <v>2072.2675131841424</v>
      </c>
      <c r="AP119" s="80">
        <f t="shared" si="53"/>
        <v>-3927.7324868158576</v>
      </c>
    </row>
    <row r="120" spans="1:42">
      <c r="A120" s="30" t="s">
        <v>166</v>
      </c>
      <c r="B120" s="30" t="s">
        <v>324</v>
      </c>
      <c r="C120" s="30" t="s">
        <v>357</v>
      </c>
      <c r="D120" s="30">
        <v>1</v>
      </c>
      <c r="E120" s="30">
        <v>1000</v>
      </c>
      <c r="F120" s="29">
        <f t="shared" si="27"/>
        <v>0.97297297297297303</v>
      </c>
      <c r="G120" s="31">
        <f t="shared" si="28"/>
        <v>11675.675675675677</v>
      </c>
      <c r="H120" s="30">
        <v>197</v>
      </c>
      <c r="I120" s="30">
        <v>0.58899999999999997</v>
      </c>
      <c r="J120" s="30">
        <v>155</v>
      </c>
      <c r="K120" s="33">
        <v>252</v>
      </c>
      <c r="L120">
        <f t="shared" si="29"/>
        <v>97</v>
      </c>
      <c r="M120">
        <f t="shared" si="30"/>
        <v>42</v>
      </c>
      <c r="N120">
        <f t="shared" si="31"/>
        <v>0.44639175257731956</v>
      </c>
      <c r="O120" s="4">
        <f t="shared" si="32"/>
        <v>0.58899999999999997</v>
      </c>
      <c r="U120" s="3">
        <f t="shared" si="33"/>
        <v>155</v>
      </c>
      <c r="V120">
        <f t="shared" si="34"/>
        <v>121.25</v>
      </c>
      <c r="W120">
        <f t="shared" si="35"/>
        <v>142.875</v>
      </c>
      <c r="X120">
        <f t="shared" si="39"/>
        <v>-76.604751074045993</v>
      </c>
      <c r="Y120">
        <f t="shared" si="40"/>
        <v>136.59750126358352</v>
      </c>
      <c r="Z120">
        <f t="shared" si="36"/>
        <v>155</v>
      </c>
      <c r="AA120">
        <f t="shared" si="37"/>
        <v>0.1</v>
      </c>
      <c r="AB120">
        <f t="shared" si="41"/>
        <v>0.77146000000000003</v>
      </c>
      <c r="AC120">
        <f t="shared" si="38"/>
        <v>43645.349500000004</v>
      </c>
      <c r="AD120" s="4">
        <f t="shared" si="42"/>
        <v>26187.209700000003</v>
      </c>
      <c r="AE120" s="77">
        <f t="shared" si="43"/>
        <v>11675.675675675677</v>
      </c>
      <c r="AF120" s="77">
        <f t="shared" si="44"/>
        <v>14511.534024324326</v>
      </c>
      <c r="AH120" s="79">
        <f t="shared" si="45"/>
        <v>9386.0966666666664</v>
      </c>
      <c r="AI120" s="79">
        <f t="shared" si="46"/>
        <v>-42986.096666666665</v>
      </c>
      <c r="AJ120" s="79">
        <f t="shared" si="47"/>
        <v>-18986.096666666665</v>
      </c>
      <c r="AK120" s="80">
        <f t="shared" si="48"/>
        <v>-18986.096666666665</v>
      </c>
      <c r="AL120" s="80">
        <f t="shared" si="49"/>
        <v>-24986.096666666665</v>
      </c>
      <c r="AM120" s="80">
        <f t="shared" si="50"/>
        <v>-28474.562642342338</v>
      </c>
      <c r="AN120" s="80">
        <f t="shared" si="51"/>
        <v>-4474.5626423423382</v>
      </c>
      <c r="AO120" s="80">
        <f t="shared" si="52"/>
        <v>-4474.5626423423382</v>
      </c>
      <c r="AP120" s="80">
        <f t="shared" si="53"/>
        <v>-10474.562642342338</v>
      </c>
    </row>
    <row r="121" spans="1:42">
      <c r="A121" s="30" t="s">
        <v>167</v>
      </c>
      <c r="B121" s="30" t="s">
        <v>324</v>
      </c>
      <c r="C121" s="30" t="s">
        <v>357</v>
      </c>
      <c r="D121" s="30">
        <v>2</v>
      </c>
      <c r="E121" s="30">
        <v>1500</v>
      </c>
      <c r="F121" s="29">
        <f t="shared" si="27"/>
        <v>0.97297297297297303</v>
      </c>
      <c r="G121" s="31">
        <f t="shared" si="28"/>
        <v>17513.513513513513</v>
      </c>
      <c r="H121" s="30">
        <v>195</v>
      </c>
      <c r="I121" s="30">
        <v>0.61919999999999997</v>
      </c>
      <c r="J121" s="30">
        <v>158</v>
      </c>
      <c r="K121" s="33">
        <v>236</v>
      </c>
      <c r="L121">
        <f t="shared" si="29"/>
        <v>78</v>
      </c>
      <c r="M121">
        <f t="shared" si="30"/>
        <v>37</v>
      </c>
      <c r="N121">
        <f t="shared" si="31"/>
        <v>0.47948717948717956</v>
      </c>
      <c r="O121" s="4">
        <f t="shared" si="32"/>
        <v>0.61919999999999997</v>
      </c>
      <c r="U121" s="3">
        <f t="shared" si="33"/>
        <v>158</v>
      </c>
      <c r="V121">
        <f t="shared" si="34"/>
        <v>97.5</v>
      </c>
      <c r="W121">
        <f t="shared" si="35"/>
        <v>148.25</v>
      </c>
      <c r="X121">
        <f t="shared" si="39"/>
        <v>-61.59969673995451</v>
      </c>
      <c r="Y121">
        <f t="shared" si="40"/>
        <v>126.52170204700532</v>
      </c>
      <c r="Z121">
        <f t="shared" si="36"/>
        <v>158</v>
      </c>
      <c r="AA121">
        <f t="shared" si="37"/>
        <v>0.1</v>
      </c>
      <c r="AB121">
        <f t="shared" si="41"/>
        <v>0.77146000000000003</v>
      </c>
      <c r="AC121">
        <f t="shared" si="38"/>
        <v>44490.0982</v>
      </c>
      <c r="AD121" s="4">
        <f t="shared" si="42"/>
        <v>26694.058919999999</v>
      </c>
      <c r="AE121" s="77">
        <f t="shared" si="43"/>
        <v>17513.513513513513</v>
      </c>
      <c r="AF121" s="77">
        <f t="shared" si="44"/>
        <v>9180.5454064864862</v>
      </c>
      <c r="AH121" s="79">
        <f t="shared" si="45"/>
        <v>9386.0966666666664</v>
      </c>
      <c r="AI121" s="79">
        <f t="shared" si="46"/>
        <v>-42986.096666666665</v>
      </c>
      <c r="AJ121" s="79">
        <f t="shared" si="47"/>
        <v>-18986.096666666665</v>
      </c>
      <c r="AK121" s="80">
        <f t="shared" si="48"/>
        <v>-18986.096666666665</v>
      </c>
      <c r="AL121" s="80">
        <f t="shared" si="49"/>
        <v>-24986.096666666665</v>
      </c>
      <c r="AM121" s="80">
        <f t="shared" si="50"/>
        <v>-33805.551260180175</v>
      </c>
      <c r="AN121" s="80">
        <f t="shared" si="51"/>
        <v>-9805.5512601801784</v>
      </c>
      <c r="AO121" s="80">
        <f t="shared" si="52"/>
        <v>-9805.5512601801784</v>
      </c>
      <c r="AP121" s="80">
        <f t="shared" si="53"/>
        <v>-15805.551260180178</v>
      </c>
    </row>
    <row r="122" spans="1:42">
      <c r="A122" s="30" t="s">
        <v>168</v>
      </c>
      <c r="B122" s="30" t="s">
        <v>325</v>
      </c>
      <c r="C122" s="30" t="s">
        <v>356</v>
      </c>
      <c r="D122" s="30">
        <v>1</v>
      </c>
      <c r="E122" s="30">
        <v>750</v>
      </c>
      <c r="F122" s="29">
        <f t="shared" si="27"/>
        <v>0.97297297297297303</v>
      </c>
      <c r="G122" s="31">
        <f t="shared" si="28"/>
        <v>8756.7567567567567</v>
      </c>
      <c r="H122" s="30">
        <v>124</v>
      </c>
      <c r="I122" s="30">
        <v>0.45479999999999998</v>
      </c>
      <c r="J122" s="30">
        <v>89</v>
      </c>
      <c r="K122" s="33">
        <v>155</v>
      </c>
      <c r="L122">
        <f t="shared" si="29"/>
        <v>66</v>
      </c>
      <c r="M122">
        <f t="shared" si="30"/>
        <v>35</v>
      </c>
      <c r="N122">
        <f t="shared" si="31"/>
        <v>0.52424242424242429</v>
      </c>
      <c r="O122" s="4">
        <f t="shared" si="32"/>
        <v>0.45479999999999998</v>
      </c>
      <c r="U122" s="3">
        <f t="shared" si="33"/>
        <v>89</v>
      </c>
      <c r="V122">
        <f t="shared" si="34"/>
        <v>82.5</v>
      </c>
      <c r="W122">
        <f t="shared" si="35"/>
        <v>80.75</v>
      </c>
      <c r="X122">
        <f t="shared" si="39"/>
        <v>-52.122820318423045</v>
      </c>
      <c r="Y122">
        <f t="shared" si="40"/>
        <v>84.710670962850642</v>
      </c>
      <c r="Z122">
        <f t="shared" si="36"/>
        <v>89</v>
      </c>
      <c r="AA122">
        <f t="shared" si="37"/>
        <v>0.1</v>
      </c>
      <c r="AB122">
        <f t="shared" si="41"/>
        <v>0.77146000000000003</v>
      </c>
      <c r="AC122">
        <f t="shared" si="38"/>
        <v>25060.878100000002</v>
      </c>
      <c r="AD122" s="4">
        <f t="shared" si="42"/>
        <v>15036.52686</v>
      </c>
      <c r="AE122" s="77">
        <f t="shared" si="43"/>
        <v>8756.7567567567567</v>
      </c>
      <c r="AF122" s="77">
        <f t="shared" si="44"/>
        <v>6279.7701032432433</v>
      </c>
      <c r="AH122" s="79">
        <f t="shared" si="45"/>
        <v>9386.0966666666664</v>
      </c>
      <c r="AI122" s="79">
        <f t="shared" si="46"/>
        <v>-42986.096666666665</v>
      </c>
      <c r="AJ122" s="79">
        <f t="shared" si="47"/>
        <v>-18986.096666666665</v>
      </c>
      <c r="AK122" s="80">
        <f t="shared" si="48"/>
        <v>-18986.096666666665</v>
      </c>
      <c r="AL122" s="80">
        <f t="shared" si="49"/>
        <v>-24986.096666666665</v>
      </c>
      <c r="AM122" s="80">
        <f t="shared" si="50"/>
        <v>-36706.326563423419</v>
      </c>
      <c r="AN122" s="80">
        <f t="shared" si="51"/>
        <v>-12706.326563423421</v>
      </c>
      <c r="AO122" s="80">
        <f t="shared" si="52"/>
        <v>-12706.326563423421</v>
      </c>
      <c r="AP122" s="80">
        <f t="shared" si="53"/>
        <v>-18706.326563423419</v>
      </c>
    </row>
    <row r="123" spans="1:42">
      <c r="A123" s="30" t="s">
        <v>169</v>
      </c>
      <c r="B123" s="30" t="s">
        <v>325</v>
      </c>
      <c r="C123" s="30" t="s">
        <v>356</v>
      </c>
      <c r="D123" s="30">
        <v>2</v>
      </c>
      <c r="E123" s="30">
        <v>1040</v>
      </c>
      <c r="F123" s="29">
        <f t="shared" si="27"/>
        <v>0.97297297297297303</v>
      </c>
      <c r="G123" s="31">
        <f t="shared" si="28"/>
        <v>12142.702702702703</v>
      </c>
      <c r="H123" s="30">
        <v>156</v>
      </c>
      <c r="I123" s="30">
        <v>0.48770000000000002</v>
      </c>
      <c r="J123" s="30">
        <v>115</v>
      </c>
      <c r="K123" s="33">
        <v>179</v>
      </c>
      <c r="L123">
        <f t="shared" si="29"/>
        <v>64</v>
      </c>
      <c r="M123">
        <f t="shared" si="30"/>
        <v>41</v>
      </c>
      <c r="N123">
        <f t="shared" si="31"/>
        <v>0.61250000000000004</v>
      </c>
      <c r="O123" s="4">
        <f t="shared" si="32"/>
        <v>0.48770000000000002</v>
      </c>
      <c r="U123" s="3">
        <f t="shared" si="33"/>
        <v>115</v>
      </c>
      <c r="V123">
        <f t="shared" si="34"/>
        <v>80</v>
      </c>
      <c r="W123">
        <f t="shared" si="35"/>
        <v>107</v>
      </c>
      <c r="X123">
        <f t="shared" si="39"/>
        <v>-50.543340914834474</v>
      </c>
      <c r="Y123">
        <f t="shared" si="40"/>
        <v>96.49216578215821</v>
      </c>
      <c r="Z123">
        <f t="shared" si="36"/>
        <v>115</v>
      </c>
      <c r="AA123">
        <f t="shared" si="37"/>
        <v>0.1</v>
      </c>
      <c r="AB123">
        <f t="shared" si="41"/>
        <v>0.77146000000000003</v>
      </c>
      <c r="AC123">
        <f t="shared" si="38"/>
        <v>32382.033500000001</v>
      </c>
      <c r="AD123" s="4">
        <f t="shared" si="42"/>
        <v>19429.220099999999</v>
      </c>
      <c r="AE123" s="77">
        <f t="shared" si="43"/>
        <v>12142.702702702703</v>
      </c>
      <c r="AF123" s="77">
        <f t="shared" si="44"/>
        <v>7286.5173972972952</v>
      </c>
      <c r="AH123" s="79">
        <f t="shared" si="45"/>
        <v>9386.0966666666664</v>
      </c>
      <c r="AI123" s="79">
        <f t="shared" si="46"/>
        <v>-42986.096666666665</v>
      </c>
      <c r="AJ123" s="79">
        <f t="shared" si="47"/>
        <v>-18986.096666666665</v>
      </c>
      <c r="AK123" s="80">
        <f t="shared" si="48"/>
        <v>-18986.096666666665</v>
      </c>
      <c r="AL123" s="80">
        <f t="shared" si="49"/>
        <v>-24986.096666666665</v>
      </c>
      <c r="AM123" s="80">
        <f t="shared" si="50"/>
        <v>-35699.579269369366</v>
      </c>
      <c r="AN123" s="80">
        <f t="shared" si="51"/>
        <v>-11699.579269369369</v>
      </c>
      <c r="AO123" s="80">
        <f t="shared" si="52"/>
        <v>-11699.579269369369</v>
      </c>
      <c r="AP123" s="80">
        <f t="shared" si="53"/>
        <v>-17699.579269369369</v>
      </c>
    </row>
    <row r="124" spans="1:42">
      <c r="A124" s="30" t="s">
        <v>170</v>
      </c>
      <c r="B124" s="30" t="s">
        <v>325</v>
      </c>
      <c r="C124" s="30" t="s">
        <v>357</v>
      </c>
      <c r="D124" s="30">
        <v>1</v>
      </c>
      <c r="E124" s="30">
        <v>900</v>
      </c>
      <c r="F124" s="29">
        <f t="shared" si="27"/>
        <v>0.97297297297297303</v>
      </c>
      <c r="G124" s="31">
        <f t="shared" si="28"/>
        <v>10508.108108108108</v>
      </c>
      <c r="H124" s="30">
        <v>256</v>
      </c>
      <c r="I124" s="30">
        <v>0.47949999999999998</v>
      </c>
      <c r="J124" s="30">
        <v>152</v>
      </c>
      <c r="K124" s="33">
        <v>300</v>
      </c>
      <c r="L124">
        <f t="shared" si="29"/>
        <v>148</v>
      </c>
      <c r="M124">
        <f t="shared" si="30"/>
        <v>104</v>
      </c>
      <c r="N124">
        <f t="shared" si="31"/>
        <v>0.66216216216216217</v>
      </c>
      <c r="O124" s="4">
        <f t="shared" si="32"/>
        <v>0.47949999999999998</v>
      </c>
      <c r="U124" s="3">
        <f t="shared" si="33"/>
        <v>152</v>
      </c>
      <c r="V124">
        <f t="shared" si="34"/>
        <v>185</v>
      </c>
      <c r="W124">
        <f t="shared" si="35"/>
        <v>133.5</v>
      </c>
      <c r="X124">
        <f t="shared" si="39"/>
        <v>-116.88147586555472</v>
      </c>
      <c r="Y124">
        <f t="shared" si="40"/>
        <v>166.16938337124085</v>
      </c>
      <c r="Z124">
        <f t="shared" si="36"/>
        <v>166.16938337124085</v>
      </c>
      <c r="AA124">
        <f t="shared" si="37"/>
        <v>0.17659126146616677</v>
      </c>
      <c r="AB124">
        <f t="shared" si="41"/>
        <v>0.71084567567567558</v>
      </c>
      <c r="AC124">
        <f t="shared" si="38"/>
        <v>43114.08747368613</v>
      </c>
      <c r="AD124" s="4">
        <f t="shared" si="42"/>
        <v>25868.452484211677</v>
      </c>
      <c r="AE124" s="77">
        <f t="shared" si="43"/>
        <v>10508.108108108108</v>
      </c>
      <c r="AF124" s="77">
        <f t="shared" si="44"/>
        <v>15360.344376103569</v>
      </c>
      <c r="AH124" s="79">
        <f t="shared" si="45"/>
        <v>8648.622387387386</v>
      </c>
      <c r="AI124" s="79">
        <f t="shared" si="46"/>
        <v>-42248.622387387382</v>
      </c>
      <c r="AJ124" s="79">
        <f t="shared" si="47"/>
        <v>-18248.622387387386</v>
      </c>
      <c r="AK124" s="80">
        <f t="shared" si="48"/>
        <v>-18248.622387387386</v>
      </c>
      <c r="AL124" s="80">
        <f t="shared" si="49"/>
        <v>-24248.622387387386</v>
      </c>
      <c r="AM124" s="80">
        <f t="shared" si="50"/>
        <v>-26888.278011283815</v>
      </c>
      <c r="AN124" s="80">
        <f t="shared" si="51"/>
        <v>-2888.2780112838172</v>
      </c>
      <c r="AO124" s="80">
        <f t="shared" si="52"/>
        <v>-2888.2780112838172</v>
      </c>
      <c r="AP124" s="80">
        <f t="shared" si="53"/>
        <v>-8888.2780112838172</v>
      </c>
    </row>
    <row r="125" spans="1:42">
      <c r="A125" s="30" t="s">
        <v>171</v>
      </c>
      <c r="B125" s="30" t="s">
        <v>325</v>
      </c>
      <c r="C125" s="30" t="s">
        <v>357</v>
      </c>
      <c r="D125" s="30">
        <v>2</v>
      </c>
      <c r="E125" s="30">
        <v>1400</v>
      </c>
      <c r="F125" s="29">
        <f t="shared" si="27"/>
        <v>0.97297297297297303</v>
      </c>
      <c r="G125" s="31">
        <f t="shared" si="28"/>
        <v>16345.945945945947</v>
      </c>
      <c r="H125" s="30">
        <v>284</v>
      </c>
      <c r="I125" s="30">
        <v>0.49320000000000003</v>
      </c>
      <c r="J125" s="30">
        <v>175</v>
      </c>
      <c r="K125" s="33">
        <v>368</v>
      </c>
      <c r="L125">
        <f t="shared" si="29"/>
        <v>193</v>
      </c>
      <c r="M125">
        <f t="shared" si="30"/>
        <v>109</v>
      </c>
      <c r="N125">
        <f t="shared" si="31"/>
        <v>0.55181347150259075</v>
      </c>
      <c r="O125" s="4">
        <f t="shared" si="32"/>
        <v>0.49320000000000003</v>
      </c>
      <c r="U125" s="3">
        <f t="shared" si="33"/>
        <v>175</v>
      </c>
      <c r="V125">
        <f t="shared" si="34"/>
        <v>241.25</v>
      </c>
      <c r="W125">
        <f t="shared" si="35"/>
        <v>150.875</v>
      </c>
      <c r="X125">
        <f t="shared" si="39"/>
        <v>-152.41976244629771</v>
      </c>
      <c r="Y125">
        <f t="shared" si="40"/>
        <v>205.08574993682083</v>
      </c>
      <c r="Z125">
        <f t="shared" si="36"/>
        <v>205.08574993682083</v>
      </c>
      <c r="AA125">
        <f t="shared" si="37"/>
        <v>0.22470777175884282</v>
      </c>
      <c r="AB125">
        <f t="shared" si="41"/>
        <v>0.6727662694300518</v>
      </c>
      <c r="AC125">
        <f t="shared" si="38"/>
        <v>50360.79283786469</v>
      </c>
      <c r="AD125" s="4">
        <f t="shared" si="42"/>
        <v>30216.475702718813</v>
      </c>
      <c r="AE125" s="77">
        <f t="shared" si="43"/>
        <v>16345.945945945947</v>
      </c>
      <c r="AF125" s="77">
        <f t="shared" si="44"/>
        <v>13870.529756772867</v>
      </c>
      <c r="AH125" s="79">
        <f t="shared" si="45"/>
        <v>8185.3229447322956</v>
      </c>
      <c r="AI125" s="79">
        <f t="shared" si="46"/>
        <v>-41785.322944732296</v>
      </c>
      <c r="AJ125" s="79">
        <f t="shared" si="47"/>
        <v>-17785.322944732296</v>
      </c>
      <c r="AK125" s="80">
        <f t="shared" si="48"/>
        <v>-17785.322944732296</v>
      </c>
      <c r="AL125" s="80">
        <f t="shared" si="49"/>
        <v>-23785.322944732296</v>
      </c>
      <c r="AM125" s="80">
        <f t="shared" si="50"/>
        <v>-27914.793187959429</v>
      </c>
      <c r="AN125" s="80">
        <f t="shared" si="51"/>
        <v>-3914.7931879594289</v>
      </c>
      <c r="AO125" s="80">
        <f t="shared" si="52"/>
        <v>-3914.7931879594289</v>
      </c>
      <c r="AP125" s="80">
        <f t="shared" si="53"/>
        <v>-9914.7931879594289</v>
      </c>
    </row>
    <row r="126" spans="1:42">
      <c r="A126" s="30" t="s">
        <v>172</v>
      </c>
      <c r="B126" s="30" t="s">
        <v>326</v>
      </c>
      <c r="C126" s="30" t="s">
        <v>356</v>
      </c>
      <c r="D126" s="30">
        <v>1</v>
      </c>
      <c r="E126" s="30">
        <v>825</v>
      </c>
      <c r="F126" s="29">
        <f t="shared" si="27"/>
        <v>0.97297297297297303</v>
      </c>
      <c r="G126" s="31">
        <f t="shared" si="28"/>
        <v>9632.4324324324334</v>
      </c>
      <c r="H126" s="30">
        <v>128</v>
      </c>
      <c r="I126" s="30">
        <v>0.36159999999999998</v>
      </c>
      <c r="J126" s="30">
        <v>77</v>
      </c>
      <c r="K126" s="33">
        <v>161</v>
      </c>
      <c r="L126">
        <f t="shared" si="29"/>
        <v>84</v>
      </c>
      <c r="M126">
        <f t="shared" si="30"/>
        <v>51</v>
      </c>
      <c r="N126">
        <f t="shared" si="31"/>
        <v>0.58571428571428574</v>
      </c>
      <c r="O126" s="4">
        <f t="shared" si="32"/>
        <v>0.36159999999999998</v>
      </c>
      <c r="U126" s="3">
        <f t="shared" si="33"/>
        <v>77</v>
      </c>
      <c r="V126">
        <f t="shared" si="34"/>
        <v>105</v>
      </c>
      <c r="W126">
        <f t="shared" si="35"/>
        <v>66.5</v>
      </c>
      <c r="X126">
        <f t="shared" si="39"/>
        <v>-66.338134950720246</v>
      </c>
      <c r="Y126">
        <f t="shared" si="40"/>
        <v>89.677217589082645</v>
      </c>
      <c r="Z126">
        <f t="shared" si="36"/>
        <v>89.677217589082645</v>
      </c>
      <c r="AA126">
        <f t="shared" si="37"/>
        <v>0.22073540561031091</v>
      </c>
      <c r="AB126">
        <f t="shared" si="41"/>
        <v>0.67591000000000001</v>
      </c>
      <c r="AC126">
        <f t="shared" si="38"/>
        <v>22124.010771332451</v>
      </c>
      <c r="AD126" s="4">
        <f t="shared" si="42"/>
        <v>13274.40646279947</v>
      </c>
      <c r="AE126" s="77">
        <f t="shared" si="43"/>
        <v>9632.4324324324334</v>
      </c>
      <c r="AF126" s="77">
        <f t="shared" si="44"/>
        <v>3641.9740303670369</v>
      </c>
      <c r="AH126" s="79">
        <f t="shared" si="45"/>
        <v>8223.5716666666667</v>
      </c>
      <c r="AI126" s="79">
        <f t="shared" si="46"/>
        <v>-41823.57166666667</v>
      </c>
      <c r="AJ126" s="79">
        <f t="shared" si="47"/>
        <v>-17823.571666666667</v>
      </c>
      <c r="AK126" s="80">
        <f t="shared" si="48"/>
        <v>-17823.571666666667</v>
      </c>
      <c r="AL126" s="80">
        <f t="shared" si="49"/>
        <v>-23823.571666666667</v>
      </c>
      <c r="AM126" s="80">
        <f t="shared" si="50"/>
        <v>-38181.59763629963</v>
      </c>
      <c r="AN126" s="80">
        <f t="shared" si="51"/>
        <v>-14181.59763629963</v>
      </c>
      <c r="AO126" s="80">
        <f t="shared" si="52"/>
        <v>-14181.59763629963</v>
      </c>
      <c r="AP126" s="80">
        <f t="shared" si="53"/>
        <v>-20181.59763629963</v>
      </c>
    </row>
    <row r="127" spans="1:42">
      <c r="A127" s="30" t="s">
        <v>173</v>
      </c>
      <c r="B127" s="30" t="s">
        <v>327</v>
      </c>
      <c r="C127" s="30" t="s">
        <v>356</v>
      </c>
      <c r="D127" s="30">
        <v>2</v>
      </c>
      <c r="E127" s="30">
        <v>2700</v>
      </c>
      <c r="F127" s="29">
        <f t="shared" si="27"/>
        <v>0.97297297297297303</v>
      </c>
      <c r="G127" s="31">
        <f t="shared" si="28"/>
        <v>31524.324324324327</v>
      </c>
      <c r="H127" s="30">
        <v>337</v>
      </c>
      <c r="I127" s="30">
        <v>0.4219</v>
      </c>
      <c r="J127" s="30">
        <v>157</v>
      </c>
      <c r="K127" s="33">
        <v>526</v>
      </c>
      <c r="L127">
        <f t="shared" si="29"/>
        <v>369</v>
      </c>
      <c r="M127">
        <f t="shared" si="30"/>
        <v>180</v>
      </c>
      <c r="N127">
        <f t="shared" si="31"/>
        <v>0.49024390243902438</v>
      </c>
      <c r="O127" s="4">
        <f t="shared" si="32"/>
        <v>0.4219</v>
      </c>
      <c r="U127" s="3">
        <f t="shared" si="33"/>
        <v>157</v>
      </c>
      <c r="V127">
        <f t="shared" si="34"/>
        <v>461.25</v>
      </c>
      <c r="W127">
        <f t="shared" si="35"/>
        <v>110.875</v>
      </c>
      <c r="X127">
        <f t="shared" si="39"/>
        <v>-291.41394996209249</v>
      </c>
      <c r="Y127">
        <f t="shared" si="40"/>
        <v>303.31420583775594</v>
      </c>
      <c r="Z127">
        <f t="shared" si="36"/>
        <v>303.31420583775594</v>
      </c>
      <c r="AA127">
        <f t="shared" si="37"/>
        <v>0.41721237037995867</v>
      </c>
      <c r="AB127">
        <f t="shared" si="41"/>
        <v>0.52041813008130067</v>
      </c>
      <c r="AC127">
        <f t="shared" si="38"/>
        <v>57615.327317650583</v>
      </c>
      <c r="AD127" s="4">
        <f t="shared" si="42"/>
        <v>34569.196390590347</v>
      </c>
      <c r="AE127" s="77">
        <f t="shared" si="43"/>
        <v>31524.324324324327</v>
      </c>
      <c r="AF127" s="77">
        <f t="shared" si="44"/>
        <v>3044.8720662660198</v>
      </c>
      <c r="AH127" s="79">
        <f t="shared" si="45"/>
        <v>6331.7539159891585</v>
      </c>
      <c r="AI127" s="79">
        <f t="shared" si="46"/>
        <v>-39931.75391598916</v>
      </c>
      <c r="AJ127" s="79">
        <f t="shared" si="47"/>
        <v>-15931.753915989158</v>
      </c>
      <c r="AK127" s="80">
        <f t="shared" si="48"/>
        <v>-15931.753915989158</v>
      </c>
      <c r="AL127" s="80">
        <f t="shared" si="49"/>
        <v>-21931.75391598916</v>
      </c>
      <c r="AM127" s="80">
        <f t="shared" si="50"/>
        <v>-36886.88184972314</v>
      </c>
      <c r="AN127" s="80">
        <f t="shared" si="51"/>
        <v>-12886.881849723139</v>
      </c>
      <c r="AO127" s="80">
        <f t="shared" si="52"/>
        <v>-12886.881849723139</v>
      </c>
      <c r="AP127" s="80">
        <f t="shared" si="53"/>
        <v>-18886.88184972314</v>
      </c>
    </row>
    <row r="128" spans="1:42">
      <c r="A128" s="30" t="s">
        <v>174</v>
      </c>
      <c r="B128" s="30" t="s">
        <v>326</v>
      </c>
      <c r="C128" s="30" t="s">
        <v>356</v>
      </c>
      <c r="D128" s="30">
        <v>2</v>
      </c>
      <c r="E128" s="30">
        <v>1300</v>
      </c>
      <c r="F128" s="29">
        <f t="shared" si="27"/>
        <v>0.97297297297297303</v>
      </c>
      <c r="G128" s="31">
        <f t="shared" si="28"/>
        <v>15178.378378378378</v>
      </c>
      <c r="H128" s="30">
        <v>139</v>
      </c>
      <c r="I128" s="30">
        <v>0.74250000000000005</v>
      </c>
      <c r="J128" s="30">
        <v>125</v>
      </c>
      <c r="K128" s="33">
        <v>170</v>
      </c>
      <c r="L128">
        <f t="shared" si="29"/>
        <v>45</v>
      </c>
      <c r="M128">
        <f t="shared" si="30"/>
        <v>14</v>
      </c>
      <c r="N128">
        <f t="shared" si="31"/>
        <v>0.34888888888888892</v>
      </c>
      <c r="O128" s="4">
        <f t="shared" si="32"/>
        <v>0.74250000000000005</v>
      </c>
      <c r="U128" s="3">
        <f t="shared" si="33"/>
        <v>125</v>
      </c>
      <c r="V128">
        <f t="shared" si="34"/>
        <v>56.25</v>
      </c>
      <c r="W128">
        <f t="shared" si="35"/>
        <v>119.375</v>
      </c>
      <c r="X128">
        <f t="shared" si="39"/>
        <v>-35.538286580742991</v>
      </c>
      <c r="Y128">
        <f t="shared" si="40"/>
        <v>89.916366565580006</v>
      </c>
      <c r="Z128">
        <f t="shared" si="36"/>
        <v>125</v>
      </c>
      <c r="AA128">
        <f t="shared" si="37"/>
        <v>0.1</v>
      </c>
      <c r="AB128">
        <f t="shared" si="41"/>
        <v>0.77146000000000003</v>
      </c>
      <c r="AC128">
        <f t="shared" si="38"/>
        <v>35197.862500000003</v>
      </c>
      <c r="AD128" s="4">
        <f t="shared" si="42"/>
        <v>21118.717500000002</v>
      </c>
      <c r="AE128" s="77">
        <f t="shared" si="43"/>
        <v>15178.378378378378</v>
      </c>
      <c r="AF128" s="77">
        <f t="shared" si="44"/>
        <v>5940.3391216216241</v>
      </c>
      <c r="AH128" s="79">
        <f t="shared" si="45"/>
        <v>9386.0966666666664</v>
      </c>
      <c r="AI128" s="79">
        <f t="shared" si="46"/>
        <v>-42986.096666666665</v>
      </c>
      <c r="AJ128" s="79">
        <f t="shared" si="47"/>
        <v>-18986.096666666665</v>
      </c>
      <c r="AK128" s="80">
        <f t="shared" si="48"/>
        <v>-18986.096666666665</v>
      </c>
      <c r="AL128" s="80">
        <f t="shared" si="49"/>
        <v>-24986.096666666665</v>
      </c>
      <c r="AM128" s="80">
        <f t="shared" si="50"/>
        <v>-37045.757545045039</v>
      </c>
      <c r="AN128" s="80">
        <f t="shared" si="51"/>
        <v>-13045.75754504504</v>
      </c>
      <c r="AO128" s="80">
        <f t="shared" si="52"/>
        <v>-13045.75754504504</v>
      </c>
      <c r="AP128" s="80">
        <f t="shared" si="53"/>
        <v>-19045.757545045039</v>
      </c>
    </row>
    <row r="129" spans="1:42">
      <c r="A129" s="30" t="s">
        <v>175</v>
      </c>
      <c r="B129" s="30" t="s">
        <v>326</v>
      </c>
      <c r="C129" s="30" t="s">
        <v>357</v>
      </c>
      <c r="D129" s="30">
        <v>1</v>
      </c>
      <c r="E129" s="30">
        <v>1000</v>
      </c>
      <c r="F129" s="29">
        <f t="shared" si="27"/>
        <v>0.97297297297297303</v>
      </c>
      <c r="G129" s="31">
        <f t="shared" si="28"/>
        <v>11675.675675675677</v>
      </c>
      <c r="H129" s="30">
        <v>240</v>
      </c>
      <c r="I129" s="30">
        <v>0.36990000000000001</v>
      </c>
      <c r="J129" s="30">
        <v>140</v>
      </c>
      <c r="K129" s="33">
        <v>288</v>
      </c>
      <c r="L129">
        <f t="shared" si="29"/>
        <v>148</v>
      </c>
      <c r="M129">
        <f t="shared" si="30"/>
        <v>100</v>
      </c>
      <c r="N129">
        <f t="shared" si="31"/>
        <v>0.64054054054054055</v>
      </c>
      <c r="O129" s="4">
        <f t="shared" si="32"/>
        <v>0.36990000000000001</v>
      </c>
      <c r="U129" s="3">
        <f t="shared" si="33"/>
        <v>140</v>
      </c>
      <c r="V129">
        <f t="shared" si="34"/>
        <v>185</v>
      </c>
      <c r="W129">
        <f t="shared" si="35"/>
        <v>121.5</v>
      </c>
      <c r="X129">
        <f t="shared" si="39"/>
        <v>-116.88147586555472</v>
      </c>
      <c r="Y129">
        <f t="shared" si="40"/>
        <v>160.16938337124085</v>
      </c>
      <c r="Z129">
        <f t="shared" si="36"/>
        <v>160.16938337124085</v>
      </c>
      <c r="AA129">
        <f t="shared" si="37"/>
        <v>0.20902369389859921</v>
      </c>
      <c r="AB129">
        <f t="shared" si="41"/>
        <v>0.68517864864864864</v>
      </c>
      <c r="AC129">
        <f t="shared" si="38"/>
        <v>40056.794203415862</v>
      </c>
      <c r="AD129" s="4">
        <f t="shared" si="42"/>
        <v>24034.076522049516</v>
      </c>
      <c r="AE129" s="77">
        <f t="shared" si="43"/>
        <v>11675.675675675677</v>
      </c>
      <c r="AF129" s="77">
        <f t="shared" si="44"/>
        <v>12358.400846373839</v>
      </c>
      <c r="AH129" s="79">
        <f t="shared" si="45"/>
        <v>8336.3402252252235</v>
      </c>
      <c r="AI129" s="79">
        <f t="shared" si="46"/>
        <v>-41936.340225225227</v>
      </c>
      <c r="AJ129" s="79">
        <f t="shared" si="47"/>
        <v>-17936.340225225224</v>
      </c>
      <c r="AK129" s="80">
        <f t="shared" si="48"/>
        <v>-17936.340225225224</v>
      </c>
      <c r="AL129" s="80">
        <f t="shared" si="49"/>
        <v>-23936.340225225224</v>
      </c>
      <c r="AM129" s="80">
        <f t="shared" si="50"/>
        <v>-29577.939378851388</v>
      </c>
      <c r="AN129" s="80">
        <f t="shared" si="51"/>
        <v>-5577.9393788513844</v>
      </c>
      <c r="AO129" s="80">
        <f t="shared" si="52"/>
        <v>-5577.9393788513844</v>
      </c>
      <c r="AP129" s="80">
        <f t="shared" si="53"/>
        <v>-11577.939378851384</v>
      </c>
    </row>
    <row r="130" spans="1:42">
      <c r="A130" s="30" t="s">
        <v>176</v>
      </c>
      <c r="B130" s="30" t="s">
        <v>326</v>
      </c>
      <c r="C130" s="30" t="s">
        <v>357</v>
      </c>
      <c r="D130" s="30">
        <v>2</v>
      </c>
      <c r="E130" s="30">
        <v>1480</v>
      </c>
      <c r="F130" s="29">
        <f t="shared" si="27"/>
        <v>0.97297297297297303</v>
      </c>
      <c r="G130" s="31">
        <f t="shared" si="28"/>
        <v>17280</v>
      </c>
      <c r="H130" s="30">
        <v>249</v>
      </c>
      <c r="I130" s="30">
        <v>0.44109999999999999</v>
      </c>
      <c r="J130" s="30">
        <v>175</v>
      </c>
      <c r="K130" s="33">
        <v>310</v>
      </c>
      <c r="L130">
        <f t="shared" si="29"/>
        <v>135</v>
      </c>
      <c r="M130">
        <f t="shared" si="30"/>
        <v>74</v>
      </c>
      <c r="N130">
        <f t="shared" si="31"/>
        <v>0.53851851851851851</v>
      </c>
      <c r="O130" s="4">
        <f t="shared" si="32"/>
        <v>0.44109999999999999</v>
      </c>
      <c r="U130" s="3">
        <f t="shared" si="33"/>
        <v>175</v>
      </c>
      <c r="V130">
        <f t="shared" si="34"/>
        <v>168.75</v>
      </c>
      <c r="W130">
        <f t="shared" si="35"/>
        <v>158.125</v>
      </c>
      <c r="X130">
        <f t="shared" si="39"/>
        <v>-106.61485974222896</v>
      </c>
      <c r="Y130">
        <f t="shared" si="40"/>
        <v>169.74909969673993</v>
      </c>
      <c r="Z130">
        <f t="shared" si="36"/>
        <v>175</v>
      </c>
      <c r="AA130">
        <f t="shared" si="37"/>
        <v>0.1</v>
      </c>
      <c r="AB130">
        <f t="shared" si="41"/>
        <v>0.77146000000000003</v>
      </c>
      <c r="AC130">
        <f t="shared" si="38"/>
        <v>49277.007500000007</v>
      </c>
      <c r="AD130" s="4">
        <f t="shared" si="42"/>
        <v>29566.204500000003</v>
      </c>
      <c r="AE130" s="77">
        <f t="shared" si="43"/>
        <v>17280</v>
      </c>
      <c r="AF130" s="77">
        <f t="shared" si="44"/>
        <v>12286.204500000003</v>
      </c>
      <c r="AH130" s="79">
        <f t="shared" si="45"/>
        <v>9386.0966666666664</v>
      </c>
      <c r="AI130" s="79">
        <f t="shared" si="46"/>
        <v>-42986.096666666665</v>
      </c>
      <c r="AJ130" s="79">
        <f t="shared" si="47"/>
        <v>-18986.096666666665</v>
      </c>
      <c r="AK130" s="80">
        <f t="shared" si="48"/>
        <v>-18986.096666666665</v>
      </c>
      <c r="AL130" s="80">
        <f t="shared" si="49"/>
        <v>-24986.096666666665</v>
      </c>
      <c r="AM130" s="80">
        <f t="shared" si="50"/>
        <v>-30699.892166666661</v>
      </c>
      <c r="AN130" s="80">
        <f t="shared" si="51"/>
        <v>-6699.8921666666611</v>
      </c>
      <c r="AO130" s="80">
        <f t="shared" si="52"/>
        <v>-6699.8921666666611</v>
      </c>
      <c r="AP130" s="80">
        <f t="shared" si="53"/>
        <v>-12699.892166666661</v>
      </c>
    </row>
    <row r="131" spans="1:42">
      <c r="A131" s="30" t="s">
        <v>177</v>
      </c>
      <c r="B131" s="30" t="s">
        <v>328</v>
      </c>
      <c r="C131" s="30" t="s">
        <v>356</v>
      </c>
      <c r="D131" s="30">
        <v>1</v>
      </c>
      <c r="E131" s="30">
        <v>650</v>
      </c>
      <c r="F131" s="29">
        <f t="shared" si="27"/>
        <v>0.97297297297297303</v>
      </c>
      <c r="G131" s="31">
        <f t="shared" si="28"/>
        <v>7589.1891891891892</v>
      </c>
      <c r="H131" s="30">
        <v>107</v>
      </c>
      <c r="I131" s="30">
        <v>0.47949999999999998</v>
      </c>
      <c r="J131" s="30">
        <v>80</v>
      </c>
      <c r="K131" s="33">
        <v>156</v>
      </c>
      <c r="L131">
        <f t="shared" si="29"/>
        <v>76</v>
      </c>
      <c r="M131">
        <f t="shared" si="30"/>
        <v>27</v>
      </c>
      <c r="N131">
        <f t="shared" si="31"/>
        <v>0.38421052631578945</v>
      </c>
      <c r="O131" s="4">
        <f t="shared" si="32"/>
        <v>0.47949999999999998</v>
      </c>
      <c r="U131" s="3">
        <f t="shared" si="33"/>
        <v>80</v>
      </c>
      <c r="V131">
        <f t="shared" si="34"/>
        <v>95</v>
      </c>
      <c r="W131">
        <f t="shared" si="35"/>
        <v>70.5</v>
      </c>
      <c r="X131">
        <f t="shared" si="39"/>
        <v>-60.020217336365931</v>
      </c>
      <c r="Y131">
        <f t="shared" si="40"/>
        <v>86.303196866312859</v>
      </c>
      <c r="Z131">
        <f t="shared" si="36"/>
        <v>86.303196866312859</v>
      </c>
      <c r="AA131">
        <f t="shared" si="37"/>
        <v>0.16634944069803009</v>
      </c>
      <c r="AB131">
        <f t="shared" si="41"/>
        <v>0.71895105263157899</v>
      </c>
      <c r="AC131">
        <f t="shared" si="38"/>
        <v>22647.437594864699</v>
      </c>
      <c r="AD131" s="4">
        <f t="shared" si="42"/>
        <v>13588.462556918819</v>
      </c>
      <c r="AE131" s="77">
        <f t="shared" si="43"/>
        <v>7589.1891891891892</v>
      </c>
      <c r="AF131" s="77">
        <f t="shared" si="44"/>
        <v>5999.2733677296301</v>
      </c>
      <c r="AH131" s="79">
        <f t="shared" si="45"/>
        <v>8747.2378070175455</v>
      </c>
      <c r="AI131" s="79">
        <f t="shared" si="46"/>
        <v>-42347.237807017547</v>
      </c>
      <c r="AJ131" s="79">
        <f t="shared" si="47"/>
        <v>-18347.237807017547</v>
      </c>
      <c r="AK131" s="80">
        <f t="shared" si="48"/>
        <v>-18347.237807017547</v>
      </c>
      <c r="AL131" s="80">
        <f t="shared" si="49"/>
        <v>-24347.237807017547</v>
      </c>
      <c r="AM131" s="80">
        <f t="shared" si="50"/>
        <v>-36347.96443928792</v>
      </c>
      <c r="AN131" s="80">
        <f t="shared" si="51"/>
        <v>-12347.964439287916</v>
      </c>
      <c r="AO131" s="80">
        <f t="shared" si="52"/>
        <v>-12347.964439287916</v>
      </c>
      <c r="AP131" s="80">
        <f t="shared" si="53"/>
        <v>-18347.964439287916</v>
      </c>
    </row>
    <row r="132" spans="1:42">
      <c r="A132" s="30" t="s">
        <v>178</v>
      </c>
      <c r="B132" s="30" t="s">
        <v>328</v>
      </c>
      <c r="C132" s="30" t="s">
        <v>356</v>
      </c>
      <c r="D132" s="30">
        <v>2</v>
      </c>
      <c r="E132" s="30">
        <v>920</v>
      </c>
      <c r="F132" s="29">
        <f t="shared" ref="F132:F195" si="54">36/37</f>
        <v>0.97297297297297303</v>
      </c>
      <c r="G132" s="31">
        <f t="shared" ref="G132:G195" si="55">E132*12*F132</f>
        <v>10741.621621621622</v>
      </c>
      <c r="H132" s="30">
        <v>147</v>
      </c>
      <c r="I132" s="30">
        <v>0.41370000000000001</v>
      </c>
      <c r="J132" s="30">
        <v>108</v>
      </c>
      <c r="K132" s="33">
        <v>205</v>
      </c>
      <c r="L132">
        <f t="shared" ref="L132:L195" si="56">K132-J132</f>
        <v>97</v>
      </c>
      <c r="M132">
        <f t="shared" ref="M132:M195" si="57">H132-J132</f>
        <v>39</v>
      </c>
      <c r="N132">
        <f t="shared" ref="N132:N195" si="58">0.1+0.8*M132/L132</f>
        <v>0.42164948453608253</v>
      </c>
      <c r="O132" s="4">
        <f t="shared" ref="O132:O195" si="59">I132</f>
        <v>0.41370000000000001</v>
      </c>
      <c r="U132" s="3">
        <f t="shared" ref="U132:U195" si="60">J132</f>
        <v>108</v>
      </c>
      <c r="V132">
        <f t="shared" ref="V132:V195" si="61">1.25*(K132-J132)</f>
        <v>121.25</v>
      </c>
      <c r="W132">
        <f t="shared" ref="W132:W195" si="62">U132-((K132-J132)/8)</f>
        <v>95.875</v>
      </c>
      <c r="X132">
        <f t="shared" si="39"/>
        <v>-76.604751074045993</v>
      </c>
      <c r="Y132">
        <f t="shared" si="40"/>
        <v>113.09750126358351</v>
      </c>
      <c r="Z132">
        <f t="shared" ref="Z132:Z195" si="63">IF(Y132&gt;U132,Y132,U132)</f>
        <v>113.09750126358351</v>
      </c>
      <c r="AA132">
        <f t="shared" ref="AA132:AA195" si="64">(Z132-W132)/V132</f>
        <v>0.14204124753470937</v>
      </c>
      <c r="AB132">
        <f t="shared" si="41"/>
        <v>0.73818855670103101</v>
      </c>
      <c r="AC132">
        <f t="shared" ref="AC132:AC195" si="65">Z132*AB132*365</f>
        <v>30472.857646854078</v>
      </c>
      <c r="AD132" s="4">
        <f t="shared" si="42"/>
        <v>18283.714588112445</v>
      </c>
      <c r="AE132" s="77">
        <f t="shared" si="43"/>
        <v>10741.621621621622</v>
      </c>
      <c r="AF132" s="77">
        <f t="shared" si="44"/>
        <v>7542.0929664908235</v>
      </c>
      <c r="AH132" s="79">
        <f t="shared" si="45"/>
        <v>8981.2941065292089</v>
      </c>
      <c r="AI132" s="79">
        <f t="shared" si="46"/>
        <v>-42581.294106529211</v>
      </c>
      <c r="AJ132" s="79">
        <f t="shared" si="47"/>
        <v>-18581.294106529211</v>
      </c>
      <c r="AK132" s="80">
        <f t="shared" si="48"/>
        <v>-18581.294106529211</v>
      </c>
      <c r="AL132" s="80">
        <f t="shared" si="49"/>
        <v>-24581.294106529211</v>
      </c>
      <c r="AM132" s="80">
        <f t="shared" si="50"/>
        <v>-35039.201140038385</v>
      </c>
      <c r="AN132" s="80">
        <f t="shared" si="51"/>
        <v>-11039.201140038387</v>
      </c>
      <c r="AO132" s="80">
        <f t="shared" si="52"/>
        <v>-11039.201140038387</v>
      </c>
      <c r="AP132" s="80">
        <f t="shared" si="53"/>
        <v>-17039.201140038385</v>
      </c>
    </row>
    <row r="133" spans="1:42">
      <c r="A133" s="30" t="s">
        <v>179</v>
      </c>
      <c r="B133" s="30" t="s">
        <v>328</v>
      </c>
      <c r="C133" s="30" t="s">
        <v>357</v>
      </c>
      <c r="D133" s="30">
        <v>1</v>
      </c>
      <c r="E133" s="30">
        <v>880</v>
      </c>
      <c r="F133" s="29">
        <f t="shared" si="54"/>
        <v>0.97297297297297303</v>
      </c>
      <c r="G133" s="31">
        <f t="shared" si="55"/>
        <v>10274.594594594595</v>
      </c>
      <c r="H133" s="30">
        <v>246</v>
      </c>
      <c r="I133" s="30">
        <v>0.44379999999999997</v>
      </c>
      <c r="J133" s="30">
        <v>145</v>
      </c>
      <c r="K133" s="33">
        <v>333</v>
      </c>
      <c r="L133">
        <f t="shared" si="56"/>
        <v>188</v>
      </c>
      <c r="M133">
        <f t="shared" si="57"/>
        <v>101</v>
      </c>
      <c r="N133">
        <f t="shared" si="58"/>
        <v>0.52978723404255323</v>
      </c>
      <c r="O133" s="4">
        <f t="shared" si="59"/>
        <v>0.44379999999999997</v>
      </c>
      <c r="U133" s="3">
        <f t="shared" si="60"/>
        <v>145</v>
      </c>
      <c r="V133">
        <f t="shared" si="61"/>
        <v>235</v>
      </c>
      <c r="W133">
        <f t="shared" si="62"/>
        <v>121.5</v>
      </c>
      <c r="X133">
        <f t="shared" ref="X133:X196" si="66">V133/(2*Q$2)</f>
        <v>-148.47106393732625</v>
      </c>
      <c r="Y133">
        <f t="shared" ref="Y133:Y196" si="67">((Q$2*W133)/V133-R$2)*X133</f>
        <v>187.03948698508972</v>
      </c>
      <c r="Z133">
        <f t="shared" si="63"/>
        <v>187.03948698508972</v>
      </c>
      <c r="AA133">
        <f t="shared" si="64"/>
        <v>0.27889143397910521</v>
      </c>
      <c r="AB133">
        <f t="shared" ref="AB133:AB196" si="68">Q$2*AA133+R$2</f>
        <v>0.6298853191489362</v>
      </c>
      <c r="AC133">
        <f t="shared" si="65"/>
        <v>43001.900837865636</v>
      </c>
      <c r="AD133" s="4">
        <f t="shared" ref="AD133:AD196" si="69">AC133*(1-$AG$26)</f>
        <v>25801.14050271938</v>
      </c>
      <c r="AE133" s="77">
        <f t="shared" ref="AE133:AE196" si="70">G133</f>
        <v>10274.594594594595</v>
      </c>
      <c r="AF133" s="77">
        <f t="shared" ref="AF133:AF196" si="71">AD133-AE133</f>
        <v>15526.545908124785</v>
      </c>
      <c r="AH133" s="79">
        <f t="shared" ref="AH133:AH196" si="72">AB133*365/$AG$23*$AG$21</f>
        <v>7663.6047163120584</v>
      </c>
      <c r="AI133" s="79">
        <f t="shared" ref="AI133:AI196" si="73">-$AG$7-$AG$13-AH133</f>
        <v>-41263.60471631206</v>
      </c>
      <c r="AJ133" s="79">
        <f t="shared" ref="AJ133:AJ196" si="74">-$AG$13-AH133-$AG$18</f>
        <v>-17263.60471631206</v>
      </c>
      <c r="AK133" s="80">
        <f t="shared" ref="AK133:AK196" si="75">-($AG$7/$AG$9)-$AG$13-AH133</f>
        <v>-17263.60471631206</v>
      </c>
      <c r="AL133" s="80">
        <f t="shared" ref="AL133:AL196" si="76">-($AG$7/$AG$9)-$AG$13-AH133-$AG$18</f>
        <v>-23263.60471631206</v>
      </c>
      <c r="AM133" s="80">
        <f t="shared" ref="AM133:AM196" si="77">AF133+AI133</f>
        <v>-25737.058808187277</v>
      </c>
      <c r="AN133" s="80">
        <f t="shared" ref="AN133:AN196" si="78">AF133+AJ133</f>
        <v>-1737.0588081872756</v>
      </c>
      <c r="AO133" s="80">
        <f t="shared" ref="AO133:AO196" si="79">AF133+AK133</f>
        <v>-1737.0588081872756</v>
      </c>
      <c r="AP133" s="80">
        <f t="shared" ref="AP133:AP196" si="80">AF133+AL133</f>
        <v>-7737.0588081872756</v>
      </c>
    </row>
    <row r="134" spans="1:42">
      <c r="A134" s="30" t="s">
        <v>180</v>
      </c>
      <c r="B134" s="30" t="s">
        <v>328</v>
      </c>
      <c r="C134" s="30" t="s">
        <v>357</v>
      </c>
      <c r="D134" s="30">
        <v>2</v>
      </c>
      <c r="E134" s="30">
        <v>1200</v>
      </c>
      <c r="F134" s="29">
        <f t="shared" si="54"/>
        <v>0.97297297297297303</v>
      </c>
      <c r="G134" s="31">
        <f t="shared" si="55"/>
        <v>14010.810810810812</v>
      </c>
      <c r="H134" s="30">
        <v>169</v>
      </c>
      <c r="I134" s="30">
        <v>0.61919999999999997</v>
      </c>
      <c r="J134" s="30">
        <v>160</v>
      </c>
      <c r="K134" s="33">
        <v>310</v>
      </c>
      <c r="L134">
        <f t="shared" si="56"/>
        <v>150</v>
      </c>
      <c r="M134">
        <f t="shared" si="57"/>
        <v>9</v>
      </c>
      <c r="N134">
        <f t="shared" si="58"/>
        <v>0.14800000000000002</v>
      </c>
      <c r="O134" s="4">
        <f t="shared" si="59"/>
        <v>0.61919999999999997</v>
      </c>
      <c r="U134" s="3">
        <f t="shared" si="60"/>
        <v>160</v>
      </c>
      <c r="V134">
        <f t="shared" si="61"/>
        <v>187.5</v>
      </c>
      <c r="W134">
        <f t="shared" si="62"/>
        <v>141.25</v>
      </c>
      <c r="X134">
        <f t="shared" si="66"/>
        <v>-118.4609552691433</v>
      </c>
      <c r="Y134">
        <f t="shared" si="67"/>
        <v>171.38788855193332</v>
      </c>
      <c r="Z134">
        <f t="shared" si="63"/>
        <v>171.38788855193332</v>
      </c>
      <c r="AA134">
        <f t="shared" si="64"/>
        <v>0.16073540561031102</v>
      </c>
      <c r="AB134">
        <f t="shared" si="68"/>
        <v>0.72339399999999987</v>
      </c>
      <c r="AC134">
        <f t="shared" si="65"/>
        <v>45253.054141665089</v>
      </c>
      <c r="AD134" s="4">
        <f t="shared" si="69"/>
        <v>27151.832484999053</v>
      </c>
      <c r="AE134" s="77">
        <f t="shared" si="70"/>
        <v>14010.810810810812</v>
      </c>
      <c r="AF134" s="77">
        <f t="shared" si="71"/>
        <v>13141.021674188241</v>
      </c>
      <c r="AH134" s="79">
        <f t="shared" si="72"/>
        <v>8801.2936666666646</v>
      </c>
      <c r="AI134" s="79">
        <f t="shared" si="73"/>
        <v>-42401.293666666665</v>
      </c>
      <c r="AJ134" s="79">
        <f t="shared" si="74"/>
        <v>-18401.293666666665</v>
      </c>
      <c r="AK134" s="80">
        <f t="shared" si="75"/>
        <v>-18401.293666666665</v>
      </c>
      <c r="AL134" s="80">
        <f t="shared" si="76"/>
        <v>-24401.293666666665</v>
      </c>
      <c r="AM134" s="80">
        <f t="shared" si="77"/>
        <v>-29260.271992478425</v>
      </c>
      <c r="AN134" s="80">
        <f t="shared" si="78"/>
        <v>-5260.2719924784233</v>
      </c>
      <c r="AO134" s="80">
        <f t="shared" si="79"/>
        <v>-5260.2719924784233</v>
      </c>
      <c r="AP134" s="80">
        <f t="shared" si="80"/>
        <v>-11260.271992478423</v>
      </c>
    </row>
    <row r="135" spans="1:42">
      <c r="A135" s="30" t="s">
        <v>181</v>
      </c>
      <c r="B135" s="30" t="s">
        <v>329</v>
      </c>
      <c r="C135" s="30" t="s">
        <v>356</v>
      </c>
      <c r="D135" s="30">
        <v>1</v>
      </c>
      <c r="E135" s="30">
        <v>1000</v>
      </c>
      <c r="F135" s="29">
        <f t="shared" si="54"/>
        <v>0.97297297297297303</v>
      </c>
      <c r="G135" s="31">
        <f t="shared" si="55"/>
        <v>11675.675675675677</v>
      </c>
      <c r="H135" s="30">
        <v>174</v>
      </c>
      <c r="I135" s="30">
        <v>0.54790000000000005</v>
      </c>
      <c r="J135" s="30">
        <v>95</v>
      </c>
      <c r="K135" s="33">
        <v>280</v>
      </c>
      <c r="L135">
        <f t="shared" si="56"/>
        <v>185</v>
      </c>
      <c r="M135">
        <f t="shared" si="57"/>
        <v>79</v>
      </c>
      <c r="N135">
        <f t="shared" si="58"/>
        <v>0.44162162162162166</v>
      </c>
      <c r="O135" s="4">
        <f t="shared" si="59"/>
        <v>0.54790000000000005</v>
      </c>
      <c r="U135" s="3">
        <f t="shared" si="60"/>
        <v>95</v>
      </c>
      <c r="V135">
        <f t="shared" si="61"/>
        <v>231.25</v>
      </c>
      <c r="W135">
        <f t="shared" si="62"/>
        <v>71.875</v>
      </c>
      <c r="X135">
        <f t="shared" si="66"/>
        <v>-146.1018448319434</v>
      </c>
      <c r="Y135">
        <f t="shared" si="67"/>
        <v>160.21172921405105</v>
      </c>
      <c r="Z135">
        <f t="shared" si="63"/>
        <v>160.21172921405105</v>
      </c>
      <c r="AA135">
        <f t="shared" si="64"/>
        <v>0.38199666687157208</v>
      </c>
      <c r="AB135">
        <f t="shared" si="68"/>
        <v>0.54828783783783797</v>
      </c>
      <c r="AC135">
        <f t="shared" si="65"/>
        <v>32062.382051567129</v>
      </c>
      <c r="AD135" s="4">
        <f t="shared" si="69"/>
        <v>19237.429230940277</v>
      </c>
      <c r="AE135" s="77">
        <f t="shared" si="70"/>
        <v>11675.675675675677</v>
      </c>
      <c r="AF135" s="77">
        <f t="shared" si="71"/>
        <v>7561.7535552646004</v>
      </c>
      <c r="AH135" s="79">
        <f t="shared" si="72"/>
        <v>6670.8353603603609</v>
      </c>
      <c r="AI135" s="79">
        <f t="shared" si="73"/>
        <v>-40270.835360360361</v>
      </c>
      <c r="AJ135" s="79">
        <f t="shared" si="74"/>
        <v>-16270.835360360361</v>
      </c>
      <c r="AK135" s="80">
        <f t="shared" si="75"/>
        <v>-16270.835360360361</v>
      </c>
      <c r="AL135" s="80">
        <f t="shared" si="76"/>
        <v>-22270.835360360361</v>
      </c>
      <c r="AM135" s="80">
        <f t="shared" si="77"/>
        <v>-32709.081805095761</v>
      </c>
      <c r="AN135" s="80">
        <f t="shared" si="78"/>
        <v>-8709.0818050957605</v>
      </c>
      <c r="AO135" s="80">
        <f t="shared" si="79"/>
        <v>-8709.0818050957605</v>
      </c>
      <c r="AP135" s="80">
        <f t="shared" si="80"/>
        <v>-14709.081805095761</v>
      </c>
    </row>
    <row r="136" spans="1:42">
      <c r="A136" s="30" t="s">
        <v>182</v>
      </c>
      <c r="B136" s="30" t="s">
        <v>329</v>
      </c>
      <c r="C136" s="30" t="s">
        <v>356</v>
      </c>
      <c r="D136" s="30">
        <v>2</v>
      </c>
      <c r="E136" s="30">
        <v>1200</v>
      </c>
      <c r="F136" s="29">
        <f t="shared" si="54"/>
        <v>0.97297297297297303</v>
      </c>
      <c r="G136" s="31">
        <f t="shared" si="55"/>
        <v>14010.810810810812</v>
      </c>
      <c r="H136" s="30">
        <v>203</v>
      </c>
      <c r="I136" s="30">
        <v>0.2712</v>
      </c>
      <c r="J136" s="30">
        <v>125</v>
      </c>
      <c r="K136" s="33">
        <v>277</v>
      </c>
      <c r="L136">
        <f t="shared" si="56"/>
        <v>152</v>
      </c>
      <c r="M136">
        <f t="shared" si="57"/>
        <v>78</v>
      </c>
      <c r="N136">
        <f t="shared" si="58"/>
        <v>0.51052631578947372</v>
      </c>
      <c r="O136" s="4">
        <f t="shared" si="59"/>
        <v>0.2712</v>
      </c>
      <c r="U136" s="3">
        <f t="shared" si="60"/>
        <v>125</v>
      </c>
      <c r="V136">
        <f t="shared" si="61"/>
        <v>190</v>
      </c>
      <c r="W136">
        <f t="shared" si="62"/>
        <v>106</v>
      </c>
      <c r="X136">
        <f t="shared" si="66"/>
        <v>-120.04043467273186</v>
      </c>
      <c r="Y136">
        <f t="shared" si="67"/>
        <v>155.10639373262572</v>
      </c>
      <c r="Z136">
        <f t="shared" si="63"/>
        <v>155.10639373262572</v>
      </c>
      <c r="AA136">
        <f t="shared" si="64"/>
        <v>0.25845470385592484</v>
      </c>
      <c r="AB136">
        <f t="shared" si="68"/>
        <v>0.64605894736842107</v>
      </c>
      <c r="AC136">
        <f t="shared" si="65"/>
        <v>36575.873814729392</v>
      </c>
      <c r="AD136" s="4">
        <f t="shared" si="69"/>
        <v>21945.524288837634</v>
      </c>
      <c r="AE136" s="77">
        <f t="shared" si="70"/>
        <v>14010.810810810812</v>
      </c>
      <c r="AF136" s="77">
        <f t="shared" si="71"/>
        <v>7934.7134780268225</v>
      </c>
      <c r="AH136" s="79">
        <f t="shared" si="72"/>
        <v>7860.3838596491232</v>
      </c>
      <c r="AI136" s="79">
        <f t="shared" si="73"/>
        <v>-41460.383859649126</v>
      </c>
      <c r="AJ136" s="79">
        <f t="shared" si="74"/>
        <v>-17460.383859649122</v>
      </c>
      <c r="AK136" s="80">
        <f t="shared" si="75"/>
        <v>-17460.383859649122</v>
      </c>
      <c r="AL136" s="80">
        <f t="shared" si="76"/>
        <v>-23460.383859649122</v>
      </c>
      <c r="AM136" s="80">
        <f t="shared" si="77"/>
        <v>-33525.670381622302</v>
      </c>
      <c r="AN136" s="80">
        <f t="shared" si="78"/>
        <v>-9525.6703816222998</v>
      </c>
      <c r="AO136" s="80">
        <f t="shared" si="79"/>
        <v>-9525.6703816222998</v>
      </c>
      <c r="AP136" s="80">
        <f t="shared" si="80"/>
        <v>-15525.6703816223</v>
      </c>
    </row>
    <row r="137" spans="1:42">
      <c r="A137" s="30" t="s">
        <v>183</v>
      </c>
      <c r="B137" s="30" t="s">
        <v>329</v>
      </c>
      <c r="C137" s="30" t="s">
        <v>357</v>
      </c>
      <c r="D137" s="30">
        <v>1</v>
      </c>
      <c r="E137" s="30">
        <v>1400</v>
      </c>
      <c r="F137" s="29">
        <f t="shared" si="54"/>
        <v>0.97297297297297303</v>
      </c>
      <c r="G137" s="31">
        <f t="shared" si="55"/>
        <v>16345.945945945947</v>
      </c>
      <c r="H137" s="30">
        <v>240</v>
      </c>
      <c r="I137" s="30">
        <v>0.76160000000000005</v>
      </c>
      <c r="J137" s="30">
        <v>209</v>
      </c>
      <c r="K137" s="33">
        <v>384</v>
      </c>
      <c r="L137">
        <f t="shared" si="56"/>
        <v>175</v>
      </c>
      <c r="M137">
        <f t="shared" si="57"/>
        <v>31</v>
      </c>
      <c r="N137">
        <f t="shared" si="58"/>
        <v>0.24171428571428571</v>
      </c>
      <c r="O137" s="4">
        <f t="shared" si="59"/>
        <v>0.76160000000000005</v>
      </c>
      <c r="U137" s="3">
        <f t="shared" si="60"/>
        <v>209</v>
      </c>
      <c r="V137">
        <f t="shared" si="61"/>
        <v>218.75</v>
      </c>
      <c r="W137">
        <f t="shared" si="62"/>
        <v>187.125</v>
      </c>
      <c r="X137">
        <f t="shared" si="66"/>
        <v>-138.2044478140005</v>
      </c>
      <c r="Y137">
        <f t="shared" si="67"/>
        <v>211.11920331058883</v>
      </c>
      <c r="Z137">
        <f t="shared" si="63"/>
        <v>211.11920331058883</v>
      </c>
      <c r="AA137">
        <f t="shared" si="64"/>
        <v>0.10968778656269179</v>
      </c>
      <c r="AB137">
        <f t="shared" si="68"/>
        <v>0.76379308571428572</v>
      </c>
      <c r="AC137">
        <f t="shared" si="65"/>
        <v>58856.75652879975</v>
      </c>
      <c r="AD137" s="4">
        <f t="shared" si="69"/>
        <v>35314.053917279845</v>
      </c>
      <c r="AE137" s="77">
        <f t="shared" si="70"/>
        <v>16345.945945945947</v>
      </c>
      <c r="AF137" s="77">
        <f t="shared" si="71"/>
        <v>18968.107971333899</v>
      </c>
      <c r="AH137" s="79">
        <f t="shared" si="72"/>
        <v>9292.815876190476</v>
      </c>
      <c r="AI137" s="79">
        <f t="shared" si="73"/>
        <v>-42892.815876190478</v>
      </c>
      <c r="AJ137" s="79">
        <f t="shared" si="74"/>
        <v>-18892.815876190478</v>
      </c>
      <c r="AK137" s="80">
        <f t="shared" si="75"/>
        <v>-18892.815876190478</v>
      </c>
      <c r="AL137" s="80">
        <f t="shared" si="76"/>
        <v>-24892.815876190478</v>
      </c>
      <c r="AM137" s="80">
        <f t="shared" si="77"/>
        <v>-23924.707904856579</v>
      </c>
      <c r="AN137" s="80">
        <f t="shared" si="78"/>
        <v>75.292095143420738</v>
      </c>
      <c r="AO137" s="80">
        <f t="shared" si="79"/>
        <v>75.292095143420738</v>
      </c>
      <c r="AP137" s="80">
        <f t="shared" si="80"/>
        <v>-5924.7079048565793</v>
      </c>
    </row>
    <row r="138" spans="1:42">
      <c r="A138" s="30" t="s">
        <v>184</v>
      </c>
      <c r="B138" s="30" t="s">
        <v>327</v>
      </c>
      <c r="C138" s="30" t="s">
        <v>357</v>
      </c>
      <c r="D138" s="30">
        <v>1</v>
      </c>
      <c r="E138" s="30">
        <v>2700</v>
      </c>
      <c r="F138" s="29">
        <f t="shared" si="54"/>
        <v>0.97297297297297303</v>
      </c>
      <c r="G138" s="31">
        <f t="shared" si="55"/>
        <v>31524.324324324327</v>
      </c>
      <c r="H138" s="30">
        <v>389</v>
      </c>
      <c r="I138" s="30">
        <v>0.51229999999999998</v>
      </c>
      <c r="J138" s="30">
        <v>202</v>
      </c>
      <c r="K138" s="33">
        <v>629</v>
      </c>
      <c r="L138">
        <f t="shared" si="56"/>
        <v>427</v>
      </c>
      <c r="M138">
        <f t="shared" si="57"/>
        <v>187</v>
      </c>
      <c r="N138">
        <f t="shared" si="58"/>
        <v>0.45035128805620606</v>
      </c>
      <c r="O138" s="4">
        <f t="shared" si="59"/>
        <v>0.51229999999999998</v>
      </c>
      <c r="U138" s="3">
        <f t="shared" si="60"/>
        <v>202</v>
      </c>
      <c r="V138">
        <f t="shared" si="61"/>
        <v>533.75</v>
      </c>
      <c r="W138">
        <f t="shared" si="62"/>
        <v>148.625</v>
      </c>
      <c r="X138">
        <f t="shared" si="66"/>
        <v>-337.21885266616124</v>
      </c>
      <c r="Y138">
        <f t="shared" si="67"/>
        <v>361.15085607783675</v>
      </c>
      <c r="Z138">
        <f t="shared" si="63"/>
        <v>361.15085607783675</v>
      </c>
      <c r="AA138">
        <f t="shared" si="64"/>
        <v>0.39817490600063093</v>
      </c>
      <c r="AB138">
        <f t="shared" si="68"/>
        <v>0.53548437939110072</v>
      </c>
      <c r="AC138">
        <f t="shared" si="65"/>
        <v>70587.584342192888</v>
      </c>
      <c r="AD138" s="4">
        <f t="shared" si="69"/>
        <v>42352.55060531573</v>
      </c>
      <c r="AE138" s="77">
        <f t="shared" si="70"/>
        <v>31524.324324324327</v>
      </c>
      <c r="AF138" s="77">
        <f t="shared" si="71"/>
        <v>10828.226280991403</v>
      </c>
      <c r="AH138" s="79">
        <f t="shared" si="72"/>
        <v>6515.0599492583924</v>
      </c>
      <c r="AI138" s="79">
        <f t="shared" si="73"/>
        <v>-40115.059949258393</v>
      </c>
      <c r="AJ138" s="79">
        <f t="shared" si="74"/>
        <v>-16115.059949258393</v>
      </c>
      <c r="AK138" s="80">
        <f t="shared" si="75"/>
        <v>-16115.059949258393</v>
      </c>
      <c r="AL138" s="80">
        <f t="shared" si="76"/>
        <v>-22115.059949258393</v>
      </c>
      <c r="AM138" s="80">
        <f t="shared" si="77"/>
        <v>-29286.833668266991</v>
      </c>
      <c r="AN138" s="80">
        <f t="shared" si="78"/>
        <v>-5286.8336682669906</v>
      </c>
      <c r="AO138" s="80">
        <f t="shared" si="79"/>
        <v>-5286.8336682669906</v>
      </c>
      <c r="AP138" s="80">
        <f t="shared" si="80"/>
        <v>-11286.833668266991</v>
      </c>
    </row>
    <row r="139" spans="1:42">
      <c r="A139" s="30" t="s">
        <v>185</v>
      </c>
      <c r="B139" s="30" t="s">
        <v>329</v>
      </c>
      <c r="C139" s="30" t="s">
        <v>357</v>
      </c>
      <c r="D139" s="30">
        <v>2</v>
      </c>
      <c r="E139" s="30">
        <v>1600</v>
      </c>
      <c r="F139" s="29">
        <f t="shared" si="54"/>
        <v>0.97297297297297303</v>
      </c>
      <c r="G139" s="31">
        <f t="shared" si="55"/>
        <v>18681.081081081084</v>
      </c>
      <c r="H139" s="30">
        <v>312</v>
      </c>
      <c r="I139" s="30">
        <v>0.60819999999999996</v>
      </c>
      <c r="J139" s="30">
        <v>220</v>
      </c>
      <c r="K139" s="33">
        <v>418</v>
      </c>
      <c r="L139">
        <f t="shared" si="56"/>
        <v>198</v>
      </c>
      <c r="M139">
        <f t="shared" si="57"/>
        <v>92</v>
      </c>
      <c r="N139">
        <f t="shared" si="58"/>
        <v>0.47171717171717176</v>
      </c>
      <c r="O139" s="4">
        <f t="shared" si="59"/>
        <v>0.60819999999999996</v>
      </c>
      <c r="U139" s="3">
        <f t="shared" si="60"/>
        <v>220</v>
      </c>
      <c r="V139">
        <f t="shared" si="61"/>
        <v>247.5</v>
      </c>
      <c r="W139">
        <f t="shared" si="62"/>
        <v>195.25</v>
      </c>
      <c r="X139">
        <f t="shared" si="66"/>
        <v>-156.36846095526914</v>
      </c>
      <c r="Y139">
        <f t="shared" si="67"/>
        <v>230.63201288855194</v>
      </c>
      <c r="Z139">
        <f t="shared" si="63"/>
        <v>230.63201288855194</v>
      </c>
      <c r="AA139">
        <f t="shared" si="64"/>
        <v>0.1429576278325331</v>
      </c>
      <c r="AB139">
        <f t="shared" si="68"/>
        <v>0.73746333333333336</v>
      </c>
      <c r="AC139">
        <f t="shared" si="65"/>
        <v>62080.16834433125</v>
      </c>
      <c r="AD139" s="4">
        <f t="shared" si="69"/>
        <v>37248.10100659875</v>
      </c>
      <c r="AE139" s="77">
        <f t="shared" si="70"/>
        <v>18681.081081081084</v>
      </c>
      <c r="AF139" s="77">
        <f t="shared" si="71"/>
        <v>18567.019925517667</v>
      </c>
      <c r="AH139" s="79">
        <f t="shared" si="72"/>
        <v>8972.4705555555556</v>
      </c>
      <c r="AI139" s="79">
        <f t="shared" si="73"/>
        <v>-42572.470555555556</v>
      </c>
      <c r="AJ139" s="79">
        <f t="shared" si="74"/>
        <v>-18572.470555555556</v>
      </c>
      <c r="AK139" s="80">
        <f t="shared" si="75"/>
        <v>-18572.470555555556</v>
      </c>
      <c r="AL139" s="80">
        <f t="shared" si="76"/>
        <v>-24572.470555555556</v>
      </c>
      <c r="AM139" s="80">
        <f t="shared" si="77"/>
        <v>-24005.450630037889</v>
      </c>
      <c r="AN139" s="80">
        <f t="shared" si="78"/>
        <v>-5.4506300378889136</v>
      </c>
      <c r="AO139" s="80">
        <f t="shared" si="79"/>
        <v>-5.4506300378889136</v>
      </c>
      <c r="AP139" s="80">
        <f t="shared" si="80"/>
        <v>-6005.4506300378889</v>
      </c>
    </row>
    <row r="140" spans="1:42">
      <c r="A140" s="30" t="s">
        <v>186</v>
      </c>
      <c r="B140" s="30" t="s">
        <v>330</v>
      </c>
      <c r="C140" s="30" t="s">
        <v>356</v>
      </c>
      <c r="D140" s="30">
        <v>1</v>
      </c>
      <c r="E140" s="30">
        <v>1105</v>
      </c>
      <c r="F140" s="29">
        <f t="shared" si="54"/>
        <v>0.97297297297297303</v>
      </c>
      <c r="G140" s="31">
        <f t="shared" si="55"/>
        <v>12901.621621621622</v>
      </c>
      <c r="H140" s="30">
        <v>111</v>
      </c>
      <c r="I140" s="30">
        <v>0.61099999999999999</v>
      </c>
      <c r="J140" s="30">
        <v>82</v>
      </c>
      <c r="K140" s="33">
        <v>235</v>
      </c>
      <c r="L140">
        <f t="shared" si="56"/>
        <v>153</v>
      </c>
      <c r="M140">
        <f t="shared" si="57"/>
        <v>29</v>
      </c>
      <c r="N140">
        <f t="shared" si="58"/>
        <v>0.25163398692810457</v>
      </c>
      <c r="O140" s="4">
        <f t="shared" si="59"/>
        <v>0.61099999999999999</v>
      </c>
      <c r="U140" s="3">
        <f t="shared" si="60"/>
        <v>82</v>
      </c>
      <c r="V140">
        <f t="shared" si="61"/>
        <v>191.25</v>
      </c>
      <c r="W140">
        <f t="shared" si="62"/>
        <v>62.875</v>
      </c>
      <c r="X140">
        <f t="shared" si="66"/>
        <v>-120.83017437452615</v>
      </c>
      <c r="Y140">
        <f t="shared" si="67"/>
        <v>134.21564632297196</v>
      </c>
      <c r="Z140">
        <f t="shared" si="63"/>
        <v>134.21564632297196</v>
      </c>
      <c r="AA140">
        <f t="shared" si="64"/>
        <v>0.37302298730965733</v>
      </c>
      <c r="AB140">
        <f t="shared" si="68"/>
        <v>0.55538960784313729</v>
      </c>
      <c r="AC140">
        <f t="shared" si="65"/>
        <v>27207.820939870944</v>
      </c>
      <c r="AD140" s="4">
        <f t="shared" si="69"/>
        <v>16324.692563922566</v>
      </c>
      <c r="AE140" s="77">
        <f t="shared" si="70"/>
        <v>12901.621621621622</v>
      </c>
      <c r="AF140" s="77">
        <f t="shared" si="71"/>
        <v>3423.0709423009448</v>
      </c>
      <c r="AH140" s="79">
        <f t="shared" si="72"/>
        <v>6757.2402287581708</v>
      </c>
      <c r="AI140" s="79">
        <f t="shared" si="73"/>
        <v>-40357.240228758172</v>
      </c>
      <c r="AJ140" s="79">
        <f t="shared" si="74"/>
        <v>-16357.240228758172</v>
      </c>
      <c r="AK140" s="80">
        <f t="shared" si="75"/>
        <v>-16357.240228758172</v>
      </c>
      <c r="AL140" s="80">
        <f t="shared" si="76"/>
        <v>-22357.240228758172</v>
      </c>
      <c r="AM140" s="80">
        <f t="shared" si="77"/>
        <v>-36934.169286457225</v>
      </c>
      <c r="AN140" s="80">
        <f t="shared" si="78"/>
        <v>-12934.169286457227</v>
      </c>
      <c r="AO140" s="80">
        <f t="shared" si="79"/>
        <v>-12934.169286457227</v>
      </c>
      <c r="AP140" s="80">
        <f t="shared" si="80"/>
        <v>-18934.169286457225</v>
      </c>
    </row>
    <row r="141" spans="1:42">
      <c r="A141" s="30" t="s">
        <v>187</v>
      </c>
      <c r="B141" s="30" t="s">
        <v>330</v>
      </c>
      <c r="C141" s="30" t="s">
        <v>356</v>
      </c>
      <c r="D141" s="30">
        <v>2</v>
      </c>
      <c r="E141" s="30">
        <v>1665</v>
      </c>
      <c r="F141" s="29">
        <f t="shared" si="54"/>
        <v>0.97297297297297303</v>
      </c>
      <c r="G141" s="31">
        <f t="shared" si="55"/>
        <v>19440</v>
      </c>
      <c r="H141" s="30">
        <v>169</v>
      </c>
      <c r="I141" s="30">
        <v>0.30680000000000002</v>
      </c>
      <c r="J141" s="30">
        <v>130</v>
      </c>
      <c r="K141" s="33">
        <v>200</v>
      </c>
      <c r="L141">
        <f t="shared" si="56"/>
        <v>70</v>
      </c>
      <c r="M141">
        <f t="shared" si="57"/>
        <v>39</v>
      </c>
      <c r="N141">
        <f t="shared" si="58"/>
        <v>0.54571428571428571</v>
      </c>
      <c r="O141" s="4">
        <f t="shared" si="59"/>
        <v>0.30680000000000002</v>
      </c>
      <c r="U141" s="3">
        <f t="shared" si="60"/>
        <v>130</v>
      </c>
      <c r="V141">
        <f t="shared" si="61"/>
        <v>87.5</v>
      </c>
      <c r="W141">
        <f t="shared" si="62"/>
        <v>121.25</v>
      </c>
      <c r="X141">
        <f t="shared" si="66"/>
        <v>-55.281779125600202</v>
      </c>
      <c r="Y141">
        <f t="shared" si="67"/>
        <v>107.64768132423553</v>
      </c>
      <c r="Z141">
        <f t="shared" si="63"/>
        <v>130</v>
      </c>
      <c r="AA141">
        <f t="shared" si="64"/>
        <v>0.1</v>
      </c>
      <c r="AB141">
        <f t="shared" si="68"/>
        <v>0.77146000000000003</v>
      </c>
      <c r="AC141">
        <f t="shared" si="65"/>
        <v>36605.777000000002</v>
      </c>
      <c r="AD141" s="4">
        <f t="shared" si="69"/>
        <v>21963.466199999999</v>
      </c>
      <c r="AE141" s="77">
        <f t="shared" si="70"/>
        <v>19440</v>
      </c>
      <c r="AF141" s="77">
        <f t="shared" si="71"/>
        <v>2523.4661999999989</v>
      </c>
      <c r="AH141" s="79">
        <f t="shared" si="72"/>
        <v>9386.0966666666664</v>
      </c>
      <c r="AI141" s="79">
        <f t="shared" si="73"/>
        <v>-42986.096666666665</v>
      </c>
      <c r="AJ141" s="79">
        <f t="shared" si="74"/>
        <v>-18986.096666666665</v>
      </c>
      <c r="AK141" s="80">
        <f t="shared" si="75"/>
        <v>-18986.096666666665</v>
      </c>
      <c r="AL141" s="80">
        <f t="shared" si="76"/>
        <v>-24986.096666666665</v>
      </c>
      <c r="AM141" s="80">
        <f t="shared" si="77"/>
        <v>-40462.630466666669</v>
      </c>
      <c r="AN141" s="80">
        <f t="shared" si="78"/>
        <v>-16462.630466666666</v>
      </c>
      <c r="AO141" s="80">
        <f t="shared" si="79"/>
        <v>-16462.630466666666</v>
      </c>
      <c r="AP141" s="80">
        <f t="shared" si="80"/>
        <v>-22462.630466666666</v>
      </c>
    </row>
    <row r="142" spans="1:42">
      <c r="A142" s="30" t="s">
        <v>188</v>
      </c>
      <c r="B142" s="30" t="s">
        <v>330</v>
      </c>
      <c r="C142" s="30" t="s">
        <v>357</v>
      </c>
      <c r="D142" s="30">
        <v>1</v>
      </c>
      <c r="E142" s="30">
        <v>1175</v>
      </c>
      <c r="F142" s="29">
        <f t="shared" si="54"/>
        <v>0.97297297297297303</v>
      </c>
      <c r="G142" s="31">
        <f t="shared" si="55"/>
        <v>13718.91891891892</v>
      </c>
      <c r="H142" s="30">
        <v>201</v>
      </c>
      <c r="I142" s="30">
        <v>0.52329999999999999</v>
      </c>
      <c r="J142" s="30">
        <v>106</v>
      </c>
      <c r="K142" s="33">
        <v>267</v>
      </c>
      <c r="L142">
        <f t="shared" si="56"/>
        <v>161</v>
      </c>
      <c r="M142">
        <f t="shared" si="57"/>
        <v>95</v>
      </c>
      <c r="N142">
        <f t="shared" si="58"/>
        <v>0.57204968944099377</v>
      </c>
      <c r="O142" s="4">
        <f t="shared" si="59"/>
        <v>0.52329999999999999</v>
      </c>
      <c r="U142" s="3">
        <f t="shared" si="60"/>
        <v>106</v>
      </c>
      <c r="V142">
        <f t="shared" si="61"/>
        <v>201.25</v>
      </c>
      <c r="W142">
        <f t="shared" si="62"/>
        <v>85.875</v>
      </c>
      <c r="X142">
        <f t="shared" si="66"/>
        <v>-127.14809198888047</v>
      </c>
      <c r="Y142">
        <f t="shared" si="67"/>
        <v>151.08966704574172</v>
      </c>
      <c r="Z142">
        <f t="shared" si="63"/>
        <v>151.08966704574172</v>
      </c>
      <c r="AA142">
        <f t="shared" si="64"/>
        <v>0.32404803500989676</v>
      </c>
      <c r="AB142">
        <f t="shared" si="68"/>
        <v>0.5941483850931677</v>
      </c>
      <c r="AC142">
        <f t="shared" si="65"/>
        <v>32765.933813014522</v>
      </c>
      <c r="AD142" s="4">
        <f t="shared" si="69"/>
        <v>19659.560287808712</v>
      </c>
      <c r="AE142" s="77">
        <f t="shared" si="70"/>
        <v>13718.91891891892</v>
      </c>
      <c r="AF142" s="77">
        <f t="shared" si="71"/>
        <v>5940.6413688897919</v>
      </c>
      <c r="AH142" s="79">
        <f t="shared" si="72"/>
        <v>7228.8053519668738</v>
      </c>
      <c r="AI142" s="79">
        <f t="shared" si="73"/>
        <v>-40828.805351966876</v>
      </c>
      <c r="AJ142" s="79">
        <f t="shared" si="74"/>
        <v>-16828.805351966876</v>
      </c>
      <c r="AK142" s="80">
        <f t="shared" si="75"/>
        <v>-16828.805351966876</v>
      </c>
      <c r="AL142" s="80">
        <f t="shared" si="76"/>
        <v>-22828.805351966876</v>
      </c>
      <c r="AM142" s="80">
        <f t="shared" si="77"/>
        <v>-34888.163983077087</v>
      </c>
      <c r="AN142" s="80">
        <f t="shared" si="78"/>
        <v>-10888.163983077084</v>
      </c>
      <c r="AO142" s="80">
        <f t="shared" si="79"/>
        <v>-10888.163983077084</v>
      </c>
      <c r="AP142" s="80">
        <f t="shared" si="80"/>
        <v>-16888.163983077084</v>
      </c>
    </row>
    <row r="143" spans="1:42">
      <c r="A143" s="30" t="s">
        <v>189</v>
      </c>
      <c r="B143" s="30" t="s">
        <v>330</v>
      </c>
      <c r="C143" s="30" t="s">
        <v>357</v>
      </c>
      <c r="D143" s="30">
        <v>2</v>
      </c>
      <c r="E143" s="30">
        <v>1725</v>
      </c>
      <c r="F143" s="29">
        <f t="shared" si="54"/>
        <v>0.97297297297297303</v>
      </c>
      <c r="G143" s="31">
        <f t="shared" si="55"/>
        <v>20140.54054054054</v>
      </c>
      <c r="H143" s="30">
        <v>242</v>
      </c>
      <c r="I143" s="30">
        <v>0.48220000000000002</v>
      </c>
      <c r="J143" s="30">
        <v>195</v>
      </c>
      <c r="K143" s="33">
        <v>305</v>
      </c>
      <c r="L143">
        <f t="shared" si="56"/>
        <v>110</v>
      </c>
      <c r="M143">
        <f t="shared" si="57"/>
        <v>47</v>
      </c>
      <c r="N143">
        <f t="shared" si="58"/>
        <v>0.44181818181818189</v>
      </c>
      <c r="O143" s="4">
        <f t="shared" si="59"/>
        <v>0.48220000000000002</v>
      </c>
      <c r="U143" s="3">
        <f t="shared" si="60"/>
        <v>195</v>
      </c>
      <c r="V143">
        <f t="shared" si="61"/>
        <v>137.5</v>
      </c>
      <c r="W143">
        <f t="shared" si="62"/>
        <v>181.25</v>
      </c>
      <c r="X143">
        <f t="shared" si="66"/>
        <v>-86.871367197371754</v>
      </c>
      <c r="Y143">
        <f t="shared" si="67"/>
        <v>164.51778493808442</v>
      </c>
      <c r="Z143">
        <f t="shared" si="63"/>
        <v>195</v>
      </c>
      <c r="AA143">
        <f t="shared" si="64"/>
        <v>0.1</v>
      </c>
      <c r="AB143">
        <f t="shared" si="68"/>
        <v>0.77146000000000003</v>
      </c>
      <c r="AC143">
        <f t="shared" si="65"/>
        <v>54908.66550000001</v>
      </c>
      <c r="AD143" s="4">
        <f t="shared" si="69"/>
        <v>32945.199300000007</v>
      </c>
      <c r="AE143" s="77">
        <f t="shared" si="70"/>
        <v>20140.54054054054</v>
      </c>
      <c r="AF143" s="77">
        <f t="shared" si="71"/>
        <v>12804.658759459468</v>
      </c>
      <c r="AH143" s="79">
        <f t="shared" si="72"/>
        <v>9386.0966666666664</v>
      </c>
      <c r="AI143" s="79">
        <f t="shared" si="73"/>
        <v>-42986.096666666665</v>
      </c>
      <c r="AJ143" s="79">
        <f t="shared" si="74"/>
        <v>-18986.096666666665</v>
      </c>
      <c r="AK143" s="80">
        <f t="shared" si="75"/>
        <v>-18986.096666666665</v>
      </c>
      <c r="AL143" s="80">
        <f t="shared" si="76"/>
        <v>-24986.096666666665</v>
      </c>
      <c r="AM143" s="80">
        <f t="shared" si="77"/>
        <v>-30181.437907207197</v>
      </c>
      <c r="AN143" s="80">
        <f t="shared" si="78"/>
        <v>-6181.437907207197</v>
      </c>
      <c r="AO143" s="80">
        <f t="shared" si="79"/>
        <v>-6181.437907207197</v>
      </c>
      <c r="AP143" s="80">
        <f t="shared" si="80"/>
        <v>-12181.437907207197</v>
      </c>
    </row>
    <row r="144" spans="1:42">
      <c r="A144" s="30" t="s">
        <v>190</v>
      </c>
      <c r="B144" s="30" t="s">
        <v>331</v>
      </c>
      <c r="C144" s="30" t="s">
        <v>356</v>
      </c>
      <c r="D144" s="30">
        <v>1</v>
      </c>
      <c r="E144" s="30">
        <v>709</v>
      </c>
      <c r="F144" s="29">
        <f t="shared" si="54"/>
        <v>0.97297297297297303</v>
      </c>
      <c r="G144" s="31">
        <f t="shared" si="55"/>
        <v>8278.0540540540551</v>
      </c>
      <c r="H144" s="30">
        <v>158</v>
      </c>
      <c r="I144" s="30">
        <v>0.22189999999999999</v>
      </c>
      <c r="J144" s="30">
        <v>86</v>
      </c>
      <c r="K144" s="33">
        <v>192</v>
      </c>
      <c r="L144">
        <f t="shared" si="56"/>
        <v>106</v>
      </c>
      <c r="M144">
        <f t="shared" si="57"/>
        <v>72</v>
      </c>
      <c r="N144">
        <f t="shared" si="58"/>
        <v>0.64339622641509431</v>
      </c>
      <c r="O144" s="4">
        <f t="shared" si="59"/>
        <v>0.22189999999999999</v>
      </c>
      <c r="U144" s="3">
        <f t="shared" si="60"/>
        <v>86</v>
      </c>
      <c r="V144">
        <f t="shared" si="61"/>
        <v>132.5</v>
      </c>
      <c r="W144">
        <f t="shared" si="62"/>
        <v>72.75</v>
      </c>
      <c r="X144">
        <f t="shared" si="66"/>
        <v>-83.712408390194597</v>
      </c>
      <c r="Y144">
        <f t="shared" si="67"/>
        <v>107.58077457669954</v>
      </c>
      <c r="Z144">
        <f t="shared" si="63"/>
        <v>107.58077457669954</v>
      </c>
      <c r="AA144">
        <f t="shared" si="64"/>
        <v>0.26287377039018522</v>
      </c>
      <c r="AB144">
        <f t="shared" si="68"/>
        <v>0.6425616981132074</v>
      </c>
      <c r="AC144">
        <f t="shared" si="65"/>
        <v>25231.45909666345</v>
      </c>
      <c r="AD144" s="4">
        <f t="shared" si="69"/>
        <v>15138.875457998069</v>
      </c>
      <c r="AE144" s="77">
        <f t="shared" si="70"/>
        <v>8278.0540540540551</v>
      </c>
      <c r="AF144" s="77">
        <f t="shared" si="71"/>
        <v>6860.8214039440136</v>
      </c>
      <c r="AH144" s="79">
        <f t="shared" si="72"/>
        <v>7817.8339937106903</v>
      </c>
      <c r="AI144" s="79">
        <f t="shared" si="73"/>
        <v>-41417.833993710694</v>
      </c>
      <c r="AJ144" s="79">
        <f t="shared" si="74"/>
        <v>-17417.83399371069</v>
      </c>
      <c r="AK144" s="80">
        <f t="shared" si="75"/>
        <v>-17417.83399371069</v>
      </c>
      <c r="AL144" s="80">
        <f t="shared" si="76"/>
        <v>-23417.83399371069</v>
      </c>
      <c r="AM144" s="80">
        <f t="shared" si="77"/>
        <v>-34557.01258976668</v>
      </c>
      <c r="AN144" s="80">
        <f t="shared" si="78"/>
        <v>-10557.012589766677</v>
      </c>
      <c r="AO144" s="80">
        <f t="shared" si="79"/>
        <v>-10557.012589766677</v>
      </c>
      <c r="AP144" s="80">
        <f t="shared" si="80"/>
        <v>-16557.012589766677</v>
      </c>
    </row>
    <row r="145" spans="1:42">
      <c r="A145" s="30" t="s">
        <v>191</v>
      </c>
      <c r="B145" s="30" t="s">
        <v>331</v>
      </c>
      <c r="C145" s="30" t="s">
        <v>356</v>
      </c>
      <c r="D145" s="30">
        <v>2</v>
      </c>
      <c r="E145" s="30">
        <v>869</v>
      </c>
      <c r="F145" s="29">
        <f t="shared" si="54"/>
        <v>0.97297297297297303</v>
      </c>
      <c r="G145" s="31">
        <f t="shared" si="55"/>
        <v>10146.162162162163</v>
      </c>
      <c r="H145" s="30">
        <v>246</v>
      </c>
      <c r="I145" s="30">
        <v>0.38900000000000001</v>
      </c>
      <c r="J145" s="30">
        <v>135</v>
      </c>
      <c r="K145" s="33">
        <v>305</v>
      </c>
      <c r="L145">
        <f t="shared" si="56"/>
        <v>170</v>
      </c>
      <c r="M145">
        <f t="shared" si="57"/>
        <v>111</v>
      </c>
      <c r="N145">
        <f t="shared" si="58"/>
        <v>0.62235294117647066</v>
      </c>
      <c r="O145" s="4">
        <f t="shared" si="59"/>
        <v>0.38900000000000001</v>
      </c>
      <c r="U145" s="3">
        <f t="shared" si="60"/>
        <v>135</v>
      </c>
      <c r="V145">
        <f t="shared" si="61"/>
        <v>212.5</v>
      </c>
      <c r="W145">
        <f t="shared" si="62"/>
        <v>113.75</v>
      </c>
      <c r="X145">
        <f t="shared" si="66"/>
        <v>-134.25574930502907</v>
      </c>
      <c r="Y145">
        <f t="shared" si="67"/>
        <v>171.07294035885772</v>
      </c>
      <c r="Z145">
        <f t="shared" si="63"/>
        <v>171.07294035885772</v>
      </c>
      <c r="AA145">
        <f t="shared" si="64"/>
        <v>0.2697550134534481</v>
      </c>
      <c r="AB145">
        <f t="shared" si="68"/>
        <v>0.63711588235294125</v>
      </c>
      <c r="AC145">
        <f t="shared" si="65"/>
        <v>39782.549880357692</v>
      </c>
      <c r="AD145" s="4">
        <f t="shared" si="69"/>
        <v>23869.529928214615</v>
      </c>
      <c r="AE145" s="77">
        <f t="shared" si="70"/>
        <v>10146.162162162163</v>
      </c>
      <c r="AF145" s="77">
        <f t="shared" si="71"/>
        <v>13723.367766052452</v>
      </c>
      <c r="AH145" s="79">
        <f t="shared" si="72"/>
        <v>7751.5765686274517</v>
      </c>
      <c r="AI145" s="79">
        <f t="shared" si="73"/>
        <v>-41351.576568627454</v>
      </c>
      <c r="AJ145" s="79">
        <f t="shared" si="74"/>
        <v>-17351.576568627454</v>
      </c>
      <c r="AK145" s="80">
        <f t="shared" si="75"/>
        <v>-17351.576568627454</v>
      </c>
      <c r="AL145" s="80">
        <f t="shared" si="76"/>
        <v>-23351.576568627454</v>
      </c>
      <c r="AM145" s="80">
        <f t="shared" si="77"/>
        <v>-27628.208802575002</v>
      </c>
      <c r="AN145" s="80">
        <f t="shared" si="78"/>
        <v>-3628.2088025750018</v>
      </c>
      <c r="AO145" s="80">
        <f t="shared" si="79"/>
        <v>-3628.2088025750018</v>
      </c>
      <c r="AP145" s="80">
        <f t="shared" si="80"/>
        <v>-9628.2088025750018</v>
      </c>
    </row>
    <row r="146" spans="1:42">
      <c r="A146" s="30" t="s">
        <v>192</v>
      </c>
      <c r="B146" s="30" t="s">
        <v>331</v>
      </c>
      <c r="C146" s="30" t="s">
        <v>357</v>
      </c>
      <c r="D146" s="30">
        <v>1</v>
      </c>
      <c r="E146" s="30">
        <v>925</v>
      </c>
      <c r="F146" s="29">
        <f t="shared" si="54"/>
        <v>0.97297297297297303</v>
      </c>
      <c r="G146" s="31">
        <f t="shared" si="55"/>
        <v>10800</v>
      </c>
      <c r="H146" s="30">
        <v>207</v>
      </c>
      <c r="I146" s="30">
        <v>0.41639999999999999</v>
      </c>
      <c r="J146" s="30">
        <v>125</v>
      </c>
      <c r="K146" s="33">
        <v>288</v>
      </c>
      <c r="L146">
        <f t="shared" si="56"/>
        <v>163</v>
      </c>
      <c r="M146">
        <f t="shared" si="57"/>
        <v>82</v>
      </c>
      <c r="N146">
        <f t="shared" si="58"/>
        <v>0.50245398773006145</v>
      </c>
      <c r="O146" s="4">
        <f t="shared" si="59"/>
        <v>0.41639999999999999</v>
      </c>
      <c r="U146" s="3">
        <f t="shared" si="60"/>
        <v>125</v>
      </c>
      <c r="V146">
        <f t="shared" si="61"/>
        <v>203.75</v>
      </c>
      <c r="W146">
        <f t="shared" si="62"/>
        <v>104.625</v>
      </c>
      <c r="X146">
        <f t="shared" si="66"/>
        <v>-128.72757139246903</v>
      </c>
      <c r="Y146">
        <f t="shared" si="67"/>
        <v>161.80817222643415</v>
      </c>
      <c r="Z146">
        <f t="shared" si="63"/>
        <v>161.80817222643415</v>
      </c>
      <c r="AA146">
        <f t="shared" si="64"/>
        <v>0.28065360601930872</v>
      </c>
      <c r="AB146">
        <f t="shared" si="68"/>
        <v>0.62849073619631912</v>
      </c>
      <c r="AC146">
        <f t="shared" si="65"/>
        <v>37118.652109087925</v>
      </c>
      <c r="AD146" s="4">
        <f t="shared" si="69"/>
        <v>22271.191265452755</v>
      </c>
      <c r="AE146" s="77">
        <f t="shared" si="70"/>
        <v>10800</v>
      </c>
      <c r="AF146" s="77">
        <f t="shared" si="71"/>
        <v>11471.191265452755</v>
      </c>
      <c r="AH146" s="79">
        <f t="shared" si="72"/>
        <v>7646.6372903885504</v>
      </c>
      <c r="AI146" s="79">
        <f t="shared" si="73"/>
        <v>-41246.637290388549</v>
      </c>
      <c r="AJ146" s="79">
        <f t="shared" si="74"/>
        <v>-17246.637290388549</v>
      </c>
      <c r="AK146" s="80">
        <f t="shared" si="75"/>
        <v>-17246.637290388549</v>
      </c>
      <c r="AL146" s="80">
        <f t="shared" si="76"/>
        <v>-23246.637290388549</v>
      </c>
      <c r="AM146" s="80">
        <f t="shared" si="77"/>
        <v>-29775.446024935794</v>
      </c>
      <c r="AN146" s="80">
        <f t="shared" si="78"/>
        <v>-5775.4460249357944</v>
      </c>
      <c r="AO146" s="80">
        <f t="shared" si="79"/>
        <v>-5775.4460249357944</v>
      </c>
      <c r="AP146" s="80">
        <f t="shared" si="80"/>
        <v>-11775.446024935794</v>
      </c>
    </row>
    <row r="147" spans="1:42">
      <c r="A147" s="30" t="s">
        <v>193</v>
      </c>
      <c r="B147" s="30" t="s">
        <v>331</v>
      </c>
      <c r="C147" s="30" t="s">
        <v>357</v>
      </c>
      <c r="D147" s="30">
        <v>2</v>
      </c>
      <c r="E147" s="30">
        <v>1350</v>
      </c>
      <c r="F147" s="29">
        <f t="shared" si="54"/>
        <v>0.97297297297297303</v>
      </c>
      <c r="G147" s="31">
        <f t="shared" si="55"/>
        <v>15762.162162162163</v>
      </c>
      <c r="H147" s="30">
        <v>224</v>
      </c>
      <c r="I147" s="30">
        <v>0.4849</v>
      </c>
      <c r="J147" s="30">
        <v>119</v>
      </c>
      <c r="K147" s="33">
        <v>360</v>
      </c>
      <c r="L147">
        <f t="shared" si="56"/>
        <v>241</v>
      </c>
      <c r="M147">
        <f t="shared" si="57"/>
        <v>105</v>
      </c>
      <c r="N147">
        <f t="shared" si="58"/>
        <v>0.44854771784232361</v>
      </c>
      <c r="O147" s="4">
        <f t="shared" si="59"/>
        <v>0.4849</v>
      </c>
      <c r="U147" s="3">
        <f t="shared" si="60"/>
        <v>119</v>
      </c>
      <c r="V147">
        <f t="shared" si="61"/>
        <v>301.25</v>
      </c>
      <c r="W147">
        <f t="shared" si="62"/>
        <v>88.875</v>
      </c>
      <c r="X147">
        <f t="shared" si="66"/>
        <v>-190.32726813242357</v>
      </c>
      <c r="Y147">
        <f t="shared" si="67"/>
        <v>206.32987427343951</v>
      </c>
      <c r="Z147">
        <f t="shared" si="63"/>
        <v>206.32987427343951</v>
      </c>
      <c r="AA147">
        <f t="shared" si="64"/>
        <v>0.38989169883299424</v>
      </c>
      <c r="AB147">
        <f t="shared" si="68"/>
        <v>0.54203970954356839</v>
      </c>
      <c r="AC147">
        <f t="shared" si="65"/>
        <v>40821.229569287687</v>
      </c>
      <c r="AD147" s="4">
        <f t="shared" si="69"/>
        <v>24492.737741572611</v>
      </c>
      <c r="AE147" s="77">
        <f t="shared" si="70"/>
        <v>15762.162162162163</v>
      </c>
      <c r="AF147" s="77">
        <f t="shared" si="71"/>
        <v>8730.575579410448</v>
      </c>
      <c r="AH147" s="79">
        <f t="shared" si="72"/>
        <v>6594.816466113416</v>
      </c>
      <c r="AI147" s="79">
        <f t="shared" si="73"/>
        <v>-40194.816466113414</v>
      </c>
      <c r="AJ147" s="79">
        <f t="shared" si="74"/>
        <v>-16194.816466113416</v>
      </c>
      <c r="AK147" s="80">
        <f t="shared" si="75"/>
        <v>-16194.816466113416</v>
      </c>
      <c r="AL147" s="80">
        <f t="shared" si="76"/>
        <v>-22194.816466113414</v>
      </c>
      <c r="AM147" s="80">
        <f t="shared" si="77"/>
        <v>-31464.240886702966</v>
      </c>
      <c r="AN147" s="80">
        <f t="shared" si="78"/>
        <v>-7464.2408867029681</v>
      </c>
      <c r="AO147" s="80">
        <f t="shared" si="79"/>
        <v>-7464.2408867029681</v>
      </c>
      <c r="AP147" s="80">
        <f t="shared" si="80"/>
        <v>-13464.240886702966</v>
      </c>
    </row>
    <row r="148" spans="1:42">
      <c r="A148" s="30" t="s">
        <v>194</v>
      </c>
      <c r="B148" s="30" t="s">
        <v>332</v>
      </c>
      <c r="C148" s="30" t="s">
        <v>356</v>
      </c>
      <c r="D148" s="30">
        <v>1</v>
      </c>
      <c r="E148" s="30">
        <v>900</v>
      </c>
      <c r="F148" s="29">
        <f t="shared" si="54"/>
        <v>0.97297297297297303</v>
      </c>
      <c r="G148" s="31">
        <f t="shared" si="55"/>
        <v>10508.108108108108</v>
      </c>
      <c r="H148" s="30">
        <v>139</v>
      </c>
      <c r="I148" s="30">
        <v>0.55069999999999997</v>
      </c>
      <c r="J148" s="30">
        <v>89</v>
      </c>
      <c r="K148" s="33">
        <v>177</v>
      </c>
      <c r="L148">
        <f t="shared" si="56"/>
        <v>88</v>
      </c>
      <c r="M148">
        <f t="shared" si="57"/>
        <v>50</v>
      </c>
      <c r="N148">
        <f t="shared" si="58"/>
        <v>0.55454545454545456</v>
      </c>
      <c r="O148" s="4">
        <f t="shared" si="59"/>
        <v>0.55069999999999997</v>
      </c>
      <c r="U148" s="3">
        <f t="shared" si="60"/>
        <v>89</v>
      </c>
      <c r="V148">
        <f t="shared" si="61"/>
        <v>110</v>
      </c>
      <c r="W148">
        <f t="shared" si="62"/>
        <v>78</v>
      </c>
      <c r="X148">
        <f t="shared" si="66"/>
        <v>-69.497093757897403</v>
      </c>
      <c r="Y148">
        <f t="shared" si="67"/>
        <v>98.114227950467537</v>
      </c>
      <c r="Z148">
        <f t="shared" si="63"/>
        <v>98.114227950467537</v>
      </c>
      <c r="AA148">
        <f t="shared" si="64"/>
        <v>0.18285661773152306</v>
      </c>
      <c r="AB148">
        <f t="shared" si="68"/>
        <v>0.7058872727272727</v>
      </c>
      <c r="AC148">
        <f t="shared" si="65"/>
        <v>25279.01844604958</v>
      </c>
      <c r="AD148" s="4">
        <f t="shared" si="69"/>
        <v>15167.411067629748</v>
      </c>
      <c r="AE148" s="77">
        <f t="shared" si="70"/>
        <v>10508.108108108108</v>
      </c>
      <c r="AF148" s="77">
        <f t="shared" si="71"/>
        <v>4659.3029595216394</v>
      </c>
      <c r="AH148" s="79">
        <f t="shared" si="72"/>
        <v>8588.2951515151508</v>
      </c>
      <c r="AI148" s="79">
        <f t="shared" si="73"/>
        <v>-42188.295151515151</v>
      </c>
      <c r="AJ148" s="79">
        <f t="shared" si="74"/>
        <v>-18188.295151515151</v>
      </c>
      <c r="AK148" s="80">
        <f t="shared" si="75"/>
        <v>-18188.295151515151</v>
      </c>
      <c r="AL148" s="80">
        <f t="shared" si="76"/>
        <v>-24188.295151515151</v>
      </c>
      <c r="AM148" s="80">
        <f t="shared" si="77"/>
        <v>-37528.992191993515</v>
      </c>
      <c r="AN148" s="80">
        <f t="shared" si="78"/>
        <v>-13528.992191993511</v>
      </c>
      <c r="AO148" s="80">
        <f t="shared" si="79"/>
        <v>-13528.992191993511</v>
      </c>
      <c r="AP148" s="80">
        <f t="shared" si="80"/>
        <v>-19528.992191993511</v>
      </c>
    </row>
    <row r="149" spans="1:42">
      <c r="A149" s="30" t="s">
        <v>195</v>
      </c>
      <c r="B149" s="30" t="s">
        <v>327</v>
      </c>
      <c r="C149" s="30" t="s">
        <v>357</v>
      </c>
      <c r="D149" s="30">
        <v>2</v>
      </c>
      <c r="E149" s="30">
        <v>3200</v>
      </c>
      <c r="F149" s="29">
        <f t="shared" si="54"/>
        <v>0.97297297297297303</v>
      </c>
      <c r="G149" s="31">
        <f t="shared" si="55"/>
        <v>37362.162162162167</v>
      </c>
      <c r="H149" s="30">
        <v>325</v>
      </c>
      <c r="I149" s="30">
        <v>0.81640000000000001</v>
      </c>
      <c r="J149" s="30">
        <v>195</v>
      </c>
      <c r="K149" s="33">
        <v>844</v>
      </c>
      <c r="L149">
        <f t="shared" si="56"/>
        <v>649</v>
      </c>
      <c r="M149">
        <f t="shared" si="57"/>
        <v>130</v>
      </c>
      <c r="N149">
        <f t="shared" si="58"/>
        <v>0.26024653312788903</v>
      </c>
      <c r="O149" s="4">
        <f t="shared" si="59"/>
        <v>0.81640000000000001</v>
      </c>
      <c r="U149" s="3">
        <f t="shared" si="60"/>
        <v>195</v>
      </c>
      <c r="V149">
        <f t="shared" si="61"/>
        <v>811.25</v>
      </c>
      <c r="W149">
        <f t="shared" si="62"/>
        <v>113.875</v>
      </c>
      <c r="X149">
        <f t="shared" si="66"/>
        <v>-512.54106646449327</v>
      </c>
      <c r="Y149">
        <f t="shared" si="67"/>
        <v>492.90493113469802</v>
      </c>
      <c r="Z149">
        <f t="shared" si="63"/>
        <v>492.90493113469802</v>
      </c>
      <c r="AA149">
        <f t="shared" si="64"/>
        <v>0.46721717243106076</v>
      </c>
      <c r="AB149">
        <f t="shared" si="68"/>
        <v>0.48084432973805852</v>
      </c>
      <c r="AC149">
        <f t="shared" si="65"/>
        <v>86508.847551157436</v>
      </c>
      <c r="AD149" s="4">
        <f t="shared" si="69"/>
        <v>51905.308530694463</v>
      </c>
      <c r="AE149" s="77">
        <f t="shared" si="70"/>
        <v>37362.162162162167</v>
      </c>
      <c r="AF149" s="77">
        <f t="shared" si="71"/>
        <v>14543.146368532296</v>
      </c>
      <c r="AH149" s="79">
        <f t="shared" si="72"/>
        <v>5850.2726784797123</v>
      </c>
      <c r="AI149" s="79">
        <f t="shared" si="73"/>
        <v>-39450.272678479712</v>
      </c>
      <c r="AJ149" s="79">
        <f t="shared" si="74"/>
        <v>-15450.272678479712</v>
      </c>
      <c r="AK149" s="80">
        <f t="shared" si="75"/>
        <v>-15450.272678479712</v>
      </c>
      <c r="AL149" s="80">
        <f t="shared" si="76"/>
        <v>-21450.272678479712</v>
      </c>
      <c r="AM149" s="80">
        <f t="shared" si="77"/>
        <v>-24907.126309947416</v>
      </c>
      <c r="AN149" s="80">
        <f t="shared" si="78"/>
        <v>-907.1263099474163</v>
      </c>
      <c r="AO149" s="80">
        <f t="shared" si="79"/>
        <v>-907.1263099474163</v>
      </c>
      <c r="AP149" s="80">
        <f t="shared" si="80"/>
        <v>-6907.1263099474163</v>
      </c>
    </row>
    <row r="150" spans="1:42">
      <c r="A150" s="30" t="s">
        <v>196</v>
      </c>
      <c r="B150" s="30" t="s">
        <v>332</v>
      </c>
      <c r="C150" s="30" t="s">
        <v>356</v>
      </c>
      <c r="D150" s="30">
        <v>2</v>
      </c>
      <c r="E150" s="30">
        <v>1325</v>
      </c>
      <c r="F150" s="29">
        <f t="shared" si="54"/>
        <v>0.97297297297297303</v>
      </c>
      <c r="G150" s="31">
        <f t="shared" si="55"/>
        <v>15470.270270270272</v>
      </c>
      <c r="H150" s="30">
        <v>283</v>
      </c>
      <c r="I150" s="30">
        <v>0.29320000000000002</v>
      </c>
      <c r="J150" s="30">
        <v>161</v>
      </c>
      <c r="K150" s="33">
        <v>319</v>
      </c>
      <c r="L150">
        <f t="shared" si="56"/>
        <v>158</v>
      </c>
      <c r="M150">
        <f t="shared" si="57"/>
        <v>122</v>
      </c>
      <c r="N150">
        <f t="shared" si="58"/>
        <v>0.71772151898734182</v>
      </c>
      <c r="O150" s="4">
        <f t="shared" si="59"/>
        <v>0.29320000000000002</v>
      </c>
      <c r="U150" s="3">
        <f t="shared" si="60"/>
        <v>161</v>
      </c>
      <c r="V150">
        <f t="shared" si="61"/>
        <v>197.5</v>
      </c>
      <c r="W150">
        <f t="shared" si="62"/>
        <v>141.25</v>
      </c>
      <c r="X150">
        <f t="shared" si="66"/>
        <v>-124.7788728834976</v>
      </c>
      <c r="Y150">
        <f t="shared" si="67"/>
        <v>176.76190927470307</v>
      </c>
      <c r="Z150">
        <f t="shared" si="63"/>
        <v>176.76190927470307</v>
      </c>
      <c r="AA150">
        <f t="shared" si="64"/>
        <v>0.17980713556811681</v>
      </c>
      <c r="AB150">
        <f t="shared" si="68"/>
        <v>0.70830063291139234</v>
      </c>
      <c r="AC150">
        <f t="shared" si="65"/>
        <v>45698.208858072881</v>
      </c>
      <c r="AD150" s="4">
        <f t="shared" si="69"/>
        <v>27418.925314843727</v>
      </c>
      <c r="AE150" s="77">
        <f t="shared" si="70"/>
        <v>15470.270270270272</v>
      </c>
      <c r="AF150" s="77">
        <f t="shared" si="71"/>
        <v>11948.655044573456</v>
      </c>
      <c r="AH150" s="79">
        <f t="shared" si="72"/>
        <v>8617.6577004219398</v>
      </c>
      <c r="AI150" s="79">
        <f t="shared" si="73"/>
        <v>-42217.657700421943</v>
      </c>
      <c r="AJ150" s="79">
        <f t="shared" si="74"/>
        <v>-18217.65770042194</v>
      </c>
      <c r="AK150" s="80">
        <f t="shared" si="75"/>
        <v>-18217.65770042194</v>
      </c>
      <c r="AL150" s="80">
        <f t="shared" si="76"/>
        <v>-24217.65770042194</v>
      </c>
      <c r="AM150" s="80">
        <f t="shared" si="77"/>
        <v>-30269.00265584849</v>
      </c>
      <c r="AN150" s="80">
        <f t="shared" si="78"/>
        <v>-6269.0026558484842</v>
      </c>
      <c r="AO150" s="80">
        <f t="shared" si="79"/>
        <v>-6269.0026558484842</v>
      </c>
      <c r="AP150" s="80">
        <f t="shared" si="80"/>
        <v>-12269.002655848484</v>
      </c>
    </row>
    <row r="151" spans="1:42">
      <c r="A151" s="30" t="s">
        <v>197</v>
      </c>
      <c r="B151" s="30" t="s">
        <v>332</v>
      </c>
      <c r="C151" s="30" t="s">
        <v>357</v>
      </c>
      <c r="D151" s="30">
        <v>1</v>
      </c>
      <c r="E151" s="30">
        <v>975</v>
      </c>
      <c r="F151" s="29">
        <f t="shared" si="54"/>
        <v>0.97297297297297303</v>
      </c>
      <c r="G151" s="31">
        <f t="shared" si="55"/>
        <v>11383.783783783785</v>
      </c>
      <c r="H151" s="30">
        <v>192</v>
      </c>
      <c r="I151" s="30">
        <v>0.50139999999999996</v>
      </c>
      <c r="J151" s="30">
        <v>145</v>
      </c>
      <c r="K151" s="33">
        <v>300</v>
      </c>
      <c r="L151">
        <f t="shared" si="56"/>
        <v>155</v>
      </c>
      <c r="M151">
        <f t="shared" si="57"/>
        <v>47</v>
      </c>
      <c r="N151">
        <f t="shared" si="58"/>
        <v>0.34258064516129033</v>
      </c>
      <c r="O151" s="4">
        <f t="shared" si="59"/>
        <v>0.50139999999999996</v>
      </c>
      <c r="U151" s="3">
        <f t="shared" si="60"/>
        <v>145</v>
      </c>
      <c r="V151">
        <f t="shared" si="61"/>
        <v>193.75</v>
      </c>
      <c r="W151">
        <f t="shared" si="62"/>
        <v>125.625</v>
      </c>
      <c r="X151">
        <f t="shared" si="66"/>
        <v>-122.40965377811473</v>
      </c>
      <c r="Y151">
        <f t="shared" si="67"/>
        <v>166.9341515036644</v>
      </c>
      <c r="Z151">
        <f t="shared" si="63"/>
        <v>166.9341515036644</v>
      </c>
      <c r="AA151">
        <f t="shared" si="64"/>
        <v>0.21320852388988076</v>
      </c>
      <c r="AB151">
        <f t="shared" si="68"/>
        <v>0.68186677419354835</v>
      </c>
      <c r="AC151">
        <f t="shared" si="65"/>
        <v>41546.800756817363</v>
      </c>
      <c r="AD151" s="4">
        <f t="shared" si="69"/>
        <v>24928.080454090417</v>
      </c>
      <c r="AE151" s="77">
        <f t="shared" si="70"/>
        <v>11383.783783783785</v>
      </c>
      <c r="AF151" s="77">
        <f t="shared" si="71"/>
        <v>13544.296670306632</v>
      </c>
      <c r="AH151" s="79">
        <f t="shared" si="72"/>
        <v>8296.045752688171</v>
      </c>
      <c r="AI151" s="79">
        <f t="shared" si="73"/>
        <v>-41896.045752688173</v>
      </c>
      <c r="AJ151" s="79">
        <f t="shared" si="74"/>
        <v>-17896.045752688173</v>
      </c>
      <c r="AK151" s="80">
        <f t="shared" si="75"/>
        <v>-17896.045752688173</v>
      </c>
      <c r="AL151" s="80">
        <f t="shared" si="76"/>
        <v>-23896.045752688173</v>
      </c>
      <c r="AM151" s="80">
        <f t="shared" si="77"/>
        <v>-28351.749082381539</v>
      </c>
      <c r="AN151" s="80">
        <f t="shared" si="78"/>
        <v>-4351.7490823815406</v>
      </c>
      <c r="AO151" s="80">
        <f t="shared" si="79"/>
        <v>-4351.7490823815406</v>
      </c>
      <c r="AP151" s="80">
        <f t="shared" si="80"/>
        <v>-10351.749082381541</v>
      </c>
    </row>
    <row r="152" spans="1:42">
      <c r="A152" s="30" t="s">
        <v>198</v>
      </c>
      <c r="B152" s="30" t="s">
        <v>332</v>
      </c>
      <c r="C152" s="30" t="s">
        <v>357</v>
      </c>
      <c r="D152" s="30">
        <v>2</v>
      </c>
      <c r="E152" s="30">
        <v>1550</v>
      </c>
      <c r="F152" s="29">
        <f t="shared" si="54"/>
        <v>0.97297297297297303</v>
      </c>
      <c r="G152" s="31">
        <f t="shared" si="55"/>
        <v>18097.297297297297</v>
      </c>
      <c r="H152" s="30">
        <v>307</v>
      </c>
      <c r="I152" s="30">
        <v>0.3014</v>
      </c>
      <c r="J152" s="30">
        <v>185</v>
      </c>
      <c r="K152" s="33">
        <v>376</v>
      </c>
      <c r="L152">
        <f t="shared" si="56"/>
        <v>191</v>
      </c>
      <c r="M152">
        <f t="shared" si="57"/>
        <v>122</v>
      </c>
      <c r="N152">
        <f t="shared" si="58"/>
        <v>0.61099476439790579</v>
      </c>
      <c r="O152" s="4">
        <f t="shared" si="59"/>
        <v>0.3014</v>
      </c>
      <c r="U152" s="3">
        <f t="shared" si="60"/>
        <v>185</v>
      </c>
      <c r="V152">
        <f t="shared" si="61"/>
        <v>238.75</v>
      </c>
      <c r="W152">
        <f t="shared" si="62"/>
        <v>161.125</v>
      </c>
      <c r="X152">
        <f t="shared" si="66"/>
        <v>-150.84028304270913</v>
      </c>
      <c r="Y152">
        <f t="shared" si="67"/>
        <v>208.8672447561284</v>
      </c>
      <c r="Z152">
        <f t="shared" si="63"/>
        <v>208.8672447561284</v>
      </c>
      <c r="AA152">
        <f t="shared" si="64"/>
        <v>0.1999675173031556</v>
      </c>
      <c r="AB152">
        <f t="shared" si="68"/>
        <v>0.69234570680628271</v>
      </c>
      <c r="AC152">
        <f t="shared" si="65"/>
        <v>52782.044172767339</v>
      </c>
      <c r="AD152" s="4">
        <f t="shared" si="69"/>
        <v>31669.2265036604</v>
      </c>
      <c r="AE152" s="77">
        <f t="shared" si="70"/>
        <v>18097.297297297297</v>
      </c>
      <c r="AF152" s="77">
        <f t="shared" si="71"/>
        <v>13571.929206363104</v>
      </c>
      <c r="AH152" s="79">
        <f t="shared" si="72"/>
        <v>8423.5394328097718</v>
      </c>
      <c r="AI152" s="79">
        <f t="shared" si="73"/>
        <v>-42023.539432809775</v>
      </c>
      <c r="AJ152" s="79">
        <f t="shared" si="74"/>
        <v>-18023.539432809772</v>
      </c>
      <c r="AK152" s="80">
        <f t="shared" si="75"/>
        <v>-18023.539432809772</v>
      </c>
      <c r="AL152" s="80">
        <f t="shared" si="76"/>
        <v>-24023.539432809772</v>
      </c>
      <c r="AM152" s="80">
        <f t="shared" si="77"/>
        <v>-28451.610226446672</v>
      </c>
      <c r="AN152" s="80">
        <f t="shared" si="78"/>
        <v>-4451.6102264466681</v>
      </c>
      <c r="AO152" s="80">
        <f t="shared" si="79"/>
        <v>-4451.6102264466681</v>
      </c>
      <c r="AP152" s="80">
        <f t="shared" si="80"/>
        <v>-10451.610226446668</v>
      </c>
    </row>
    <row r="153" spans="1:42">
      <c r="A153" s="30" t="s">
        <v>199</v>
      </c>
      <c r="B153" s="30" t="s">
        <v>333</v>
      </c>
      <c r="C153" s="30" t="s">
        <v>356</v>
      </c>
      <c r="D153" s="30">
        <v>1</v>
      </c>
      <c r="E153" s="30">
        <v>1165</v>
      </c>
      <c r="F153" s="29">
        <f t="shared" si="54"/>
        <v>0.97297297297297303</v>
      </c>
      <c r="G153" s="31">
        <f t="shared" si="55"/>
        <v>13602.162162162163</v>
      </c>
      <c r="H153" s="30">
        <v>180</v>
      </c>
      <c r="I153" s="30">
        <v>0.34250000000000003</v>
      </c>
      <c r="J153" s="30">
        <v>135</v>
      </c>
      <c r="K153" s="33">
        <v>220</v>
      </c>
      <c r="L153">
        <f t="shared" si="56"/>
        <v>85</v>
      </c>
      <c r="M153">
        <f t="shared" si="57"/>
        <v>45</v>
      </c>
      <c r="N153">
        <f t="shared" si="58"/>
        <v>0.52352941176470591</v>
      </c>
      <c r="O153" s="4">
        <f t="shared" si="59"/>
        <v>0.34250000000000003</v>
      </c>
      <c r="U153" s="3">
        <f t="shared" si="60"/>
        <v>135</v>
      </c>
      <c r="V153">
        <f t="shared" si="61"/>
        <v>106.25</v>
      </c>
      <c r="W153">
        <f t="shared" si="62"/>
        <v>124.375</v>
      </c>
      <c r="X153">
        <f t="shared" si="66"/>
        <v>-67.127874652514535</v>
      </c>
      <c r="Y153">
        <f t="shared" si="67"/>
        <v>119.28647017942887</v>
      </c>
      <c r="Z153">
        <f t="shared" si="63"/>
        <v>135</v>
      </c>
      <c r="AA153">
        <f t="shared" si="64"/>
        <v>0.1</v>
      </c>
      <c r="AB153">
        <f t="shared" si="68"/>
        <v>0.77146000000000003</v>
      </c>
      <c r="AC153">
        <f t="shared" si="65"/>
        <v>38013.691500000001</v>
      </c>
      <c r="AD153" s="4">
        <f t="shared" si="69"/>
        <v>22808.214899999999</v>
      </c>
      <c r="AE153" s="77">
        <f t="shared" si="70"/>
        <v>13602.162162162163</v>
      </c>
      <c r="AF153" s="77">
        <f t="shared" si="71"/>
        <v>9206.0527378378356</v>
      </c>
      <c r="AH153" s="79">
        <f t="shared" si="72"/>
        <v>9386.0966666666664</v>
      </c>
      <c r="AI153" s="79">
        <f t="shared" si="73"/>
        <v>-42986.096666666665</v>
      </c>
      <c r="AJ153" s="79">
        <f t="shared" si="74"/>
        <v>-18986.096666666665</v>
      </c>
      <c r="AK153" s="80">
        <f t="shared" si="75"/>
        <v>-18986.096666666665</v>
      </c>
      <c r="AL153" s="80">
        <f t="shared" si="76"/>
        <v>-24986.096666666665</v>
      </c>
      <c r="AM153" s="80">
        <f t="shared" si="77"/>
        <v>-33780.043928828833</v>
      </c>
      <c r="AN153" s="80">
        <f t="shared" si="78"/>
        <v>-9780.0439288288289</v>
      </c>
      <c r="AO153" s="80">
        <f t="shared" si="79"/>
        <v>-9780.0439288288289</v>
      </c>
      <c r="AP153" s="80">
        <f t="shared" si="80"/>
        <v>-15780.043928828829</v>
      </c>
    </row>
    <row r="154" spans="1:42">
      <c r="A154" s="30" t="s">
        <v>200</v>
      </c>
      <c r="B154" s="30" t="s">
        <v>333</v>
      </c>
      <c r="C154" s="30" t="s">
        <v>356</v>
      </c>
      <c r="D154" s="30">
        <v>2</v>
      </c>
      <c r="E154" s="30">
        <v>1625</v>
      </c>
      <c r="F154" s="29">
        <f t="shared" si="54"/>
        <v>0.97297297297297303</v>
      </c>
      <c r="G154" s="31">
        <f t="shared" si="55"/>
        <v>18972.972972972973</v>
      </c>
      <c r="H154" s="30">
        <v>260</v>
      </c>
      <c r="I154" s="30">
        <v>0.6</v>
      </c>
      <c r="J154" s="30">
        <v>220</v>
      </c>
      <c r="K154" s="33">
        <v>312</v>
      </c>
      <c r="L154">
        <f t="shared" si="56"/>
        <v>92</v>
      </c>
      <c r="M154">
        <f t="shared" si="57"/>
        <v>40</v>
      </c>
      <c r="N154">
        <f t="shared" si="58"/>
        <v>0.44782608695652171</v>
      </c>
      <c r="O154" s="4">
        <f t="shared" si="59"/>
        <v>0.6</v>
      </c>
      <c r="U154" s="3">
        <f t="shared" si="60"/>
        <v>220</v>
      </c>
      <c r="V154">
        <f t="shared" si="61"/>
        <v>115</v>
      </c>
      <c r="W154">
        <f t="shared" si="62"/>
        <v>208.5</v>
      </c>
      <c r="X154">
        <f t="shared" si="66"/>
        <v>-72.656052565074546</v>
      </c>
      <c r="Y154">
        <f t="shared" si="67"/>
        <v>166.05123831185242</v>
      </c>
      <c r="Z154">
        <f t="shared" si="63"/>
        <v>220</v>
      </c>
      <c r="AA154">
        <f t="shared" si="64"/>
        <v>0.1</v>
      </c>
      <c r="AB154">
        <f t="shared" si="68"/>
        <v>0.77146000000000003</v>
      </c>
      <c r="AC154">
        <f t="shared" si="65"/>
        <v>61948.238000000005</v>
      </c>
      <c r="AD154" s="4">
        <f t="shared" si="69"/>
        <v>37168.942800000004</v>
      </c>
      <c r="AE154" s="77">
        <f t="shared" si="70"/>
        <v>18972.972972972973</v>
      </c>
      <c r="AF154" s="77">
        <f t="shared" si="71"/>
        <v>18195.969827027031</v>
      </c>
      <c r="AH154" s="79">
        <f t="shared" si="72"/>
        <v>9386.0966666666664</v>
      </c>
      <c r="AI154" s="79">
        <f t="shared" si="73"/>
        <v>-42986.096666666665</v>
      </c>
      <c r="AJ154" s="79">
        <f t="shared" si="74"/>
        <v>-18986.096666666665</v>
      </c>
      <c r="AK154" s="80">
        <f t="shared" si="75"/>
        <v>-18986.096666666665</v>
      </c>
      <c r="AL154" s="80">
        <f t="shared" si="76"/>
        <v>-24986.096666666665</v>
      </c>
      <c r="AM154" s="80">
        <f t="shared" si="77"/>
        <v>-24790.126839639634</v>
      </c>
      <c r="AN154" s="80">
        <f t="shared" si="78"/>
        <v>-790.12683963963354</v>
      </c>
      <c r="AO154" s="80">
        <f t="shared" si="79"/>
        <v>-790.12683963963354</v>
      </c>
      <c r="AP154" s="80">
        <f t="shared" si="80"/>
        <v>-6790.1268396396335</v>
      </c>
    </row>
    <row r="155" spans="1:42">
      <c r="A155" s="30" t="s">
        <v>201</v>
      </c>
      <c r="B155" s="30" t="s">
        <v>333</v>
      </c>
      <c r="C155" s="30" t="s">
        <v>357</v>
      </c>
      <c r="D155" s="30">
        <v>1</v>
      </c>
      <c r="E155" s="30">
        <v>1400</v>
      </c>
      <c r="F155" s="29">
        <f t="shared" si="54"/>
        <v>0.97297297297297303</v>
      </c>
      <c r="G155" s="31">
        <f t="shared" si="55"/>
        <v>16345.945945945947</v>
      </c>
      <c r="H155" s="30">
        <v>232</v>
      </c>
      <c r="I155" s="30">
        <v>0.49859999999999999</v>
      </c>
      <c r="J155" s="30">
        <v>135</v>
      </c>
      <c r="K155" s="33">
        <v>287</v>
      </c>
      <c r="L155">
        <f t="shared" si="56"/>
        <v>152</v>
      </c>
      <c r="M155">
        <f t="shared" si="57"/>
        <v>97</v>
      </c>
      <c r="N155">
        <f t="shared" si="58"/>
        <v>0.61052631578947369</v>
      </c>
      <c r="O155" s="4">
        <f t="shared" si="59"/>
        <v>0.49859999999999999</v>
      </c>
      <c r="U155" s="3">
        <f t="shared" si="60"/>
        <v>135</v>
      </c>
      <c r="V155">
        <f t="shared" si="61"/>
        <v>190</v>
      </c>
      <c r="W155">
        <f t="shared" si="62"/>
        <v>116</v>
      </c>
      <c r="X155">
        <f t="shared" si="66"/>
        <v>-120.04043467273186</v>
      </c>
      <c r="Y155">
        <f t="shared" si="67"/>
        <v>160.10639373262572</v>
      </c>
      <c r="Z155">
        <f t="shared" si="63"/>
        <v>160.10639373262572</v>
      </c>
      <c r="AA155">
        <f t="shared" si="64"/>
        <v>0.23213891438224063</v>
      </c>
      <c r="AB155">
        <f t="shared" si="68"/>
        <v>0.66688526315789476</v>
      </c>
      <c r="AC155">
        <f t="shared" si="65"/>
        <v>38971.996998939918</v>
      </c>
      <c r="AD155" s="4">
        <f t="shared" si="69"/>
        <v>23383.198199363949</v>
      </c>
      <c r="AE155" s="77">
        <f t="shared" si="70"/>
        <v>16345.945945945947</v>
      </c>
      <c r="AF155" s="77">
        <f t="shared" si="71"/>
        <v>7037.2522534180025</v>
      </c>
      <c r="AH155" s="79">
        <f t="shared" si="72"/>
        <v>8113.7707017543862</v>
      </c>
      <c r="AI155" s="79">
        <f t="shared" si="73"/>
        <v>-41713.770701754387</v>
      </c>
      <c r="AJ155" s="79">
        <f t="shared" si="74"/>
        <v>-17713.770701754387</v>
      </c>
      <c r="AK155" s="80">
        <f t="shared" si="75"/>
        <v>-17713.770701754387</v>
      </c>
      <c r="AL155" s="80">
        <f t="shared" si="76"/>
        <v>-23713.770701754387</v>
      </c>
      <c r="AM155" s="80">
        <f t="shared" si="77"/>
        <v>-34676.518448336385</v>
      </c>
      <c r="AN155" s="80">
        <f t="shared" si="78"/>
        <v>-10676.518448336385</v>
      </c>
      <c r="AO155" s="80">
        <f t="shared" si="79"/>
        <v>-10676.518448336385</v>
      </c>
      <c r="AP155" s="80">
        <f t="shared" si="80"/>
        <v>-16676.518448336385</v>
      </c>
    </row>
    <row r="156" spans="1:42">
      <c r="A156" s="30" t="s">
        <v>202</v>
      </c>
      <c r="B156" s="30" t="s">
        <v>333</v>
      </c>
      <c r="C156" s="30" t="s">
        <v>357</v>
      </c>
      <c r="D156" s="30">
        <v>2</v>
      </c>
      <c r="E156" s="30">
        <v>1995</v>
      </c>
      <c r="F156" s="29">
        <f t="shared" si="54"/>
        <v>0.97297297297297303</v>
      </c>
      <c r="G156" s="31">
        <f t="shared" si="55"/>
        <v>23292.972972972973</v>
      </c>
      <c r="H156" s="30">
        <v>292</v>
      </c>
      <c r="I156" s="30">
        <v>0.63839999999999997</v>
      </c>
      <c r="J156" s="30">
        <v>224</v>
      </c>
      <c r="K156" s="33">
        <v>331</v>
      </c>
      <c r="L156">
        <f t="shared" si="56"/>
        <v>107</v>
      </c>
      <c r="M156">
        <f t="shared" si="57"/>
        <v>68</v>
      </c>
      <c r="N156">
        <f t="shared" si="58"/>
        <v>0.60841121495327111</v>
      </c>
      <c r="O156" s="4">
        <f t="shared" si="59"/>
        <v>0.63839999999999997</v>
      </c>
      <c r="U156" s="3">
        <f t="shared" si="60"/>
        <v>224</v>
      </c>
      <c r="V156">
        <f t="shared" si="61"/>
        <v>133.75</v>
      </c>
      <c r="W156">
        <f t="shared" si="62"/>
        <v>210.625</v>
      </c>
      <c r="X156">
        <f t="shared" si="66"/>
        <v>-84.502148091988886</v>
      </c>
      <c r="Y156">
        <f t="shared" si="67"/>
        <v>177.19002716704577</v>
      </c>
      <c r="Z156">
        <f t="shared" si="63"/>
        <v>224</v>
      </c>
      <c r="AA156">
        <f t="shared" si="64"/>
        <v>0.1</v>
      </c>
      <c r="AB156">
        <f t="shared" si="68"/>
        <v>0.77146000000000003</v>
      </c>
      <c r="AC156">
        <f t="shared" si="65"/>
        <v>63074.569600000003</v>
      </c>
      <c r="AD156" s="4">
        <f t="shared" si="69"/>
        <v>37844.741759999997</v>
      </c>
      <c r="AE156" s="77">
        <f t="shared" si="70"/>
        <v>23292.972972972973</v>
      </c>
      <c r="AF156" s="77">
        <f t="shared" si="71"/>
        <v>14551.768787027024</v>
      </c>
      <c r="AH156" s="79">
        <f t="shared" si="72"/>
        <v>9386.0966666666664</v>
      </c>
      <c r="AI156" s="79">
        <f t="shared" si="73"/>
        <v>-42986.096666666665</v>
      </c>
      <c r="AJ156" s="79">
        <f t="shared" si="74"/>
        <v>-18986.096666666665</v>
      </c>
      <c r="AK156" s="80">
        <f t="shared" si="75"/>
        <v>-18986.096666666665</v>
      </c>
      <c r="AL156" s="80">
        <f t="shared" si="76"/>
        <v>-24986.096666666665</v>
      </c>
      <c r="AM156" s="80">
        <f t="shared" si="77"/>
        <v>-28434.327879639641</v>
      </c>
      <c r="AN156" s="80">
        <f t="shared" si="78"/>
        <v>-4434.3278796396407</v>
      </c>
      <c r="AO156" s="80">
        <f t="shared" si="79"/>
        <v>-4434.3278796396407</v>
      </c>
      <c r="AP156" s="80">
        <f t="shared" si="80"/>
        <v>-10434.327879639641</v>
      </c>
    </row>
    <row r="157" spans="1:42">
      <c r="A157" s="30" t="s">
        <v>203</v>
      </c>
      <c r="B157" s="30" t="s">
        <v>334</v>
      </c>
      <c r="C157" s="30" t="s">
        <v>356</v>
      </c>
      <c r="D157" s="30">
        <v>1</v>
      </c>
      <c r="E157" s="30">
        <v>760</v>
      </c>
      <c r="F157" s="29">
        <f t="shared" si="54"/>
        <v>0.97297297297297303</v>
      </c>
      <c r="G157" s="31">
        <f t="shared" si="55"/>
        <v>8873.5135135135133</v>
      </c>
      <c r="H157" s="30">
        <v>169</v>
      </c>
      <c r="I157" s="30">
        <v>0.29039999999999999</v>
      </c>
      <c r="J157" s="30">
        <v>100</v>
      </c>
      <c r="K157" s="33">
        <v>195</v>
      </c>
      <c r="L157">
        <f t="shared" si="56"/>
        <v>95</v>
      </c>
      <c r="M157">
        <f t="shared" si="57"/>
        <v>69</v>
      </c>
      <c r="N157">
        <f t="shared" si="58"/>
        <v>0.68105263157894735</v>
      </c>
      <c r="O157" s="4">
        <f t="shared" si="59"/>
        <v>0.29039999999999999</v>
      </c>
      <c r="U157" s="3">
        <f t="shared" si="60"/>
        <v>100</v>
      </c>
      <c r="V157">
        <f t="shared" si="61"/>
        <v>118.75</v>
      </c>
      <c r="W157">
        <f t="shared" si="62"/>
        <v>88.125</v>
      </c>
      <c r="X157">
        <f t="shared" si="66"/>
        <v>-75.025271670457414</v>
      </c>
      <c r="Y157">
        <f t="shared" si="67"/>
        <v>107.87899608289108</v>
      </c>
      <c r="Z157">
        <f t="shared" si="63"/>
        <v>107.87899608289108</v>
      </c>
      <c r="AA157">
        <f t="shared" si="64"/>
        <v>0.16634944069803012</v>
      </c>
      <c r="AB157">
        <f t="shared" si="68"/>
        <v>0.71895105263157899</v>
      </c>
      <c r="AC157">
        <f t="shared" si="65"/>
        <v>28309.296993580876</v>
      </c>
      <c r="AD157" s="4">
        <f t="shared" si="69"/>
        <v>16985.578196148526</v>
      </c>
      <c r="AE157" s="77">
        <f t="shared" si="70"/>
        <v>8873.5135135135133</v>
      </c>
      <c r="AF157" s="77">
        <f t="shared" si="71"/>
        <v>8112.064682635013</v>
      </c>
      <c r="AH157" s="79">
        <f t="shared" si="72"/>
        <v>8747.2378070175455</v>
      </c>
      <c r="AI157" s="79">
        <f t="shared" si="73"/>
        <v>-42347.237807017547</v>
      </c>
      <c r="AJ157" s="79">
        <f t="shared" si="74"/>
        <v>-18347.237807017547</v>
      </c>
      <c r="AK157" s="80">
        <f t="shared" si="75"/>
        <v>-18347.237807017547</v>
      </c>
      <c r="AL157" s="80">
        <f t="shared" si="76"/>
        <v>-24347.237807017547</v>
      </c>
      <c r="AM157" s="80">
        <f t="shared" si="77"/>
        <v>-34235.173124382534</v>
      </c>
      <c r="AN157" s="80">
        <f t="shared" si="78"/>
        <v>-10235.173124382534</v>
      </c>
      <c r="AO157" s="80">
        <f t="shared" si="79"/>
        <v>-10235.173124382534</v>
      </c>
      <c r="AP157" s="80">
        <f t="shared" si="80"/>
        <v>-16235.173124382534</v>
      </c>
    </row>
    <row r="158" spans="1:42">
      <c r="A158" s="30" t="s">
        <v>204</v>
      </c>
      <c r="B158" s="30" t="s">
        <v>334</v>
      </c>
      <c r="C158" s="30" t="s">
        <v>356</v>
      </c>
      <c r="D158" s="30">
        <v>2</v>
      </c>
      <c r="E158" s="30">
        <v>965</v>
      </c>
      <c r="F158" s="29">
        <f t="shared" si="54"/>
        <v>0.97297297297297303</v>
      </c>
      <c r="G158" s="31">
        <f t="shared" si="55"/>
        <v>11267.027027027028</v>
      </c>
      <c r="H158" s="30">
        <v>189</v>
      </c>
      <c r="I158" s="30">
        <v>0.53969999999999996</v>
      </c>
      <c r="J158" s="30">
        <v>135</v>
      </c>
      <c r="K158" s="33">
        <v>284</v>
      </c>
      <c r="L158">
        <f t="shared" si="56"/>
        <v>149</v>
      </c>
      <c r="M158">
        <f t="shared" si="57"/>
        <v>54</v>
      </c>
      <c r="N158">
        <f t="shared" si="58"/>
        <v>0.38993288590604025</v>
      </c>
      <c r="O158" s="4">
        <f t="shared" si="59"/>
        <v>0.53969999999999996</v>
      </c>
      <c r="U158" s="3">
        <f t="shared" si="60"/>
        <v>135</v>
      </c>
      <c r="V158">
        <f t="shared" si="61"/>
        <v>186.25</v>
      </c>
      <c r="W158">
        <f t="shared" si="62"/>
        <v>116.375</v>
      </c>
      <c r="X158">
        <f t="shared" si="66"/>
        <v>-117.67121556734901</v>
      </c>
      <c r="Y158">
        <f t="shared" si="67"/>
        <v>158.27863596158707</v>
      </c>
      <c r="Z158">
        <f t="shared" si="63"/>
        <v>158.27863596158707</v>
      </c>
      <c r="AA158">
        <f t="shared" si="64"/>
        <v>0.22498596489442724</v>
      </c>
      <c r="AB158">
        <f t="shared" si="68"/>
        <v>0.67254610738255027</v>
      </c>
      <c r="AC158">
        <f t="shared" si="65"/>
        <v>38854.133381691572</v>
      </c>
      <c r="AD158" s="4">
        <f t="shared" si="69"/>
        <v>23312.480029014943</v>
      </c>
      <c r="AE158" s="77">
        <f t="shared" si="70"/>
        <v>11267.027027027028</v>
      </c>
      <c r="AF158" s="77">
        <f t="shared" si="71"/>
        <v>12045.453001987915</v>
      </c>
      <c r="AH158" s="79">
        <f t="shared" si="72"/>
        <v>8182.6443064876958</v>
      </c>
      <c r="AI158" s="79">
        <f t="shared" si="73"/>
        <v>-41782.644306487695</v>
      </c>
      <c r="AJ158" s="79">
        <f t="shared" si="74"/>
        <v>-17782.644306487695</v>
      </c>
      <c r="AK158" s="80">
        <f t="shared" si="75"/>
        <v>-17782.644306487695</v>
      </c>
      <c r="AL158" s="80">
        <f t="shared" si="76"/>
        <v>-23782.644306487695</v>
      </c>
      <c r="AM158" s="80">
        <f t="shared" si="77"/>
        <v>-29737.191304499778</v>
      </c>
      <c r="AN158" s="80">
        <f t="shared" si="78"/>
        <v>-5737.19130449978</v>
      </c>
      <c r="AO158" s="80">
        <f t="shared" si="79"/>
        <v>-5737.19130449978</v>
      </c>
      <c r="AP158" s="80">
        <f t="shared" si="80"/>
        <v>-11737.19130449978</v>
      </c>
    </row>
    <row r="159" spans="1:42">
      <c r="A159" s="30" t="s">
        <v>205</v>
      </c>
      <c r="B159" s="30" t="s">
        <v>334</v>
      </c>
      <c r="C159" s="30" t="s">
        <v>357</v>
      </c>
      <c r="D159" s="30">
        <v>1</v>
      </c>
      <c r="E159" s="30">
        <v>1185</v>
      </c>
      <c r="F159" s="29">
        <f t="shared" si="54"/>
        <v>0.97297297297297303</v>
      </c>
      <c r="G159" s="31">
        <f t="shared" si="55"/>
        <v>13835.675675675677</v>
      </c>
      <c r="H159" s="30">
        <v>289</v>
      </c>
      <c r="I159" s="30">
        <v>0.27950000000000003</v>
      </c>
      <c r="J159" s="30">
        <v>157</v>
      </c>
      <c r="K159" s="33">
        <v>320</v>
      </c>
      <c r="L159">
        <f t="shared" si="56"/>
        <v>163</v>
      </c>
      <c r="M159">
        <f t="shared" si="57"/>
        <v>132</v>
      </c>
      <c r="N159">
        <f t="shared" si="58"/>
        <v>0.74785276073619633</v>
      </c>
      <c r="O159" s="4">
        <f t="shared" si="59"/>
        <v>0.27950000000000003</v>
      </c>
      <c r="U159" s="3">
        <f t="shared" si="60"/>
        <v>157</v>
      </c>
      <c r="V159">
        <f t="shared" si="61"/>
        <v>203.75</v>
      </c>
      <c r="W159">
        <f t="shared" si="62"/>
        <v>136.625</v>
      </c>
      <c r="X159">
        <f t="shared" si="66"/>
        <v>-128.72757139246903</v>
      </c>
      <c r="Y159">
        <f t="shared" si="67"/>
        <v>177.80817222643415</v>
      </c>
      <c r="Z159">
        <f t="shared" si="63"/>
        <v>177.80817222643415</v>
      </c>
      <c r="AA159">
        <f t="shared" si="64"/>
        <v>0.20212599865734554</v>
      </c>
      <c r="AB159">
        <f t="shared" si="68"/>
        <v>0.69063748466257679</v>
      </c>
      <c r="AC159">
        <f t="shared" si="65"/>
        <v>44822.360918903876</v>
      </c>
      <c r="AD159" s="4">
        <f t="shared" si="69"/>
        <v>26893.416551342325</v>
      </c>
      <c r="AE159" s="77">
        <f t="shared" si="70"/>
        <v>13835.675675675677</v>
      </c>
      <c r="AF159" s="77">
        <f t="shared" si="71"/>
        <v>13057.740875666648</v>
      </c>
      <c r="AH159" s="79">
        <f t="shared" si="72"/>
        <v>8402.7560633946832</v>
      </c>
      <c r="AI159" s="79">
        <f t="shared" si="73"/>
        <v>-42002.756063394685</v>
      </c>
      <c r="AJ159" s="79">
        <f t="shared" si="74"/>
        <v>-18002.756063394685</v>
      </c>
      <c r="AK159" s="80">
        <f t="shared" si="75"/>
        <v>-18002.756063394685</v>
      </c>
      <c r="AL159" s="80">
        <f t="shared" si="76"/>
        <v>-24002.756063394685</v>
      </c>
      <c r="AM159" s="80">
        <f t="shared" si="77"/>
        <v>-28945.015187728037</v>
      </c>
      <c r="AN159" s="80">
        <f t="shared" si="78"/>
        <v>-4945.0151877280368</v>
      </c>
      <c r="AO159" s="80">
        <f t="shared" si="79"/>
        <v>-4945.0151877280368</v>
      </c>
      <c r="AP159" s="80">
        <f t="shared" si="80"/>
        <v>-10945.015187728037</v>
      </c>
    </row>
    <row r="160" spans="1:42">
      <c r="A160" s="30" t="s">
        <v>206</v>
      </c>
      <c r="B160" s="30" t="s">
        <v>327</v>
      </c>
      <c r="C160" s="30" t="s">
        <v>356</v>
      </c>
      <c r="D160" s="30">
        <v>1</v>
      </c>
      <c r="E160" s="30">
        <v>1700</v>
      </c>
      <c r="F160" s="29">
        <f t="shared" si="54"/>
        <v>0.97297297297297303</v>
      </c>
      <c r="G160" s="31">
        <f t="shared" si="55"/>
        <v>19848.64864864865</v>
      </c>
      <c r="H160" s="30">
        <v>239</v>
      </c>
      <c r="I160" s="30">
        <v>0.67669999999999997</v>
      </c>
      <c r="J160" s="30">
        <v>98</v>
      </c>
      <c r="K160" s="33">
        <v>430</v>
      </c>
      <c r="L160">
        <f t="shared" si="56"/>
        <v>332</v>
      </c>
      <c r="M160">
        <f t="shared" si="57"/>
        <v>141</v>
      </c>
      <c r="N160">
        <f t="shared" si="58"/>
        <v>0.43975903614457834</v>
      </c>
      <c r="O160" s="4">
        <f t="shared" si="59"/>
        <v>0.67669999999999997</v>
      </c>
      <c r="U160" s="3">
        <f t="shared" si="60"/>
        <v>98</v>
      </c>
      <c r="V160">
        <f t="shared" si="61"/>
        <v>415</v>
      </c>
      <c r="W160">
        <f t="shared" si="62"/>
        <v>56.5</v>
      </c>
      <c r="X160">
        <f t="shared" si="66"/>
        <v>-262.19358099570383</v>
      </c>
      <c r="Y160">
        <f t="shared" si="67"/>
        <v>251.27185999494569</v>
      </c>
      <c r="Z160">
        <f t="shared" si="63"/>
        <v>251.27185999494569</v>
      </c>
      <c r="AA160">
        <f t="shared" si="64"/>
        <v>0.46932978312035106</v>
      </c>
      <c r="AB160">
        <f t="shared" si="68"/>
        <v>0.47917240963855418</v>
      </c>
      <c r="AC160">
        <f t="shared" si="65"/>
        <v>43946.928059270933</v>
      </c>
      <c r="AD160" s="4">
        <f t="shared" si="69"/>
        <v>26368.15683556256</v>
      </c>
      <c r="AE160" s="77">
        <f t="shared" si="70"/>
        <v>19848.64864864865</v>
      </c>
      <c r="AF160" s="77">
        <f t="shared" si="71"/>
        <v>6519.5081869139103</v>
      </c>
      <c r="AH160" s="79">
        <f t="shared" si="72"/>
        <v>5829.930983935742</v>
      </c>
      <c r="AI160" s="79">
        <f t="shared" si="73"/>
        <v>-39429.930983935745</v>
      </c>
      <c r="AJ160" s="79">
        <f t="shared" si="74"/>
        <v>-15429.930983935741</v>
      </c>
      <c r="AK160" s="80">
        <f t="shared" si="75"/>
        <v>-15429.930983935741</v>
      </c>
      <c r="AL160" s="80">
        <f t="shared" si="76"/>
        <v>-21429.930983935741</v>
      </c>
      <c r="AM160" s="80">
        <f t="shared" si="77"/>
        <v>-32910.422797021834</v>
      </c>
      <c r="AN160" s="80">
        <f t="shared" si="78"/>
        <v>-8910.4227970218308</v>
      </c>
      <c r="AO160" s="80">
        <f t="shared" si="79"/>
        <v>-8910.4227970218308</v>
      </c>
      <c r="AP160" s="80">
        <f t="shared" si="80"/>
        <v>-14910.422797021831</v>
      </c>
    </row>
    <row r="161" spans="1:42">
      <c r="A161" s="30" t="s">
        <v>207</v>
      </c>
      <c r="B161" s="30" t="s">
        <v>334</v>
      </c>
      <c r="C161" s="30" t="s">
        <v>357</v>
      </c>
      <c r="D161" s="30">
        <v>2</v>
      </c>
      <c r="E161" s="30">
        <v>1340</v>
      </c>
      <c r="F161" s="29">
        <f t="shared" si="54"/>
        <v>0.97297297297297303</v>
      </c>
      <c r="G161" s="31">
        <f t="shared" si="55"/>
        <v>15645.405405405407</v>
      </c>
      <c r="H161" s="30">
        <v>278</v>
      </c>
      <c r="I161" s="30">
        <v>0.38900000000000001</v>
      </c>
      <c r="J161" s="30">
        <v>135</v>
      </c>
      <c r="K161" s="33">
        <v>347</v>
      </c>
      <c r="L161">
        <f t="shared" si="56"/>
        <v>212</v>
      </c>
      <c r="M161">
        <f t="shared" si="57"/>
        <v>143</v>
      </c>
      <c r="N161">
        <f t="shared" si="58"/>
        <v>0.63962264150943393</v>
      </c>
      <c r="O161" s="4">
        <f t="shared" si="59"/>
        <v>0.38900000000000001</v>
      </c>
      <c r="U161" s="3">
        <f t="shared" si="60"/>
        <v>135</v>
      </c>
      <c r="V161">
        <f t="shared" si="61"/>
        <v>265</v>
      </c>
      <c r="W161">
        <f t="shared" si="62"/>
        <v>108.5</v>
      </c>
      <c r="X161">
        <f t="shared" si="66"/>
        <v>-167.42481678038919</v>
      </c>
      <c r="Y161">
        <f t="shared" si="67"/>
        <v>196.66154915339905</v>
      </c>
      <c r="Z161">
        <f t="shared" si="63"/>
        <v>196.66154915339905</v>
      </c>
      <c r="AA161">
        <f t="shared" si="64"/>
        <v>0.33268509114490208</v>
      </c>
      <c r="AB161">
        <f t="shared" si="68"/>
        <v>0.58731301886792453</v>
      </c>
      <c r="AC161">
        <f t="shared" si="65"/>
        <v>42158.189166911812</v>
      </c>
      <c r="AD161" s="4">
        <f t="shared" si="69"/>
        <v>25294.913500147086</v>
      </c>
      <c r="AE161" s="77">
        <f t="shared" si="70"/>
        <v>15645.405405405407</v>
      </c>
      <c r="AF161" s="77">
        <f t="shared" si="71"/>
        <v>9649.5080947416791</v>
      </c>
      <c r="AH161" s="79">
        <f t="shared" si="72"/>
        <v>7145.6417295597494</v>
      </c>
      <c r="AI161" s="79">
        <f t="shared" si="73"/>
        <v>-40745.641729559749</v>
      </c>
      <c r="AJ161" s="79">
        <f t="shared" si="74"/>
        <v>-16745.641729559749</v>
      </c>
      <c r="AK161" s="80">
        <f t="shared" si="75"/>
        <v>-16745.641729559749</v>
      </c>
      <c r="AL161" s="80">
        <f t="shared" si="76"/>
        <v>-22745.641729559749</v>
      </c>
      <c r="AM161" s="80">
        <f t="shared" si="77"/>
        <v>-31096.13363481807</v>
      </c>
      <c r="AN161" s="80">
        <f t="shared" si="78"/>
        <v>-7096.1336348180703</v>
      </c>
      <c r="AO161" s="80">
        <f t="shared" si="79"/>
        <v>-7096.1336348180703</v>
      </c>
      <c r="AP161" s="80">
        <f t="shared" si="80"/>
        <v>-13096.13363481807</v>
      </c>
    </row>
    <row r="162" spans="1:42">
      <c r="A162" s="30" t="s">
        <v>208</v>
      </c>
      <c r="B162" s="30" t="s">
        <v>335</v>
      </c>
      <c r="C162" s="30" t="s">
        <v>356</v>
      </c>
      <c r="D162" s="30">
        <v>1</v>
      </c>
      <c r="E162" s="30">
        <v>1150</v>
      </c>
      <c r="F162" s="29">
        <f t="shared" si="54"/>
        <v>0.97297297297297303</v>
      </c>
      <c r="G162" s="31">
        <f t="shared" si="55"/>
        <v>13427.027027027028</v>
      </c>
      <c r="H162" s="30">
        <v>183</v>
      </c>
      <c r="I162" s="30">
        <v>0.57530000000000003</v>
      </c>
      <c r="J162" s="30">
        <v>80</v>
      </c>
      <c r="K162" s="33">
        <v>267</v>
      </c>
      <c r="L162">
        <f t="shared" si="56"/>
        <v>187</v>
      </c>
      <c r="M162">
        <f t="shared" si="57"/>
        <v>103</v>
      </c>
      <c r="N162">
        <f t="shared" si="58"/>
        <v>0.54064171122994653</v>
      </c>
      <c r="O162" s="4">
        <f t="shared" si="59"/>
        <v>0.57530000000000003</v>
      </c>
      <c r="U162" s="3">
        <f t="shared" si="60"/>
        <v>80</v>
      </c>
      <c r="V162">
        <f t="shared" si="61"/>
        <v>233.75</v>
      </c>
      <c r="W162">
        <f t="shared" si="62"/>
        <v>56.625</v>
      </c>
      <c r="X162">
        <f t="shared" si="66"/>
        <v>-147.68132423553197</v>
      </c>
      <c r="Y162">
        <f t="shared" si="67"/>
        <v>153.93023439474348</v>
      </c>
      <c r="Z162">
        <f t="shared" si="63"/>
        <v>153.93023439474348</v>
      </c>
      <c r="AA162">
        <f t="shared" si="64"/>
        <v>0.41627907762457106</v>
      </c>
      <c r="AB162">
        <f t="shared" si="68"/>
        <v>0.52115673796791451</v>
      </c>
      <c r="AC162">
        <f t="shared" si="65"/>
        <v>29280.949273607363</v>
      </c>
      <c r="AD162" s="4">
        <f t="shared" si="69"/>
        <v>17568.569564164416</v>
      </c>
      <c r="AE162" s="77">
        <f t="shared" si="70"/>
        <v>13427.027027027028</v>
      </c>
      <c r="AF162" s="77">
        <f t="shared" si="71"/>
        <v>4141.5425371373876</v>
      </c>
      <c r="AH162" s="79">
        <f t="shared" si="72"/>
        <v>6340.74031194296</v>
      </c>
      <c r="AI162" s="79">
        <f t="shared" si="73"/>
        <v>-39940.740311942958</v>
      </c>
      <c r="AJ162" s="79">
        <f t="shared" si="74"/>
        <v>-15940.74031194296</v>
      </c>
      <c r="AK162" s="80">
        <f t="shared" si="75"/>
        <v>-15940.74031194296</v>
      </c>
      <c r="AL162" s="80">
        <f t="shared" si="76"/>
        <v>-21940.740311942958</v>
      </c>
      <c r="AM162" s="80">
        <f t="shared" si="77"/>
        <v>-35799.197774805572</v>
      </c>
      <c r="AN162" s="80">
        <f t="shared" si="78"/>
        <v>-11799.197774805572</v>
      </c>
      <c r="AO162" s="80">
        <f t="shared" si="79"/>
        <v>-11799.197774805572</v>
      </c>
      <c r="AP162" s="80">
        <f t="shared" si="80"/>
        <v>-17799.197774805572</v>
      </c>
    </row>
    <row r="163" spans="1:42">
      <c r="A163" s="30" t="s">
        <v>209</v>
      </c>
      <c r="B163" s="30" t="s">
        <v>335</v>
      </c>
      <c r="C163" s="30" t="s">
        <v>356</v>
      </c>
      <c r="D163" s="30">
        <v>2</v>
      </c>
      <c r="E163" s="30">
        <v>2000</v>
      </c>
      <c r="F163" s="29">
        <f t="shared" si="54"/>
        <v>0.97297297297297303</v>
      </c>
      <c r="G163" s="31">
        <f t="shared" si="55"/>
        <v>23351.351351351354</v>
      </c>
      <c r="H163" s="30">
        <v>237</v>
      </c>
      <c r="I163" s="30">
        <v>0.31230000000000002</v>
      </c>
      <c r="J163" s="30">
        <v>160</v>
      </c>
      <c r="K163" s="33">
        <v>323</v>
      </c>
      <c r="L163">
        <f t="shared" si="56"/>
        <v>163</v>
      </c>
      <c r="M163">
        <f t="shared" si="57"/>
        <v>77</v>
      </c>
      <c r="N163">
        <f t="shared" si="58"/>
        <v>0.47791411042944787</v>
      </c>
      <c r="O163" s="4">
        <f t="shared" si="59"/>
        <v>0.31230000000000002</v>
      </c>
      <c r="U163" s="3">
        <f t="shared" si="60"/>
        <v>160</v>
      </c>
      <c r="V163">
        <f t="shared" si="61"/>
        <v>203.75</v>
      </c>
      <c r="W163">
        <f t="shared" si="62"/>
        <v>139.625</v>
      </c>
      <c r="X163">
        <f t="shared" si="66"/>
        <v>-128.72757139246903</v>
      </c>
      <c r="Y163">
        <f t="shared" si="67"/>
        <v>179.30817222643412</v>
      </c>
      <c r="Z163">
        <f t="shared" si="63"/>
        <v>179.30817222643412</v>
      </c>
      <c r="AA163">
        <f t="shared" si="64"/>
        <v>0.19476403546716134</v>
      </c>
      <c r="AB163">
        <f t="shared" si="68"/>
        <v>0.69646374233128849</v>
      </c>
      <c r="AC163">
        <f t="shared" si="65"/>
        <v>45581.798840683012</v>
      </c>
      <c r="AD163" s="4">
        <f t="shared" si="69"/>
        <v>27349.079304409806</v>
      </c>
      <c r="AE163" s="77">
        <f t="shared" si="70"/>
        <v>23351.351351351354</v>
      </c>
      <c r="AF163" s="77">
        <f t="shared" si="71"/>
        <v>3997.7279530584528</v>
      </c>
      <c r="AH163" s="79">
        <f t="shared" si="72"/>
        <v>8473.6421983640103</v>
      </c>
      <c r="AI163" s="79">
        <f t="shared" si="73"/>
        <v>-42073.64219836401</v>
      </c>
      <c r="AJ163" s="79">
        <f t="shared" si="74"/>
        <v>-18073.64219836401</v>
      </c>
      <c r="AK163" s="80">
        <f t="shared" si="75"/>
        <v>-18073.64219836401</v>
      </c>
      <c r="AL163" s="80">
        <f t="shared" si="76"/>
        <v>-24073.64219836401</v>
      </c>
      <c r="AM163" s="80">
        <f t="shared" si="77"/>
        <v>-38075.914245305554</v>
      </c>
      <c r="AN163" s="80">
        <f t="shared" si="78"/>
        <v>-14075.914245305557</v>
      </c>
      <c r="AO163" s="80">
        <f t="shared" si="79"/>
        <v>-14075.914245305557</v>
      </c>
      <c r="AP163" s="80">
        <f t="shared" si="80"/>
        <v>-20075.914245305557</v>
      </c>
    </row>
    <row r="164" spans="1:42">
      <c r="A164" s="30" t="s">
        <v>210</v>
      </c>
      <c r="B164" s="30" t="s">
        <v>335</v>
      </c>
      <c r="C164" s="30" t="s">
        <v>357</v>
      </c>
      <c r="D164" s="30">
        <v>1</v>
      </c>
      <c r="E164" s="30">
        <v>1600</v>
      </c>
      <c r="F164" s="29">
        <f t="shared" si="54"/>
        <v>0.97297297297297303</v>
      </c>
      <c r="G164" s="31">
        <f t="shared" si="55"/>
        <v>18681.081081081084</v>
      </c>
      <c r="H164" s="30">
        <v>297</v>
      </c>
      <c r="I164" s="30">
        <v>0.4521</v>
      </c>
      <c r="J164" s="30">
        <v>225</v>
      </c>
      <c r="K164" s="33">
        <v>406</v>
      </c>
      <c r="L164">
        <f t="shared" si="56"/>
        <v>181</v>
      </c>
      <c r="M164">
        <f t="shared" si="57"/>
        <v>72</v>
      </c>
      <c r="N164">
        <f t="shared" si="58"/>
        <v>0.41823204419889504</v>
      </c>
      <c r="O164" s="4">
        <f t="shared" si="59"/>
        <v>0.4521</v>
      </c>
      <c r="U164" s="3">
        <f t="shared" si="60"/>
        <v>225</v>
      </c>
      <c r="V164">
        <f t="shared" si="61"/>
        <v>226.25</v>
      </c>
      <c r="W164">
        <f t="shared" si="62"/>
        <v>202.375</v>
      </c>
      <c r="X164">
        <f t="shared" si="66"/>
        <v>-142.94288602476624</v>
      </c>
      <c r="Y164">
        <f t="shared" si="67"/>
        <v>222.77471885266615</v>
      </c>
      <c r="Z164">
        <f t="shared" si="63"/>
        <v>225</v>
      </c>
      <c r="AA164">
        <f t="shared" si="64"/>
        <v>0.1</v>
      </c>
      <c r="AB164">
        <f t="shared" si="68"/>
        <v>0.77146000000000003</v>
      </c>
      <c r="AC164">
        <f t="shared" si="65"/>
        <v>63356.152500000004</v>
      </c>
      <c r="AD164" s="4">
        <f t="shared" si="69"/>
        <v>38013.691500000001</v>
      </c>
      <c r="AE164" s="77">
        <f t="shared" si="70"/>
        <v>18681.081081081084</v>
      </c>
      <c r="AF164" s="77">
        <f t="shared" si="71"/>
        <v>19332.610418918917</v>
      </c>
      <c r="AH164" s="79">
        <f t="shared" si="72"/>
        <v>9386.0966666666664</v>
      </c>
      <c r="AI164" s="79">
        <f t="shared" si="73"/>
        <v>-42986.096666666665</v>
      </c>
      <c r="AJ164" s="79">
        <f t="shared" si="74"/>
        <v>-18986.096666666665</v>
      </c>
      <c r="AK164" s="80">
        <f t="shared" si="75"/>
        <v>-18986.096666666665</v>
      </c>
      <c r="AL164" s="80">
        <f t="shared" si="76"/>
        <v>-24986.096666666665</v>
      </c>
      <c r="AM164" s="80">
        <f t="shared" si="77"/>
        <v>-23653.486247747747</v>
      </c>
      <c r="AN164" s="80">
        <f t="shared" si="78"/>
        <v>346.51375225225274</v>
      </c>
      <c r="AO164" s="80">
        <f t="shared" si="79"/>
        <v>346.51375225225274</v>
      </c>
      <c r="AP164" s="80">
        <f t="shared" si="80"/>
        <v>-5653.4862477477473</v>
      </c>
    </row>
    <row r="165" spans="1:42">
      <c r="A165" s="30" t="s">
        <v>211</v>
      </c>
      <c r="B165" s="30" t="s">
        <v>335</v>
      </c>
      <c r="C165" s="30" t="s">
        <v>357</v>
      </c>
      <c r="D165" s="30">
        <v>2</v>
      </c>
      <c r="E165" s="30">
        <v>2150</v>
      </c>
      <c r="F165" s="29">
        <f t="shared" si="54"/>
        <v>0.97297297297297303</v>
      </c>
      <c r="G165" s="31">
        <f t="shared" si="55"/>
        <v>25102.702702702703</v>
      </c>
      <c r="H165" s="30">
        <v>360</v>
      </c>
      <c r="I165" s="30">
        <v>0.53149999999999997</v>
      </c>
      <c r="J165" s="30">
        <v>170</v>
      </c>
      <c r="K165" s="33">
        <v>447</v>
      </c>
      <c r="L165">
        <f t="shared" si="56"/>
        <v>277</v>
      </c>
      <c r="M165">
        <f t="shared" si="57"/>
        <v>190</v>
      </c>
      <c r="N165">
        <f t="shared" si="58"/>
        <v>0.64873646209386282</v>
      </c>
      <c r="O165" s="4">
        <f t="shared" si="59"/>
        <v>0.53149999999999997</v>
      </c>
      <c r="U165" s="3">
        <f t="shared" si="60"/>
        <v>170</v>
      </c>
      <c r="V165">
        <f t="shared" si="61"/>
        <v>346.25</v>
      </c>
      <c r="W165">
        <f t="shared" si="62"/>
        <v>135.375</v>
      </c>
      <c r="X165">
        <f t="shared" si="66"/>
        <v>-218.75789739701796</v>
      </c>
      <c r="Y165">
        <f t="shared" si="67"/>
        <v>253.76296752590346</v>
      </c>
      <c r="Z165">
        <f t="shared" si="63"/>
        <v>253.76296752590346</v>
      </c>
      <c r="AA165">
        <f t="shared" si="64"/>
        <v>0.34191470765603887</v>
      </c>
      <c r="AB165">
        <f t="shared" si="68"/>
        <v>0.58000870036101082</v>
      </c>
      <c r="AC165">
        <f t="shared" si="65"/>
        <v>53722.426082975217</v>
      </c>
      <c r="AD165" s="4">
        <f t="shared" si="69"/>
        <v>32233.45564978513</v>
      </c>
      <c r="AE165" s="77">
        <f t="shared" si="70"/>
        <v>25102.702702702703</v>
      </c>
      <c r="AF165" s="77">
        <f t="shared" si="71"/>
        <v>7130.7529470824265</v>
      </c>
      <c r="AH165" s="79">
        <f t="shared" si="72"/>
        <v>7056.7725210589642</v>
      </c>
      <c r="AI165" s="79">
        <f t="shared" si="73"/>
        <v>-40656.772521058963</v>
      </c>
      <c r="AJ165" s="79">
        <f t="shared" si="74"/>
        <v>-16656.772521058963</v>
      </c>
      <c r="AK165" s="80">
        <f t="shared" si="75"/>
        <v>-16656.772521058963</v>
      </c>
      <c r="AL165" s="80">
        <f t="shared" si="76"/>
        <v>-22656.772521058963</v>
      </c>
      <c r="AM165" s="80">
        <f t="shared" si="77"/>
        <v>-33526.019573976533</v>
      </c>
      <c r="AN165" s="80">
        <f t="shared" si="78"/>
        <v>-9526.0195739765368</v>
      </c>
      <c r="AO165" s="80">
        <f t="shared" si="79"/>
        <v>-9526.0195739765368</v>
      </c>
      <c r="AP165" s="80">
        <f t="shared" si="80"/>
        <v>-15526.019573976537</v>
      </c>
    </row>
    <row r="166" spans="1:42">
      <c r="A166" s="30" t="s">
        <v>212</v>
      </c>
      <c r="B166" s="30" t="s">
        <v>336</v>
      </c>
      <c r="C166" s="30" t="s">
        <v>356</v>
      </c>
      <c r="D166" s="30">
        <v>1</v>
      </c>
      <c r="E166" s="30">
        <v>1600</v>
      </c>
      <c r="F166" s="29">
        <f t="shared" si="54"/>
        <v>0.97297297297297303</v>
      </c>
      <c r="G166" s="31">
        <f t="shared" si="55"/>
        <v>18681.081081081084</v>
      </c>
      <c r="H166" s="30">
        <v>209</v>
      </c>
      <c r="I166" s="30">
        <v>0.53969999999999996</v>
      </c>
      <c r="J166" s="30">
        <v>94</v>
      </c>
      <c r="K166" s="33">
        <v>411</v>
      </c>
      <c r="L166">
        <f t="shared" si="56"/>
        <v>317</v>
      </c>
      <c r="M166">
        <f t="shared" si="57"/>
        <v>115</v>
      </c>
      <c r="N166">
        <f t="shared" si="58"/>
        <v>0.39022082018927451</v>
      </c>
      <c r="O166" s="4">
        <f t="shared" si="59"/>
        <v>0.53969999999999996</v>
      </c>
      <c r="U166" s="3">
        <f t="shared" si="60"/>
        <v>94</v>
      </c>
      <c r="V166">
        <f t="shared" si="61"/>
        <v>396.25</v>
      </c>
      <c r="W166">
        <f t="shared" si="62"/>
        <v>54.375</v>
      </c>
      <c r="X166">
        <f t="shared" si="66"/>
        <v>-250.3474854687895</v>
      </c>
      <c r="Y166">
        <f t="shared" si="67"/>
        <v>240.13307113975236</v>
      </c>
      <c r="Z166">
        <f t="shared" si="63"/>
        <v>240.13307113975236</v>
      </c>
      <c r="AA166">
        <f t="shared" si="64"/>
        <v>0.46879008489527407</v>
      </c>
      <c r="AB166">
        <f t="shared" si="68"/>
        <v>0.47959952681388013</v>
      </c>
      <c r="AC166">
        <f t="shared" si="65"/>
        <v>42036.213161211002</v>
      </c>
      <c r="AD166" s="4">
        <f t="shared" si="69"/>
        <v>25221.727896726599</v>
      </c>
      <c r="AE166" s="77">
        <f t="shared" si="70"/>
        <v>18681.081081081084</v>
      </c>
      <c r="AF166" s="77">
        <f t="shared" si="71"/>
        <v>6540.6468156455157</v>
      </c>
      <c r="AH166" s="79">
        <f t="shared" si="72"/>
        <v>5835.1275762355417</v>
      </c>
      <c r="AI166" s="79">
        <f t="shared" si="73"/>
        <v>-39435.127576235544</v>
      </c>
      <c r="AJ166" s="79">
        <f t="shared" si="74"/>
        <v>-15435.127576235542</v>
      </c>
      <c r="AK166" s="80">
        <f t="shared" si="75"/>
        <v>-15435.127576235542</v>
      </c>
      <c r="AL166" s="80">
        <f t="shared" si="76"/>
        <v>-21435.127576235544</v>
      </c>
      <c r="AM166" s="80">
        <f t="shared" si="77"/>
        <v>-32894.480760590028</v>
      </c>
      <c r="AN166" s="80">
        <f t="shared" si="78"/>
        <v>-8894.480760590026</v>
      </c>
      <c r="AO166" s="80">
        <f t="shared" si="79"/>
        <v>-8894.480760590026</v>
      </c>
      <c r="AP166" s="80">
        <f t="shared" si="80"/>
        <v>-14894.480760590028</v>
      </c>
    </row>
    <row r="167" spans="1:42">
      <c r="A167" s="30" t="s">
        <v>213</v>
      </c>
      <c r="B167" s="30" t="s">
        <v>336</v>
      </c>
      <c r="C167" s="30" t="s">
        <v>356</v>
      </c>
      <c r="D167" s="30">
        <v>2</v>
      </c>
      <c r="E167" s="30">
        <v>2100</v>
      </c>
      <c r="F167" s="29">
        <f t="shared" si="54"/>
        <v>0.97297297297297303</v>
      </c>
      <c r="G167" s="31">
        <f t="shared" si="55"/>
        <v>24518.91891891892</v>
      </c>
      <c r="H167" s="30">
        <v>265</v>
      </c>
      <c r="I167" s="30">
        <v>0.4027</v>
      </c>
      <c r="J167" s="30">
        <v>130</v>
      </c>
      <c r="K167" s="33">
        <v>438</v>
      </c>
      <c r="L167">
        <f t="shared" si="56"/>
        <v>308</v>
      </c>
      <c r="M167">
        <f t="shared" si="57"/>
        <v>135</v>
      </c>
      <c r="N167">
        <f t="shared" si="58"/>
        <v>0.45064935064935063</v>
      </c>
      <c r="O167" s="4">
        <f t="shared" si="59"/>
        <v>0.4027</v>
      </c>
      <c r="U167" s="3">
        <f t="shared" si="60"/>
        <v>130</v>
      </c>
      <c r="V167">
        <f t="shared" si="61"/>
        <v>385</v>
      </c>
      <c r="W167">
        <f t="shared" si="62"/>
        <v>91.5</v>
      </c>
      <c r="X167">
        <f t="shared" si="66"/>
        <v>-243.23982815264088</v>
      </c>
      <c r="Y167">
        <f t="shared" si="67"/>
        <v>252.64979782663633</v>
      </c>
      <c r="Z167">
        <f t="shared" si="63"/>
        <v>252.64979782663633</v>
      </c>
      <c r="AA167">
        <f t="shared" si="64"/>
        <v>0.41857090344580866</v>
      </c>
      <c r="AB167">
        <f t="shared" si="68"/>
        <v>0.51934298701298709</v>
      </c>
      <c r="AC167">
        <f t="shared" si="65"/>
        <v>47892.343745102102</v>
      </c>
      <c r="AD167" s="4">
        <f t="shared" si="69"/>
        <v>28735.406247061259</v>
      </c>
      <c r="AE167" s="77">
        <f t="shared" si="70"/>
        <v>24518.91891891892</v>
      </c>
      <c r="AF167" s="77">
        <f t="shared" si="71"/>
        <v>4216.4873281423388</v>
      </c>
      <c r="AH167" s="79">
        <f t="shared" si="72"/>
        <v>6318.6730086580101</v>
      </c>
      <c r="AI167" s="79">
        <f t="shared" si="73"/>
        <v>-39918.673008658006</v>
      </c>
      <c r="AJ167" s="79">
        <f t="shared" si="74"/>
        <v>-15918.67300865801</v>
      </c>
      <c r="AK167" s="80">
        <f t="shared" si="75"/>
        <v>-15918.67300865801</v>
      </c>
      <c r="AL167" s="80">
        <f t="shared" si="76"/>
        <v>-21918.67300865801</v>
      </c>
      <c r="AM167" s="80">
        <f t="shared" si="77"/>
        <v>-35702.185680515671</v>
      </c>
      <c r="AN167" s="80">
        <f t="shared" si="78"/>
        <v>-11702.185680515671</v>
      </c>
      <c r="AO167" s="80">
        <f t="shared" si="79"/>
        <v>-11702.185680515671</v>
      </c>
      <c r="AP167" s="80">
        <f t="shared" si="80"/>
        <v>-17702.185680515671</v>
      </c>
    </row>
    <row r="168" spans="1:42">
      <c r="A168" s="30" t="s">
        <v>214</v>
      </c>
      <c r="B168" s="30" t="s">
        <v>336</v>
      </c>
      <c r="C168" s="30" t="s">
        <v>357</v>
      </c>
      <c r="D168" s="30">
        <v>1</v>
      </c>
      <c r="E168" s="30">
        <v>1200</v>
      </c>
      <c r="F168" s="29">
        <f t="shared" si="54"/>
        <v>0.97297297297297303</v>
      </c>
      <c r="G168" s="31">
        <f t="shared" si="55"/>
        <v>14010.810810810812</v>
      </c>
      <c r="H168" s="30">
        <v>435</v>
      </c>
      <c r="I168" s="30">
        <v>0.4</v>
      </c>
      <c r="J168" s="30">
        <v>162</v>
      </c>
      <c r="K168" s="33">
        <v>504</v>
      </c>
      <c r="L168">
        <f t="shared" si="56"/>
        <v>342</v>
      </c>
      <c r="M168">
        <f t="shared" si="57"/>
        <v>273</v>
      </c>
      <c r="N168">
        <f t="shared" si="58"/>
        <v>0.73859649122807014</v>
      </c>
      <c r="O168" s="4">
        <f t="shared" si="59"/>
        <v>0.4</v>
      </c>
      <c r="U168" s="3">
        <f t="shared" si="60"/>
        <v>162</v>
      </c>
      <c r="V168">
        <f t="shared" si="61"/>
        <v>427.5</v>
      </c>
      <c r="W168">
        <f t="shared" si="62"/>
        <v>119.25</v>
      </c>
      <c r="X168">
        <f t="shared" si="66"/>
        <v>-270.09097801364669</v>
      </c>
      <c r="Y168">
        <f t="shared" si="67"/>
        <v>289.36438589840787</v>
      </c>
      <c r="Z168">
        <f t="shared" si="63"/>
        <v>289.36438589840787</v>
      </c>
      <c r="AA168">
        <f t="shared" si="64"/>
        <v>0.39792838806645114</v>
      </c>
      <c r="AB168">
        <f t="shared" si="68"/>
        <v>0.53567947368421054</v>
      </c>
      <c r="AC168">
        <f t="shared" si="65"/>
        <v>56577.395108470082</v>
      </c>
      <c r="AD168" s="4">
        <f t="shared" si="69"/>
        <v>33946.437065082049</v>
      </c>
      <c r="AE168" s="77">
        <f t="shared" si="70"/>
        <v>14010.810810810812</v>
      </c>
      <c r="AF168" s="77">
        <f t="shared" si="71"/>
        <v>19935.626254271236</v>
      </c>
      <c r="AH168" s="79">
        <f t="shared" si="72"/>
        <v>6517.4335964912289</v>
      </c>
      <c r="AI168" s="79">
        <f t="shared" si="73"/>
        <v>-40117.433596491232</v>
      </c>
      <c r="AJ168" s="79">
        <f t="shared" si="74"/>
        <v>-16117.433596491228</v>
      </c>
      <c r="AK168" s="80">
        <f t="shared" si="75"/>
        <v>-16117.433596491228</v>
      </c>
      <c r="AL168" s="80">
        <f t="shared" si="76"/>
        <v>-22117.433596491228</v>
      </c>
      <c r="AM168" s="80">
        <f t="shared" si="77"/>
        <v>-20181.807342219996</v>
      </c>
      <c r="AN168" s="80">
        <f t="shared" si="78"/>
        <v>3818.1926577800077</v>
      </c>
      <c r="AO168" s="80">
        <f t="shared" si="79"/>
        <v>3818.1926577800077</v>
      </c>
      <c r="AP168" s="80">
        <f t="shared" si="80"/>
        <v>-2181.8073422199923</v>
      </c>
    </row>
    <row r="169" spans="1:42">
      <c r="A169" s="30" t="s">
        <v>215</v>
      </c>
      <c r="B169" s="30" t="s">
        <v>336</v>
      </c>
      <c r="C169" s="30" t="s">
        <v>357</v>
      </c>
      <c r="D169" s="30">
        <v>2</v>
      </c>
      <c r="E169" s="30">
        <v>2100</v>
      </c>
      <c r="F169" s="29">
        <f t="shared" si="54"/>
        <v>0.97297297297297303</v>
      </c>
      <c r="G169" s="31">
        <f t="shared" si="55"/>
        <v>24518.91891891892</v>
      </c>
      <c r="H169" s="30">
        <v>487</v>
      </c>
      <c r="I169" s="30">
        <v>0.43009999999999998</v>
      </c>
      <c r="J169" s="30">
        <v>175</v>
      </c>
      <c r="K169" s="33">
        <v>755</v>
      </c>
      <c r="L169">
        <f t="shared" si="56"/>
        <v>580</v>
      </c>
      <c r="M169">
        <f t="shared" si="57"/>
        <v>312</v>
      </c>
      <c r="N169">
        <f t="shared" si="58"/>
        <v>0.53034482758620693</v>
      </c>
      <c r="O169" s="4">
        <f t="shared" si="59"/>
        <v>0.43009999999999998</v>
      </c>
      <c r="U169" s="3">
        <f t="shared" si="60"/>
        <v>175</v>
      </c>
      <c r="V169">
        <f t="shared" si="61"/>
        <v>725</v>
      </c>
      <c r="W169">
        <f t="shared" si="62"/>
        <v>102.5</v>
      </c>
      <c r="X169">
        <f t="shared" si="66"/>
        <v>-458.04902704068741</v>
      </c>
      <c r="Y169">
        <f t="shared" si="67"/>
        <v>440.86650240080871</v>
      </c>
      <c r="Z169">
        <f t="shared" si="63"/>
        <v>440.86650240080871</v>
      </c>
      <c r="AA169">
        <f t="shared" si="64"/>
        <v>0.46671241710456374</v>
      </c>
      <c r="AB169">
        <f t="shared" si="68"/>
        <v>0.48124379310344828</v>
      </c>
      <c r="AC169">
        <f t="shared" si="65"/>
        <v>77439.957771679721</v>
      </c>
      <c r="AD169" s="4">
        <f t="shared" si="69"/>
        <v>46463.97466300783</v>
      </c>
      <c r="AE169" s="77">
        <f t="shared" si="70"/>
        <v>24518.91891891892</v>
      </c>
      <c r="AF169" s="77">
        <f t="shared" si="71"/>
        <v>21945.05574408891</v>
      </c>
      <c r="AH169" s="79">
        <f t="shared" si="72"/>
        <v>5855.1328160919547</v>
      </c>
      <c r="AI169" s="79">
        <f t="shared" si="73"/>
        <v>-39455.132816091951</v>
      </c>
      <c r="AJ169" s="79">
        <f t="shared" si="74"/>
        <v>-15455.132816091955</v>
      </c>
      <c r="AK169" s="80">
        <f t="shared" si="75"/>
        <v>-15455.132816091955</v>
      </c>
      <c r="AL169" s="80">
        <f t="shared" si="76"/>
        <v>-21455.132816091955</v>
      </c>
      <c r="AM169" s="80">
        <f t="shared" si="77"/>
        <v>-17510.077072003041</v>
      </c>
      <c r="AN169" s="80">
        <f t="shared" si="78"/>
        <v>6489.922927996955</v>
      </c>
      <c r="AO169" s="80">
        <f t="shared" si="79"/>
        <v>6489.922927996955</v>
      </c>
      <c r="AP169" s="80">
        <f t="shared" si="80"/>
        <v>489.92292799695497</v>
      </c>
    </row>
    <row r="170" spans="1:42">
      <c r="A170" s="30" t="s">
        <v>216</v>
      </c>
      <c r="B170" s="30" t="s">
        <v>337</v>
      </c>
      <c r="C170" s="30" t="s">
        <v>356</v>
      </c>
      <c r="D170" s="30">
        <v>2</v>
      </c>
      <c r="E170" s="30">
        <v>2500</v>
      </c>
      <c r="F170" s="29">
        <f t="shared" si="54"/>
        <v>0.97297297297297303</v>
      </c>
      <c r="G170" s="31">
        <f t="shared" si="55"/>
        <v>29189.18918918919</v>
      </c>
      <c r="H170" s="30">
        <v>231</v>
      </c>
      <c r="I170" s="30">
        <v>0.4027</v>
      </c>
      <c r="J170" s="30">
        <v>129</v>
      </c>
      <c r="K170" s="33">
        <v>431</v>
      </c>
      <c r="L170">
        <f t="shared" si="56"/>
        <v>302</v>
      </c>
      <c r="M170">
        <f t="shared" si="57"/>
        <v>102</v>
      </c>
      <c r="N170">
        <f t="shared" si="58"/>
        <v>0.37019867549668872</v>
      </c>
      <c r="O170" s="4">
        <f t="shared" si="59"/>
        <v>0.4027</v>
      </c>
      <c r="U170" s="3">
        <f t="shared" si="60"/>
        <v>129</v>
      </c>
      <c r="V170">
        <f t="shared" si="61"/>
        <v>377.5</v>
      </c>
      <c r="W170">
        <f t="shared" si="62"/>
        <v>91.25</v>
      </c>
      <c r="X170">
        <f t="shared" si="66"/>
        <v>-238.50138994187515</v>
      </c>
      <c r="Y170">
        <f t="shared" si="67"/>
        <v>248.49428228455901</v>
      </c>
      <c r="Z170">
        <f t="shared" si="63"/>
        <v>248.49428228455901</v>
      </c>
      <c r="AA170">
        <f t="shared" si="64"/>
        <v>0.41654114512465962</v>
      </c>
      <c r="AB170">
        <f t="shared" si="68"/>
        <v>0.5209493377483444</v>
      </c>
      <c r="AC170">
        <f t="shared" si="65"/>
        <v>47250.320103492777</v>
      </c>
      <c r="AD170" s="4">
        <f t="shared" si="69"/>
        <v>28350.192062095666</v>
      </c>
      <c r="AE170" s="77">
        <f t="shared" si="70"/>
        <v>29189.18918918919</v>
      </c>
      <c r="AF170" s="77">
        <f t="shared" si="71"/>
        <v>-838.99712709352389</v>
      </c>
      <c r="AH170" s="79">
        <f t="shared" si="72"/>
        <v>6338.2169426048567</v>
      </c>
      <c r="AI170" s="79">
        <f t="shared" si="73"/>
        <v>-39938.216942604857</v>
      </c>
      <c r="AJ170" s="79">
        <f t="shared" si="74"/>
        <v>-15938.216942604857</v>
      </c>
      <c r="AK170" s="80">
        <f t="shared" si="75"/>
        <v>-15938.216942604857</v>
      </c>
      <c r="AL170" s="80">
        <f t="shared" si="76"/>
        <v>-21938.216942604857</v>
      </c>
      <c r="AM170" s="80">
        <f t="shared" si="77"/>
        <v>-40777.214069698384</v>
      </c>
      <c r="AN170" s="80">
        <f t="shared" si="78"/>
        <v>-16777.214069698381</v>
      </c>
      <c r="AO170" s="80">
        <f t="shared" si="79"/>
        <v>-16777.214069698381</v>
      </c>
      <c r="AP170" s="80">
        <f t="shared" si="80"/>
        <v>-22777.214069698381</v>
      </c>
    </row>
    <row r="171" spans="1:42">
      <c r="A171" s="30" t="s">
        <v>217</v>
      </c>
      <c r="B171" s="30" t="s">
        <v>294</v>
      </c>
      <c r="C171" s="30" t="s">
        <v>357</v>
      </c>
      <c r="D171" s="30">
        <v>2</v>
      </c>
      <c r="E171" s="30">
        <v>2000</v>
      </c>
      <c r="F171" s="29">
        <f t="shared" si="54"/>
        <v>0.97297297297297303</v>
      </c>
      <c r="G171" s="31">
        <f t="shared" si="55"/>
        <v>23351.351351351354</v>
      </c>
      <c r="H171" s="30">
        <v>199</v>
      </c>
      <c r="I171" s="30">
        <v>0.31230000000000002</v>
      </c>
      <c r="J171" s="30">
        <v>97</v>
      </c>
      <c r="K171" s="33">
        <v>240</v>
      </c>
      <c r="L171">
        <f t="shared" si="56"/>
        <v>143</v>
      </c>
      <c r="M171">
        <f t="shared" si="57"/>
        <v>102</v>
      </c>
      <c r="N171">
        <f t="shared" si="58"/>
        <v>0.67062937062937067</v>
      </c>
      <c r="O171" s="4">
        <f t="shared" si="59"/>
        <v>0.31230000000000002</v>
      </c>
      <c r="U171" s="3">
        <f t="shared" si="60"/>
        <v>97</v>
      </c>
      <c r="V171">
        <f t="shared" si="61"/>
        <v>178.75</v>
      </c>
      <c r="W171">
        <f t="shared" si="62"/>
        <v>79.125</v>
      </c>
      <c r="X171">
        <f t="shared" si="66"/>
        <v>-112.93277735658327</v>
      </c>
      <c r="Y171">
        <f t="shared" si="67"/>
        <v>135.62312041950975</v>
      </c>
      <c r="Z171">
        <f t="shared" si="63"/>
        <v>135.62312041950975</v>
      </c>
      <c r="AA171">
        <f t="shared" si="64"/>
        <v>0.31607340094830627</v>
      </c>
      <c r="AB171">
        <f t="shared" si="68"/>
        <v>0.60045951048951052</v>
      </c>
      <c r="AC171">
        <f t="shared" si="65"/>
        <v>29724.210261827946</v>
      </c>
      <c r="AD171" s="4">
        <f t="shared" si="69"/>
        <v>17834.526157096767</v>
      </c>
      <c r="AE171" s="77">
        <f t="shared" si="70"/>
        <v>23351.351351351354</v>
      </c>
      <c r="AF171" s="77">
        <f t="shared" si="71"/>
        <v>-5516.8251942545867</v>
      </c>
      <c r="AH171" s="79">
        <f t="shared" si="72"/>
        <v>7305.5907109557111</v>
      </c>
      <c r="AI171" s="79">
        <f t="shared" si="73"/>
        <v>-40905.590710955708</v>
      </c>
      <c r="AJ171" s="79">
        <f t="shared" si="74"/>
        <v>-16905.590710955712</v>
      </c>
      <c r="AK171" s="80">
        <f t="shared" si="75"/>
        <v>-16905.590710955712</v>
      </c>
      <c r="AL171" s="80">
        <f t="shared" si="76"/>
        <v>-22905.590710955712</v>
      </c>
      <c r="AM171" s="80">
        <f t="shared" si="77"/>
        <v>-46422.415905210291</v>
      </c>
      <c r="AN171" s="80">
        <f t="shared" si="78"/>
        <v>-22422.415905210299</v>
      </c>
      <c r="AO171" s="80">
        <f t="shared" si="79"/>
        <v>-22422.415905210299</v>
      </c>
      <c r="AP171" s="80">
        <f t="shared" si="80"/>
        <v>-28422.415905210299</v>
      </c>
    </row>
    <row r="172" spans="1:42">
      <c r="A172" s="30" t="s">
        <v>218</v>
      </c>
      <c r="B172" s="30" t="s">
        <v>337</v>
      </c>
      <c r="C172" s="30" t="s">
        <v>357</v>
      </c>
      <c r="D172" s="30">
        <v>1</v>
      </c>
      <c r="E172" s="30">
        <v>2500</v>
      </c>
      <c r="F172" s="29">
        <f t="shared" si="54"/>
        <v>0.97297297297297303</v>
      </c>
      <c r="G172" s="31">
        <f t="shared" si="55"/>
        <v>29189.18918918919</v>
      </c>
      <c r="H172" s="30">
        <v>490</v>
      </c>
      <c r="I172" s="30">
        <v>0.2301</v>
      </c>
      <c r="J172" s="30">
        <v>186</v>
      </c>
      <c r="K172" s="33">
        <v>578</v>
      </c>
      <c r="L172">
        <f t="shared" si="56"/>
        <v>392</v>
      </c>
      <c r="M172">
        <f t="shared" si="57"/>
        <v>304</v>
      </c>
      <c r="N172">
        <f t="shared" si="58"/>
        <v>0.7204081632653061</v>
      </c>
      <c r="O172" s="4">
        <f t="shared" si="59"/>
        <v>0.2301</v>
      </c>
      <c r="U172" s="3">
        <f t="shared" si="60"/>
        <v>186</v>
      </c>
      <c r="V172">
        <f t="shared" si="61"/>
        <v>490</v>
      </c>
      <c r="W172">
        <f t="shared" si="62"/>
        <v>137</v>
      </c>
      <c r="X172">
        <f t="shared" si="66"/>
        <v>-309.57796310336113</v>
      </c>
      <c r="Y172">
        <f t="shared" si="67"/>
        <v>331.82701541571902</v>
      </c>
      <c r="Z172">
        <f t="shared" si="63"/>
        <v>331.82701541571902</v>
      </c>
      <c r="AA172">
        <f t="shared" si="64"/>
        <v>0.39760615390963067</v>
      </c>
      <c r="AB172">
        <f t="shared" si="68"/>
        <v>0.53593448979591829</v>
      </c>
      <c r="AC172">
        <f t="shared" si="65"/>
        <v>64910.702905673883</v>
      </c>
      <c r="AD172" s="4">
        <f t="shared" si="69"/>
        <v>38946.421743404331</v>
      </c>
      <c r="AE172" s="77">
        <f t="shared" si="70"/>
        <v>29189.18918918919</v>
      </c>
      <c r="AF172" s="77">
        <f t="shared" si="71"/>
        <v>9757.2325542151411</v>
      </c>
      <c r="AH172" s="79">
        <f t="shared" si="72"/>
        <v>6520.5362925170066</v>
      </c>
      <c r="AI172" s="79">
        <f t="shared" si="73"/>
        <v>-40120.536292517005</v>
      </c>
      <c r="AJ172" s="79">
        <f t="shared" si="74"/>
        <v>-16120.536292517007</v>
      </c>
      <c r="AK172" s="80">
        <f t="shared" si="75"/>
        <v>-16120.536292517007</v>
      </c>
      <c r="AL172" s="80">
        <f t="shared" si="76"/>
        <v>-22120.536292517005</v>
      </c>
      <c r="AM172" s="80">
        <f t="shared" si="77"/>
        <v>-30363.303738301864</v>
      </c>
      <c r="AN172" s="80">
        <f t="shared" si="78"/>
        <v>-6363.3037383018655</v>
      </c>
      <c r="AO172" s="80">
        <f t="shared" si="79"/>
        <v>-6363.3037383018655</v>
      </c>
      <c r="AP172" s="80">
        <f t="shared" si="80"/>
        <v>-12363.303738301864</v>
      </c>
    </row>
    <row r="173" spans="1:42">
      <c r="A173" s="30" t="s">
        <v>219</v>
      </c>
      <c r="B173" s="30" t="s">
        <v>337</v>
      </c>
      <c r="C173" s="30" t="s">
        <v>357</v>
      </c>
      <c r="D173" s="30">
        <v>2</v>
      </c>
      <c r="E173" s="30">
        <v>2750</v>
      </c>
      <c r="F173" s="29">
        <f t="shared" si="54"/>
        <v>0.97297297297297303</v>
      </c>
      <c r="G173" s="31">
        <f t="shared" si="55"/>
        <v>32108.10810810811</v>
      </c>
      <c r="H173" s="30">
        <v>538</v>
      </c>
      <c r="I173" s="30">
        <v>0.6</v>
      </c>
      <c r="J173" s="30">
        <v>188</v>
      </c>
      <c r="K173" s="33">
        <v>810</v>
      </c>
      <c r="L173">
        <f t="shared" si="56"/>
        <v>622</v>
      </c>
      <c r="M173">
        <f t="shared" si="57"/>
        <v>350</v>
      </c>
      <c r="N173">
        <f t="shared" si="58"/>
        <v>0.5501607717041801</v>
      </c>
      <c r="O173" s="4">
        <f t="shared" si="59"/>
        <v>0.6</v>
      </c>
      <c r="U173" s="3">
        <f t="shared" si="60"/>
        <v>188</v>
      </c>
      <c r="V173">
        <f t="shared" si="61"/>
        <v>777.5</v>
      </c>
      <c r="W173">
        <f t="shared" si="62"/>
        <v>110.25</v>
      </c>
      <c r="X173">
        <f t="shared" si="66"/>
        <v>-491.21809451604753</v>
      </c>
      <c r="Y173">
        <f t="shared" si="67"/>
        <v>472.95511119535001</v>
      </c>
      <c r="Z173">
        <f t="shared" si="63"/>
        <v>472.95511119535001</v>
      </c>
      <c r="AA173">
        <f t="shared" si="64"/>
        <v>0.46650175073356914</v>
      </c>
      <c r="AB173">
        <f t="shared" si="68"/>
        <v>0.48141051446945343</v>
      </c>
      <c r="AC173">
        <f t="shared" si="65"/>
        <v>83105.23064155152</v>
      </c>
      <c r="AD173" s="4">
        <f t="shared" si="69"/>
        <v>49863.138384930913</v>
      </c>
      <c r="AE173" s="77">
        <f t="shared" si="70"/>
        <v>32108.10810810811</v>
      </c>
      <c r="AF173" s="77">
        <f t="shared" si="71"/>
        <v>17755.030276822803</v>
      </c>
      <c r="AH173" s="79">
        <f t="shared" si="72"/>
        <v>5857.1612593783502</v>
      </c>
      <c r="AI173" s="79">
        <f t="shared" si="73"/>
        <v>-39457.16125937835</v>
      </c>
      <c r="AJ173" s="79">
        <f t="shared" si="74"/>
        <v>-15457.16125937835</v>
      </c>
      <c r="AK173" s="80">
        <f t="shared" si="75"/>
        <v>-15457.16125937835</v>
      </c>
      <c r="AL173" s="80">
        <f t="shared" si="76"/>
        <v>-21457.16125937835</v>
      </c>
      <c r="AM173" s="80">
        <f t="shared" si="77"/>
        <v>-21702.130982555547</v>
      </c>
      <c r="AN173" s="80">
        <f t="shared" si="78"/>
        <v>2297.8690174444528</v>
      </c>
      <c r="AO173" s="80">
        <f t="shared" si="79"/>
        <v>2297.8690174444528</v>
      </c>
      <c r="AP173" s="80">
        <f t="shared" si="80"/>
        <v>-3702.1309825555472</v>
      </c>
    </row>
    <row r="174" spans="1:42">
      <c r="A174" s="30" t="s">
        <v>220</v>
      </c>
      <c r="B174" s="30" t="s">
        <v>337</v>
      </c>
      <c r="C174" s="30" t="s">
        <v>356</v>
      </c>
      <c r="D174" s="30">
        <v>1</v>
      </c>
      <c r="E174" s="30">
        <v>1800</v>
      </c>
      <c r="F174" s="29">
        <f t="shared" si="54"/>
        <v>0.97297297297297303</v>
      </c>
      <c r="G174" s="31">
        <f t="shared" si="55"/>
        <v>21016.216216216217</v>
      </c>
      <c r="H174" s="30">
        <v>288</v>
      </c>
      <c r="I174" s="30">
        <v>0.2329</v>
      </c>
      <c r="J174" s="30">
        <v>89</v>
      </c>
      <c r="K174" s="33">
        <v>390</v>
      </c>
      <c r="L174">
        <f t="shared" si="56"/>
        <v>301</v>
      </c>
      <c r="M174">
        <f t="shared" si="57"/>
        <v>199</v>
      </c>
      <c r="N174">
        <f t="shared" si="58"/>
        <v>0.62890365448504992</v>
      </c>
      <c r="O174" s="4">
        <f t="shared" si="59"/>
        <v>0.2329</v>
      </c>
      <c r="U174" s="3">
        <f t="shared" si="60"/>
        <v>89</v>
      </c>
      <c r="V174">
        <f t="shared" si="61"/>
        <v>376.25</v>
      </c>
      <c r="W174">
        <f t="shared" si="62"/>
        <v>51.375</v>
      </c>
      <c r="X174">
        <f t="shared" si="66"/>
        <v>-237.71165024008087</v>
      </c>
      <c r="Y174">
        <f t="shared" si="67"/>
        <v>227.88502969421279</v>
      </c>
      <c r="Z174">
        <f t="shared" si="63"/>
        <v>227.88502969421279</v>
      </c>
      <c r="AA174">
        <f t="shared" si="64"/>
        <v>0.46912964702780807</v>
      </c>
      <c r="AB174">
        <f t="shared" si="68"/>
        <v>0.47933079734219269</v>
      </c>
      <c r="AC174">
        <f t="shared" si="65"/>
        <v>39869.794239771836</v>
      </c>
      <c r="AD174" s="4">
        <f t="shared" si="69"/>
        <v>23921.876543863102</v>
      </c>
      <c r="AE174" s="77">
        <f t="shared" si="70"/>
        <v>21016.216216216217</v>
      </c>
      <c r="AF174" s="77">
        <f t="shared" si="71"/>
        <v>2905.660327646885</v>
      </c>
      <c r="AH174" s="79">
        <f t="shared" si="72"/>
        <v>5831.8580343300109</v>
      </c>
      <c r="AI174" s="79">
        <f t="shared" si="73"/>
        <v>-39431.858034330013</v>
      </c>
      <c r="AJ174" s="79">
        <f t="shared" si="74"/>
        <v>-15431.858034330011</v>
      </c>
      <c r="AK174" s="80">
        <f t="shared" si="75"/>
        <v>-15431.858034330011</v>
      </c>
      <c r="AL174" s="80">
        <f t="shared" si="76"/>
        <v>-21431.858034330013</v>
      </c>
      <c r="AM174" s="80">
        <f t="shared" si="77"/>
        <v>-36526.197706683131</v>
      </c>
      <c r="AN174" s="80">
        <f t="shared" si="78"/>
        <v>-12526.197706683126</v>
      </c>
      <c r="AO174" s="80">
        <f t="shared" si="79"/>
        <v>-12526.197706683126</v>
      </c>
      <c r="AP174" s="80">
        <f t="shared" si="80"/>
        <v>-18526.197706683128</v>
      </c>
    </row>
    <row r="175" spans="1:42">
      <c r="A175" s="30" t="s">
        <v>221</v>
      </c>
      <c r="B175" s="30" t="s">
        <v>338</v>
      </c>
      <c r="C175" s="30" t="s">
        <v>356</v>
      </c>
      <c r="D175" s="30">
        <v>2</v>
      </c>
      <c r="E175" s="30">
        <v>3000</v>
      </c>
      <c r="F175" s="29">
        <f t="shared" si="54"/>
        <v>0.97297297297297303</v>
      </c>
      <c r="G175" s="31">
        <f t="shared" si="55"/>
        <v>35027.027027027027</v>
      </c>
      <c r="H175" s="30">
        <v>415</v>
      </c>
      <c r="I175" s="30">
        <v>0.40820000000000001</v>
      </c>
      <c r="J175" s="30">
        <v>193</v>
      </c>
      <c r="K175" s="33">
        <v>648</v>
      </c>
      <c r="L175">
        <f t="shared" si="56"/>
        <v>455</v>
      </c>
      <c r="M175">
        <f t="shared" si="57"/>
        <v>222</v>
      </c>
      <c r="N175">
        <f t="shared" si="58"/>
        <v>0.49032967032967034</v>
      </c>
      <c r="O175" s="4">
        <f t="shared" si="59"/>
        <v>0.40820000000000001</v>
      </c>
      <c r="U175" s="3">
        <f t="shared" si="60"/>
        <v>193</v>
      </c>
      <c r="V175">
        <f t="shared" si="61"/>
        <v>568.75</v>
      </c>
      <c r="W175">
        <f t="shared" si="62"/>
        <v>136.125</v>
      </c>
      <c r="X175">
        <f t="shared" si="66"/>
        <v>-359.33156431640134</v>
      </c>
      <c r="Y175">
        <f t="shared" si="67"/>
        <v>373.70992860753103</v>
      </c>
      <c r="Z175">
        <f t="shared" si="63"/>
        <v>373.70992860753103</v>
      </c>
      <c r="AA175">
        <f t="shared" si="64"/>
        <v>0.41773174260664797</v>
      </c>
      <c r="AB175">
        <f t="shared" si="68"/>
        <v>0.52000709890109875</v>
      </c>
      <c r="AC175">
        <f t="shared" si="65"/>
        <v>70931.112769094703</v>
      </c>
      <c r="AD175" s="4">
        <f t="shared" si="69"/>
        <v>42558.66766145682</v>
      </c>
      <c r="AE175" s="77">
        <f t="shared" si="70"/>
        <v>35027.027027027027</v>
      </c>
      <c r="AF175" s="77">
        <f t="shared" si="71"/>
        <v>7531.6406344297939</v>
      </c>
      <c r="AH175" s="79">
        <f t="shared" si="72"/>
        <v>6326.7530366300352</v>
      </c>
      <c r="AI175" s="79">
        <f t="shared" si="73"/>
        <v>-39926.753036630034</v>
      </c>
      <c r="AJ175" s="79">
        <f t="shared" si="74"/>
        <v>-15926.753036630034</v>
      </c>
      <c r="AK175" s="80">
        <f t="shared" si="75"/>
        <v>-15926.753036630034</v>
      </c>
      <c r="AL175" s="80">
        <f t="shared" si="76"/>
        <v>-21926.753036630034</v>
      </c>
      <c r="AM175" s="80">
        <f t="shared" si="77"/>
        <v>-32395.11240220024</v>
      </c>
      <c r="AN175" s="80">
        <f t="shared" si="78"/>
        <v>-8395.1124022002405</v>
      </c>
      <c r="AO175" s="80">
        <f t="shared" si="79"/>
        <v>-8395.1124022002405</v>
      </c>
      <c r="AP175" s="80">
        <f t="shared" si="80"/>
        <v>-14395.11240220024</v>
      </c>
    </row>
    <row r="176" spans="1:42">
      <c r="A176" s="30" t="s">
        <v>222</v>
      </c>
      <c r="B176" s="30" t="s">
        <v>338</v>
      </c>
      <c r="C176" s="30" t="s">
        <v>357</v>
      </c>
      <c r="D176" s="30">
        <v>1</v>
      </c>
      <c r="E176" s="30">
        <v>2000</v>
      </c>
      <c r="F176" s="29">
        <f t="shared" si="54"/>
        <v>0.97297297297297303</v>
      </c>
      <c r="G176" s="31">
        <f t="shared" si="55"/>
        <v>23351.351351351354</v>
      </c>
      <c r="H176" s="30">
        <v>387</v>
      </c>
      <c r="I176" s="30">
        <v>0.32600000000000001</v>
      </c>
      <c r="J176" s="30">
        <v>193</v>
      </c>
      <c r="K176" s="33">
        <v>600</v>
      </c>
      <c r="L176">
        <f t="shared" si="56"/>
        <v>407</v>
      </c>
      <c r="M176">
        <f t="shared" si="57"/>
        <v>194</v>
      </c>
      <c r="N176">
        <f t="shared" si="58"/>
        <v>0.48132678132678142</v>
      </c>
      <c r="O176" s="4">
        <f t="shared" si="59"/>
        <v>0.32600000000000001</v>
      </c>
      <c r="U176" s="3">
        <f t="shared" si="60"/>
        <v>193</v>
      </c>
      <c r="V176">
        <f t="shared" si="61"/>
        <v>508.75</v>
      </c>
      <c r="W176">
        <f t="shared" si="62"/>
        <v>142.125</v>
      </c>
      <c r="X176">
        <f t="shared" si="66"/>
        <v>-321.42405863027545</v>
      </c>
      <c r="Y176">
        <f t="shared" si="67"/>
        <v>344.46580427091232</v>
      </c>
      <c r="Z176">
        <f t="shared" si="63"/>
        <v>344.46580427091232</v>
      </c>
      <c r="AA176">
        <f t="shared" si="64"/>
        <v>0.39772148259638784</v>
      </c>
      <c r="AB176">
        <f t="shared" si="68"/>
        <v>0.53584321867321871</v>
      </c>
      <c r="AC176">
        <f t="shared" si="65"/>
        <v>67371.577828435387</v>
      </c>
      <c r="AD176" s="4">
        <f t="shared" si="69"/>
        <v>40422.946697061234</v>
      </c>
      <c r="AE176" s="77">
        <f t="shared" si="70"/>
        <v>23351.351351351354</v>
      </c>
      <c r="AF176" s="77">
        <f t="shared" si="71"/>
        <v>17071.59534570988</v>
      </c>
      <c r="AH176" s="79">
        <f t="shared" si="72"/>
        <v>6519.4258271908284</v>
      </c>
      <c r="AI176" s="79">
        <f t="shared" si="73"/>
        <v>-40119.425827190826</v>
      </c>
      <c r="AJ176" s="79">
        <f t="shared" si="74"/>
        <v>-16119.425827190829</v>
      </c>
      <c r="AK176" s="80">
        <f t="shared" si="75"/>
        <v>-16119.425827190829</v>
      </c>
      <c r="AL176" s="80">
        <f t="shared" si="76"/>
        <v>-22119.425827190829</v>
      </c>
      <c r="AM176" s="80">
        <f t="shared" si="77"/>
        <v>-23047.830481480945</v>
      </c>
      <c r="AN176" s="80">
        <f t="shared" si="78"/>
        <v>952.16951851905105</v>
      </c>
      <c r="AO176" s="80">
        <f t="shared" si="79"/>
        <v>952.16951851905105</v>
      </c>
      <c r="AP176" s="80">
        <f t="shared" si="80"/>
        <v>-5047.8304814809489</v>
      </c>
    </row>
    <row r="177" spans="1:42">
      <c r="A177" s="30" t="s">
        <v>223</v>
      </c>
      <c r="B177" s="30" t="s">
        <v>338</v>
      </c>
      <c r="C177" s="30" t="s">
        <v>357</v>
      </c>
      <c r="D177" s="30">
        <v>2</v>
      </c>
      <c r="E177" s="30">
        <v>2950</v>
      </c>
      <c r="F177" s="29">
        <f t="shared" si="54"/>
        <v>0.97297297297297303</v>
      </c>
      <c r="G177" s="31">
        <f t="shared" si="55"/>
        <v>34443.243243243247</v>
      </c>
      <c r="H177" s="30">
        <v>575</v>
      </c>
      <c r="I177" s="30">
        <v>0.38900000000000001</v>
      </c>
      <c r="J177" s="30">
        <v>192</v>
      </c>
      <c r="K177" s="33">
        <v>829</v>
      </c>
      <c r="L177">
        <f t="shared" si="56"/>
        <v>637</v>
      </c>
      <c r="M177">
        <f t="shared" si="57"/>
        <v>383</v>
      </c>
      <c r="N177">
        <f t="shared" si="58"/>
        <v>0.58100470957613826</v>
      </c>
      <c r="O177" s="4">
        <f t="shared" si="59"/>
        <v>0.38900000000000001</v>
      </c>
      <c r="U177" s="3">
        <f t="shared" si="60"/>
        <v>192</v>
      </c>
      <c r="V177">
        <f t="shared" si="61"/>
        <v>796.25</v>
      </c>
      <c r="W177">
        <f t="shared" si="62"/>
        <v>112.375</v>
      </c>
      <c r="X177">
        <f t="shared" si="66"/>
        <v>-503.06419004296185</v>
      </c>
      <c r="Y177">
        <f t="shared" si="67"/>
        <v>484.09390005054337</v>
      </c>
      <c r="Z177">
        <f t="shared" si="63"/>
        <v>484.09390005054337</v>
      </c>
      <c r="AA177">
        <f t="shared" si="64"/>
        <v>0.46683692314039982</v>
      </c>
      <c r="AB177">
        <f t="shared" si="68"/>
        <v>0.48114525902668759</v>
      </c>
      <c r="AC177">
        <f t="shared" si="65"/>
        <v>85015.612000566209</v>
      </c>
      <c r="AD177" s="4">
        <f t="shared" si="69"/>
        <v>51009.367200339722</v>
      </c>
      <c r="AE177" s="77">
        <f t="shared" si="70"/>
        <v>34443.243243243247</v>
      </c>
      <c r="AF177" s="77">
        <f t="shared" si="71"/>
        <v>16566.123957096475</v>
      </c>
      <c r="AH177" s="79">
        <f t="shared" si="72"/>
        <v>5853.9339848246991</v>
      </c>
      <c r="AI177" s="79">
        <f t="shared" si="73"/>
        <v>-39453.933984824696</v>
      </c>
      <c r="AJ177" s="79">
        <f t="shared" si="74"/>
        <v>-15453.9339848247</v>
      </c>
      <c r="AK177" s="80">
        <f t="shared" si="75"/>
        <v>-15453.9339848247</v>
      </c>
      <c r="AL177" s="80">
        <f t="shared" si="76"/>
        <v>-21453.9339848247</v>
      </c>
      <c r="AM177" s="80">
        <f t="shared" si="77"/>
        <v>-22887.810027728221</v>
      </c>
      <c r="AN177" s="80">
        <f t="shared" si="78"/>
        <v>1112.1899722717753</v>
      </c>
      <c r="AO177" s="80">
        <f t="shared" si="79"/>
        <v>1112.1899722717753</v>
      </c>
      <c r="AP177" s="80">
        <f t="shared" si="80"/>
        <v>-4887.8100277282247</v>
      </c>
    </row>
    <row r="178" spans="1:42">
      <c r="A178" s="30" t="s">
        <v>224</v>
      </c>
      <c r="B178" s="30" t="s">
        <v>338</v>
      </c>
      <c r="C178" s="30" t="s">
        <v>356</v>
      </c>
      <c r="D178" s="30">
        <v>1</v>
      </c>
      <c r="E178" s="30">
        <v>1700</v>
      </c>
      <c r="F178" s="29">
        <f t="shared" si="54"/>
        <v>0.97297297297297303</v>
      </c>
      <c r="G178" s="31">
        <f t="shared" si="55"/>
        <v>19848.64864864865</v>
      </c>
      <c r="H178" s="30">
        <v>228</v>
      </c>
      <c r="I178" s="30">
        <v>0.52049999999999996</v>
      </c>
      <c r="J178" s="30">
        <v>98</v>
      </c>
      <c r="K178" s="33">
        <v>432</v>
      </c>
      <c r="L178">
        <f t="shared" si="56"/>
        <v>334</v>
      </c>
      <c r="M178">
        <f t="shared" si="57"/>
        <v>130</v>
      </c>
      <c r="N178">
        <f t="shared" si="58"/>
        <v>0.41137724550898203</v>
      </c>
      <c r="O178" s="4">
        <f t="shared" si="59"/>
        <v>0.52049999999999996</v>
      </c>
      <c r="U178" s="3">
        <f t="shared" si="60"/>
        <v>98</v>
      </c>
      <c r="V178">
        <f t="shared" si="61"/>
        <v>417.5</v>
      </c>
      <c r="W178">
        <f t="shared" si="62"/>
        <v>56.25</v>
      </c>
      <c r="X178">
        <f t="shared" si="66"/>
        <v>-263.77306039929238</v>
      </c>
      <c r="Y178">
        <f t="shared" si="67"/>
        <v>252.49036517563809</v>
      </c>
      <c r="Z178">
        <f t="shared" si="63"/>
        <v>252.49036517563809</v>
      </c>
      <c r="AA178">
        <f t="shared" si="64"/>
        <v>0.4700368028158996</v>
      </c>
      <c r="AB178">
        <f t="shared" si="68"/>
        <v>0.47861287425149707</v>
      </c>
      <c r="AC178">
        <f t="shared" si="65"/>
        <v>44108.475880095619</v>
      </c>
      <c r="AD178" s="4">
        <f t="shared" si="69"/>
        <v>26465.085528057371</v>
      </c>
      <c r="AE178" s="77">
        <f t="shared" si="70"/>
        <v>19848.64864864865</v>
      </c>
      <c r="AF178" s="77">
        <f t="shared" si="71"/>
        <v>6616.4368794087204</v>
      </c>
      <c r="AH178" s="79">
        <f t="shared" si="72"/>
        <v>5823.123303393214</v>
      </c>
      <c r="AI178" s="79">
        <f t="shared" si="73"/>
        <v>-39423.123303393215</v>
      </c>
      <c r="AJ178" s="79">
        <f t="shared" si="74"/>
        <v>-15423.123303393215</v>
      </c>
      <c r="AK178" s="80">
        <f t="shared" si="75"/>
        <v>-15423.123303393215</v>
      </c>
      <c r="AL178" s="80">
        <f t="shared" si="76"/>
        <v>-21423.123303393215</v>
      </c>
      <c r="AM178" s="80">
        <f t="shared" si="77"/>
        <v>-32806.686423984494</v>
      </c>
      <c r="AN178" s="80">
        <f t="shared" si="78"/>
        <v>-8806.6864239844945</v>
      </c>
      <c r="AO178" s="80">
        <f t="shared" si="79"/>
        <v>-8806.6864239844945</v>
      </c>
      <c r="AP178" s="80">
        <f t="shared" si="80"/>
        <v>-14806.686423984494</v>
      </c>
    </row>
    <row r="179" spans="1:42">
      <c r="A179" s="30" t="s">
        <v>225</v>
      </c>
      <c r="B179" s="30" t="s">
        <v>339</v>
      </c>
      <c r="C179" s="30" t="s">
        <v>356</v>
      </c>
      <c r="D179" s="30">
        <v>1</v>
      </c>
      <c r="E179" s="30">
        <v>3000</v>
      </c>
      <c r="F179" s="29">
        <f t="shared" si="54"/>
        <v>0.97297297297297303</v>
      </c>
      <c r="G179" s="31">
        <f t="shared" si="55"/>
        <v>35027.027027027027</v>
      </c>
      <c r="H179" s="30">
        <v>337</v>
      </c>
      <c r="I179" s="30">
        <v>0.46300000000000002</v>
      </c>
      <c r="J179" s="30">
        <v>87</v>
      </c>
      <c r="K179" s="33">
        <v>512</v>
      </c>
      <c r="L179">
        <f t="shared" si="56"/>
        <v>425</v>
      </c>
      <c r="M179">
        <f t="shared" si="57"/>
        <v>250</v>
      </c>
      <c r="N179">
        <f t="shared" si="58"/>
        <v>0.57058823529411762</v>
      </c>
      <c r="O179" s="4">
        <f t="shared" si="59"/>
        <v>0.46300000000000002</v>
      </c>
      <c r="U179" s="3">
        <f t="shared" si="60"/>
        <v>87</v>
      </c>
      <c r="V179">
        <f t="shared" si="61"/>
        <v>531.25</v>
      </c>
      <c r="W179">
        <f t="shared" si="62"/>
        <v>33.875</v>
      </c>
      <c r="X179">
        <f t="shared" si="66"/>
        <v>-335.63937326257263</v>
      </c>
      <c r="Y179">
        <f t="shared" si="67"/>
        <v>302.43235089714432</v>
      </c>
      <c r="Z179">
        <f t="shared" si="63"/>
        <v>302.43235089714432</v>
      </c>
      <c r="AA179">
        <f t="shared" si="64"/>
        <v>0.50551971933580109</v>
      </c>
      <c r="AB179">
        <f t="shared" si="68"/>
        <v>0.45053169411764704</v>
      </c>
      <c r="AC179">
        <f t="shared" si="65"/>
        <v>49733.206183070688</v>
      </c>
      <c r="AD179" s="4">
        <f t="shared" si="69"/>
        <v>29839.923709842413</v>
      </c>
      <c r="AE179" s="77">
        <f t="shared" si="70"/>
        <v>35027.027027027027</v>
      </c>
      <c r="AF179" s="77">
        <f t="shared" si="71"/>
        <v>-5187.1033171846138</v>
      </c>
      <c r="AH179" s="79">
        <f t="shared" si="72"/>
        <v>5481.4689450980386</v>
      </c>
      <c r="AI179" s="79">
        <f t="shared" si="73"/>
        <v>-39081.468945098037</v>
      </c>
      <c r="AJ179" s="79">
        <f t="shared" si="74"/>
        <v>-15081.468945098039</v>
      </c>
      <c r="AK179" s="80">
        <f t="shared" si="75"/>
        <v>-15081.468945098039</v>
      </c>
      <c r="AL179" s="80">
        <f t="shared" si="76"/>
        <v>-21081.468945098037</v>
      </c>
      <c r="AM179" s="80">
        <f t="shared" si="77"/>
        <v>-44268.572262282651</v>
      </c>
      <c r="AN179" s="80">
        <f t="shared" si="78"/>
        <v>-20268.572262282651</v>
      </c>
      <c r="AO179" s="80">
        <f t="shared" si="79"/>
        <v>-20268.572262282651</v>
      </c>
      <c r="AP179" s="80">
        <f t="shared" si="80"/>
        <v>-26268.572262282651</v>
      </c>
    </row>
    <row r="180" spans="1:42">
      <c r="A180" s="30" t="s">
        <v>226</v>
      </c>
      <c r="B180" s="30" t="s">
        <v>339</v>
      </c>
      <c r="C180" s="30" t="s">
        <v>356</v>
      </c>
      <c r="D180" s="30">
        <v>2</v>
      </c>
      <c r="E180" s="30">
        <v>3200</v>
      </c>
      <c r="F180" s="29">
        <f t="shared" si="54"/>
        <v>0.97297297297297303</v>
      </c>
      <c r="G180" s="31">
        <f t="shared" si="55"/>
        <v>37362.162162162167</v>
      </c>
      <c r="H180" s="30">
        <v>154</v>
      </c>
      <c r="I180" s="30">
        <v>0.67949999999999999</v>
      </c>
      <c r="J180" s="30">
        <v>154</v>
      </c>
      <c r="K180" s="33">
        <v>480</v>
      </c>
      <c r="L180">
        <f t="shared" si="56"/>
        <v>326</v>
      </c>
      <c r="M180">
        <f t="shared" si="57"/>
        <v>0</v>
      </c>
      <c r="N180">
        <f t="shared" si="58"/>
        <v>0.1</v>
      </c>
      <c r="O180" s="4">
        <f t="shared" si="59"/>
        <v>0.67949999999999999</v>
      </c>
      <c r="U180" s="3">
        <f t="shared" si="60"/>
        <v>154</v>
      </c>
      <c r="V180">
        <f t="shared" si="61"/>
        <v>407.5</v>
      </c>
      <c r="W180">
        <f t="shared" si="62"/>
        <v>113.25</v>
      </c>
      <c r="X180">
        <f t="shared" si="66"/>
        <v>-257.45514278493806</v>
      </c>
      <c r="Y180">
        <f t="shared" si="67"/>
        <v>275.6163444528683</v>
      </c>
      <c r="Z180">
        <f t="shared" si="63"/>
        <v>275.6163444528683</v>
      </c>
      <c r="AA180">
        <f t="shared" si="64"/>
        <v>0.39844501706225349</v>
      </c>
      <c r="AB180">
        <f t="shared" si="68"/>
        <v>0.53527061349693261</v>
      </c>
      <c r="AC180">
        <f t="shared" si="65"/>
        <v>53848.205371550081</v>
      </c>
      <c r="AD180" s="4">
        <f t="shared" si="69"/>
        <v>32308.923222930047</v>
      </c>
      <c r="AE180" s="77">
        <f t="shared" si="70"/>
        <v>37362.162162162167</v>
      </c>
      <c r="AF180" s="77">
        <f t="shared" si="71"/>
        <v>-5053.2389392321202</v>
      </c>
      <c r="AH180" s="79">
        <f t="shared" si="72"/>
        <v>6512.459130879347</v>
      </c>
      <c r="AI180" s="79">
        <f t="shared" si="73"/>
        <v>-40112.459130879346</v>
      </c>
      <c r="AJ180" s="79">
        <f t="shared" si="74"/>
        <v>-16112.459130879346</v>
      </c>
      <c r="AK180" s="80">
        <f t="shared" si="75"/>
        <v>-16112.459130879346</v>
      </c>
      <c r="AL180" s="80">
        <f t="shared" si="76"/>
        <v>-22112.459130879346</v>
      </c>
      <c r="AM180" s="80">
        <f t="shared" si="77"/>
        <v>-45165.698070111466</v>
      </c>
      <c r="AN180" s="80">
        <f t="shared" si="78"/>
        <v>-21165.698070111466</v>
      </c>
      <c r="AO180" s="80">
        <f t="shared" si="79"/>
        <v>-21165.698070111466</v>
      </c>
      <c r="AP180" s="80">
        <f t="shared" si="80"/>
        <v>-27165.698070111466</v>
      </c>
    </row>
    <row r="181" spans="1:42">
      <c r="A181" s="30" t="s">
        <v>227</v>
      </c>
      <c r="B181" s="30" t="s">
        <v>340</v>
      </c>
      <c r="C181" s="30" t="s">
        <v>356</v>
      </c>
      <c r="D181" s="30">
        <v>2</v>
      </c>
      <c r="E181" s="30">
        <v>4500</v>
      </c>
      <c r="F181" s="29">
        <f t="shared" si="54"/>
        <v>0.97297297297297303</v>
      </c>
      <c r="G181" s="31">
        <f t="shared" si="55"/>
        <v>52540.54054054054</v>
      </c>
      <c r="H181" s="30">
        <v>432</v>
      </c>
      <c r="I181" s="30">
        <v>0.68220000000000003</v>
      </c>
      <c r="J181" s="30">
        <v>273</v>
      </c>
      <c r="K181" s="33">
        <v>853</v>
      </c>
      <c r="L181">
        <f t="shared" si="56"/>
        <v>580</v>
      </c>
      <c r="M181">
        <f t="shared" si="57"/>
        <v>159</v>
      </c>
      <c r="N181">
        <f t="shared" si="58"/>
        <v>0.31931034482758625</v>
      </c>
      <c r="O181" s="4">
        <f t="shared" si="59"/>
        <v>0.68220000000000003</v>
      </c>
      <c r="U181" s="3">
        <f t="shared" si="60"/>
        <v>273</v>
      </c>
      <c r="V181">
        <f t="shared" si="61"/>
        <v>725</v>
      </c>
      <c r="W181">
        <f t="shared" si="62"/>
        <v>200.5</v>
      </c>
      <c r="X181">
        <f t="shared" si="66"/>
        <v>-458.04902704068741</v>
      </c>
      <c r="Y181">
        <f t="shared" si="67"/>
        <v>489.86650240080877</v>
      </c>
      <c r="Z181">
        <f t="shared" si="63"/>
        <v>489.86650240080877</v>
      </c>
      <c r="AA181">
        <f t="shared" si="64"/>
        <v>0.39912621020801209</v>
      </c>
      <c r="AB181">
        <f t="shared" si="68"/>
        <v>0.53473151724137924</v>
      </c>
      <c r="AC181">
        <f t="shared" si="65"/>
        <v>95610.676197196954</v>
      </c>
      <c r="AD181" s="4">
        <f t="shared" si="69"/>
        <v>57366.405718318172</v>
      </c>
      <c r="AE181" s="77">
        <f t="shared" si="70"/>
        <v>52540.54054054054</v>
      </c>
      <c r="AF181" s="77">
        <f t="shared" si="71"/>
        <v>4825.8651777776322</v>
      </c>
      <c r="AH181" s="79">
        <f t="shared" si="72"/>
        <v>6505.9001264367807</v>
      </c>
      <c r="AI181" s="79">
        <f t="shared" si="73"/>
        <v>-40105.900126436783</v>
      </c>
      <c r="AJ181" s="79">
        <f t="shared" si="74"/>
        <v>-16105.90012643678</v>
      </c>
      <c r="AK181" s="80">
        <f t="shared" si="75"/>
        <v>-16105.90012643678</v>
      </c>
      <c r="AL181" s="80">
        <f t="shared" si="76"/>
        <v>-22105.90012643678</v>
      </c>
      <c r="AM181" s="80">
        <f t="shared" si="77"/>
        <v>-35280.034948659151</v>
      </c>
      <c r="AN181" s="80">
        <f t="shared" si="78"/>
        <v>-11280.034948659148</v>
      </c>
      <c r="AO181" s="80">
        <f t="shared" si="79"/>
        <v>-11280.034948659148</v>
      </c>
      <c r="AP181" s="80">
        <f t="shared" si="80"/>
        <v>-17280.034948659148</v>
      </c>
    </row>
    <row r="182" spans="1:42">
      <c r="A182" s="30" t="s">
        <v>228</v>
      </c>
      <c r="B182" s="30" t="s">
        <v>294</v>
      </c>
      <c r="C182" s="30" t="s">
        <v>356</v>
      </c>
      <c r="D182" s="30">
        <v>1</v>
      </c>
      <c r="E182" s="30">
        <v>800</v>
      </c>
      <c r="F182" s="29">
        <f t="shared" si="54"/>
        <v>0.97297297297297303</v>
      </c>
      <c r="G182" s="31">
        <f t="shared" si="55"/>
        <v>9340.5405405405418</v>
      </c>
      <c r="H182" s="30">
        <v>104</v>
      </c>
      <c r="I182" s="30">
        <v>0.56989999999999996</v>
      </c>
      <c r="J182" s="30">
        <v>53</v>
      </c>
      <c r="K182" s="33">
        <v>188</v>
      </c>
      <c r="L182">
        <f t="shared" si="56"/>
        <v>135</v>
      </c>
      <c r="M182">
        <f t="shared" si="57"/>
        <v>51</v>
      </c>
      <c r="N182">
        <f t="shared" si="58"/>
        <v>0.40222222222222226</v>
      </c>
      <c r="O182" s="4">
        <f t="shared" si="59"/>
        <v>0.56989999999999996</v>
      </c>
      <c r="U182" s="3">
        <f t="shared" si="60"/>
        <v>53</v>
      </c>
      <c r="V182">
        <f t="shared" si="61"/>
        <v>168.75</v>
      </c>
      <c r="W182">
        <f t="shared" si="62"/>
        <v>36.125</v>
      </c>
      <c r="X182">
        <f t="shared" si="66"/>
        <v>-106.61485974222896</v>
      </c>
      <c r="Y182">
        <f t="shared" si="67"/>
        <v>108.74909969673996</v>
      </c>
      <c r="Z182">
        <f t="shared" si="63"/>
        <v>108.74909969673996</v>
      </c>
      <c r="AA182">
        <f t="shared" si="64"/>
        <v>0.43036503523994052</v>
      </c>
      <c r="AB182">
        <f t="shared" si="68"/>
        <v>0.51000911111111114</v>
      </c>
      <c r="AC182">
        <f t="shared" si="65"/>
        <v>20244.006559720805</v>
      </c>
      <c r="AD182" s="4">
        <f t="shared" si="69"/>
        <v>12146.403935832483</v>
      </c>
      <c r="AE182" s="77">
        <f t="shared" si="70"/>
        <v>9340.5405405405418</v>
      </c>
      <c r="AF182" s="77">
        <f t="shared" si="71"/>
        <v>2805.8633952919408</v>
      </c>
      <c r="AH182" s="79">
        <f t="shared" si="72"/>
        <v>6205.1108518518522</v>
      </c>
      <c r="AI182" s="79">
        <f t="shared" si="73"/>
        <v>-39805.110851851852</v>
      </c>
      <c r="AJ182" s="79">
        <f t="shared" si="74"/>
        <v>-15805.110851851852</v>
      </c>
      <c r="AK182" s="80">
        <f t="shared" si="75"/>
        <v>-15805.110851851852</v>
      </c>
      <c r="AL182" s="80">
        <f t="shared" si="76"/>
        <v>-21805.110851851852</v>
      </c>
      <c r="AM182" s="80">
        <f t="shared" si="77"/>
        <v>-36999.247456559911</v>
      </c>
      <c r="AN182" s="80">
        <f t="shared" si="78"/>
        <v>-12999.247456559911</v>
      </c>
      <c r="AO182" s="80">
        <f t="shared" si="79"/>
        <v>-12999.247456559911</v>
      </c>
      <c r="AP182" s="80">
        <f t="shared" si="80"/>
        <v>-18999.247456559911</v>
      </c>
    </row>
    <row r="183" spans="1:42">
      <c r="A183" s="30" t="s">
        <v>229</v>
      </c>
      <c r="B183" s="30" t="s">
        <v>340</v>
      </c>
      <c r="C183" s="30" t="s">
        <v>357</v>
      </c>
      <c r="D183" s="30">
        <v>1</v>
      </c>
      <c r="E183" s="30">
        <v>4500</v>
      </c>
      <c r="F183" s="29">
        <f t="shared" si="54"/>
        <v>0.97297297297297303</v>
      </c>
      <c r="G183" s="31">
        <f t="shared" si="55"/>
        <v>52540.54054054054</v>
      </c>
      <c r="H183" s="30">
        <v>200</v>
      </c>
      <c r="I183" s="30">
        <v>0.86850000000000005</v>
      </c>
      <c r="J183" s="30">
        <v>103</v>
      </c>
      <c r="K183" s="33">
        <v>807</v>
      </c>
      <c r="L183">
        <f t="shared" si="56"/>
        <v>704</v>
      </c>
      <c r="M183">
        <f t="shared" si="57"/>
        <v>97</v>
      </c>
      <c r="N183">
        <f t="shared" si="58"/>
        <v>0.21022727272727276</v>
      </c>
      <c r="O183" s="4">
        <f t="shared" si="59"/>
        <v>0.86850000000000005</v>
      </c>
      <c r="U183" s="3">
        <f t="shared" si="60"/>
        <v>103</v>
      </c>
      <c r="V183">
        <f t="shared" si="61"/>
        <v>880</v>
      </c>
      <c r="W183">
        <f t="shared" si="62"/>
        <v>15</v>
      </c>
      <c r="X183">
        <f t="shared" si="66"/>
        <v>-555.97675006317922</v>
      </c>
      <c r="Y183">
        <f t="shared" si="67"/>
        <v>480.41382360374024</v>
      </c>
      <c r="Z183">
        <f t="shared" si="63"/>
        <v>480.41382360374024</v>
      </c>
      <c r="AA183">
        <f t="shared" si="64"/>
        <v>0.52887934500425027</v>
      </c>
      <c r="AB183">
        <f t="shared" si="68"/>
        <v>0.43204488636363636</v>
      </c>
      <c r="AC183">
        <f t="shared" si="65"/>
        <v>75759.522576635267</v>
      </c>
      <c r="AD183" s="4">
        <f t="shared" si="69"/>
        <v>45455.713545981162</v>
      </c>
      <c r="AE183" s="77">
        <f t="shared" si="70"/>
        <v>52540.54054054054</v>
      </c>
      <c r="AF183" s="77">
        <f t="shared" si="71"/>
        <v>-7084.8269945593784</v>
      </c>
      <c r="AH183" s="79">
        <f t="shared" si="72"/>
        <v>5256.5461174242419</v>
      </c>
      <c r="AI183" s="79">
        <f t="shared" si="73"/>
        <v>-38856.546117424245</v>
      </c>
      <c r="AJ183" s="79">
        <f t="shared" si="74"/>
        <v>-14856.546117424241</v>
      </c>
      <c r="AK183" s="80">
        <f t="shared" si="75"/>
        <v>-14856.546117424241</v>
      </c>
      <c r="AL183" s="80">
        <f t="shared" si="76"/>
        <v>-20856.546117424241</v>
      </c>
      <c r="AM183" s="80">
        <f t="shared" si="77"/>
        <v>-45941.373111983623</v>
      </c>
      <c r="AN183" s="80">
        <f t="shared" si="78"/>
        <v>-21941.373111983619</v>
      </c>
      <c r="AO183" s="80">
        <f t="shared" si="79"/>
        <v>-21941.373111983619</v>
      </c>
      <c r="AP183" s="80">
        <f t="shared" si="80"/>
        <v>-27941.373111983619</v>
      </c>
    </row>
    <row r="184" spans="1:42">
      <c r="A184" s="30" t="s">
        <v>230</v>
      </c>
      <c r="B184" s="30" t="s">
        <v>340</v>
      </c>
      <c r="C184" s="30" t="s">
        <v>357</v>
      </c>
      <c r="D184" s="30">
        <v>2</v>
      </c>
      <c r="E184" s="30">
        <v>5500</v>
      </c>
      <c r="F184" s="29">
        <f t="shared" si="54"/>
        <v>0.97297297297297303</v>
      </c>
      <c r="G184" s="31">
        <f t="shared" si="55"/>
        <v>64216.21621621622</v>
      </c>
      <c r="H184" s="30">
        <v>428</v>
      </c>
      <c r="I184" s="30">
        <v>0.52329999999999999</v>
      </c>
      <c r="J184" s="30">
        <v>200</v>
      </c>
      <c r="K184" s="33">
        <v>770</v>
      </c>
      <c r="L184">
        <f t="shared" si="56"/>
        <v>570</v>
      </c>
      <c r="M184">
        <f t="shared" si="57"/>
        <v>228</v>
      </c>
      <c r="N184">
        <f t="shared" si="58"/>
        <v>0.42000000000000004</v>
      </c>
      <c r="O184" s="4">
        <f t="shared" si="59"/>
        <v>0.52329999999999999</v>
      </c>
      <c r="U184" s="3">
        <f t="shared" si="60"/>
        <v>200</v>
      </c>
      <c r="V184">
        <f t="shared" si="61"/>
        <v>712.5</v>
      </c>
      <c r="W184">
        <f t="shared" si="62"/>
        <v>128.75</v>
      </c>
      <c r="X184">
        <f t="shared" si="66"/>
        <v>-450.15163002274448</v>
      </c>
      <c r="Y184">
        <f t="shared" si="67"/>
        <v>447.2739764973465</v>
      </c>
      <c r="Z184">
        <f t="shared" si="63"/>
        <v>447.2739764973465</v>
      </c>
      <c r="AA184">
        <f t="shared" si="64"/>
        <v>0.4470511950839951</v>
      </c>
      <c r="AB184">
        <f t="shared" si="68"/>
        <v>0.49680368421052629</v>
      </c>
      <c r="AC184">
        <f t="shared" si="65"/>
        <v>81105.686172011541</v>
      </c>
      <c r="AD184" s="4">
        <f t="shared" si="69"/>
        <v>48663.411703206926</v>
      </c>
      <c r="AE184" s="77">
        <f t="shared" si="70"/>
        <v>64216.21621621622</v>
      </c>
      <c r="AF184" s="77">
        <f t="shared" si="71"/>
        <v>-15552.804513009294</v>
      </c>
      <c r="AH184" s="79">
        <f t="shared" si="72"/>
        <v>6044.444824561403</v>
      </c>
      <c r="AI184" s="79">
        <f t="shared" si="73"/>
        <v>-39644.444824561404</v>
      </c>
      <c r="AJ184" s="79">
        <f t="shared" si="74"/>
        <v>-15644.444824561404</v>
      </c>
      <c r="AK184" s="80">
        <f t="shared" si="75"/>
        <v>-15644.444824561404</v>
      </c>
      <c r="AL184" s="80">
        <f t="shared" si="76"/>
        <v>-21644.444824561404</v>
      </c>
      <c r="AM184" s="80">
        <f t="shared" si="77"/>
        <v>-55197.249337570698</v>
      </c>
      <c r="AN184" s="80">
        <f t="shared" si="78"/>
        <v>-31197.249337570698</v>
      </c>
      <c r="AO184" s="80">
        <f t="shared" si="79"/>
        <v>-31197.249337570698</v>
      </c>
      <c r="AP184" s="80">
        <f t="shared" si="80"/>
        <v>-37197.249337570698</v>
      </c>
    </row>
    <row r="185" spans="1:42">
      <c r="A185" s="30" t="s">
        <v>231</v>
      </c>
      <c r="B185" s="30" t="s">
        <v>340</v>
      </c>
      <c r="C185" s="30" t="s">
        <v>356</v>
      </c>
      <c r="D185" s="30">
        <v>1</v>
      </c>
      <c r="E185" s="30">
        <v>3500</v>
      </c>
      <c r="F185" s="29">
        <f t="shared" si="54"/>
        <v>0.97297297297297303</v>
      </c>
      <c r="G185" s="31">
        <f t="shared" si="55"/>
        <v>40864.864864864867</v>
      </c>
      <c r="H185" s="30">
        <v>576</v>
      </c>
      <c r="I185" s="30">
        <v>0.46029999999999999</v>
      </c>
      <c r="J185" s="30">
        <v>151</v>
      </c>
      <c r="K185" s="33">
        <v>890</v>
      </c>
      <c r="L185">
        <f t="shared" si="56"/>
        <v>739</v>
      </c>
      <c r="M185">
        <f t="shared" si="57"/>
        <v>425</v>
      </c>
      <c r="N185">
        <f t="shared" si="58"/>
        <v>0.56008119079837615</v>
      </c>
      <c r="O185" s="4">
        <f t="shared" si="59"/>
        <v>0.46029999999999999</v>
      </c>
      <c r="U185" s="3">
        <f t="shared" si="60"/>
        <v>151</v>
      </c>
      <c r="V185">
        <f t="shared" si="61"/>
        <v>923.75</v>
      </c>
      <c r="W185">
        <f t="shared" si="62"/>
        <v>58.625</v>
      </c>
      <c r="X185">
        <f t="shared" si="66"/>
        <v>-583.61763962597934</v>
      </c>
      <c r="Y185">
        <f t="shared" si="67"/>
        <v>525.73766426585803</v>
      </c>
      <c r="Z185">
        <f t="shared" si="63"/>
        <v>525.73766426585803</v>
      </c>
      <c r="AA185">
        <f t="shared" si="64"/>
        <v>0.50567000191161893</v>
      </c>
      <c r="AB185">
        <f t="shared" si="68"/>
        <v>0.45041276048714479</v>
      </c>
      <c r="AC185">
        <f t="shared" si="65"/>
        <v>86431.617718727837</v>
      </c>
      <c r="AD185" s="4">
        <f t="shared" si="69"/>
        <v>51858.970631236698</v>
      </c>
      <c r="AE185" s="77">
        <f t="shared" si="70"/>
        <v>40864.864864864867</v>
      </c>
      <c r="AF185" s="77">
        <f t="shared" si="71"/>
        <v>10994.105766371831</v>
      </c>
      <c r="AH185" s="79">
        <f t="shared" si="72"/>
        <v>5480.0219192602617</v>
      </c>
      <c r="AI185" s="79">
        <f t="shared" si="73"/>
        <v>-39080.02191926026</v>
      </c>
      <c r="AJ185" s="79">
        <f t="shared" si="74"/>
        <v>-15080.021919260262</v>
      </c>
      <c r="AK185" s="80">
        <f t="shared" si="75"/>
        <v>-15080.021919260262</v>
      </c>
      <c r="AL185" s="80">
        <f t="shared" si="76"/>
        <v>-21080.02191926026</v>
      </c>
      <c r="AM185" s="80">
        <f t="shared" si="77"/>
        <v>-28085.916152888429</v>
      </c>
      <c r="AN185" s="80">
        <f t="shared" si="78"/>
        <v>-4085.9161528884306</v>
      </c>
      <c r="AO185" s="80">
        <f t="shared" si="79"/>
        <v>-4085.9161528884306</v>
      </c>
      <c r="AP185" s="80">
        <f t="shared" si="80"/>
        <v>-10085.916152888429</v>
      </c>
    </row>
    <row r="186" spans="1:42">
      <c r="A186" s="30" t="s">
        <v>232</v>
      </c>
      <c r="B186" s="30" t="s">
        <v>341</v>
      </c>
      <c r="C186" s="30" t="s">
        <v>356</v>
      </c>
      <c r="D186" s="30">
        <v>2</v>
      </c>
      <c r="E186" s="30">
        <v>4000</v>
      </c>
      <c r="F186" s="29">
        <f t="shared" si="54"/>
        <v>0.97297297297297303</v>
      </c>
      <c r="G186" s="31">
        <f t="shared" si="55"/>
        <v>46702.702702702707</v>
      </c>
      <c r="H186" s="30">
        <v>560</v>
      </c>
      <c r="I186" s="30">
        <v>0.35339999999999999</v>
      </c>
      <c r="J186" s="30">
        <v>218</v>
      </c>
      <c r="K186" s="33">
        <v>681</v>
      </c>
      <c r="L186">
        <f t="shared" si="56"/>
        <v>463</v>
      </c>
      <c r="M186">
        <f t="shared" si="57"/>
        <v>342</v>
      </c>
      <c r="N186">
        <f t="shared" si="58"/>
        <v>0.69092872570194386</v>
      </c>
      <c r="O186" s="4">
        <f t="shared" si="59"/>
        <v>0.35339999999999999</v>
      </c>
      <c r="U186" s="3">
        <f t="shared" si="60"/>
        <v>218</v>
      </c>
      <c r="V186">
        <f t="shared" si="61"/>
        <v>578.75</v>
      </c>
      <c r="W186">
        <f t="shared" si="62"/>
        <v>160.125</v>
      </c>
      <c r="X186">
        <f t="shared" si="66"/>
        <v>-365.6494819307556</v>
      </c>
      <c r="Y186">
        <f t="shared" si="67"/>
        <v>391.08394933030075</v>
      </c>
      <c r="Z186">
        <f t="shared" si="63"/>
        <v>391.08394933030075</v>
      </c>
      <c r="AA186">
        <f t="shared" si="64"/>
        <v>0.39906513923162118</v>
      </c>
      <c r="AB186">
        <f t="shared" si="68"/>
        <v>0.53477984881209495</v>
      </c>
      <c r="AC186">
        <f t="shared" si="65"/>
        <v>76337.492582928768</v>
      </c>
      <c r="AD186" s="4">
        <f t="shared" si="69"/>
        <v>45802.495549757259</v>
      </c>
      <c r="AE186" s="77">
        <f t="shared" si="70"/>
        <v>46702.702702702707</v>
      </c>
      <c r="AF186" s="77">
        <f t="shared" si="71"/>
        <v>-900.20715294544789</v>
      </c>
      <c r="AH186" s="79">
        <f t="shared" si="72"/>
        <v>6506.4881605471555</v>
      </c>
      <c r="AI186" s="79">
        <f t="shared" si="73"/>
        <v>-40106.488160547153</v>
      </c>
      <c r="AJ186" s="79">
        <f t="shared" si="74"/>
        <v>-16106.488160547156</v>
      </c>
      <c r="AK186" s="80">
        <f t="shared" si="75"/>
        <v>-16106.488160547156</v>
      </c>
      <c r="AL186" s="80">
        <f t="shared" si="76"/>
        <v>-22106.488160547156</v>
      </c>
      <c r="AM186" s="80">
        <f t="shared" si="77"/>
        <v>-41006.695313492601</v>
      </c>
      <c r="AN186" s="80">
        <f t="shared" si="78"/>
        <v>-17006.695313492604</v>
      </c>
      <c r="AO186" s="80">
        <f t="shared" si="79"/>
        <v>-17006.695313492604</v>
      </c>
      <c r="AP186" s="80">
        <f t="shared" si="80"/>
        <v>-23006.695313492604</v>
      </c>
    </row>
    <row r="187" spans="1:42">
      <c r="A187" s="30" t="s">
        <v>233</v>
      </c>
      <c r="B187" s="30" t="s">
        <v>341</v>
      </c>
      <c r="C187" s="30" t="s">
        <v>356</v>
      </c>
      <c r="D187" s="30">
        <v>1</v>
      </c>
      <c r="E187" s="30">
        <v>3000</v>
      </c>
      <c r="F187" s="29">
        <f t="shared" si="54"/>
        <v>0.97297297297297303</v>
      </c>
      <c r="G187" s="31">
        <f t="shared" si="55"/>
        <v>35027.027027027027</v>
      </c>
      <c r="H187" s="30">
        <v>288</v>
      </c>
      <c r="I187" s="30">
        <v>0.49859999999999999</v>
      </c>
      <c r="J187" s="30">
        <v>109</v>
      </c>
      <c r="K187" s="33">
        <v>640</v>
      </c>
      <c r="L187">
        <f t="shared" si="56"/>
        <v>531</v>
      </c>
      <c r="M187">
        <f t="shared" si="57"/>
        <v>179</v>
      </c>
      <c r="N187">
        <f t="shared" si="58"/>
        <v>0.36967984934086628</v>
      </c>
      <c r="O187" s="4">
        <f t="shared" si="59"/>
        <v>0.49859999999999999</v>
      </c>
      <c r="U187" s="3">
        <f t="shared" si="60"/>
        <v>109</v>
      </c>
      <c r="V187">
        <f t="shared" si="61"/>
        <v>663.75</v>
      </c>
      <c r="W187">
        <f t="shared" si="62"/>
        <v>42.625</v>
      </c>
      <c r="X187">
        <f t="shared" si="66"/>
        <v>-419.35178165276727</v>
      </c>
      <c r="Y187">
        <f t="shared" si="67"/>
        <v>378.01312547384384</v>
      </c>
      <c r="Z187">
        <f t="shared" si="63"/>
        <v>378.01312547384384</v>
      </c>
      <c r="AA187">
        <f t="shared" si="64"/>
        <v>0.50529284440503786</v>
      </c>
      <c r="AB187">
        <f t="shared" si="68"/>
        <v>0.45071124293785308</v>
      </c>
      <c r="AC187">
        <f t="shared" si="65"/>
        <v>62186.789454635655</v>
      </c>
      <c r="AD187" s="4">
        <f t="shared" si="69"/>
        <v>37312.073672781393</v>
      </c>
      <c r="AE187" s="77">
        <f t="shared" si="70"/>
        <v>35027.027027027027</v>
      </c>
      <c r="AF187" s="77">
        <f t="shared" si="71"/>
        <v>2285.0466457543662</v>
      </c>
      <c r="AH187" s="79">
        <f t="shared" si="72"/>
        <v>5483.6534557438799</v>
      </c>
      <c r="AI187" s="79">
        <f t="shared" si="73"/>
        <v>-39083.653455743879</v>
      </c>
      <c r="AJ187" s="79">
        <f t="shared" si="74"/>
        <v>-15083.653455743879</v>
      </c>
      <c r="AK187" s="80">
        <f t="shared" si="75"/>
        <v>-15083.653455743879</v>
      </c>
      <c r="AL187" s="80">
        <f t="shared" si="76"/>
        <v>-21083.653455743879</v>
      </c>
      <c r="AM187" s="80">
        <f t="shared" si="77"/>
        <v>-36798.606809989513</v>
      </c>
      <c r="AN187" s="80">
        <f t="shared" si="78"/>
        <v>-12798.606809989513</v>
      </c>
      <c r="AO187" s="80">
        <f t="shared" si="79"/>
        <v>-12798.606809989513</v>
      </c>
      <c r="AP187" s="80">
        <f t="shared" si="80"/>
        <v>-18798.606809989513</v>
      </c>
    </row>
    <row r="188" spans="1:42">
      <c r="A188" s="30" t="s">
        <v>234</v>
      </c>
      <c r="B188" s="30" t="s">
        <v>342</v>
      </c>
      <c r="C188" s="30" t="s">
        <v>356</v>
      </c>
      <c r="D188" s="30">
        <v>2</v>
      </c>
      <c r="E188" s="30">
        <v>5600</v>
      </c>
      <c r="F188" s="29">
        <f t="shared" si="54"/>
        <v>0.97297297297297303</v>
      </c>
      <c r="G188" s="31">
        <f t="shared" si="55"/>
        <v>65383.783783783787</v>
      </c>
      <c r="H188" s="30">
        <v>373</v>
      </c>
      <c r="I188" s="30">
        <v>0.5151</v>
      </c>
      <c r="J188" s="30">
        <v>196</v>
      </c>
      <c r="K188" s="33">
        <v>612</v>
      </c>
      <c r="L188">
        <f t="shared" si="56"/>
        <v>416</v>
      </c>
      <c r="M188">
        <f t="shared" si="57"/>
        <v>177</v>
      </c>
      <c r="N188">
        <f t="shared" si="58"/>
        <v>0.44038461538461537</v>
      </c>
      <c r="O188" s="4">
        <f t="shared" si="59"/>
        <v>0.5151</v>
      </c>
      <c r="U188" s="3">
        <f t="shared" si="60"/>
        <v>196</v>
      </c>
      <c r="V188">
        <f t="shared" si="61"/>
        <v>520</v>
      </c>
      <c r="W188">
        <f t="shared" si="62"/>
        <v>144</v>
      </c>
      <c r="X188">
        <f t="shared" si="66"/>
        <v>-328.53171594642407</v>
      </c>
      <c r="Y188">
        <f t="shared" si="67"/>
        <v>351.44907758402832</v>
      </c>
      <c r="Z188">
        <f t="shared" si="63"/>
        <v>351.44907758402832</v>
      </c>
      <c r="AA188">
        <f t="shared" si="64"/>
        <v>0.39894053381543909</v>
      </c>
      <c r="AB188">
        <f t="shared" si="68"/>
        <v>0.53487846153846152</v>
      </c>
      <c r="AC188">
        <f t="shared" si="65"/>
        <v>68613.627803448617</v>
      </c>
      <c r="AD188" s="4">
        <f t="shared" si="69"/>
        <v>41168.17668206917</v>
      </c>
      <c r="AE188" s="77">
        <f t="shared" si="70"/>
        <v>65383.783783783787</v>
      </c>
      <c r="AF188" s="77">
        <f t="shared" si="71"/>
        <v>-24215.607101714617</v>
      </c>
      <c r="AH188" s="79">
        <f t="shared" si="72"/>
        <v>6507.6879487179485</v>
      </c>
      <c r="AI188" s="79">
        <f t="shared" si="73"/>
        <v>-40107.687948717947</v>
      </c>
      <c r="AJ188" s="79">
        <f t="shared" si="74"/>
        <v>-16107.687948717949</v>
      </c>
      <c r="AK188" s="80">
        <f t="shared" si="75"/>
        <v>-16107.687948717949</v>
      </c>
      <c r="AL188" s="80">
        <f t="shared" si="76"/>
        <v>-22107.687948717947</v>
      </c>
      <c r="AM188" s="80">
        <f t="shared" si="77"/>
        <v>-64323.295050432564</v>
      </c>
      <c r="AN188" s="80">
        <f t="shared" si="78"/>
        <v>-40323.295050432564</v>
      </c>
      <c r="AO188" s="80">
        <f t="shared" si="79"/>
        <v>-40323.295050432564</v>
      </c>
      <c r="AP188" s="80">
        <f t="shared" si="80"/>
        <v>-46323.295050432564</v>
      </c>
    </row>
    <row r="189" spans="1:42">
      <c r="A189" s="30" t="s">
        <v>235</v>
      </c>
      <c r="B189" s="30" t="s">
        <v>342</v>
      </c>
      <c r="C189" s="30" t="s">
        <v>357</v>
      </c>
      <c r="D189" s="30">
        <v>1</v>
      </c>
      <c r="E189" s="30">
        <v>3200</v>
      </c>
      <c r="F189" s="29">
        <f t="shared" si="54"/>
        <v>0.97297297297297303</v>
      </c>
      <c r="G189" s="31">
        <f t="shared" si="55"/>
        <v>37362.162162162167</v>
      </c>
      <c r="H189" s="30">
        <v>420</v>
      </c>
      <c r="I189" s="30">
        <v>0.87119999999999997</v>
      </c>
      <c r="J189" s="30">
        <v>165</v>
      </c>
      <c r="K189" s="33">
        <v>1296</v>
      </c>
      <c r="L189">
        <f t="shared" si="56"/>
        <v>1131</v>
      </c>
      <c r="M189">
        <f t="shared" si="57"/>
        <v>255</v>
      </c>
      <c r="N189">
        <f t="shared" si="58"/>
        <v>0.28037135278514591</v>
      </c>
      <c r="O189" s="4">
        <f t="shared" si="59"/>
        <v>0.87119999999999997</v>
      </c>
      <c r="U189" s="3">
        <f t="shared" si="60"/>
        <v>165</v>
      </c>
      <c r="V189">
        <f t="shared" si="61"/>
        <v>1413.75</v>
      </c>
      <c r="W189">
        <f t="shared" si="62"/>
        <v>23.625</v>
      </c>
      <c r="X189">
        <f t="shared" si="66"/>
        <v>-893.19560272934041</v>
      </c>
      <c r="Y189">
        <f t="shared" si="67"/>
        <v>771.56467968157699</v>
      </c>
      <c r="Z189">
        <f t="shared" si="63"/>
        <v>771.56467968157699</v>
      </c>
      <c r="AA189">
        <f t="shared" si="64"/>
        <v>0.52904663461119505</v>
      </c>
      <c r="AB189">
        <f t="shared" si="68"/>
        <v>0.43191249336870025</v>
      </c>
      <c r="AC189">
        <f t="shared" si="65"/>
        <v>121635.67497771974</v>
      </c>
      <c r="AD189" s="4">
        <f t="shared" si="69"/>
        <v>72981.404986631838</v>
      </c>
      <c r="AE189" s="77">
        <f t="shared" si="70"/>
        <v>37362.162162162167</v>
      </c>
      <c r="AF189" s="77">
        <f t="shared" si="71"/>
        <v>35619.242824469671</v>
      </c>
      <c r="AH189" s="79">
        <f t="shared" si="72"/>
        <v>5254.9353359858533</v>
      </c>
      <c r="AI189" s="79">
        <f t="shared" si="73"/>
        <v>-38854.935335985851</v>
      </c>
      <c r="AJ189" s="79">
        <f t="shared" si="74"/>
        <v>-14854.935335985854</v>
      </c>
      <c r="AK189" s="80">
        <f t="shared" si="75"/>
        <v>-14854.935335985854</v>
      </c>
      <c r="AL189" s="80">
        <f t="shared" si="76"/>
        <v>-20854.935335985854</v>
      </c>
      <c r="AM189" s="80">
        <f t="shared" si="77"/>
        <v>-3235.6925115161794</v>
      </c>
      <c r="AN189" s="80">
        <f t="shared" si="78"/>
        <v>20764.307488483817</v>
      </c>
      <c r="AO189" s="80">
        <f t="shared" si="79"/>
        <v>20764.307488483817</v>
      </c>
      <c r="AP189" s="80">
        <f t="shared" si="80"/>
        <v>14764.307488483817</v>
      </c>
    </row>
    <row r="190" spans="1:42">
      <c r="A190" s="30" t="s">
        <v>236</v>
      </c>
      <c r="B190" s="30" t="s">
        <v>342</v>
      </c>
      <c r="C190" s="30" t="s">
        <v>357</v>
      </c>
      <c r="D190" s="30">
        <v>2</v>
      </c>
      <c r="E190" s="30">
        <v>3500</v>
      </c>
      <c r="F190" s="29">
        <f t="shared" si="54"/>
        <v>0.97297297297297303</v>
      </c>
      <c r="G190" s="31">
        <f t="shared" si="55"/>
        <v>40864.864864864867</v>
      </c>
      <c r="H190" s="30">
        <v>593</v>
      </c>
      <c r="I190" s="30">
        <v>0.50680000000000003</v>
      </c>
      <c r="J190" s="30">
        <v>268</v>
      </c>
      <c r="K190" s="33">
        <v>1032</v>
      </c>
      <c r="L190">
        <f t="shared" si="56"/>
        <v>764</v>
      </c>
      <c r="M190">
        <f t="shared" si="57"/>
        <v>325</v>
      </c>
      <c r="N190">
        <f t="shared" si="58"/>
        <v>0.44031413612565451</v>
      </c>
      <c r="O190" s="4">
        <f t="shared" si="59"/>
        <v>0.50680000000000003</v>
      </c>
      <c r="U190" s="3">
        <f t="shared" si="60"/>
        <v>268</v>
      </c>
      <c r="V190">
        <f t="shared" si="61"/>
        <v>955</v>
      </c>
      <c r="W190">
        <f t="shared" si="62"/>
        <v>172.5</v>
      </c>
      <c r="X190">
        <f t="shared" si="66"/>
        <v>-603.36113217083653</v>
      </c>
      <c r="Y190">
        <f t="shared" si="67"/>
        <v>599.4689790245136</v>
      </c>
      <c r="Z190">
        <f t="shared" si="63"/>
        <v>599.4689790245136</v>
      </c>
      <c r="AA190">
        <f t="shared" si="64"/>
        <v>0.44708793615132314</v>
      </c>
      <c r="AB190">
        <f t="shared" si="68"/>
        <v>0.49677460732984291</v>
      </c>
      <c r="AC190">
        <f t="shared" si="65"/>
        <v>108697.35283138348</v>
      </c>
      <c r="AD190" s="4">
        <f t="shared" si="69"/>
        <v>65218.411698830088</v>
      </c>
      <c r="AE190" s="77">
        <f t="shared" si="70"/>
        <v>40864.864864864867</v>
      </c>
      <c r="AF190" s="77">
        <f t="shared" si="71"/>
        <v>24353.546833965222</v>
      </c>
      <c r="AH190" s="79">
        <f t="shared" si="72"/>
        <v>6044.091055846422</v>
      </c>
      <c r="AI190" s="79">
        <f t="shared" si="73"/>
        <v>-39644.091055846424</v>
      </c>
      <c r="AJ190" s="79">
        <f t="shared" si="74"/>
        <v>-15644.091055846422</v>
      </c>
      <c r="AK190" s="80">
        <f t="shared" si="75"/>
        <v>-15644.091055846422</v>
      </c>
      <c r="AL190" s="80">
        <f t="shared" si="76"/>
        <v>-21644.091055846424</v>
      </c>
      <c r="AM190" s="80">
        <f t="shared" si="77"/>
        <v>-15290.544221881202</v>
      </c>
      <c r="AN190" s="80">
        <f t="shared" si="78"/>
        <v>8709.4557781187996</v>
      </c>
      <c r="AO190" s="80">
        <f t="shared" si="79"/>
        <v>8709.4557781187996</v>
      </c>
      <c r="AP190" s="80">
        <f t="shared" si="80"/>
        <v>2709.4557781187978</v>
      </c>
    </row>
    <row r="191" spans="1:42">
      <c r="A191" s="30" t="s">
        <v>237</v>
      </c>
      <c r="B191" s="30" t="s">
        <v>342</v>
      </c>
      <c r="C191" s="30" t="s">
        <v>356</v>
      </c>
      <c r="D191" s="30">
        <v>1</v>
      </c>
      <c r="E191" s="30">
        <v>3400</v>
      </c>
      <c r="F191" s="29">
        <f t="shared" si="54"/>
        <v>0.97297297297297303</v>
      </c>
      <c r="G191" s="31">
        <f t="shared" si="55"/>
        <v>39697.2972972973</v>
      </c>
      <c r="H191" s="30">
        <v>436</v>
      </c>
      <c r="I191" s="30">
        <v>0.28220000000000001</v>
      </c>
      <c r="J191" s="30">
        <v>106</v>
      </c>
      <c r="K191" s="33">
        <v>624</v>
      </c>
      <c r="L191">
        <f t="shared" si="56"/>
        <v>518</v>
      </c>
      <c r="M191">
        <f t="shared" si="57"/>
        <v>330</v>
      </c>
      <c r="N191">
        <f t="shared" si="58"/>
        <v>0.60965250965250961</v>
      </c>
      <c r="O191" s="4">
        <f t="shared" si="59"/>
        <v>0.28220000000000001</v>
      </c>
      <c r="U191" s="3">
        <f t="shared" si="60"/>
        <v>106</v>
      </c>
      <c r="V191">
        <f t="shared" si="61"/>
        <v>647.5</v>
      </c>
      <c r="W191">
        <f t="shared" si="62"/>
        <v>41.25</v>
      </c>
      <c r="X191">
        <f t="shared" si="66"/>
        <v>-409.0851655294415</v>
      </c>
      <c r="Y191">
        <f t="shared" si="67"/>
        <v>368.59284179934292</v>
      </c>
      <c r="Z191">
        <f t="shared" si="63"/>
        <v>368.59284179934292</v>
      </c>
      <c r="AA191">
        <f t="shared" si="64"/>
        <v>0.5055487904236956</v>
      </c>
      <c r="AB191">
        <f t="shared" si="68"/>
        <v>0.45050868725868731</v>
      </c>
      <c r="AC191">
        <f t="shared" si="65"/>
        <v>60609.811211569409</v>
      </c>
      <c r="AD191" s="4">
        <f t="shared" si="69"/>
        <v>36365.886726941644</v>
      </c>
      <c r="AE191" s="77">
        <f t="shared" si="70"/>
        <v>39697.2972972973</v>
      </c>
      <c r="AF191" s="77">
        <f t="shared" si="71"/>
        <v>-3331.4105703556561</v>
      </c>
      <c r="AH191" s="79">
        <f t="shared" si="72"/>
        <v>5481.1890283140283</v>
      </c>
      <c r="AI191" s="79">
        <f t="shared" si="73"/>
        <v>-39081.189028314031</v>
      </c>
      <c r="AJ191" s="79">
        <f t="shared" si="74"/>
        <v>-15081.189028314027</v>
      </c>
      <c r="AK191" s="80">
        <f t="shared" si="75"/>
        <v>-15081.189028314027</v>
      </c>
      <c r="AL191" s="80">
        <f t="shared" si="76"/>
        <v>-21081.189028314027</v>
      </c>
      <c r="AM191" s="80">
        <f t="shared" si="77"/>
        <v>-42412.599598669687</v>
      </c>
      <c r="AN191" s="80">
        <f t="shared" si="78"/>
        <v>-18412.599598669683</v>
      </c>
      <c r="AO191" s="80">
        <f t="shared" si="79"/>
        <v>-18412.599598669683</v>
      </c>
      <c r="AP191" s="80">
        <f t="shared" si="80"/>
        <v>-24412.599598669683</v>
      </c>
    </row>
    <row r="192" spans="1:42">
      <c r="A192" s="30" t="s">
        <v>238</v>
      </c>
      <c r="B192" s="30" t="s">
        <v>343</v>
      </c>
      <c r="C192" s="30" t="s">
        <v>356</v>
      </c>
      <c r="D192" s="30">
        <v>2</v>
      </c>
      <c r="E192" s="30">
        <v>4200</v>
      </c>
      <c r="F192" s="29">
        <f t="shared" si="54"/>
        <v>0.97297297297297303</v>
      </c>
      <c r="G192" s="31">
        <f t="shared" si="55"/>
        <v>49037.83783783784</v>
      </c>
      <c r="H192" s="30">
        <v>426</v>
      </c>
      <c r="I192" s="30">
        <v>0.54249999999999998</v>
      </c>
      <c r="J192" s="30">
        <v>210</v>
      </c>
      <c r="K192" s="33">
        <v>654</v>
      </c>
      <c r="L192">
        <f t="shared" si="56"/>
        <v>444</v>
      </c>
      <c r="M192">
        <f t="shared" si="57"/>
        <v>216</v>
      </c>
      <c r="N192">
        <f t="shared" si="58"/>
        <v>0.48918918918918919</v>
      </c>
      <c r="O192" s="4">
        <f t="shared" si="59"/>
        <v>0.54249999999999998</v>
      </c>
      <c r="U192" s="3">
        <f t="shared" si="60"/>
        <v>210</v>
      </c>
      <c r="V192">
        <f t="shared" si="61"/>
        <v>555</v>
      </c>
      <c r="W192">
        <f t="shared" si="62"/>
        <v>154.5</v>
      </c>
      <c r="X192">
        <f t="shared" si="66"/>
        <v>-350.64442759666412</v>
      </c>
      <c r="Y192">
        <f t="shared" si="67"/>
        <v>375.50815011372254</v>
      </c>
      <c r="Z192">
        <f t="shared" si="63"/>
        <v>375.50815011372254</v>
      </c>
      <c r="AA192">
        <f t="shared" si="64"/>
        <v>0.39821288308778835</v>
      </c>
      <c r="AB192">
        <f t="shared" si="68"/>
        <v>0.53545432432432438</v>
      </c>
      <c r="AC192">
        <f t="shared" si="65"/>
        <v>73389.623921058403</v>
      </c>
      <c r="AD192" s="4">
        <f t="shared" si="69"/>
        <v>44033.774352635039</v>
      </c>
      <c r="AE192" s="77">
        <f t="shared" si="70"/>
        <v>49037.83783783784</v>
      </c>
      <c r="AF192" s="77">
        <f t="shared" si="71"/>
        <v>-5004.0634852028015</v>
      </c>
      <c r="AH192" s="79">
        <f t="shared" si="72"/>
        <v>6514.6942792792797</v>
      </c>
      <c r="AI192" s="79">
        <f t="shared" si="73"/>
        <v>-40114.694279279283</v>
      </c>
      <c r="AJ192" s="79">
        <f t="shared" si="74"/>
        <v>-16114.69427927928</v>
      </c>
      <c r="AK192" s="80">
        <f t="shared" si="75"/>
        <v>-16114.69427927928</v>
      </c>
      <c r="AL192" s="80">
        <f t="shared" si="76"/>
        <v>-22114.69427927928</v>
      </c>
      <c r="AM192" s="80">
        <f t="shared" si="77"/>
        <v>-45118.757764482085</v>
      </c>
      <c r="AN192" s="80">
        <f t="shared" si="78"/>
        <v>-21118.757764482081</v>
      </c>
      <c r="AO192" s="80">
        <f t="shared" si="79"/>
        <v>-21118.757764482081</v>
      </c>
      <c r="AP192" s="80">
        <f t="shared" si="80"/>
        <v>-27118.757764482081</v>
      </c>
    </row>
    <row r="193" spans="1:42">
      <c r="A193" s="30" t="s">
        <v>239</v>
      </c>
      <c r="B193" s="30" t="s">
        <v>344</v>
      </c>
      <c r="C193" s="30" t="s">
        <v>356</v>
      </c>
      <c r="D193" s="30">
        <v>2</v>
      </c>
      <c r="E193" s="30">
        <v>1100</v>
      </c>
      <c r="F193" s="29">
        <f t="shared" si="54"/>
        <v>0.97297297297297303</v>
      </c>
      <c r="G193" s="31">
        <f t="shared" si="55"/>
        <v>12843.243243243243</v>
      </c>
      <c r="H193" s="30">
        <v>142</v>
      </c>
      <c r="I193" s="30">
        <v>8.2199999999999995E-2</v>
      </c>
      <c r="J193" s="30">
        <v>111</v>
      </c>
      <c r="K193" s="33">
        <v>148</v>
      </c>
      <c r="L193">
        <f t="shared" si="56"/>
        <v>37</v>
      </c>
      <c r="M193">
        <f t="shared" si="57"/>
        <v>31</v>
      </c>
      <c r="N193">
        <f t="shared" si="58"/>
        <v>0.77027027027027029</v>
      </c>
      <c r="O193" s="4">
        <f t="shared" si="59"/>
        <v>8.2199999999999995E-2</v>
      </c>
      <c r="U193" s="3">
        <f t="shared" si="60"/>
        <v>111</v>
      </c>
      <c r="V193">
        <f t="shared" si="61"/>
        <v>46.25</v>
      </c>
      <c r="W193">
        <f t="shared" si="62"/>
        <v>106.375</v>
      </c>
      <c r="X193">
        <f t="shared" si="66"/>
        <v>-29.22036896638868</v>
      </c>
      <c r="Y193">
        <f t="shared" si="67"/>
        <v>78.042345842810207</v>
      </c>
      <c r="Z193">
        <f t="shared" si="63"/>
        <v>111</v>
      </c>
      <c r="AA193">
        <f t="shared" si="64"/>
        <v>0.1</v>
      </c>
      <c r="AB193">
        <f t="shared" si="68"/>
        <v>0.77146000000000003</v>
      </c>
      <c r="AC193">
        <f t="shared" si="65"/>
        <v>31255.701900000004</v>
      </c>
      <c r="AD193" s="4">
        <f t="shared" si="69"/>
        <v>18753.421140000002</v>
      </c>
      <c r="AE193" s="77">
        <f t="shared" si="70"/>
        <v>12843.243243243243</v>
      </c>
      <c r="AF193" s="77">
        <f t="shared" si="71"/>
        <v>5910.1778967567589</v>
      </c>
      <c r="AH193" s="79">
        <f t="shared" si="72"/>
        <v>9386.0966666666664</v>
      </c>
      <c r="AI193" s="79">
        <f t="shared" si="73"/>
        <v>-42986.096666666665</v>
      </c>
      <c r="AJ193" s="79">
        <f t="shared" si="74"/>
        <v>-18986.096666666665</v>
      </c>
      <c r="AK193" s="80">
        <f t="shared" si="75"/>
        <v>-18986.096666666665</v>
      </c>
      <c r="AL193" s="80">
        <f t="shared" si="76"/>
        <v>-24986.096666666665</v>
      </c>
      <c r="AM193" s="80">
        <f t="shared" si="77"/>
        <v>-37075.918769909906</v>
      </c>
      <c r="AN193" s="80">
        <f t="shared" si="78"/>
        <v>-13075.918769909906</v>
      </c>
      <c r="AO193" s="80">
        <f t="shared" si="79"/>
        <v>-13075.918769909906</v>
      </c>
      <c r="AP193" s="80">
        <f t="shared" si="80"/>
        <v>-19075.918769909906</v>
      </c>
    </row>
    <row r="194" spans="1:42">
      <c r="A194" s="30" t="s">
        <v>240</v>
      </c>
      <c r="B194" s="30" t="s">
        <v>343</v>
      </c>
      <c r="C194" s="30" t="s">
        <v>357</v>
      </c>
      <c r="D194" s="30">
        <v>1</v>
      </c>
      <c r="E194" s="30">
        <v>3000</v>
      </c>
      <c r="F194" s="29">
        <f t="shared" si="54"/>
        <v>0.97297297297297303</v>
      </c>
      <c r="G194" s="31">
        <f t="shared" si="55"/>
        <v>35027.027027027027</v>
      </c>
      <c r="H194" s="30">
        <v>621</v>
      </c>
      <c r="I194" s="30">
        <v>0.34789999999999999</v>
      </c>
      <c r="J194" s="30">
        <v>133</v>
      </c>
      <c r="K194" s="33">
        <v>1040</v>
      </c>
      <c r="L194">
        <f t="shared" si="56"/>
        <v>907</v>
      </c>
      <c r="M194">
        <f t="shared" si="57"/>
        <v>488</v>
      </c>
      <c r="N194">
        <f t="shared" si="58"/>
        <v>0.53042998897464166</v>
      </c>
      <c r="O194" s="4">
        <f t="shared" si="59"/>
        <v>0.34789999999999999</v>
      </c>
      <c r="U194" s="3">
        <f t="shared" si="60"/>
        <v>133</v>
      </c>
      <c r="V194">
        <f t="shared" si="61"/>
        <v>1133.75</v>
      </c>
      <c r="W194">
        <f t="shared" si="62"/>
        <v>19.625</v>
      </c>
      <c r="X194">
        <f t="shared" si="66"/>
        <v>-716.29390952741971</v>
      </c>
      <c r="Y194">
        <f t="shared" si="67"/>
        <v>619.09209944402323</v>
      </c>
      <c r="Z194">
        <f t="shared" si="63"/>
        <v>619.09209944402323</v>
      </c>
      <c r="AA194">
        <f t="shared" si="64"/>
        <v>0.52874716599252325</v>
      </c>
      <c r="AB194">
        <f t="shared" si="68"/>
        <v>0.43214949283351711</v>
      </c>
      <c r="AC194">
        <f t="shared" si="65"/>
        <v>97652.222929069772</v>
      </c>
      <c r="AD194" s="4">
        <f t="shared" si="69"/>
        <v>58591.333757441862</v>
      </c>
      <c r="AE194" s="77">
        <f t="shared" si="70"/>
        <v>35027.027027027027</v>
      </c>
      <c r="AF194" s="77">
        <f t="shared" si="71"/>
        <v>23564.306730414835</v>
      </c>
      <c r="AH194" s="79">
        <f t="shared" si="72"/>
        <v>5257.8188294744587</v>
      </c>
      <c r="AI194" s="79">
        <f t="shared" si="73"/>
        <v>-38857.818829474461</v>
      </c>
      <c r="AJ194" s="79">
        <f t="shared" si="74"/>
        <v>-14857.818829474458</v>
      </c>
      <c r="AK194" s="80">
        <f t="shared" si="75"/>
        <v>-14857.818829474458</v>
      </c>
      <c r="AL194" s="80">
        <f t="shared" si="76"/>
        <v>-20857.818829474458</v>
      </c>
      <c r="AM194" s="80">
        <f t="shared" si="77"/>
        <v>-15293.512099059626</v>
      </c>
      <c r="AN194" s="80">
        <f t="shared" si="78"/>
        <v>8706.4879009403776</v>
      </c>
      <c r="AO194" s="80">
        <f t="shared" si="79"/>
        <v>8706.4879009403776</v>
      </c>
      <c r="AP194" s="80">
        <f t="shared" si="80"/>
        <v>2706.4879009403776</v>
      </c>
    </row>
    <row r="195" spans="1:42">
      <c r="A195" s="30" t="s">
        <v>241</v>
      </c>
      <c r="B195" s="30" t="s">
        <v>343</v>
      </c>
      <c r="C195" s="30" t="s">
        <v>357</v>
      </c>
      <c r="D195" s="30">
        <v>2</v>
      </c>
      <c r="E195" s="30">
        <v>3900</v>
      </c>
      <c r="F195" s="29">
        <f t="shared" si="54"/>
        <v>0.97297297297297303</v>
      </c>
      <c r="G195" s="31">
        <f t="shared" si="55"/>
        <v>45535.13513513514</v>
      </c>
      <c r="H195" s="30">
        <v>535</v>
      </c>
      <c r="I195" s="30">
        <v>0.47670000000000001</v>
      </c>
      <c r="J195" s="30">
        <v>231</v>
      </c>
      <c r="K195" s="33">
        <v>888</v>
      </c>
      <c r="L195">
        <f t="shared" si="56"/>
        <v>657</v>
      </c>
      <c r="M195">
        <f t="shared" si="57"/>
        <v>304</v>
      </c>
      <c r="N195">
        <f t="shared" si="58"/>
        <v>0.4701674277016743</v>
      </c>
      <c r="O195" s="4">
        <f t="shared" si="59"/>
        <v>0.47670000000000001</v>
      </c>
      <c r="U195" s="3">
        <f t="shared" si="60"/>
        <v>231</v>
      </c>
      <c r="V195">
        <f t="shared" si="61"/>
        <v>821.25</v>
      </c>
      <c r="W195">
        <f t="shared" si="62"/>
        <v>148.875</v>
      </c>
      <c r="X195">
        <f t="shared" si="66"/>
        <v>-518.85898407884758</v>
      </c>
      <c r="Y195">
        <f t="shared" si="67"/>
        <v>515.77895185746775</v>
      </c>
      <c r="Z195">
        <f t="shared" si="63"/>
        <v>515.77895185746775</v>
      </c>
      <c r="AA195">
        <f t="shared" si="64"/>
        <v>0.44676280287058479</v>
      </c>
      <c r="AB195">
        <f t="shared" si="68"/>
        <v>0.4970319178082192</v>
      </c>
      <c r="AC195">
        <f t="shared" si="65"/>
        <v>93570.889586493082</v>
      </c>
      <c r="AD195" s="4">
        <f t="shared" si="69"/>
        <v>56142.533751895848</v>
      </c>
      <c r="AE195" s="77">
        <f t="shared" si="70"/>
        <v>45535.13513513514</v>
      </c>
      <c r="AF195" s="77">
        <f t="shared" si="71"/>
        <v>10607.398616760707</v>
      </c>
      <c r="AH195" s="79">
        <f t="shared" si="72"/>
        <v>6047.2216666666664</v>
      </c>
      <c r="AI195" s="79">
        <f t="shared" si="73"/>
        <v>-39647.221666666665</v>
      </c>
      <c r="AJ195" s="79">
        <f t="shared" si="74"/>
        <v>-15647.221666666666</v>
      </c>
      <c r="AK195" s="80">
        <f t="shared" si="75"/>
        <v>-15647.221666666666</v>
      </c>
      <c r="AL195" s="80">
        <f t="shared" si="76"/>
        <v>-21647.221666666665</v>
      </c>
      <c r="AM195" s="80">
        <f t="shared" si="77"/>
        <v>-29039.823049905957</v>
      </c>
      <c r="AN195" s="80">
        <f t="shared" si="78"/>
        <v>-5039.8230499059591</v>
      </c>
      <c r="AO195" s="80">
        <f t="shared" si="79"/>
        <v>-5039.8230499059591</v>
      </c>
      <c r="AP195" s="80">
        <f t="shared" si="80"/>
        <v>-11039.823049905957</v>
      </c>
    </row>
    <row r="196" spans="1:42">
      <c r="A196" s="30" t="s">
        <v>242</v>
      </c>
      <c r="B196" s="30" t="s">
        <v>343</v>
      </c>
      <c r="C196" s="30" t="s">
        <v>356</v>
      </c>
      <c r="D196" s="30">
        <v>1</v>
      </c>
      <c r="E196" s="30">
        <v>3600</v>
      </c>
      <c r="F196" s="29">
        <f t="shared" ref="F196:F247" si="81">36/37</f>
        <v>0.97297297297297303</v>
      </c>
      <c r="G196" s="31">
        <f t="shared" ref="G196:G247" si="82">E196*12*F196</f>
        <v>42032.432432432433</v>
      </c>
      <c r="H196" s="30">
        <v>196</v>
      </c>
      <c r="I196" s="30">
        <v>0.77810000000000001</v>
      </c>
      <c r="J196" s="30">
        <v>137</v>
      </c>
      <c r="K196" s="33">
        <v>808</v>
      </c>
      <c r="L196">
        <f t="shared" ref="L196:L247" si="83">K196-J196</f>
        <v>671</v>
      </c>
      <c r="M196">
        <f t="shared" ref="M196:M247" si="84">H196-J196</f>
        <v>59</v>
      </c>
      <c r="N196">
        <f t="shared" ref="N196:N247" si="85">0.1+0.8*M196/L196</f>
        <v>0.17034277198211625</v>
      </c>
      <c r="O196" s="4">
        <f t="shared" ref="O196:O247" si="86">I196</f>
        <v>0.77810000000000001</v>
      </c>
      <c r="U196" s="3">
        <f t="shared" ref="U196:U247" si="87">J196</f>
        <v>137</v>
      </c>
      <c r="V196">
        <f t="shared" ref="V196:V247" si="88">1.25*(K196-J196)</f>
        <v>838.75</v>
      </c>
      <c r="W196">
        <f t="shared" ref="W196:W247" si="89">U196-((K196-J196)/8)</f>
        <v>53.125</v>
      </c>
      <c r="X196">
        <f t="shared" si="66"/>
        <v>-529.91533990396761</v>
      </c>
      <c r="Y196">
        <f t="shared" si="67"/>
        <v>477.30848812231488</v>
      </c>
      <c r="Z196">
        <f t="shared" ref="Z196:Z247" si="90">IF(Y196&gt;U196,Y196,U196)</f>
        <v>477.30848812231488</v>
      </c>
      <c r="AA196">
        <f t="shared" ref="AA196:AA247" si="91">(Z196-W196)/V196</f>
        <v>0.50573292175536799</v>
      </c>
      <c r="AB196">
        <f t="shared" si="68"/>
        <v>0.45036296572280182</v>
      </c>
      <c r="AC196">
        <f t="shared" ref="AC196:AC247" si="92">Z196*AB196*365</f>
        <v>78461.154190532849</v>
      </c>
      <c r="AD196" s="4">
        <f t="shared" si="69"/>
        <v>47076.692514319708</v>
      </c>
      <c r="AE196" s="77">
        <f t="shared" si="70"/>
        <v>42032.432432432433</v>
      </c>
      <c r="AF196" s="77">
        <f t="shared" si="71"/>
        <v>5044.2600818872743</v>
      </c>
      <c r="AH196" s="79">
        <f t="shared" si="72"/>
        <v>5479.4160829607554</v>
      </c>
      <c r="AI196" s="79">
        <f t="shared" si="73"/>
        <v>-39079.416082960757</v>
      </c>
      <c r="AJ196" s="79">
        <f t="shared" si="74"/>
        <v>-15079.416082960755</v>
      </c>
      <c r="AK196" s="80">
        <f t="shared" si="75"/>
        <v>-15079.416082960755</v>
      </c>
      <c r="AL196" s="80">
        <f t="shared" si="76"/>
        <v>-21079.416082960757</v>
      </c>
      <c r="AM196" s="80">
        <f t="shared" si="77"/>
        <v>-34035.156001073483</v>
      </c>
      <c r="AN196" s="80">
        <f t="shared" si="78"/>
        <v>-10035.156001073481</v>
      </c>
      <c r="AO196" s="80">
        <f t="shared" si="79"/>
        <v>-10035.156001073481</v>
      </c>
      <c r="AP196" s="80">
        <f t="shared" si="80"/>
        <v>-16035.156001073483</v>
      </c>
    </row>
    <row r="197" spans="1:42">
      <c r="A197" s="30" t="s">
        <v>243</v>
      </c>
      <c r="B197" s="30" t="s">
        <v>345</v>
      </c>
      <c r="C197" s="30" t="s">
        <v>356</v>
      </c>
      <c r="D197" s="30">
        <v>2</v>
      </c>
      <c r="E197" s="30">
        <v>3500</v>
      </c>
      <c r="F197" s="29">
        <f t="shared" si="81"/>
        <v>0.97297297297297303</v>
      </c>
      <c r="G197" s="31">
        <f t="shared" si="82"/>
        <v>40864.864864864867</v>
      </c>
      <c r="H197" s="30">
        <v>294</v>
      </c>
      <c r="I197" s="30">
        <v>0.39729999999999999</v>
      </c>
      <c r="J197" s="30">
        <v>155</v>
      </c>
      <c r="K197" s="33">
        <v>483</v>
      </c>
      <c r="L197">
        <f t="shared" si="83"/>
        <v>328</v>
      </c>
      <c r="M197">
        <f t="shared" si="84"/>
        <v>139</v>
      </c>
      <c r="N197">
        <f t="shared" si="85"/>
        <v>0.4390243902439025</v>
      </c>
      <c r="O197" s="4">
        <f t="shared" si="86"/>
        <v>0.39729999999999999</v>
      </c>
      <c r="U197" s="3">
        <f t="shared" si="87"/>
        <v>155</v>
      </c>
      <c r="V197">
        <f t="shared" si="88"/>
        <v>410</v>
      </c>
      <c r="W197">
        <f t="shared" si="89"/>
        <v>114</v>
      </c>
      <c r="X197">
        <f t="shared" ref="X197:X247" si="93">V197/(2*Q$2)</f>
        <v>-259.03462218852667</v>
      </c>
      <c r="Y197">
        <f t="shared" ref="Y197:Y247" si="94">((Q$2*W197)/V197-R$2)*X197</f>
        <v>277.33484963356079</v>
      </c>
      <c r="Z197">
        <f t="shared" si="90"/>
        <v>277.33484963356079</v>
      </c>
      <c r="AA197">
        <f t="shared" si="91"/>
        <v>0.39837768203307511</v>
      </c>
      <c r="AB197">
        <f t="shared" ref="AB197:AB247" si="95">Q$2*AA197+R$2</f>
        <v>0.53532390243902439</v>
      </c>
      <c r="AC197">
        <f t="shared" si="92"/>
        <v>54189.350505684895</v>
      </c>
      <c r="AD197" s="4">
        <f t="shared" ref="AD197:AD247" si="96">AC197*(1-$AG$26)</f>
        <v>32513.610303410936</v>
      </c>
      <c r="AE197" s="77">
        <f t="shared" ref="AE197:AE247" si="97">G197</f>
        <v>40864.864864864867</v>
      </c>
      <c r="AF197" s="77">
        <f t="shared" ref="AF197:AF247" si="98">AD197-AE197</f>
        <v>-8351.2545614539304</v>
      </c>
      <c r="AH197" s="79">
        <f t="shared" ref="AH197:AH247" si="99">AB197*365/$AG$23*$AG$21</f>
        <v>6513.1074796747971</v>
      </c>
      <c r="AI197" s="79">
        <f t="shared" ref="AI197:AI247" si="100">-$AG$7-$AG$13-AH197</f>
        <v>-40113.1074796748</v>
      </c>
      <c r="AJ197" s="79">
        <f t="shared" ref="AJ197:AJ247" si="101">-$AG$13-AH197-$AG$18</f>
        <v>-16113.107479674796</v>
      </c>
      <c r="AK197" s="80">
        <f t="shared" ref="AK197:AK247" si="102">-($AG$7/$AG$9)-$AG$13-AH197</f>
        <v>-16113.107479674796</v>
      </c>
      <c r="AL197" s="80">
        <f t="shared" ref="AL197:AL247" si="103">-($AG$7/$AG$9)-$AG$13-AH197-$AG$18</f>
        <v>-22113.107479674796</v>
      </c>
      <c r="AM197" s="80">
        <f t="shared" ref="AM197:AM247" si="104">AF197+AI197</f>
        <v>-48464.362041128727</v>
      </c>
      <c r="AN197" s="80">
        <f t="shared" ref="AN197:AN247" si="105">AF197+AJ197</f>
        <v>-24464.362041128727</v>
      </c>
      <c r="AO197" s="80">
        <f t="shared" ref="AO197:AO247" si="106">AF197+AK197</f>
        <v>-24464.362041128727</v>
      </c>
      <c r="AP197" s="80">
        <f t="shared" ref="AP197:AP247" si="107">AF197+AL197</f>
        <v>-30464.362041128727</v>
      </c>
    </row>
    <row r="198" spans="1:42">
      <c r="A198" s="30" t="s">
        <v>244</v>
      </c>
      <c r="B198" s="30" t="s">
        <v>345</v>
      </c>
      <c r="C198" s="30" t="s">
        <v>357</v>
      </c>
      <c r="D198" s="30">
        <v>1</v>
      </c>
      <c r="E198" s="30">
        <v>2500</v>
      </c>
      <c r="F198" s="29">
        <f t="shared" si="81"/>
        <v>0.97297297297297303</v>
      </c>
      <c r="G198" s="31">
        <f t="shared" si="82"/>
        <v>29189.18918918919</v>
      </c>
      <c r="H198" s="30">
        <v>471</v>
      </c>
      <c r="I198" s="30">
        <v>0.6</v>
      </c>
      <c r="J198" s="30">
        <v>111</v>
      </c>
      <c r="K198" s="33">
        <v>868</v>
      </c>
      <c r="L198">
        <f t="shared" si="83"/>
        <v>757</v>
      </c>
      <c r="M198">
        <f t="shared" si="84"/>
        <v>360</v>
      </c>
      <c r="N198">
        <f t="shared" si="85"/>
        <v>0.480449141347424</v>
      </c>
      <c r="O198" s="4">
        <f t="shared" si="86"/>
        <v>0.6</v>
      </c>
      <c r="U198" s="3">
        <f t="shared" si="87"/>
        <v>111</v>
      </c>
      <c r="V198">
        <f t="shared" si="88"/>
        <v>946.25</v>
      </c>
      <c r="W198">
        <f t="shared" si="89"/>
        <v>16.375</v>
      </c>
      <c r="X198">
        <f t="shared" si="93"/>
        <v>-597.83295425827646</v>
      </c>
      <c r="Y198">
        <f t="shared" si="94"/>
        <v>516.70421089209003</v>
      </c>
      <c r="Z198">
        <f t="shared" si="90"/>
        <v>516.70421089209003</v>
      </c>
      <c r="AA198">
        <f t="shared" si="91"/>
        <v>0.52874949631924972</v>
      </c>
      <c r="AB198">
        <f t="shared" si="95"/>
        <v>0.4321476486129458</v>
      </c>
      <c r="AC198">
        <f t="shared" si="92"/>
        <v>81501.766064379888</v>
      </c>
      <c r="AD198" s="4">
        <f t="shared" si="96"/>
        <v>48901.059638627929</v>
      </c>
      <c r="AE198" s="77">
        <f t="shared" si="97"/>
        <v>29189.18918918919</v>
      </c>
      <c r="AF198" s="77">
        <f t="shared" si="98"/>
        <v>19711.870449438738</v>
      </c>
      <c r="AH198" s="79">
        <f t="shared" si="99"/>
        <v>5257.7963914575075</v>
      </c>
      <c r="AI198" s="79">
        <f t="shared" si="100"/>
        <v>-38857.796391457508</v>
      </c>
      <c r="AJ198" s="79">
        <f t="shared" si="101"/>
        <v>-14857.796391457508</v>
      </c>
      <c r="AK198" s="80">
        <f t="shared" si="102"/>
        <v>-14857.796391457508</v>
      </c>
      <c r="AL198" s="80">
        <f t="shared" si="103"/>
        <v>-20857.796391457508</v>
      </c>
      <c r="AM198" s="80">
        <f t="shared" si="104"/>
        <v>-19145.92594201877</v>
      </c>
      <c r="AN198" s="80">
        <f t="shared" si="105"/>
        <v>4854.07405798123</v>
      </c>
      <c r="AO198" s="80">
        <f t="shared" si="106"/>
        <v>4854.07405798123</v>
      </c>
      <c r="AP198" s="80">
        <f t="shared" si="107"/>
        <v>-1145.92594201877</v>
      </c>
    </row>
    <row r="199" spans="1:42">
      <c r="A199" s="30" t="s">
        <v>245</v>
      </c>
      <c r="B199" s="30" t="s">
        <v>345</v>
      </c>
      <c r="C199" s="30" t="s">
        <v>357</v>
      </c>
      <c r="D199" s="30">
        <v>2</v>
      </c>
      <c r="E199" s="30">
        <v>3000</v>
      </c>
      <c r="F199" s="29">
        <f t="shared" si="81"/>
        <v>0.97297297297297303</v>
      </c>
      <c r="G199" s="31">
        <f t="shared" si="82"/>
        <v>35027.027027027027</v>
      </c>
      <c r="H199" s="30">
        <v>620</v>
      </c>
      <c r="I199" s="30">
        <v>0.29320000000000002</v>
      </c>
      <c r="J199" s="30">
        <v>195</v>
      </c>
      <c r="K199" s="33">
        <v>752</v>
      </c>
      <c r="L199">
        <f t="shared" si="83"/>
        <v>557</v>
      </c>
      <c r="M199">
        <f t="shared" si="84"/>
        <v>425</v>
      </c>
      <c r="N199">
        <f t="shared" si="85"/>
        <v>0.71041292639138243</v>
      </c>
      <c r="O199" s="4">
        <f t="shared" si="86"/>
        <v>0.29320000000000002</v>
      </c>
      <c r="U199" s="3">
        <f t="shared" si="87"/>
        <v>195</v>
      </c>
      <c r="V199">
        <f t="shared" si="88"/>
        <v>696.25</v>
      </c>
      <c r="W199">
        <f t="shared" si="89"/>
        <v>125.375</v>
      </c>
      <c r="X199">
        <f t="shared" si="93"/>
        <v>-439.88501389941877</v>
      </c>
      <c r="Y199">
        <f t="shared" si="94"/>
        <v>436.85369282284563</v>
      </c>
      <c r="Z199">
        <f t="shared" si="90"/>
        <v>436.85369282284563</v>
      </c>
      <c r="AA199">
        <f t="shared" si="91"/>
        <v>0.44736616563424864</v>
      </c>
      <c r="AB199">
        <f t="shared" si="95"/>
        <v>0.49655441651705567</v>
      </c>
      <c r="AC199">
        <f t="shared" si="92"/>
        <v>79176.395148183758</v>
      </c>
      <c r="AD199" s="4">
        <f t="shared" si="96"/>
        <v>47505.837088910252</v>
      </c>
      <c r="AE199" s="77">
        <f t="shared" si="97"/>
        <v>35027.027027027027</v>
      </c>
      <c r="AF199" s="77">
        <f t="shared" si="98"/>
        <v>12478.810061883225</v>
      </c>
      <c r="AH199" s="79">
        <f t="shared" si="99"/>
        <v>6041.4120676241773</v>
      </c>
      <c r="AI199" s="79">
        <f t="shared" si="100"/>
        <v>-39641.41206762418</v>
      </c>
      <c r="AJ199" s="79">
        <f t="shared" si="101"/>
        <v>-15641.412067624176</v>
      </c>
      <c r="AK199" s="80">
        <f t="shared" si="102"/>
        <v>-15641.412067624176</v>
      </c>
      <c r="AL199" s="80">
        <f t="shared" si="103"/>
        <v>-21641.412067624176</v>
      </c>
      <c r="AM199" s="80">
        <f t="shared" si="104"/>
        <v>-27162.602005740955</v>
      </c>
      <c r="AN199" s="80">
        <f t="shared" si="105"/>
        <v>-3162.6020057409514</v>
      </c>
      <c r="AO199" s="80">
        <f t="shared" si="106"/>
        <v>-3162.6020057409514</v>
      </c>
      <c r="AP199" s="80">
        <f t="shared" si="107"/>
        <v>-9162.6020057409514</v>
      </c>
    </row>
    <row r="200" spans="1:42">
      <c r="A200" s="30" t="s">
        <v>246</v>
      </c>
      <c r="B200" s="30" t="s">
        <v>345</v>
      </c>
      <c r="C200" s="30" t="s">
        <v>356</v>
      </c>
      <c r="D200" s="30">
        <v>1</v>
      </c>
      <c r="E200" s="30">
        <v>3000</v>
      </c>
      <c r="F200" s="29">
        <f t="shared" si="81"/>
        <v>0.97297297297297303</v>
      </c>
      <c r="G200" s="31">
        <f t="shared" si="82"/>
        <v>35027.027027027027</v>
      </c>
      <c r="H200" s="30">
        <v>235</v>
      </c>
      <c r="I200" s="30">
        <v>0.6411</v>
      </c>
      <c r="J200" s="30">
        <v>80</v>
      </c>
      <c r="K200" s="33">
        <v>469</v>
      </c>
      <c r="L200">
        <f t="shared" si="83"/>
        <v>389</v>
      </c>
      <c r="M200">
        <f t="shared" si="84"/>
        <v>155</v>
      </c>
      <c r="N200">
        <f t="shared" si="85"/>
        <v>0.41876606683804629</v>
      </c>
      <c r="O200" s="4">
        <f t="shared" si="86"/>
        <v>0.6411</v>
      </c>
      <c r="U200" s="3">
        <f t="shared" si="87"/>
        <v>80</v>
      </c>
      <c r="V200">
        <f t="shared" si="88"/>
        <v>486.25</v>
      </c>
      <c r="W200">
        <f t="shared" si="89"/>
        <v>31.375</v>
      </c>
      <c r="X200">
        <f t="shared" si="93"/>
        <v>-307.20874399797827</v>
      </c>
      <c r="Y200">
        <f t="shared" si="94"/>
        <v>276.99925764468031</v>
      </c>
      <c r="Z200">
        <f t="shared" si="90"/>
        <v>276.99925764468031</v>
      </c>
      <c r="AA200">
        <f t="shared" si="91"/>
        <v>0.50513986148006229</v>
      </c>
      <c r="AB200">
        <f t="shared" si="95"/>
        <v>0.45083231362467874</v>
      </c>
      <c r="AC200">
        <f t="shared" si="92"/>
        <v>45581.278911638437</v>
      </c>
      <c r="AD200" s="4">
        <f t="shared" si="96"/>
        <v>27348.767346983062</v>
      </c>
      <c r="AE200" s="77">
        <f t="shared" si="97"/>
        <v>35027.027027027027</v>
      </c>
      <c r="AF200" s="77">
        <f t="shared" si="98"/>
        <v>-7678.2596800439642</v>
      </c>
      <c r="AH200" s="79">
        <f t="shared" si="99"/>
        <v>5485.1264824335913</v>
      </c>
      <c r="AI200" s="79">
        <f t="shared" si="100"/>
        <v>-39085.126482433589</v>
      </c>
      <c r="AJ200" s="79">
        <f t="shared" si="101"/>
        <v>-15085.126482433592</v>
      </c>
      <c r="AK200" s="80">
        <f t="shared" si="102"/>
        <v>-15085.126482433592</v>
      </c>
      <c r="AL200" s="80">
        <f t="shared" si="103"/>
        <v>-21085.126482433592</v>
      </c>
      <c r="AM200" s="80">
        <f t="shared" si="104"/>
        <v>-46763.386162477553</v>
      </c>
      <c r="AN200" s="80">
        <f t="shared" si="105"/>
        <v>-22763.386162477556</v>
      </c>
      <c r="AO200" s="80">
        <f t="shared" si="106"/>
        <v>-22763.386162477556</v>
      </c>
      <c r="AP200" s="80">
        <f t="shared" si="107"/>
        <v>-28763.386162477556</v>
      </c>
    </row>
    <row r="201" spans="1:42">
      <c r="A201" s="30" t="s">
        <v>247</v>
      </c>
      <c r="B201" s="30" t="s">
        <v>346</v>
      </c>
      <c r="C201" s="30" t="s">
        <v>356</v>
      </c>
      <c r="D201" s="30">
        <v>2</v>
      </c>
      <c r="E201" s="30">
        <v>3900</v>
      </c>
      <c r="F201" s="29">
        <f t="shared" si="81"/>
        <v>0.97297297297297303</v>
      </c>
      <c r="G201" s="31">
        <f t="shared" si="82"/>
        <v>45535.13513513514</v>
      </c>
      <c r="H201" s="30">
        <v>284</v>
      </c>
      <c r="I201" s="30">
        <v>0.50409999999999999</v>
      </c>
      <c r="J201" s="30">
        <v>116</v>
      </c>
      <c r="K201" s="33">
        <v>361</v>
      </c>
      <c r="L201">
        <f t="shared" si="83"/>
        <v>245</v>
      </c>
      <c r="M201">
        <f t="shared" si="84"/>
        <v>168</v>
      </c>
      <c r="N201">
        <f t="shared" si="85"/>
        <v>0.64857142857142858</v>
      </c>
      <c r="O201" s="4">
        <f t="shared" si="86"/>
        <v>0.50409999999999999</v>
      </c>
      <c r="U201" s="3">
        <f t="shared" si="87"/>
        <v>116</v>
      </c>
      <c r="V201">
        <f t="shared" si="88"/>
        <v>306.25</v>
      </c>
      <c r="W201">
        <f t="shared" si="89"/>
        <v>85.375</v>
      </c>
      <c r="X201">
        <f t="shared" si="93"/>
        <v>-193.4862269396007</v>
      </c>
      <c r="Y201">
        <f t="shared" si="94"/>
        <v>207.26688463482438</v>
      </c>
      <c r="Z201">
        <f t="shared" si="90"/>
        <v>207.26688463482438</v>
      </c>
      <c r="AA201">
        <f t="shared" si="91"/>
        <v>0.39801431717493674</v>
      </c>
      <c r="AB201">
        <f t="shared" si="95"/>
        <v>0.53561146938775517</v>
      </c>
      <c r="AC201">
        <f t="shared" si="92"/>
        <v>40520.300031658429</v>
      </c>
      <c r="AD201" s="4">
        <f t="shared" si="96"/>
        <v>24312.180018995055</v>
      </c>
      <c r="AE201" s="77">
        <f t="shared" si="97"/>
        <v>45535.13513513514</v>
      </c>
      <c r="AF201" s="77">
        <f t="shared" si="98"/>
        <v>-21222.955116140085</v>
      </c>
      <c r="AH201" s="79">
        <f t="shared" si="99"/>
        <v>6516.6062108843544</v>
      </c>
      <c r="AI201" s="79">
        <f t="shared" si="100"/>
        <v>-40116.606210884354</v>
      </c>
      <c r="AJ201" s="79">
        <f t="shared" si="101"/>
        <v>-16116.606210884354</v>
      </c>
      <c r="AK201" s="80">
        <f t="shared" si="102"/>
        <v>-16116.606210884354</v>
      </c>
      <c r="AL201" s="80">
        <f t="shared" si="103"/>
        <v>-22116.606210884354</v>
      </c>
      <c r="AM201" s="80">
        <f t="shared" si="104"/>
        <v>-61339.561327024436</v>
      </c>
      <c r="AN201" s="80">
        <f t="shared" si="105"/>
        <v>-37339.561327024436</v>
      </c>
      <c r="AO201" s="80">
        <f t="shared" si="106"/>
        <v>-37339.561327024436</v>
      </c>
      <c r="AP201" s="80">
        <f t="shared" si="107"/>
        <v>-43339.561327024436</v>
      </c>
    </row>
    <row r="202" spans="1:42">
      <c r="A202" s="30" t="s">
        <v>248</v>
      </c>
      <c r="B202" s="30" t="s">
        <v>346</v>
      </c>
      <c r="C202" s="30" t="s">
        <v>357</v>
      </c>
      <c r="D202" s="30">
        <v>1</v>
      </c>
      <c r="E202" s="30">
        <v>2800</v>
      </c>
      <c r="F202" s="29">
        <f t="shared" si="81"/>
        <v>0.97297297297297303</v>
      </c>
      <c r="G202" s="31">
        <f t="shared" si="82"/>
        <v>32691.891891891893</v>
      </c>
      <c r="H202" s="30">
        <v>355</v>
      </c>
      <c r="I202" s="30">
        <v>0.4027</v>
      </c>
      <c r="J202" s="30">
        <v>102</v>
      </c>
      <c r="K202" s="33">
        <v>799</v>
      </c>
      <c r="L202">
        <f t="shared" si="83"/>
        <v>697</v>
      </c>
      <c r="M202">
        <f t="shared" si="84"/>
        <v>253</v>
      </c>
      <c r="N202">
        <f t="shared" si="85"/>
        <v>0.39038737446197991</v>
      </c>
      <c r="O202" s="4">
        <f t="shared" si="86"/>
        <v>0.4027</v>
      </c>
      <c r="U202" s="3">
        <f t="shared" si="87"/>
        <v>102</v>
      </c>
      <c r="V202">
        <f t="shared" si="88"/>
        <v>871.25</v>
      </c>
      <c r="W202">
        <f t="shared" si="89"/>
        <v>14.875</v>
      </c>
      <c r="X202">
        <f t="shared" si="93"/>
        <v>-550.44857215061916</v>
      </c>
      <c r="Y202">
        <f t="shared" si="94"/>
        <v>475.64905547131667</v>
      </c>
      <c r="Z202">
        <f t="shared" si="90"/>
        <v>475.64905547131667</v>
      </c>
      <c r="AA202">
        <f t="shared" si="91"/>
        <v>0.52886548691112389</v>
      </c>
      <c r="AB202">
        <f t="shared" si="95"/>
        <v>0.4320558536585366</v>
      </c>
      <c r="AC202">
        <f t="shared" si="92"/>
        <v>75010.039926790763</v>
      </c>
      <c r="AD202" s="4">
        <f t="shared" si="96"/>
        <v>45006.023956074459</v>
      </c>
      <c r="AE202" s="77">
        <f t="shared" si="97"/>
        <v>32691.891891891893</v>
      </c>
      <c r="AF202" s="77">
        <f t="shared" si="98"/>
        <v>12314.132064182566</v>
      </c>
      <c r="AH202" s="79">
        <f t="shared" si="99"/>
        <v>5256.6795528455286</v>
      </c>
      <c r="AI202" s="79">
        <f t="shared" si="100"/>
        <v>-38856.679552845526</v>
      </c>
      <c r="AJ202" s="79">
        <f t="shared" si="101"/>
        <v>-14856.67955284553</v>
      </c>
      <c r="AK202" s="80">
        <f t="shared" si="102"/>
        <v>-14856.67955284553</v>
      </c>
      <c r="AL202" s="80">
        <f t="shared" si="103"/>
        <v>-20856.67955284553</v>
      </c>
      <c r="AM202" s="80">
        <f t="shared" si="104"/>
        <v>-26542.54748866296</v>
      </c>
      <c r="AN202" s="80">
        <f t="shared" si="105"/>
        <v>-2542.5474886629636</v>
      </c>
      <c r="AO202" s="80">
        <f t="shared" si="106"/>
        <v>-2542.5474886629636</v>
      </c>
      <c r="AP202" s="80">
        <f t="shared" si="107"/>
        <v>-8542.5474886629636</v>
      </c>
    </row>
    <row r="203" spans="1:42">
      <c r="A203" s="30" t="s">
        <v>249</v>
      </c>
      <c r="B203" s="30" t="s">
        <v>346</v>
      </c>
      <c r="C203" s="30" t="s">
        <v>357</v>
      </c>
      <c r="D203" s="30">
        <v>2</v>
      </c>
      <c r="E203" s="30">
        <v>3500</v>
      </c>
      <c r="F203" s="29">
        <f t="shared" si="81"/>
        <v>0.97297297297297303</v>
      </c>
      <c r="G203" s="31">
        <f t="shared" si="82"/>
        <v>40864.864864864867</v>
      </c>
      <c r="H203" s="30">
        <v>436</v>
      </c>
      <c r="I203" s="30">
        <v>0.50680000000000003</v>
      </c>
      <c r="J203" s="30">
        <v>188</v>
      </c>
      <c r="K203" s="33">
        <v>724</v>
      </c>
      <c r="L203">
        <f t="shared" si="83"/>
        <v>536</v>
      </c>
      <c r="M203">
        <f t="shared" si="84"/>
        <v>248</v>
      </c>
      <c r="N203">
        <f t="shared" si="85"/>
        <v>0.47014925373134331</v>
      </c>
      <c r="O203" s="4">
        <f t="shared" si="86"/>
        <v>0.50680000000000003</v>
      </c>
      <c r="U203" s="3">
        <f t="shared" si="87"/>
        <v>188</v>
      </c>
      <c r="V203">
        <f t="shared" si="88"/>
        <v>670</v>
      </c>
      <c r="W203">
        <f t="shared" si="89"/>
        <v>121</v>
      </c>
      <c r="X203">
        <f t="shared" si="93"/>
        <v>-423.30048016173868</v>
      </c>
      <c r="Y203">
        <f t="shared" si="94"/>
        <v>420.55938842557492</v>
      </c>
      <c r="Z203">
        <f t="shared" si="90"/>
        <v>420.55938842557492</v>
      </c>
      <c r="AA203">
        <f t="shared" si="91"/>
        <v>0.44710356481429092</v>
      </c>
      <c r="AB203">
        <f t="shared" si="95"/>
        <v>0.4967622388059702</v>
      </c>
      <c r="AC203">
        <f t="shared" si="92"/>
        <v>76255.078520982745</v>
      </c>
      <c r="AD203" s="4">
        <f t="shared" si="96"/>
        <v>45753.047112589644</v>
      </c>
      <c r="AE203" s="77">
        <f t="shared" si="97"/>
        <v>40864.864864864867</v>
      </c>
      <c r="AF203" s="77">
        <f t="shared" si="98"/>
        <v>4888.182247724777</v>
      </c>
      <c r="AH203" s="79">
        <f t="shared" si="99"/>
        <v>6043.9405721393041</v>
      </c>
      <c r="AI203" s="79">
        <f t="shared" si="100"/>
        <v>-39643.940572139305</v>
      </c>
      <c r="AJ203" s="79">
        <f t="shared" si="101"/>
        <v>-15643.940572139305</v>
      </c>
      <c r="AK203" s="80">
        <f t="shared" si="102"/>
        <v>-15643.940572139305</v>
      </c>
      <c r="AL203" s="80">
        <f t="shared" si="103"/>
        <v>-21643.940572139305</v>
      </c>
      <c r="AM203" s="80">
        <f t="shared" si="104"/>
        <v>-34755.758324414528</v>
      </c>
      <c r="AN203" s="80">
        <f t="shared" si="105"/>
        <v>-10755.758324414528</v>
      </c>
      <c r="AO203" s="80">
        <f t="shared" si="106"/>
        <v>-10755.758324414528</v>
      </c>
      <c r="AP203" s="80">
        <f t="shared" si="107"/>
        <v>-16755.758324414528</v>
      </c>
    </row>
    <row r="204" spans="1:42">
      <c r="A204" s="30" t="s">
        <v>250</v>
      </c>
      <c r="B204" s="30" t="s">
        <v>344</v>
      </c>
      <c r="C204" s="30" t="s">
        <v>357</v>
      </c>
      <c r="D204" s="30">
        <v>1</v>
      </c>
      <c r="E204" s="30">
        <v>900</v>
      </c>
      <c r="F204" s="29">
        <f t="shared" si="81"/>
        <v>0.97297297297297303</v>
      </c>
      <c r="G204" s="31">
        <f t="shared" si="82"/>
        <v>10508.108108108108</v>
      </c>
      <c r="H204" s="30">
        <v>141</v>
      </c>
      <c r="I204" s="30">
        <v>0.54790000000000005</v>
      </c>
      <c r="J204" s="30">
        <v>116</v>
      </c>
      <c r="K204" s="33">
        <v>296</v>
      </c>
      <c r="L204">
        <f t="shared" si="83"/>
        <v>180</v>
      </c>
      <c r="M204">
        <f t="shared" si="84"/>
        <v>25</v>
      </c>
      <c r="N204">
        <f t="shared" si="85"/>
        <v>0.21111111111111111</v>
      </c>
      <c r="O204" s="4">
        <f t="shared" si="86"/>
        <v>0.54790000000000005</v>
      </c>
      <c r="U204" s="3">
        <f t="shared" si="87"/>
        <v>116</v>
      </c>
      <c r="V204">
        <f t="shared" si="88"/>
        <v>225</v>
      </c>
      <c r="W204">
        <f t="shared" si="89"/>
        <v>93.5</v>
      </c>
      <c r="X204">
        <f t="shared" si="93"/>
        <v>-142.15314632297196</v>
      </c>
      <c r="Y204">
        <f t="shared" si="94"/>
        <v>167.66546626231997</v>
      </c>
      <c r="Z204">
        <f t="shared" si="90"/>
        <v>167.66546626231997</v>
      </c>
      <c r="AA204">
        <f t="shared" si="91"/>
        <v>0.32962429449919983</v>
      </c>
      <c r="AB204">
        <f t="shared" si="95"/>
        <v>0.58973533333333328</v>
      </c>
      <c r="AC204">
        <f t="shared" si="92"/>
        <v>36090.561116664772</v>
      </c>
      <c r="AD204" s="4">
        <f t="shared" si="96"/>
        <v>21654.336669998862</v>
      </c>
      <c r="AE204" s="77">
        <f t="shared" si="97"/>
        <v>10508.108108108108</v>
      </c>
      <c r="AF204" s="77">
        <f t="shared" si="98"/>
        <v>11146.228561890754</v>
      </c>
      <c r="AH204" s="79">
        <f t="shared" si="99"/>
        <v>7175.1132222222213</v>
      </c>
      <c r="AI204" s="79">
        <f t="shared" si="100"/>
        <v>-40775.113222222222</v>
      </c>
      <c r="AJ204" s="79">
        <f t="shared" si="101"/>
        <v>-16775.113222222222</v>
      </c>
      <c r="AK204" s="80">
        <f t="shared" si="102"/>
        <v>-16775.113222222222</v>
      </c>
      <c r="AL204" s="80">
        <f t="shared" si="103"/>
        <v>-22775.113222222222</v>
      </c>
      <c r="AM204" s="80">
        <f t="shared" si="104"/>
        <v>-29628.884660331467</v>
      </c>
      <c r="AN204" s="80">
        <f t="shared" si="105"/>
        <v>-5628.8846603314687</v>
      </c>
      <c r="AO204" s="80">
        <f t="shared" si="106"/>
        <v>-5628.8846603314687</v>
      </c>
      <c r="AP204" s="80">
        <f t="shared" si="107"/>
        <v>-11628.884660331469</v>
      </c>
    </row>
    <row r="205" spans="1:42">
      <c r="A205" s="30" t="s">
        <v>251</v>
      </c>
      <c r="B205" s="30" t="s">
        <v>346</v>
      </c>
      <c r="C205" s="30" t="s">
        <v>356</v>
      </c>
      <c r="D205" s="30">
        <v>1</v>
      </c>
      <c r="E205" s="30">
        <v>2600</v>
      </c>
      <c r="F205" s="29">
        <f t="shared" si="81"/>
        <v>0.97297297297297303</v>
      </c>
      <c r="G205" s="31">
        <f t="shared" si="82"/>
        <v>30356.756756756757</v>
      </c>
      <c r="H205" s="30">
        <v>250</v>
      </c>
      <c r="I205" s="30">
        <v>0.36990000000000001</v>
      </c>
      <c r="J205" s="30">
        <v>69</v>
      </c>
      <c r="K205" s="33">
        <v>406</v>
      </c>
      <c r="L205">
        <f t="shared" si="83"/>
        <v>337</v>
      </c>
      <c r="M205">
        <f t="shared" si="84"/>
        <v>181</v>
      </c>
      <c r="N205">
        <f t="shared" si="85"/>
        <v>0.52967359050445106</v>
      </c>
      <c r="O205" s="4">
        <f t="shared" si="86"/>
        <v>0.36990000000000001</v>
      </c>
      <c r="U205" s="3">
        <f t="shared" si="87"/>
        <v>69</v>
      </c>
      <c r="V205">
        <f t="shared" si="88"/>
        <v>421.25</v>
      </c>
      <c r="W205">
        <f t="shared" si="89"/>
        <v>26.875</v>
      </c>
      <c r="X205">
        <f t="shared" si="93"/>
        <v>-266.14227950467529</v>
      </c>
      <c r="Y205">
        <f t="shared" si="94"/>
        <v>239.81812294667682</v>
      </c>
      <c r="Z205">
        <f t="shared" si="90"/>
        <v>239.81812294667682</v>
      </c>
      <c r="AA205">
        <f t="shared" si="91"/>
        <v>0.50550296248469273</v>
      </c>
      <c r="AB205">
        <f t="shared" si="95"/>
        <v>0.45054495548961421</v>
      </c>
      <c r="AC205">
        <f t="shared" si="92"/>
        <v>39437.828617943873</v>
      </c>
      <c r="AD205" s="4">
        <f t="shared" si="96"/>
        <v>23662.697170766322</v>
      </c>
      <c r="AE205" s="77">
        <f t="shared" si="97"/>
        <v>30356.756756756757</v>
      </c>
      <c r="AF205" s="77">
        <f t="shared" si="98"/>
        <v>-6694.0595859904352</v>
      </c>
      <c r="AH205" s="79">
        <f t="shared" si="99"/>
        <v>5481.6302917903067</v>
      </c>
      <c r="AI205" s="79">
        <f t="shared" si="100"/>
        <v>-39081.630291790309</v>
      </c>
      <c r="AJ205" s="79">
        <f t="shared" si="101"/>
        <v>-15081.630291790307</v>
      </c>
      <c r="AK205" s="80">
        <f t="shared" si="102"/>
        <v>-15081.630291790307</v>
      </c>
      <c r="AL205" s="80">
        <f t="shared" si="103"/>
        <v>-21081.630291790309</v>
      </c>
      <c r="AM205" s="80">
        <f t="shared" si="104"/>
        <v>-45775.689877780744</v>
      </c>
      <c r="AN205" s="80">
        <f t="shared" si="105"/>
        <v>-21775.689877780744</v>
      </c>
      <c r="AO205" s="80">
        <f t="shared" si="106"/>
        <v>-21775.689877780744</v>
      </c>
      <c r="AP205" s="80">
        <f t="shared" si="107"/>
        <v>-27775.689877780744</v>
      </c>
    </row>
    <row r="206" spans="1:42">
      <c r="A206" s="30" t="s">
        <v>252</v>
      </c>
      <c r="B206" s="30" t="s">
        <v>347</v>
      </c>
      <c r="C206" s="30" t="s">
        <v>356</v>
      </c>
      <c r="D206" s="30">
        <v>2</v>
      </c>
      <c r="E206" s="30">
        <v>2695</v>
      </c>
      <c r="F206" s="29">
        <f t="shared" si="81"/>
        <v>0.97297297297297303</v>
      </c>
      <c r="G206" s="31">
        <f t="shared" si="82"/>
        <v>31465.945945945947</v>
      </c>
      <c r="H206" s="30">
        <v>443</v>
      </c>
      <c r="I206" s="30">
        <v>0.2356</v>
      </c>
      <c r="J206" s="30">
        <v>265</v>
      </c>
      <c r="K206" s="33">
        <v>534</v>
      </c>
      <c r="L206">
        <f t="shared" si="83"/>
        <v>269</v>
      </c>
      <c r="M206">
        <f t="shared" si="84"/>
        <v>178</v>
      </c>
      <c r="N206">
        <f t="shared" si="85"/>
        <v>0.6293680297397769</v>
      </c>
      <c r="O206" s="4">
        <f t="shared" si="86"/>
        <v>0.2356</v>
      </c>
      <c r="U206" s="3">
        <f t="shared" si="87"/>
        <v>265</v>
      </c>
      <c r="V206">
        <f t="shared" si="88"/>
        <v>336.25</v>
      </c>
      <c r="W206">
        <f t="shared" si="89"/>
        <v>231.375</v>
      </c>
      <c r="X206">
        <f t="shared" si="93"/>
        <v>-212.43997978266364</v>
      </c>
      <c r="Y206">
        <f t="shared" si="94"/>
        <v>296.38894680313371</v>
      </c>
      <c r="Z206">
        <f t="shared" si="90"/>
        <v>296.38894680313371</v>
      </c>
      <c r="AA206">
        <f t="shared" si="91"/>
        <v>0.19335002766731213</v>
      </c>
      <c r="AB206">
        <f t="shared" si="95"/>
        <v>0.69758278810408925</v>
      </c>
      <c r="AC206">
        <f t="shared" si="92"/>
        <v>75465.877174070076</v>
      </c>
      <c r="AD206" s="4">
        <f t="shared" si="96"/>
        <v>45279.526304442043</v>
      </c>
      <c r="AE206" s="77">
        <f t="shared" si="97"/>
        <v>31465.945945945947</v>
      </c>
      <c r="AF206" s="77">
        <f t="shared" si="98"/>
        <v>13813.580358496096</v>
      </c>
      <c r="AH206" s="79">
        <f t="shared" si="99"/>
        <v>8487.2572552664187</v>
      </c>
      <c r="AI206" s="79">
        <f t="shared" si="100"/>
        <v>-42087.257255266421</v>
      </c>
      <c r="AJ206" s="79">
        <f t="shared" si="101"/>
        <v>-18087.257255266421</v>
      </c>
      <c r="AK206" s="80">
        <f t="shared" si="102"/>
        <v>-18087.257255266421</v>
      </c>
      <c r="AL206" s="80">
        <f t="shared" si="103"/>
        <v>-24087.257255266421</v>
      </c>
      <c r="AM206" s="80">
        <f t="shared" si="104"/>
        <v>-28273.676896770325</v>
      </c>
      <c r="AN206" s="80">
        <f t="shared" si="105"/>
        <v>-4273.6768967703247</v>
      </c>
      <c r="AO206" s="80">
        <f t="shared" si="106"/>
        <v>-4273.6768967703247</v>
      </c>
      <c r="AP206" s="80">
        <f t="shared" si="107"/>
        <v>-10273.676896770325</v>
      </c>
    </row>
    <row r="207" spans="1:42">
      <c r="A207" s="30" t="s">
        <v>253</v>
      </c>
      <c r="B207" s="30" t="s">
        <v>347</v>
      </c>
      <c r="C207" s="30" t="s">
        <v>357</v>
      </c>
      <c r="D207" s="30">
        <v>1</v>
      </c>
      <c r="E207" s="30">
        <v>3000</v>
      </c>
      <c r="F207" s="29">
        <f t="shared" si="81"/>
        <v>0.97297297297297303</v>
      </c>
      <c r="G207" s="31">
        <f t="shared" si="82"/>
        <v>35027.027027027027</v>
      </c>
      <c r="H207" s="30">
        <v>343</v>
      </c>
      <c r="I207" s="30">
        <v>0.58079999999999998</v>
      </c>
      <c r="J207" s="30">
        <v>158</v>
      </c>
      <c r="K207" s="33">
        <v>706</v>
      </c>
      <c r="L207">
        <f t="shared" si="83"/>
        <v>548</v>
      </c>
      <c r="M207">
        <f t="shared" si="84"/>
        <v>185</v>
      </c>
      <c r="N207">
        <f t="shared" si="85"/>
        <v>0.37007299270072991</v>
      </c>
      <c r="O207" s="4">
        <f t="shared" si="86"/>
        <v>0.58079999999999998</v>
      </c>
      <c r="U207" s="3">
        <f t="shared" si="87"/>
        <v>158</v>
      </c>
      <c r="V207">
        <f t="shared" si="88"/>
        <v>685</v>
      </c>
      <c r="W207">
        <f t="shared" si="89"/>
        <v>89.5</v>
      </c>
      <c r="X207">
        <f t="shared" si="93"/>
        <v>-432.77735658327015</v>
      </c>
      <c r="Y207">
        <f t="shared" si="94"/>
        <v>412.87041950972957</v>
      </c>
      <c r="Z207">
        <f t="shared" si="90"/>
        <v>412.87041950972957</v>
      </c>
      <c r="AA207">
        <f t="shared" si="91"/>
        <v>0.47207360512369279</v>
      </c>
      <c r="AB207">
        <f t="shared" si="95"/>
        <v>0.47700094890510958</v>
      </c>
      <c r="AC207">
        <f t="shared" si="92"/>
        <v>71882.947386561966</v>
      </c>
      <c r="AD207" s="4">
        <f t="shared" si="96"/>
        <v>43129.768431937177</v>
      </c>
      <c r="AE207" s="77">
        <f t="shared" si="97"/>
        <v>35027.027027027027</v>
      </c>
      <c r="AF207" s="77">
        <f t="shared" si="98"/>
        <v>8102.7414049101499</v>
      </c>
      <c r="AH207" s="79">
        <f t="shared" si="99"/>
        <v>5803.5115450121657</v>
      </c>
      <c r="AI207" s="79">
        <f t="shared" si="100"/>
        <v>-39403.511545012167</v>
      </c>
      <c r="AJ207" s="79">
        <f t="shared" si="101"/>
        <v>-15403.511545012167</v>
      </c>
      <c r="AK207" s="80">
        <f t="shared" si="102"/>
        <v>-15403.511545012167</v>
      </c>
      <c r="AL207" s="80">
        <f t="shared" si="103"/>
        <v>-21403.511545012167</v>
      </c>
      <c r="AM207" s="80">
        <f t="shared" si="104"/>
        <v>-31300.770140102017</v>
      </c>
      <c r="AN207" s="80">
        <f t="shared" si="105"/>
        <v>-7300.7701401020167</v>
      </c>
      <c r="AO207" s="80">
        <f t="shared" si="106"/>
        <v>-7300.7701401020167</v>
      </c>
      <c r="AP207" s="80">
        <f t="shared" si="107"/>
        <v>-13300.770140102017</v>
      </c>
    </row>
    <row r="208" spans="1:42">
      <c r="A208" s="30" t="s">
        <v>254</v>
      </c>
      <c r="B208" s="30" t="s">
        <v>347</v>
      </c>
      <c r="C208" s="30" t="s">
        <v>357</v>
      </c>
      <c r="D208" s="30">
        <v>2</v>
      </c>
      <c r="E208" s="30">
        <v>4000</v>
      </c>
      <c r="F208" s="29">
        <f t="shared" si="81"/>
        <v>0.97297297297297303</v>
      </c>
      <c r="G208" s="31">
        <f t="shared" si="82"/>
        <v>46702.702702702707</v>
      </c>
      <c r="H208" s="30">
        <v>739</v>
      </c>
      <c r="I208" s="30">
        <v>1.9199999999999998E-2</v>
      </c>
      <c r="J208" s="30">
        <v>306</v>
      </c>
      <c r="K208" s="33">
        <v>781</v>
      </c>
      <c r="L208">
        <f t="shared" si="83"/>
        <v>475</v>
      </c>
      <c r="M208">
        <f t="shared" si="84"/>
        <v>433</v>
      </c>
      <c r="N208">
        <f t="shared" si="85"/>
        <v>0.82926315789473692</v>
      </c>
      <c r="O208" s="4">
        <f t="shared" si="86"/>
        <v>1.9199999999999998E-2</v>
      </c>
      <c r="U208" s="3">
        <f t="shared" si="87"/>
        <v>306</v>
      </c>
      <c r="V208">
        <f t="shared" si="88"/>
        <v>593.75</v>
      </c>
      <c r="W208">
        <f t="shared" si="89"/>
        <v>246.625</v>
      </c>
      <c r="X208">
        <f t="shared" si="93"/>
        <v>-375.12635835228707</v>
      </c>
      <c r="Y208">
        <f t="shared" si="94"/>
        <v>442.3949804144554</v>
      </c>
      <c r="Z208">
        <f t="shared" si="90"/>
        <v>442.3949804144554</v>
      </c>
      <c r="AA208">
        <f t="shared" si="91"/>
        <v>0.32971786175066176</v>
      </c>
      <c r="AB208">
        <f t="shared" si="95"/>
        <v>0.58966128421052633</v>
      </c>
      <c r="AC208">
        <f t="shared" si="92"/>
        <v>95215.065182009625</v>
      </c>
      <c r="AD208" s="4">
        <f t="shared" si="96"/>
        <v>57129.039109205776</v>
      </c>
      <c r="AE208" s="77">
        <f t="shared" si="97"/>
        <v>46702.702702702707</v>
      </c>
      <c r="AF208" s="77">
        <f t="shared" si="98"/>
        <v>10426.336406503069</v>
      </c>
      <c r="AH208" s="79">
        <f t="shared" si="99"/>
        <v>7174.2122912280702</v>
      </c>
      <c r="AI208" s="79">
        <f t="shared" si="100"/>
        <v>-40774.212291228068</v>
      </c>
      <c r="AJ208" s="79">
        <f t="shared" si="101"/>
        <v>-16774.212291228068</v>
      </c>
      <c r="AK208" s="80">
        <f t="shared" si="102"/>
        <v>-16774.212291228068</v>
      </c>
      <c r="AL208" s="80">
        <f t="shared" si="103"/>
        <v>-22774.212291228068</v>
      </c>
      <c r="AM208" s="80">
        <f t="shared" si="104"/>
        <v>-30347.875884724999</v>
      </c>
      <c r="AN208" s="80">
        <f t="shared" si="105"/>
        <v>-6347.8758847249992</v>
      </c>
      <c r="AO208" s="80">
        <f t="shared" si="106"/>
        <v>-6347.8758847249992</v>
      </c>
      <c r="AP208" s="80">
        <f t="shared" si="107"/>
        <v>-12347.875884724999</v>
      </c>
    </row>
    <row r="209" spans="1:42">
      <c r="A209" s="30" t="s">
        <v>255</v>
      </c>
      <c r="B209" s="30" t="s">
        <v>347</v>
      </c>
      <c r="C209" s="30" t="s">
        <v>356</v>
      </c>
      <c r="D209" s="30">
        <v>1</v>
      </c>
      <c r="E209" s="30">
        <v>2295</v>
      </c>
      <c r="F209" s="29">
        <f t="shared" si="81"/>
        <v>0.97297297297297303</v>
      </c>
      <c r="G209" s="31">
        <f t="shared" si="82"/>
        <v>26795.675675675677</v>
      </c>
      <c r="H209" s="30">
        <v>270</v>
      </c>
      <c r="I209" s="30">
        <v>0.46850000000000003</v>
      </c>
      <c r="J209" s="30">
        <v>100</v>
      </c>
      <c r="K209" s="33">
        <v>469</v>
      </c>
      <c r="L209">
        <f t="shared" si="83"/>
        <v>369</v>
      </c>
      <c r="M209">
        <f t="shared" si="84"/>
        <v>170</v>
      </c>
      <c r="N209">
        <f t="shared" si="85"/>
        <v>0.46856368563685635</v>
      </c>
      <c r="O209" s="4">
        <f t="shared" si="86"/>
        <v>0.46850000000000003</v>
      </c>
      <c r="U209" s="3">
        <f t="shared" si="87"/>
        <v>100</v>
      </c>
      <c r="V209">
        <f t="shared" si="88"/>
        <v>461.25</v>
      </c>
      <c r="W209">
        <f t="shared" si="89"/>
        <v>53.875</v>
      </c>
      <c r="X209">
        <f t="shared" si="93"/>
        <v>-291.41394996209249</v>
      </c>
      <c r="Y209">
        <f t="shared" si="94"/>
        <v>274.81420583775588</v>
      </c>
      <c r="Z209">
        <f t="shared" si="90"/>
        <v>274.81420583775588</v>
      </c>
      <c r="AA209">
        <f t="shared" si="91"/>
        <v>0.47900098826613741</v>
      </c>
      <c r="AB209">
        <f t="shared" si="95"/>
        <v>0.47151861788617888</v>
      </c>
      <c r="AC209">
        <f t="shared" si="92"/>
        <v>47296.705296918881</v>
      </c>
      <c r="AD209" s="4">
        <f t="shared" si="96"/>
        <v>28378.023178151328</v>
      </c>
      <c r="AE209" s="77">
        <f t="shared" si="97"/>
        <v>26795.675675675677</v>
      </c>
      <c r="AF209" s="77">
        <f t="shared" si="98"/>
        <v>1582.3475024756517</v>
      </c>
      <c r="AH209" s="79">
        <f t="shared" si="99"/>
        <v>5736.8098509485098</v>
      </c>
      <c r="AI209" s="79">
        <f t="shared" si="100"/>
        <v>-39336.809850948513</v>
      </c>
      <c r="AJ209" s="79">
        <f t="shared" si="101"/>
        <v>-15336.80985094851</v>
      </c>
      <c r="AK209" s="80">
        <f t="shared" si="102"/>
        <v>-15336.80985094851</v>
      </c>
      <c r="AL209" s="80">
        <f t="shared" si="103"/>
        <v>-21336.80985094851</v>
      </c>
      <c r="AM209" s="80">
        <f t="shared" si="104"/>
        <v>-37754.462348472865</v>
      </c>
      <c r="AN209" s="80">
        <f t="shared" si="105"/>
        <v>-13754.462348472858</v>
      </c>
      <c r="AO209" s="80">
        <f t="shared" si="106"/>
        <v>-13754.462348472858</v>
      </c>
      <c r="AP209" s="80">
        <f t="shared" si="107"/>
        <v>-19754.462348472858</v>
      </c>
    </row>
    <row r="210" spans="1:42">
      <c r="A210" s="30" t="s">
        <v>256</v>
      </c>
      <c r="B210" s="30" t="s">
        <v>348</v>
      </c>
      <c r="C210" s="30" t="s">
        <v>356</v>
      </c>
      <c r="D210" s="30">
        <v>2</v>
      </c>
      <c r="E210" s="30">
        <v>3000</v>
      </c>
      <c r="F210" s="29">
        <f t="shared" si="81"/>
        <v>0.97297297297297303</v>
      </c>
      <c r="G210" s="31">
        <f t="shared" si="82"/>
        <v>35027.027027027027</v>
      </c>
      <c r="H210" s="30">
        <v>424</v>
      </c>
      <c r="I210" s="30">
        <v>0.34250000000000003</v>
      </c>
      <c r="J210" s="30">
        <v>270</v>
      </c>
      <c r="K210" s="33">
        <v>543</v>
      </c>
      <c r="L210">
        <f t="shared" si="83"/>
        <v>273</v>
      </c>
      <c r="M210">
        <f t="shared" si="84"/>
        <v>154</v>
      </c>
      <c r="N210">
        <f t="shared" si="85"/>
        <v>0.55128205128205132</v>
      </c>
      <c r="O210" s="4">
        <f t="shared" si="86"/>
        <v>0.34250000000000003</v>
      </c>
      <c r="U210" s="3">
        <f t="shared" si="87"/>
        <v>270</v>
      </c>
      <c r="V210">
        <f t="shared" si="88"/>
        <v>341.25</v>
      </c>
      <c r="W210">
        <f t="shared" si="89"/>
        <v>235.875</v>
      </c>
      <c r="X210">
        <f t="shared" si="93"/>
        <v>-215.5989385898408</v>
      </c>
      <c r="Y210">
        <f t="shared" si="94"/>
        <v>301.32595716451863</v>
      </c>
      <c r="Z210">
        <f t="shared" si="90"/>
        <v>301.32595716451863</v>
      </c>
      <c r="AA210">
        <f t="shared" si="91"/>
        <v>0.19179767667258205</v>
      </c>
      <c r="AB210">
        <f t="shared" si="95"/>
        <v>0.69881131868131863</v>
      </c>
      <c r="AC210">
        <f t="shared" si="92"/>
        <v>76858.046159852442</v>
      </c>
      <c r="AD210" s="4">
        <f t="shared" si="96"/>
        <v>46114.827695911466</v>
      </c>
      <c r="AE210" s="77">
        <f t="shared" si="97"/>
        <v>35027.027027027027</v>
      </c>
      <c r="AF210" s="77">
        <f t="shared" si="98"/>
        <v>11087.80066888444</v>
      </c>
      <c r="AH210" s="79">
        <f t="shared" si="99"/>
        <v>8502.2043772893776</v>
      </c>
      <c r="AI210" s="79">
        <f t="shared" si="100"/>
        <v>-42102.204377289381</v>
      </c>
      <c r="AJ210" s="79">
        <f t="shared" si="101"/>
        <v>-18102.204377289378</v>
      </c>
      <c r="AK210" s="80">
        <f t="shared" si="102"/>
        <v>-18102.204377289378</v>
      </c>
      <c r="AL210" s="80">
        <f t="shared" si="103"/>
        <v>-24102.204377289378</v>
      </c>
      <c r="AM210" s="80">
        <f t="shared" si="104"/>
        <v>-31014.403708404941</v>
      </c>
      <c r="AN210" s="80">
        <f t="shared" si="105"/>
        <v>-7014.4037084049378</v>
      </c>
      <c r="AO210" s="80">
        <f t="shared" si="106"/>
        <v>-7014.4037084049378</v>
      </c>
      <c r="AP210" s="80">
        <f t="shared" si="107"/>
        <v>-13014.403708404938</v>
      </c>
    </row>
    <row r="211" spans="1:42">
      <c r="A211" s="30" t="s">
        <v>257</v>
      </c>
      <c r="B211" s="30" t="s">
        <v>348</v>
      </c>
      <c r="C211" s="30" t="s">
        <v>357</v>
      </c>
      <c r="D211" s="30">
        <v>1</v>
      </c>
      <c r="E211" s="30">
        <v>3300</v>
      </c>
      <c r="F211" s="29">
        <f t="shared" si="81"/>
        <v>0.97297297297297303</v>
      </c>
      <c r="G211" s="31">
        <f t="shared" si="82"/>
        <v>38529.729729729734</v>
      </c>
      <c r="H211" s="30">
        <v>980</v>
      </c>
      <c r="I211" s="30">
        <v>0.2712</v>
      </c>
      <c r="J211" s="30">
        <v>283</v>
      </c>
      <c r="K211" s="33">
        <v>1261</v>
      </c>
      <c r="L211">
        <f t="shared" si="83"/>
        <v>978</v>
      </c>
      <c r="M211">
        <f t="shared" si="84"/>
        <v>697</v>
      </c>
      <c r="N211">
        <f t="shared" si="85"/>
        <v>0.67014314928425356</v>
      </c>
      <c r="O211" s="4">
        <f t="shared" si="86"/>
        <v>0.2712</v>
      </c>
      <c r="U211" s="3">
        <f t="shared" si="87"/>
        <v>283</v>
      </c>
      <c r="V211">
        <f t="shared" si="88"/>
        <v>1222.5</v>
      </c>
      <c r="W211">
        <f t="shared" si="89"/>
        <v>160.75</v>
      </c>
      <c r="X211">
        <f t="shared" si="93"/>
        <v>-772.3654283548143</v>
      </c>
      <c r="Y211">
        <f t="shared" si="94"/>
        <v>737.34903335860508</v>
      </c>
      <c r="Z211">
        <f t="shared" si="90"/>
        <v>737.34903335860508</v>
      </c>
      <c r="AA211">
        <f t="shared" si="91"/>
        <v>0.47165565100908391</v>
      </c>
      <c r="AB211">
        <f t="shared" si="95"/>
        <v>0.47733171779141104</v>
      </c>
      <c r="AC211">
        <f t="shared" si="92"/>
        <v>128465.42945728828</v>
      </c>
      <c r="AD211" s="4">
        <f t="shared" si="96"/>
        <v>77079.257674372959</v>
      </c>
      <c r="AE211" s="77">
        <f t="shared" si="97"/>
        <v>38529.729729729734</v>
      </c>
      <c r="AF211" s="77">
        <f t="shared" si="98"/>
        <v>38549.527944643225</v>
      </c>
      <c r="AH211" s="79">
        <f t="shared" si="99"/>
        <v>5807.5358997955018</v>
      </c>
      <c r="AI211" s="79">
        <f t="shared" si="100"/>
        <v>-39407.535899795505</v>
      </c>
      <c r="AJ211" s="79">
        <f t="shared" si="101"/>
        <v>-15407.535899795501</v>
      </c>
      <c r="AK211" s="80">
        <f t="shared" si="102"/>
        <v>-15407.535899795501</v>
      </c>
      <c r="AL211" s="80">
        <f t="shared" si="103"/>
        <v>-21407.535899795501</v>
      </c>
      <c r="AM211" s="80">
        <f t="shared" si="104"/>
        <v>-858.00795515227946</v>
      </c>
      <c r="AN211" s="80">
        <f t="shared" si="105"/>
        <v>23141.992044847724</v>
      </c>
      <c r="AO211" s="80">
        <f t="shared" si="106"/>
        <v>23141.992044847724</v>
      </c>
      <c r="AP211" s="80">
        <f t="shared" si="107"/>
        <v>17141.992044847724</v>
      </c>
    </row>
    <row r="212" spans="1:42">
      <c r="A212" s="30" t="s">
        <v>258</v>
      </c>
      <c r="B212" s="30" t="s">
        <v>348</v>
      </c>
      <c r="C212" s="30" t="s">
        <v>357</v>
      </c>
      <c r="D212" s="30">
        <v>2</v>
      </c>
      <c r="E212" s="30">
        <v>4500</v>
      </c>
      <c r="F212" s="29">
        <f t="shared" si="81"/>
        <v>0.97297297297297303</v>
      </c>
      <c r="G212" s="31">
        <f t="shared" si="82"/>
        <v>52540.54054054054</v>
      </c>
      <c r="H212" s="30">
        <v>994</v>
      </c>
      <c r="I212" s="30">
        <v>0.43009999999999998</v>
      </c>
      <c r="J212" s="30">
        <v>530</v>
      </c>
      <c r="K212" s="33">
        <v>1354</v>
      </c>
      <c r="L212">
        <f t="shared" si="83"/>
        <v>824</v>
      </c>
      <c r="M212">
        <f t="shared" si="84"/>
        <v>464</v>
      </c>
      <c r="N212">
        <f t="shared" si="85"/>
        <v>0.55048543689320395</v>
      </c>
      <c r="O212" s="4">
        <f t="shared" si="86"/>
        <v>0.43009999999999998</v>
      </c>
      <c r="U212" s="3">
        <f t="shared" si="87"/>
        <v>530</v>
      </c>
      <c r="V212">
        <f t="shared" si="88"/>
        <v>1030</v>
      </c>
      <c r="W212">
        <f t="shared" si="89"/>
        <v>427</v>
      </c>
      <c r="X212">
        <f t="shared" si="93"/>
        <v>-650.74551427849383</v>
      </c>
      <c r="Y212">
        <f t="shared" si="94"/>
        <v>767.0241344452869</v>
      </c>
      <c r="Z212">
        <f t="shared" si="90"/>
        <v>767.0241344452869</v>
      </c>
      <c r="AA212">
        <f t="shared" si="91"/>
        <v>0.3301205188789193</v>
      </c>
      <c r="AB212">
        <f t="shared" si="95"/>
        <v>0.58934262135922322</v>
      </c>
      <c r="AC212">
        <f t="shared" si="92"/>
        <v>164994.60512451775</v>
      </c>
      <c r="AD212" s="4">
        <f t="shared" si="96"/>
        <v>98996.763074710645</v>
      </c>
      <c r="AE212" s="77">
        <f t="shared" si="97"/>
        <v>52540.54054054054</v>
      </c>
      <c r="AF212" s="77">
        <f t="shared" si="98"/>
        <v>46456.222534170105</v>
      </c>
      <c r="AH212" s="79">
        <f t="shared" si="99"/>
        <v>7170.3352265372159</v>
      </c>
      <c r="AI212" s="79">
        <f t="shared" si="100"/>
        <v>-40770.335226537216</v>
      </c>
      <c r="AJ212" s="79">
        <f t="shared" si="101"/>
        <v>-16770.335226537216</v>
      </c>
      <c r="AK212" s="80">
        <f t="shared" si="102"/>
        <v>-16770.335226537216</v>
      </c>
      <c r="AL212" s="80">
        <f t="shared" si="103"/>
        <v>-22770.335226537216</v>
      </c>
      <c r="AM212" s="80">
        <f t="shared" si="104"/>
        <v>5685.8873076328891</v>
      </c>
      <c r="AN212" s="80">
        <f t="shared" si="105"/>
        <v>29685.887307632889</v>
      </c>
      <c r="AO212" s="80">
        <f t="shared" si="106"/>
        <v>29685.887307632889</v>
      </c>
      <c r="AP212" s="80">
        <f t="shared" si="107"/>
        <v>23685.887307632889</v>
      </c>
    </row>
    <row r="213" spans="1:42">
      <c r="A213" s="30" t="s">
        <v>259</v>
      </c>
      <c r="B213" s="30" t="s">
        <v>348</v>
      </c>
      <c r="C213" s="30" t="s">
        <v>356</v>
      </c>
      <c r="D213" s="30">
        <v>1</v>
      </c>
      <c r="E213" s="30">
        <v>2700</v>
      </c>
      <c r="F213" s="29">
        <f t="shared" si="81"/>
        <v>0.97297297297297303</v>
      </c>
      <c r="G213" s="31">
        <f t="shared" si="82"/>
        <v>31524.324324324327</v>
      </c>
      <c r="H213" s="30">
        <v>284</v>
      </c>
      <c r="I213" s="30">
        <v>0.60550000000000004</v>
      </c>
      <c r="J213" s="30">
        <v>103</v>
      </c>
      <c r="K213" s="33">
        <v>483</v>
      </c>
      <c r="L213">
        <f t="shared" si="83"/>
        <v>380</v>
      </c>
      <c r="M213">
        <f t="shared" si="84"/>
        <v>181</v>
      </c>
      <c r="N213">
        <f t="shared" si="85"/>
        <v>0.4810526315789474</v>
      </c>
      <c r="O213" s="4">
        <f t="shared" si="86"/>
        <v>0.60550000000000004</v>
      </c>
      <c r="U213" s="3">
        <f t="shared" si="87"/>
        <v>103</v>
      </c>
      <c r="V213">
        <f t="shared" si="88"/>
        <v>475</v>
      </c>
      <c r="W213">
        <f t="shared" si="89"/>
        <v>55.5</v>
      </c>
      <c r="X213">
        <f t="shared" si="93"/>
        <v>-300.10108668182966</v>
      </c>
      <c r="Y213">
        <f t="shared" si="94"/>
        <v>283.01598433156431</v>
      </c>
      <c r="Z213">
        <f t="shared" si="90"/>
        <v>283.01598433156431</v>
      </c>
      <c r="AA213">
        <f t="shared" si="91"/>
        <v>0.47898101964539858</v>
      </c>
      <c r="AB213">
        <f t="shared" si="95"/>
        <v>0.4715344210526316</v>
      </c>
      <c r="AC213">
        <f t="shared" si="92"/>
        <v>48709.899086955062</v>
      </c>
      <c r="AD213" s="4">
        <f t="shared" si="96"/>
        <v>29225.939452173036</v>
      </c>
      <c r="AE213" s="77">
        <f t="shared" si="97"/>
        <v>31524.324324324327</v>
      </c>
      <c r="AF213" s="77">
        <f t="shared" si="98"/>
        <v>-2298.3848721512913</v>
      </c>
      <c r="AH213" s="79">
        <f t="shared" si="99"/>
        <v>5737.0021228070182</v>
      </c>
      <c r="AI213" s="79">
        <f t="shared" si="100"/>
        <v>-39337.002122807018</v>
      </c>
      <c r="AJ213" s="79">
        <f t="shared" si="101"/>
        <v>-15337.002122807018</v>
      </c>
      <c r="AK213" s="80">
        <f t="shared" si="102"/>
        <v>-15337.002122807018</v>
      </c>
      <c r="AL213" s="80">
        <f t="shared" si="103"/>
        <v>-21337.002122807018</v>
      </c>
      <c r="AM213" s="80">
        <f t="shared" si="104"/>
        <v>-41635.38699495831</v>
      </c>
      <c r="AN213" s="80">
        <f t="shared" si="105"/>
        <v>-17635.38699495831</v>
      </c>
      <c r="AO213" s="80">
        <f t="shared" si="106"/>
        <v>-17635.38699495831</v>
      </c>
      <c r="AP213" s="80">
        <f t="shared" si="107"/>
        <v>-23635.38699495831</v>
      </c>
    </row>
    <row r="214" spans="1:42">
      <c r="A214" s="30" t="s">
        <v>260</v>
      </c>
      <c r="B214" s="30" t="s">
        <v>349</v>
      </c>
      <c r="C214" s="30" t="s">
        <v>356</v>
      </c>
      <c r="D214" s="30">
        <v>1</v>
      </c>
      <c r="E214" s="30">
        <v>2700</v>
      </c>
      <c r="F214" s="29">
        <f t="shared" si="81"/>
        <v>0.97297297297297303</v>
      </c>
      <c r="G214" s="31">
        <f t="shared" si="82"/>
        <v>31524.324324324327</v>
      </c>
      <c r="H214" s="30">
        <v>236</v>
      </c>
      <c r="I214" s="30">
        <v>0.56710000000000005</v>
      </c>
      <c r="J214" s="30">
        <v>110</v>
      </c>
      <c r="K214" s="33">
        <v>515</v>
      </c>
      <c r="L214">
        <f t="shared" si="83"/>
        <v>405</v>
      </c>
      <c r="M214">
        <f t="shared" si="84"/>
        <v>126</v>
      </c>
      <c r="N214">
        <f t="shared" si="85"/>
        <v>0.34888888888888892</v>
      </c>
      <c r="O214" s="4">
        <f t="shared" si="86"/>
        <v>0.56710000000000005</v>
      </c>
      <c r="U214" s="3">
        <f t="shared" si="87"/>
        <v>110</v>
      </c>
      <c r="V214">
        <f t="shared" si="88"/>
        <v>506.25</v>
      </c>
      <c r="W214">
        <f t="shared" si="89"/>
        <v>59.375</v>
      </c>
      <c r="X214">
        <f t="shared" si="93"/>
        <v>-319.8445792266869</v>
      </c>
      <c r="Y214">
        <f t="shared" si="94"/>
        <v>301.74729909021988</v>
      </c>
      <c r="Z214">
        <f t="shared" si="90"/>
        <v>301.74729909021988</v>
      </c>
      <c r="AA214">
        <f t="shared" si="91"/>
        <v>0.47876009696833555</v>
      </c>
      <c r="AB214">
        <f t="shared" si="95"/>
        <v>0.47170925925925927</v>
      </c>
      <c r="AC214">
        <f t="shared" si="92"/>
        <v>51953.003152125377</v>
      </c>
      <c r="AD214" s="4">
        <f t="shared" si="96"/>
        <v>31171.801891275223</v>
      </c>
      <c r="AE214" s="77">
        <f t="shared" si="97"/>
        <v>31524.324324324327</v>
      </c>
      <c r="AF214" s="77">
        <f t="shared" si="98"/>
        <v>-352.52243304910371</v>
      </c>
      <c r="AH214" s="79">
        <f t="shared" si="99"/>
        <v>5739.129320987654</v>
      </c>
      <c r="AI214" s="79">
        <f t="shared" si="100"/>
        <v>-39339.129320987653</v>
      </c>
      <c r="AJ214" s="79">
        <f t="shared" si="101"/>
        <v>-15339.129320987653</v>
      </c>
      <c r="AK214" s="80">
        <f t="shared" si="102"/>
        <v>-15339.129320987653</v>
      </c>
      <c r="AL214" s="80">
        <f t="shared" si="103"/>
        <v>-21339.129320987653</v>
      </c>
      <c r="AM214" s="80">
        <f t="shared" si="104"/>
        <v>-39691.651754036757</v>
      </c>
      <c r="AN214" s="80">
        <f t="shared" si="105"/>
        <v>-15691.651754036757</v>
      </c>
      <c r="AO214" s="80">
        <f t="shared" si="106"/>
        <v>-15691.651754036757</v>
      </c>
      <c r="AP214" s="80">
        <f t="shared" si="107"/>
        <v>-21691.651754036757</v>
      </c>
    </row>
    <row r="215" spans="1:42">
      <c r="A215" s="30" t="s">
        <v>261</v>
      </c>
      <c r="B215" s="30" t="s">
        <v>344</v>
      </c>
      <c r="C215" s="30" t="s">
        <v>357</v>
      </c>
      <c r="D215" s="30">
        <v>2</v>
      </c>
      <c r="E215" s="30">
        <v>1100</v>
      </c>
      <c r="F215" s="29">
        <f t="shared" si="81"/>
        <v>0.97297297297297303</v>
      </c>
      <c r="G215" s="31">
        <f t="shared" si="82"/>
        <v>12843.243243243243</v>
      </c>
      <c r="H215" s="30">
        <v>188</v>
      </c>
      <c r="I215" s="30">
        <v>0.61919999999999997</v>
      </c>
      <c r="J215" s="30">
        <v>136</v>
      </c>
      <c r="K215" s="33">
        <v>335</v>
      </c>
      <c r="L215">
        <f t="shared" si="83"/>
        <v>199</v>
      </c>
      <c r="M215">
        <f t="shared" si="84"/>
        <v>52</v>
      </c>
      <c r="N215">
        <f t="shared" si="85"/>
        <v>0.30904522613065327</v>
      </c>
      <c r="O215" s="4">
        <f t="shared" si="86"/>
        <v>0.61919999999999997</v>
      </c>
      <c r="U215" s="3">
        <f t="shared" si="87"/>
        <v>136</v>
      </c>
      <c r="V215">
        <f t="shared" si="88"/>
        <v>248.75</v>
      </c>
      <c r="W215">
        <f t="shared" si="89"/>
        <v>111.125</v>
      </c>
      <c r="X215">
        <f t="shared" si="93"/>
        <v>-157.15820065706345</v>
      </c>
      <c r="Y215">
        <f t="shared" si="94"/>
        <v>189.24126547889819</v>
      </c>
      <c r="Z215">
        <f t="shared" si="90"/>
        <v>189.24126547889819</v>
      </c>
      <c r="AA215">
        <f t="shared" si="91"/>
        <v>0.31403523810612338</v>
      </c>
      <c r="AB215">
        <f t="shared" si="95"/>
        <v>0.60207251256281402</v>
      </c>
      <c r="AC215">
        <f t="shared" si="92"/>
        <v>41586.991928418065</v>
      </c>
      <c r="AD215" s="4">
        <f t="shared" si="96"/>
        <v>24952.195157050839</v>
      </c>
      <c r="AE215" s="77">
        <f t="shared" si="97"/>
        <v>12843.243243243243</v>
      </c>
      <c r="AF215" s="77">
        <f t="shared" si="98"/>
        <v>12108.951913807596</v>
      </c>
      <c r="AH215" s="79">
        <f t="shared" si="99"/>
        <v>7325.2155695142374</v>
      </c>
      <c r="AI215" s="79">
        <f t="shared" si="100"/>
        <v>-40925.215569514236</v>
      </c>
      <c r="AJ215" s="79">
        <f t="shared" si="101"/>
        <v>-16925.215569514236</v>
      </c>
      <c r="AK215" s="80">
        <f t="shared" si="102"/>
        <v>-16925.215569514236</v>
      </c>
      <c r="AL215" s="80">
        <f t="shared" si="103"/>
        <v>-22925.215569514236</v>
      </c>
      <c r="AM215" s="80">
        <f t="shared" si="104"/>
        <v>-28816.26365570664</v>
      </c>
      <c r="AN215" s="80">
        <f t="shared" si="105"/>
        <v>-4816.2636557066398</v>
      </c>
      <c r="AO215" s="80">
        <f t="shared" si="106"/>
        <v>-4816.2636557066398</v>
      </c>
      <c r="AP215" s="80">
        <f t="shared" si="107"/>
        <v>-10816.26365570664</v>
      </c>
    </row>
    <row r="216" spans="1:42">
      <c r="A216" s="30" t="s">
        <v>262</v>
      </c>
      <c r="B216" s="30" t="s">
        <v>349</v>
      </c>
      <c r="C216" s="30" t="s">
        <v>356</v>
      </c>
      <c r="D216" s="30">
        <v>2</v>
      </c>
      <c r="E216" s="30">
        <v>3000</v>
      </c>
      <c r="F216" s="29">
        <f t="shared" si="81"/>
        <v>0.97297297297297303</v>
      </c>
      <c r="G216" s="31">
        <f t="shared" si="82"/>
        <v>35027.027027027027</v>
      </c>
      <c r="H216" s="30">
        <v>329</v>
      </c>
      <c r="I216" s="30">
        <v>0.70409999999999995</v>
      </c>
      <c r="J216" s="30">
        <v>270</v>
      </c>
      <c r="K216" s="33">
        <v>544</v>
      </c>
      <c r="L216">
        <f t="shared" si="83"/>
        <v>274</v>
      </c>
      <c r="M216">
        <f t="shared" si="84"/>
        <v>59</v>
      </c>
      <c r="N216">
        <f t="shared" si="85"/>
        <v>0.27226277372262775</v>
      </c>
      <c r="O216" s="4">
        <f t="shared" si="86"/>
        <v>0.70409999999999995</v>
      </c>
      <c r="U216" s="3">
        <f t="shared" si="87"/>
        <v>270</v>
      </c>
      <c r="V216">
        <f t="shared" si="88"/>
        <v>342.5</v>
      </c>
      <c r="W216">
        <f t="shared" si="89"/>
        <v>235.75</v>
      </c>
      <c r="X216">
        <f t="shared" si="93"/>
        <v>-216.38867829163507</v>
      </c>
      <c r="Y216">
        <f t="shared" si="94"/>
        <v>301.93520975486479</v>
      </c>
      <c r="Z216">
        <f t="shared" si="90"/>
        <v>301.93520975486479</v>
      </c>
      <c r="AA216">
        <f t="shared" si="91"/>
        <v>0.19324148833537164</v>
      </c>
      <c r="AB216">
        <f t="shared" si="95"/>
        <v>0.69766868613138688</v>
      </c>
      <c r="AC216">
        <f t="shared" si="92"/>
        <v>76887.520496565645</v>
      </c>
      <c r="AD216" s="4">
        <f t="shared" si="96"/>
        <v>46132.512297939385</v>
      </c>
      <c r="AE216" s="77">
        <f t="shared" si="97"/>
        <v>35027.027027027027</v>
      </c>
      <c r="AF216" s="77">
        <f t="shared" si="98"/>
        <v>11105.485270912359</v>
      </c>
      <c r="AH216" s="79">
        <f t="shared" si="99"/>
        <v>8488.3023479318745</v>
      </c>
      <c r="AI216" s="79">
        <f t="shared" si="100"/>
        <v>-42088.302347931873</v>
      </c>
      <c r="AJ216" s="79">
        <f t="shared" si="101"/>
        <v>-18088.302347931873</v>
      </c>
      <c r="AK216" s="80">
        <f t="shared" si="102"/>
        <v>-18088.302347931873</v>
      </c>
      <c r="AL216" s="80">
        <f t="shared" si="103"/>
        <v>-24088.302347931873</v>
      </c>
      <c r="AM216" s="80">
        <f t="shared" si="104"/>
        <v>-30982.817077019514</v>
      </c>
      <c r="AN216" s="80">
        <f t="shared" si="105"/>
        <v>-6982.8170770195138</v>
      </c>
      <c r="AO216" s="80">
        <f t="shared" si="106"/>
        <v>-6982.8170770195138</v>
      </c>
      <c r="AP216" s="80">
        <f t="shared" si="107"/>
        <v>-12982.817077019514</v>
      </c>
    </row>
    <row r="217" spans="1:42">
      <c r="A217" s="30" t="s">
        <v>263</v>
      </c>
      <c r="B217" s="30" t="s">
        <v>349</v>
      </c>
      <c r="C217" s="30" t="s">
        <v>357</v>
      </c>
      <c r="D217" s="30">
        <v>1</v>
      </c>
      <c r="E217" s="30">
        <v>4500</v>
      </c>
      <c r="F217" s="29">
        <f t="shared" si="81"/>
        <v>0.97297297297297303</v>
      </c>
      <c r="G217" s="31">
        <f t="shared" si="82"/>
        <v>52540.54054054054</v>
      </c>
      <c r="H217" s="30">
        <v>549</v>
      </c>
      <c r="I217" s="30">
        <v>0.44379999999999997</v>
      </c>
      <c r="J217" s="30">
        <v>231</v>
      </c>
      <c r="K217" s="33">
        <v>1027</v>
      </c>
      <c r="L217">
        <f t="shared" si="83"/>
        <v>796</v>
      </c>
      <c r="M217">
        <f t="shared" si="84"/>
        <v>318</v>
      </c>
      <c r="N217">
        <f t="shared" si="85"/>
        <v>0.41959798994974873</v>
      </c>
      <c r="O217" s="4">
        <f t="shared" si="86"/>
        <v>0.44379999999999997</v>
      </c>
      <c r="U217" s="3">
        <f t="shared" si="87"/>
        <v>231</v>
      </c>
      <c r="V217">
        <f t="shared" si="88"/>
        <v>995</v>
      </c>
      <c r="W217">
        <f t="shared" si="89"/>
        <v>131.5</v>
      </c>
      <c r="X217">
        <f t="shared" si="93"/>
        <v>-628.63280262825378</v>
      </c>
      <c r="Y217">
        <f t="shared" si="94"/>
        <v>600.46506191559274</v>
      </c>
      <c r="Z217">
        <f t="shared" si="90"/>
        <v>600.46506191559274</v>
      </c>
      <c r="AA217">
        <f t="shared" si="91"/>
        <v>0.47132167026692739</v>
      </c>
      <c r="AB217">
        <f t="shared" si="95"/>
        <v>0.47759603015075369</v>
      </c>
      <c r="AC217">
        <f t="shared" si="92"/>
        <v>104674.60138251647</v>
      </c>
      <c r="AD217" s="4">
        <f t="shared" si="96"/>
        <v>62804.760829509876</v>
      </c>
      <c r="AE217" s="77">
        <f t="shared" si="97"/>
        <v>52540.54054054054</v>
      </c>
      <c r="AF217" s="77">
        <f t="shared" si="98"/>
        <v>10264.220288969336</v>
      </c>
      <c r="AH217" s="79">
        <f t="shared" si="99"/>
        <v>5810.7517001675033</v>
      </c>
      <c r="AI217" s="79">
        <f t="shared" si="100"/>
        <v>-39410.751700167501</v>
      </c>
      <c r="AJ217" s="79">
        <f t="shared" si="101"/>
        <v>-15410.751700167504</v>
      </c>
      <c r="AK217" s="80">
        <f t="shared" si="102"/>
        <v>-15410.751700167504</v>
      </c>
      <c r="AL217" s="80">
        <f t="shared" si="103"/>
        <v>-21410.751700167504</v>
      </c>
      <c r="AM217" s="80">
        <f t="shared" si="104"/>
        <v>-29146.531411198164</v>
      </c>
      <c r="AN217" s="80">
        <f t="shared" si="105"/>
        <v>-5146.5314111981679</v>
      </c>
      <c r="AO217" s="80">
        <f t="shared" si="106"/>
        <v>-5146.5314111981679</v>
      </c>
      <c r="AP217" s="80">
        <f t="shared" si="107"/>
        <v>-11146.531411198168</v>
      </c>
    </row>
    <row r="218" spans="1:42">
      <c r="A218" s="30" t="s">
        <v>264</v>
      </c>
      <c r="B218" s="30" t="s">
        <v>349</v>
      </c>
      <c r="C218" s="30" t="s">
        <v>357</v>
      </c>
      <c r="D218" s="30">
        <v>2</v>
      </c>
      <c r="E218" s="30">
        <v>4900</v>
      </c>
      <c r="F218" s="29">
        <f t="shared" si="81"/>
        <v>0.97297297297297303</v>
      </c>
      <c r="G218" s="31">
        <f t="shared" si="82"/>
        <v>57210.810810810814</v>
      </c>
      <c r="H218" s="30">
        <v>652</v>
      </c>
      <c r="I218" s="30">
        <v>0.4466</v>
      </c>
      <c r="J218" s="30">
        <v>379</v>
      </c>
      <c r="K218" s="33">
        <v>969</v>
      </c>
      <c r="L218">
        <f t="shared" si="83"/>
        <v>590</v>
      </c>
      <c r="M218">
        <f t="shared" si="84"/>
        <v>273</v>
      </c>
      <c r="N218">
        <f t="shared" si="85"/>
        <v>0.47016949152542376</v>
      </c>
      <c r="O218" s="4">
        <f t="shared" si="86"/>
        <v>0.4466</v>
      </c>
      <c r="U218" s="3">
        <f t="shared" si="87"/>
        <v>379</v>
      </c>
      <c r="V218">
        <f t="shared" si="88"/>
        <v>737.5</v>
      </c>
      <c r="W218">
        <f t="shared" si="89"/>
        <v>305.25</v>
      </c>
      <c r="X218">
        <f t="shared" si="93"/>
        <v>-465.94642405863027</v>
      </c>
      <c r="Y218">
        <f t="shared" si="94"/>
        <v>548.95902830427099</v>
      </c>
      <c r="Z218">
        <f t="shared" si="90"/>
        <v>548.95902830427099</v>
      </c>
      <c r="AA218">
        <f t="shared" si="91"/>
        <v>0.33045291973460472</v>
      </c>
      <c r="AB218">
        <f t="shared" si="95"/>
        <v>0.58907955932203393</v>
      </c>
      <c r="AC218">
        <f t="shared" si="92"/>
        <v>118033.89800495614</v>
      </c>
      <c r="AD218" s="4">
        <f t="shared" si="96"/>
        <v>70820.338802973682</v>
      </c>
      <c r="AE218" s="77">
        <f t="shared" si="97"/>
        <v>57210.810810810814</v>
      </c>
      <c r="AF218" s="77">
        <f t="shared" si="98"/>
        <v>13609.527992162868</v>
      </c>
      <c r="AH218" s="79">
        <f t="shared" si="99"/>
        <v>7167.1346384180797</v>
      </c>
      <c r="AI218" s="79">
        <f t="shared" si="100"/>
        <v>-40767.13463841808</v>
      </c>
      <c r="AJ218" s="79">
        <f t="shared" si="101"/>
        <v>-16767.13463841808</v>
      </c>
      <c r="AK218" s="80">
        <f t="shared" si="102"/>
        <v>-16767.13463841808</v>
      </c>
      <c r="AL218" s="80">
        <f t="shared" si="103"/>
        <v>-22767.13463841808</v>
      </c>
      <c r="AM218" s="80">
        <f t="shared" si="104"/>
        <v>-27157.606646255212</v>
      </c>
      <c r="AN218" s="80">
        <f t="shared" si="105"/>
        <v>-3157.6066462552117</v>
      </c>
      <c r="AO218" s="80">
        <f t="shared" si="106"/>
        <v>-3157.6066462552117</v>
      </c>
      <c r="AP218" s="80">
        <f t="shared" si="107"/>
        <v>-9157.6066462552117</v>
      </c>
    </row>
    <row r="219" spans="1:42">
      <c r="A219" s="30" t="s">
        <v>265</v>
      </c>
      <c r="B219" s="30" t="s">
        <v>350</v>
      </c>
      <c r="C219" s="30" t="s">
        <v>356</v>
      </c>
      <c r="D219" s="30">
        <v>2</v>
      </c>
      <c r="E219" s="30">
        <v>3300</v>
      </c>
      <c r="F219" s="29">
        <f t="shared" si="81"/>
        <v>0.97297297297297303</v>
      </c>
      <c r="G219" s="31">
        <f t="shared" si="82"/>
        <v>38529.729729729734</v>
      </c>
      <c r="H219" s="30">
        <v>378</v>
      </c>
      <c r="I219" s="30">
        <v>0.4219</v>
      </c>
      <c r="J219" s="30">
        <v>264</v>
      </c>
      <c r="K219" s="33">
        <v>532</v>
      </c>
      <c r="L219">
        <f t="shared" si="83"/>
        <v>268</v>
      </c>
      <c r="M219">
        <f t="shared" si="84"/>
        <v>114</v>
      </c>
      <c r="N219">
        <f t="shared" si="85"/>
        <v>0.44029850746268662</v>
      </c>
      <c r="O219" s="4">
        <f t="shared" si="86"/>
        <v>0.4219</v>
      </c>
      <c r="U219" s="3">
        <f t="shared" si="87"/>
        <v>264</v>
      </c>
      <c r="V219">
        <f t="shared" si="88"/>
        <v>335</v>
      </c>
      <c r="W219">
        <f t="shared" si="89"/>
        <v>230.5</v>
      </c>
      <c r="X219">
        <f t="shared" si="93"/>
        <v>-211.65024008086934</v>
      </c>
      <c r="Y219">
        <f t="shared" si="94"/>
        <v>295.27969421278743</v>
      </c>
      <c r="Z219">
        <f t="shared" si="90"/>
        <v>295.27969421278743</v>
      </c>
      <c r="AA219">
        <f t="shared" si="91"/>
        <v>0.19337222153070877</v>
      </c>
      <c r="AB219">
        <f t="shared" si="95"/>
        <v>0.69756522388059716</v>
      </c>
      <c r="AC219">
        <f t="shared" si="92"/>
        <v>75181.548790342131</v>
      </c>
      <c r="AD219" s="4">
        <f t="shared" si="96"/>
        <v>45108.929274205278</v>
      </c>
      <c r="AE219" s="77">
        <f t="shared" si="97"/>
        <v>38529.729729729734</v>
      </c>
      <c r="AF219" s="77">
        <f t="shared" si="98"/>
        <v>6579.1995444755448</v>
      </c>
      <c r="AH219" s="79">
        <f t="shared" si="99"/>
        <v>8487.0435572139322</v>
      </c>
      <c r="AI219" s="79">
        <f t="shared" si="100"/>
        <v>-42087.043557213932</v>
      </c>
      <c r="AJ219" s="79">
        <f t="shared" si="101"/>
        <v>-18087.043557213932</v>
      </c>
      <c r="AK219" s="80">
        <f t="shared" si="102"/>
        <v>-18087.043557213932</v>
      </c>
      <c r="AL219" s="80">
        <f t="shared" si="103"/>
        <v>-24087.043557213932</v>
      </c>
      <c r="AM219" s="80">
        <f t="shared" si="104"/>
        <v>-35507.844012738387</v>
      </c>
      <c r="AN219" s="80">
        <f t="shared" si="105"/>
        <v>-11507.844012738387</v>
      </c>
      <c r="AO219" s="80">
        <f t="shared" si="106"/>
        <v>-11507.844012738387</v>
      </c>
      <c r="AP219" s="80">
        <f t="shared" si="107"/>
        <v>-17507.844012738387</v>
      </c>
    </row>
    <row r="220" spans="1:42">
      <c r="A220" s="30" t="s">
        <v>266</v>
      </c>
      <c r="B220" s="30" t="s">
        <v>350</v>
      </c>
      <c r="C220" s="30" t="s">
        <v>357</v>
      </c>
      <c r="D220" s="30">
        <v>1</v>
      </c>
      <c r="E220" s="30">
        <v>4500</v>
      </c>
      <c r="F220" s="29">
        <f t="shared" si="81"/>
        <v>0.97297297297297303</v>
      </c>
      <c r="G220" s="31">
        <f t="shared" si="82"/>
        <v>52540.54054054054</v>
      </c>
      <c r="H220" s="30">
        <v>255</v>
      </c>
      <c r="I220" s="30">
        <v>0.59179999999999999</v>
      </c>
      <c r="J220" s="30">
        <v>151</v>
      </c>
      <c r="K220" s="33">
        <v>673</v>
      </c>
      <c r="L220">
        <f t="shared" si="83"/>
        <v>522</v>
      </c>
      <c r="M220">
        <f t="shared" si="84"/>
        <v>104</v>
      </c>
      <c r="N220">
        <f t="shared" si="85"/>
        <v>0.25938697318007664</v>
      </c>
      <c r="O220" s="4">
        <f t="shared" si="86"/>
        <v>0.59179999999999999</v>
      </c>
      <c r="U220" s="3">
        <f t="shared" si="87"/>
        <v>151</v>
      </c>
      <c r="V220">
        <f t="shared" si="88"/>
        <v>652.5</v>
      </c>
      <c r="W220">
        <f t="shared" si="89"/>
        <v>85.75</v>
      </c>
      <c r="X220">
        <f t="shared" si="93"/>
        <v>-412.24412433661865</v>
      </c>
      <c r="Y220">
        <f t="shared" si="94"/>
        <v>393.52985216072784</v>
      </c>
      <c r="Z220">
        <f t="shared" si="90"/>
        <v>393.52985216072784</v>
      </c>
      <c r="AA220">
        <f t="shared" si="91"/>
        <v>0.47169326001644113</v>
      </c>
      <c r="AB220">
        <f t="shared" si="95"/>
        <v>0.47730195402298853</v>
      </c>
      <c r="AC220">
        <f t="shared" si="92"/>
        <v>68558.887101983011</v>
      </c>
      <c r="AD220" s="4">
        <f t="shared" si="96"/>
        <v>41135.332261189804</v>
      </c>
      <c r="AE220" s="77">
        <f t="shared" si="97"/>
        <v>52540.54054054054</v>
      </c>
      <c r="AF220" s="77">
        <f t="shared" si="98"/>
        <v>-11405.208279350736</v>
      </c>
      <c r="AH220" s="79">
        <f t="shared" si="99"/>
        <v>5807.1737739463597</v>
      </c>
      <c r="AI220" s="79">
        <f t="shared" si="100"/>
        <v>-39407.173773946357</v>
      </c>
      <c r="AJ220" s="79">
        <f t="shared" si="101"/>
        <v>-15407.173773946361</v>
      </c>
      <c r="AK220" s="80">
        <f t="shared" si="102"/>
        <v>-15407.173773946361</v>
      </c>
      <c r="AL220" s="80">
        <f t="shared" si="103"/>
        <v>-21407.173773946361</v>
      </c>
      <c r="AM220" s="80">
        <f t="shared" si="104"/>
        <v>-50812.382053297093</v>
      </c>
      <c r="AN220" s="80">
        <f t="shared" si="105"/>
        <v>-26812.382053297097</v>
      </c>
      <c r="AO220" s="80">
        <f t="shared" si="106"/>
        <v>-26812.382053297097</v>
      </c>
      <c r="AP220" s="80">
        <f t="shared" si="107"/>
        <v>-32812.3820532971</v>
      </c>
    </row>
    <row r="221" spans="1:42">
      <c r="A221" s="30" t="s">
        <v>267</v>
      </c>
      <c r="B221" s="30" t="s">
        <v>350</v>
      </c>
      <c r="C221" s="30" t="s">
        <v>357</v>
      </c>
      <c r="D221" s="30">
        <v>2</v>
      </c>
      <c r="E221" s="30">
        <v>4200</v>
      </c>
      <c r="F221" s="29">
        <f t="shared" si="81"/>
        <v>0.97297297297297303</v>
      </c>
      <c r="G221" s="31">
        <f t="shared" si="82"/>
        <v>49037.83783783784</v>
      </c>
      <c r="H221" s="30">
        <v>441</v>
      </c>
      <c r="I221" s="30">
        <v>0.5726</v>
      </c>
      <c r="J221" s="30">
        <v>278</v>
      </c>
      <c r="K221" s="33">
        <v>711</v>
      </c>
      <c r="L221">
        <f t="shared" si="83"/>
        <v>433</v>
      </c>
      <c r="M221">
        <f t="shared" si="84"/>
        <v>163</v>
      </c>
      <c r="N221">
        <f t="shared" si="85"/>
        <v>0.40115473441108551</v>
      </c>
      <c r="O221" s="4">
        <f t="shared" si="86"/>
        <v>0.5726</v>
      </c>
      <c r="U221" s="3">
        <f t="shared" si="87"/>
        <v>278</v>
      </c>
      <c r="V221">
        <f t="shared" si="88"/>
        <v>541.25</v>
      </c>
      <c r="W221">
        <f t="shared" si="89"/>
        <v>223.875</v>
      </c>
      <c r="X221">
        <f t="shared" si="93"/>
        <v>-341.95729087692695</v>
      </c>
      <c r="Y221">
        <f t="shared" si="94"/>
        <v>402.80637161991405</v>
      </c>
      <c r="Z221">
        <f t="shared" si="90"/>
        <v>402.80637161991405</v>
      </c>
      <c r="AA221">
        <f t="shared" si="91"/>
        <v>0.33058913925157329</v>
      </c>
      <c r="AB221">
        <f t="shared" si="95"/>
        <v>0.58897175519630496</v>
      </c>
      <c r="AC221">
        <f t="shared" si="92"/>
        <v>86593.175129491079</v>
      </c>
      <c r="AD221" s="4">
        <f t="shared" si="96"/>
        <v>51955.905077694646</v>
      </c>
      <c r="AE221" s="77">
        <f t="shared" si="97"/>
        <v>49037.83783783784</v>
      </c>
      <c r="AF221" s="77">
        <f t="shared" si="98"/>
        <v>2918.0672398568058</v>
      </c>
      <c r="AH221" s="79">
        <f t="shared" si="99"/>
        <v>7165.8230215550429</v>
      </c>
      <c r="AI221" s="79">
        <f t="shared" si="100"/>
        <v>-40765.823021555043</v>
      </c>
      <c r="AJ221" s="79">
        <f t="shared" si="101"/>
        <v>-16765.823021555043</v>
      </c>
      <c r="AK221" s="80">
        <f t="shared" si="102"/>
        <v>-16765.823021555043</v>
      </c>
      <c r="AL221" s="80">
        <f t="shared" si="103"/>
        <v>-22765.823021555043</v>
      </c>
      <c r="AM221" s="80">
        <f t="shared" si="104"/>
        <v>-37847.755781698237</v>
      </c>
      <c r="AN221" s="80">
        <f t="shared" si="105"/>
        <v>-13847.755781698237</v>
      </c>
      <c r="AO221" s="80">
        <f t="shared" si="106"/>
        <v>-13847.755781698237</v>
      </c>
      <c r="AP221" s="80">
        <f t="shared" si="107"/>
        <v>-19847.755781698237</v>
      </c>
    </row>
    <row r="222" spans="1:42">
      <c r="A222" s="30" t="s">
        <v>268</v>
      </c>
      <c r="B222" s="30" t="s">
        <v>350</v>
      </c>
      <c r="C222" s="30" t="s">
        <v>356</v>
      </c>
      <c r="D222" s="30">
        <v>1</v>
      </c>
      <c r="E222" s="30">
        <v>2500</v>
      </c>
      <c r="F222" s="29">
        <f t="shared" si="81"/>
        <v>0.97297297297297303</v>
      </c>
      <c r="G222" s="31">
        <f t="shared" si="82"/>
        <v>29189.18918918919</v>
      </c>
      <c r="H222" s="30">
        <v>356</v>
      </c>
      <c r="I222" s="30">
        <v>0.42470000000000002</v>
      </c>
      <c r="J222" s="30">
        <v>98</v>
      </c>
      <c r="K222" s="33">
        <v>460</v>
      </c>
      <c r="L222">
        <f t="shared" si="83"/>
        <v>362</v>
      </c>
      <c r="M222">
        <f t="shared" si="84"/>
        <v>258</v>
      </c>
      <c r="N222">
        <f t="shared" si="85"/>
        <v>0.67016574585635358</v>
      </c>
      <c r="O222" s="4">
        <f t="shared" si="86"/>
        <v>0.42470000000000002</v>
      </c>
      <c r="U222" s="3">
        <f t="shared" si="87"/>
        <v>98</v>
      </c>
      <c r="V222">
        <f t="shared" si="88"/>
        <v>452.5</v>
      </c>
      <c r="W222">
        <f t="shared" si="89"/>
        <v>52.75</v>
      </c>
      <c r="X222">
        <f t="shared" si="93"/>
        <v>-285.88577204953248</v>
      </c>
      <c r="Y222">
        <f t="shared" si="94"/>
        <v>269.54943770533231</v>
      </c>
      <c r="Z222">
        <f t="shared" si="90"/>
        <v>269.54943770533231</v>
      </c>
      <c r="AA222">
        <f t="shared" si="91"/>
        <v>0.47911477945929792</v>
      </c>
      <c r="AB222">
        <f t="shared" si="95"/>
        <v>0.47142856353591167</v>
      </c>
      <c r="AC222">
        <f t="shared" si="92"/>
        <v>46381.756040058193</v>
      </c>
      <c r="AD222" s="4">
        <f t="shared" si="96"/>
        <v>27829.053624034914</v>
      </c>
      <c r="AE222" s="77">
        <f t="shared" si="97"/>
        <v>29189.18918918919</v>
      </c>
      <c r="AF222" s="77">
        <f t="shared" si="98"/>
        <v>-1360.1355651542763</v>
      </c>
      <c r="AH222" s="79">
        <f t="shared" si="99"/>
        <v>5735.7141896869252</v>
      </c>
      <c r="AI222" s="79">
        <f t="shared" si="100"/>
        <v>-39335.714189686929</v>
      </c>
      <c r="AJ222" s="79">
        <f t="shared" si="101"/>
        <v>-15335.714189686925</v>
      </c>
      <c r="AK222" s="80">
        <f t="shared" si="102"/>
        <v>-15335.714189686925</v>
      </c>
      <c r="AL222" s="80">
        <f t="shared" si="103"/>
        <v>-21335.714189686925</v>
      </c>
      <c r="AM222" s="80">
        <f t="shared" si="104"/>
        <v>-40695.849754841205</v>
      </c>
      <c r="AN222" s="80">
        <f t="shared" si="105"/>
        <v>-16695.849754841202</v>
      </c>
      <c r="AO222" s="80">
        <f t="shared" si="106"/>
        <v>-16695.849754841202</v>
      </c>
      <c r="AP222" s="80">
        <f t="shared" si="107"/>
        <v>-22695.849754841202</v>
      </c>
    </row>
    <row r="223" spans="1:42">
      <c r="A223" s="30" t="s">
        <v>269</v>
      </c>
      <c r="B223" s="30" t="s">
        <v>351</v>
      </c>
      <c r="C223" s="30" t="s">
        <v>356</v>
      </c>
      <c r="D223" s="30">
        <v>1</v>
      </c>
      <c r="E223" s="30">
        <v>2500</v>
      </c>
      <c r="F223" s="29">
        <f t="shared" si="81"/>
        <v>0.97297297297297303</v>
      </c>
      <c r="G223" s="31">
        <f t="shared" si="82"/>
        <v>29189.18918918919</v>
      </c>
      <c r="H223" s="30">
        <v>437</v>
      </c>
      <c r="I223" s="30">
        <v>7.9500000000000001E-2</v>
      </c>
      <c r="J223" s="30">
        <v>108</v>
      </c>
      <c r="K223" s="33">
        <v>507</v>
      </c>
      <c r="L223">
        <f t="shared" si="83"/>
        <v>399</v>
      </c>
      <c r="M223">
        <f t="shared" si="84"/>
        <v>329</v>
      </c>
      <c r="N223">
        <f t="shared" si="85"/>
        <v>0.75964912280701746</v>
      </c>
      <c r="O223" s="4">
        <f t="shared" si="86"/>
        <v>7.9500000000000001E-2</v>
      </c>
      <c r="U223" s="3">
        <f t="shared" si="87"/>
        <v>108</v>
      </c>
      <c r="V223">
        <f t="shared" si="88"/>
        <v>498.75</v>
      </c>
      <c r="W223">
        <f t="shared" si="89"/>
        <v>58.125</v>
      </c>
      <c r="X223">
        <f t="shared" si="93"/>
        <v>-315.10614101592114</v>
      </c>
      <c r="Y223">
        <f t="shared" si="94"/>
        <v>297.09178354814253</v>
      </c>
      <c r="Z223">
        <f t="shared" si="90"/>
        <v>297.09178354814253</v>
      </c>
      <c r="AA223">
        <f t="shared" si="91"/>
        <v>0.4791313955852482</v>
      </c>
      <c r="AB223">
        <f t="shared" si="95"/>
        <v>0.47141541353383459</v>
      </c>
      <c r="AC223">
        <f t="shared" si="92"/>
        <v>51119.580789581014</v>
      </c>
      <c r="AD223" s="4">
        <f t="shared" si="96"/>
        <v>30671.748473748608</v>
      </c>
      <c r="AE223" s="77">
        <f t="shared" si="97"/>
        <v>29189.18918918919</v>
      </c>
      <c r="AF223" s="77">
        <f t="shared" si="98"/>
        <v>1482.5592845594183</v>
      </c>
      <c r="AH223" s="79">
        <f t="shared" si="99"/>
        <v>5735.5541979949867</v>
      </c>
      <c r="AI223" s="79">
        <f t="shared" si="100"/>
        <v>-39335.554197994985</v>
      </c>
      <c r="AJ223" s="79">
        <f t="shared" si="101"/>
        <v>-15335.554197994987</v>
      </c>
      <c r="AK223" s="80">
        <f t="shared" si="102"/>
        <v>-15335.554197994987</v>
      </c>
      <c r="AL223" s="80">
        <f t="shared" si="103"/>
        <v>-21335.554197994985</v>
      </c>
      <c r="AM223" s="80">
        <f t="shared" si="104"/>
        <v>-37852.99491343557</v>
      </c>
      <c r="AN223" s="80">
        <f t="shared" si="105"/>
        <v>-13852.994913435568</v>
      </c>
      <c r="AO223" s="80">
        <f t="shared" si="106"/>
        <v>-13852.994913435568</v>
      </c>
      <c r="AP223" s="80">
        <f t="shared" si="107"/>
        <v>-19852.994913435567</v>
      </c>
    </row>
    <row r="224" spans="1:42">
      <c r="A224" s="30" t="s">
        <v>270</v>
      </c>
      <c r="B224" s="30" t="s">
        <v>351</v>
      </c>
      <c r="C224" s="30" t="s">
        <v>356</v>
      </c>
      <c r="D224" s="30">
        <v>2</v>
      </c>
      <c r="E224" s="30">
        <v>3300</v>
      </c>
      <c r="F224" s="29">
        <f t="shared" si="81"/>
        <v>0.97297297297297303</v>
      </c>
      <c r="G224" s="31">
        <f t="shared" si="82"/>
        <v>38529.729729729734</v>
      </c>
      <c r="H224" s="30">
        <v>461</v>
      </c>
      <c r="I224" s="30">
        <v>0.31780000000000003</v>
      </c>
      <c r="J224" s="30">
        <v>270</v>
      </c>
      <c r="K224" s="33">
        <v>543</v>
      </c>
      <c r="L224">
        <f t="shared" si="83"/>
        <v>273</v>
      </c>
      <c r="M224">
        <f t="shared" si="84"/>
        <v>191</v>
      </c>
      <c r="N224">
        <f t="shared" si="85"/>
        <v>0.65970695970695969</v>
      </c>
      <c r="O224" s="4">
        <f t="shared" si="86"/>
        <v>0.31780000000000003</v>
      </c>
      <c r="U224" s="3">
        <f t="shared" si="87"/>
        <v>270</v>
      </c>
      <c r="V224">
        <f t="shared" si="88"/>
        <v>341.25</v>
      </c>
      <c r="W224">
        <f t="shared" si="89"/>
        <v>235.875</v>
      </c>
      <c r="X224">
        <f t="shared" si="93"/>
        <v>-215.5989385898408</v>
      </c>
      <c r="Y224">
        <f t="shared" si="94"/>
        <v>301.32595716451863</v>
      </c>
      <c r="Z224">
        <f t="shared" si="90"/>
        <v>301.32595716451863</v>
      </c>
      <c r="AA224">
        <f t="shared" si="91"/>
        <v>0.19179767667258205</v>
      </c>
      <c r="AB224">
        <f t="shared" si="95"/>
        <v>0.69881131868131863</v>
      </c>
      <c r="AC224">
        <f t="shared" si="92"/>
        <v>76858.046159852442</v>
      </c>
      <c r="AD224" s="4">
        <f t="shared" si="96"/>
        <v>46114.827695911466</v>
      </c>
      <c r="AE224" s="77">
        <f t="shared" si="97"/>
        <v>38529.729729729734</v>
      </c>
      <c r="AF224" s="77">
        <f t="shared" si="98"/>
        <v>7585.0979661817328</v>
      </c>
      <c r="AH224" s="79">
        <f t="shared" si="99"/>
        <v>8502.2043772893776</v>
      </c>
      <c r="AI224" s="79">
        <f t="shared" si="100"/>
        <v>-42102.204377289381</v>
      </c>
      <c r="AJ224" s="79">
        <f t="shared" si="101"/>
        <v>-18102.204377289378</v>
      </c>
      <c r="AK224" s="80">
        <f t="shared" si="102"/>
        <v>-18102.204377289378</v>
      </c>
      <c r="AL224" s="80">
        <f t="shared" si="103"/>
        <v>-24102.204377289378</v>
      </c>
      <c r="AM224" s="80">
        <f t="shared" si="104"/>
        <v>-34517.106411107648</v>
      </c>
      <c r="AN224" s="80">
        <f t="shared" si="105"/>
        <v>-10517.106411107645</v>
      </c>
      <c r="AO224" s="80">
        <f t="shared" si="106"/>
        <v>-10517.106411107645</v>
      </c>
      <c r="AP224" s="80">
        <f t="shared" si="107"/>
        <v>-16517.106411107645</v>
      </c>
    </row>
    <row r="225" spans="1:42">
      <c r="A225" s="30" t="s">
        <v>271</v>
      </c>
      <c r="B225" s="30" t="s">
        <v>351</v>
      </c>
      <c r="C225" s="30" t="s">
        <v>357</v>
      </c>
      <c r="D225" s="30">
        <v>1</v>
      </c>
      <c r="E225" s="30">
        <v>4500</v>
      </c>
      <c r="F225" s="29">
        <f t="shared" si="81"/>
        <v>0.97297297297297303</v>
      </c>
      <c r="G225" s="31">
        <f t="shared" si="82"/>
        <v>52540.54054054054</v>
      </c>
      <c r="H225" s="30">
        <v>669</v>
      </c>
      <c r="I225" s="30">
        <v>0.31230000000000002</v>
      </c>
      <c r="J225" s="30">
        <v>186</v>
      </c>
      <c r="K225" s="33">
        <v>829</v>
      </c>
      <c r="L225">
        <f t="shared" si="83"/>
        <v>643</v>
      </c>
      <c r="M225">
        <f t="shared" si="84"/>
        <v>483</v>
      </c>
      <c r="N225">
        <f t="shared" si="85"/>
        <v>0.7009331259720063</v>
      </c>
      <c r="O225" s="4">
        <f t="shared" si="86"/>
        <v>0.31230000000000002</v>
      </c>
      <c r="U225" s="3">
        <f t="shared" si="87"/>
        <v>186</v>
      </c>
      <c r="V225">
        <f t="shared" si="88"/>
        <v>803.75</v>
      </c>
      <c r="W225">
        <f t="shared" si="89"/>
        <v>105.625</v>
      </c>
      <c r="X225">
        <f t="shared" si="93"/>
        <v>-507.80262825372756</v>
      </c>
      <c r="Y225">
        <f t="shared" si="94"/>
        <v>484.74941559262066</v>
      </c>
      <c r="Z225">
        <f t="shared" si="90"/>
        <v>484.74941559262066</v>
      </c>
      <c r="AA225">
        <f t="shared" si="91"/>
        <v>0.47169445174820612</v>
      </c>
      <c r="AB225">
        <f t="shared" si="95"/>
        <v>0.4773010108864697</v>
      </c>
      <c r="AC225">
        <f t="shared" si="92"/>
        <v>84450.555922478889</v>
      </c>
      <c r="AD225" s="4">
        <f t="shared" si="96"/>
        <v>50670.333553487333</v>
      </c>
      <c r="AE225" s="77">
        <f t="shared" si="97"/>
        <v>52540.54054054054</v>
      </c>
      <c r="AF225" s="77">
        <f t="shared" si="98"/>
        <v>-1870.2069870532068</v>
      </c>
      <c r="AH225" s="79">
        <f t="shared" si="99"/>
        <v>5807.1622991187151</v>
      </c>
      <c r="AI225" s="79">
        <f t="shared" si="100"/>
        <v>-39407.162299118718</v>
      </c>
      <c r="AJ225" s="79">
        <f t="shared" si="101"/>
        <v>-15407.162299118714</v>
      </c>
      <c r="AK225" s="80">
        <f t="shared" si="102"/>
        <v>-15407.162299118714</v>
      </c>
      <c r="AL225" s="80">
        <f t="shared" si="103"/>
        <v>-21407.162299118714</v>
      </c>
      <c r="AM225" s="80">
        <f t="shared" si="104"/>
        <v>-41277.369286171925</v>
      </c>
      <c r="AN225" s="80">
        <f t="shared" si="105"/>
        <v>-17277.369286171921</v>
      </c>
      <c r="AO225" s="80">
        <f t="shared" si="106"/>
        <v>-17277.369286171921</v>
      </c>
      <c r="AP225" s="80">
        <f t="shared" si="107"/>
        <v>-23277.369286171921</v>
      </c>
    </row>
    <row r="226" spans="1:42">
      <c r="A226" s="30" t="s">
        <v>272</v>
      </c>
      <c r="B226" s="30" t="s">
        <v>344</v>
      </c>
      <c r="C226" s="30" t="s">
        <v>356</v>
      </c>
      <c r="D226" s="30">
        <v>1</v>
      </c>
      <c r="E226" s="30">
        <v>500</v>
      </c>
      <c r="F226" s="29">
        <f t="shared" si="81"/>
        <v>0.97297297297297303</v>
      </c>
      <c r="G226" s="31">
        <f t="shared" si="82"/>
        <v>5837.8378378378384</v>
      </c>
      <c r="H226" s="30">
        <v>121</v>
      </c>
      <c r="I226" s="30">
        <v>0.39729999999999999</v>
      </c>
      <c r="J226" s="30">
        <v>50</v>
      </c>
      <c r="K226" s="33">
        <v>174</v>
      </c>
      <c r="L226">
        <f t="shared" si="83"/>
        <v>124</v>
      </c>
      <c r="M226">
        <f t="shared" si="84"/>
        <v>71</v>
      </c>
      <c r="N226">
        <f t="shared" si="85"/>
        <v>0.5580645161290323</v>
      </c>
      <c r="O226" s="4">
        <f t="shared" si="86"/>
        <v>0.39729999999999999</v>
      </c>
      <c r="U226" s="3">
        <f t="shared" si="87"/>
        <v>50</v>
      </c>
      <c r="V226">
        <f t="shared" si="88"/>
        <v>155</v>
      </c>
      <c r="W226">
        <f t="shared" si="89"/>
        <v>34.5</v>
      </c>
      <c r="X226">
        <f t="shared" si="93"/>
        <v>-97.92772302249179</v>
      </c>
      <c r="Y226">
        <f t="shared" si="94"/>
        <v>100.54732120293151</v>
      </c>
      <c r="Z226">
        <f t="shared" si="90"/>
        <v>100.54732120293151</v>
      </c>
      <c r="AA226">
        <f t="shared" si="91"/>
        <v>0.42611174969633236</v>
      </c>
      <c r="AB226">
        <f t="shared" si="95"/>
        <v>0.51337516129032257</v>
      </c>
      <c r="AC226">
        <f t="shared" si="92"/>
        <v>18840.751492550666</v>
      </c>
      <c r="AD226" s="4">
        <f t="shared" si="96"/>
        <v>11304.450895530399</v>
      </c>
      <c r="AE226" s="77">
        <f t="shared" si="97"/>
        <v>5837.8378378378384</v>
      </c>
      <c r="AF226" s="77">
        <f t="shared" si="98"/>
        <v>5466.6130576925607</v>
      </c>
      <c r="AH226" s="79">
        <f t="shared" si="99"/>
        <v>6246.0644623655917</v>
      </c>
      <c r="AI226" s="79">
        <f t="shared" si="100"/>
        <v>-39846.06446236559</v>
      </c>
      <c r="AJ226" s="79">
        <f t="shared" si="101"/>
        <v>-15846.064462365592</v>
      </c>
      <c r="AK226" s="80">
        <f t="shared" si="102"/>
        <v>-15846.064462365592</v>
      </c>
      <c r="AL226" s="80">
        <f t="shared" si="103"/>
        <v>-21846.06446236559</v>
      </c>
      <c r="AM226" s="80">
        <f t="shared" si="104"/>
        <v>-34379.451404673033</v>
      </c>
      <c r="AN226" s="80">
        <f t="shared" si="105"/>
        <v>-10379.451404673031</v>
      </c>
      <c r="AO226" s="80">
        <f t="shared" si="106"/>
        <v>-10379.451404673031</v>
      </c>
      <c r="AP226" s="80">
        <f t="shared" si="107"/>
        <v>-16379.451404673029</v>
      </c>
    </row>
    <row r="227" spans="1:42">
      <c r="A227" s="30" t="s">
        <v>273</v>
      </c>
      <c r="B227" s="30" t="s">
        <v>351</v>
      </c>
      <c r="C227" s="30" t="s">
        <v>357</v>
      </c>
      <c r="D227" s="30">
        <v>2</v>
      </c>
      <c r="E227" s="30">
        <v>4200</v>
      </c>
      <c r="F227" s="29">
        <f t="shared" si="81"/>
        <v>0.97297297297297303</v>
      </c>
      <c r="G227" s="31">
        <f t="shared" si="82"/>
        <v>49037.83783783784</v>
      </c>
      <c r="H227" s="30">
        <v>437</v>
      </c>
      <c r="I227" s="30">
        <v>0.61099999999999999</v>
      </c>
      <c r="J227" s="30">
        <v>319</v>
      </c>
      <c r="K227" s="33">
        <v>815</v>
      </c>
      <c r="L227">
        <f t="shared" si="83"/>
        <v>496</v>
      </c>
      <c r="M227">
        <f t="shared" si="84"/>
        <v>118</v>
      </c>
      <c r="N227">
        <f t="shared" si="85"/>
        <v>0.29032258064516131</v>
      </c>
      <c r="O227" s="4">
        <f t="shared" si="86"/>
        <v>0.61099999999999999</v>
      </c>
      <c r="U227" s="3">
        <f t="shared" si="87"/>
        <v>319</v>
      </c>
      <c r="V227">
        <f t="shared" si="88"/>
        <v>620</v>
      </c>
      <c r="W227">
        <f t="shared" si="89"/>
        <v>257</v>
      </c>
      <c r="X227">
        <f t="shared" si="93"/>
        <v>-391.71089208996716</v>
      </c>
      <c r="Y227">
        <f t="shared" si="94"/>
        <v>461.68928481172605</v>
      </c>
      <c r="Z227">
        <f t="shared" si="90"/>
        <v>461.68928481172605</v>
      </c>
      <c r="AA227">
        <f t="shared" si="91"/>
        <v>0.33014400776084846</v>
      </c>
      <c r="AB227">
        <f t="shared" si="95"/>
        <v>0.58932403225806462</v>
      </c>
      <c r="AC227">
        <f t="shared" si="92"/>
        <v>99310.875706089777</v>
      </c>
      <c r="AD227" s="4">
        <f t="shared" si="96"/>
        <v>59586.52542365386</v>
      </c>
      <c r="AE227" s="77">
        <f t="shared" si="97"/>
        <v>49037.83783783784</v>
      </c>
      <c r="AF227" s="77">
        <f t="shared" si="98"/>
        <v>10548.68758581602</v>
      </c>
      <c r="AH227" s="79">
        <f t="shared" si="99"/>
        <v>7170.109059139786</v>
      </c>
      <c r="AI227" s="79">
        <f t="shared" si="100"/>
        <v>-40770.109059139788</v>
      </c>
      <c r="AJ227" s="79">
        <f t="shared" si="101"/>
        <v>-16770.109059139788</v>
      </c>
      <c r="AK227" s="80">
        <f t="shared" si="102"/>
        <v>-16770.109059139788</v>
      </c>
      <c r="AL227" s="80">
        <f t="shared" si="103"/>
        <v>-22770.109059139788</v>
      </c>
      <c r="AM227" s="80">
        <f t="shared" si="104"/>
        <v>-30221.421473323768</v>
      </c>
      <c r="AN227" s="80">
        <f t="shared" si="105"/>
        <v>-6221.4214733237677</v>
      </c>
      <c r="AO227" s="80">
        <f t="shared" si="106"/>
        <v>-6221.4214733237677</v>
      </c>
      <c r="AP227" s="80">
        <f t="shared" si="107"/>
        <v>-12221.421473323768</v>
      </c>
    </row>
    <row r="228" spans="1:42">
      <c r="A228" s="30" t="s">
        <v>274</v>
      </c>
      <c r="B228" s="30" t="s">
        <v>352</v>
      </c>
      <c r="C228" s="30" t="s">
        <v>356</v>
      </c>
      <c r="D228" s="30">
        <v>2</v>
      </c>
      <c r="E228" s="30">
        <v>3600</v>
      </c>
      <c r="F228" s="29">
        <f t="shared" si="81"/>
        <v>0.97297297297297303</v>
      </c>
      <c r="G228" s="31">
        <f t="shared" si="82"/>
        <v>42032.432432432433</v>
      </c>
      <c r="H228" s="30">
        <v>663</v>
      </c>
      <c r="I228" s="30">
        <v>0.2329</v>
      </c>
      <c r="J228" s="30">
        <v>332</v>
      </c>
      <c r="K228" s="33">
        <v>805</v>
      </c>
      <c r="L228">
        <f t="shared" si="83"/>
        <v>473</v>
      </c>
      <c r="M228">
        <f t="shared" si="84"/>
        <v>331</v>
      </c>
      <c r="N228">
        <f t="shared" si="85"/>
        <v>0.65983086680761105</v>
      </c>
      <c r="O228" s="4">
        <f t="shared" si="86"/>
        <v>0.2329</v>
      </c>
      <c r="U228" s="3">
        <f t="shared" si="87"/>
        <v>332</v>
      </c>
      <c r="V228">
        <f t="shared" si="88"/>
        <v>591.25</v>
      </c>
      <c r="W228">
        <f t="shared" si="89"/>
        <v>272.875</v>
      </c>
      <c r="X228">
        <f t="shared" si="93"/>
        <v>-373.54687894869852</v>
      </c>
      <c r="Y228">
        <f t="shared" si="94"/>
        <v>454.17647523376291</v>
      </c>
      <c r="Z228">
        <f t="shared" si="90"/>
        <v>454.17647523376291</v>
      </c>
      <c r="AA228">
        <f t="shared" si="91"/>
        <v>0.30664097291122694</v>
      </c>
      <c r="AB228">
        <f t="shared" si="95"/>
        <v>0.60792433403805501</v>
      </c>
      <c r="AC228">
        <f t="shared" si="92"/>
        <v>100778.29990341632</v>
      </c>
      <c r="AD228" s="4">
        <f t="shared" si="96"/>
        <v>60466.979942049787</v>
      </c>
      <c r="AE228" s="77">
        <f t="shared" si="97"/>
        <v>42032.432432432433</v>
      </c>
      <c r="AF228" s="77">
        <f t="shared" si="98"/>
        <v>18434.547509617354</v>
      </c>
      <c r="AH228" s="79">
        <f t="shared" si="99"/>
        <v>7396.4127307963354</v>
      </c>
      <c r="AI228" s="79">
        <f t="shared" si="100"/>
        <v>-40996.412730796335</v>
      </c>
      <c r="AJ228" s="79">
        <f t="shared" si="101"/>
        <v>-16996.412730796335</v>
      </c>
      <c r="AK228" s="80">
        <f t="shared" si="102"/>
        <v>-16996.412730796335</v>
      </c>
      <c r="AL228" s="80">
        <f t="shared" si="103"/>
        <v>-22996.412730796335</v>
      </c>
      <c r="AM228" s="80">
        <f t="shared" si="104"/>
        <v>-22561.865221178981</v>
      </c>
      <c r="AN228" s="80">
        <f t="shared" si="105"/>
        <v>1438.1347788210187</v>
      </c>
      <c r="AO228" s="80">
        <f t="shared" si="106"/>
        <v>1438.1347788210187</v>
      </c>
      <c r="AP228" s="80">
        <f t="shared" si="107"/>
        <v>-4561.8652211789813</v>
      </c>
    </row>
    <row r="229" spans="1:42">
      <c r="A229" s="30" t="s">
        <v>275</v>
      </c>
      <c r="B229" s="30" t="s">
        <v>352</v>
      </c>
      <c r="C229" s="30" t="s">
        <v>357</v>
      </c>
      <c r="D229" s="30">
        <v>1</v>
      </c>
      <c r="E229" s="30">
        <v>4000</v>
      </c>
      <c r="F229" s="29">
        <f t="shared" si="81"/>
        <v>0.97297297297297303</v>
      </c>
      <c r="G229" s="31">
        <f t="shared" si="82"/>
        <v>46702.702702702707</v>
      </c>
      <c r="H229" s="30">
        <v>337</v>
      </c>
      <c r="I229" s="30">
        <v>0.50680000000000003</v>
      </c>
      <c r="J229" s="30">
        <v>179</v>
      </c>
      <c r="K229" s="33">
        <v>629</v>
      </c>
      <c r="L229">
        <f t="shared" si="83"/>
        <v>450</v>
      </c>
      <c r="M229">
        <f t="shared" si="84"/>
        <v>158</v>
      </c>
      <c r="N229">
        <f t="shared" si="85"/>
        <v>0.38088888888888894</v>
      </c>
      <c r="O229" s="4">
        <f t="shared" si="86"/>
        <v>0.50680000000000003</v>
      </c>
      <c r="U229" s="3">
        <f t="shared" si="87"/>
        <v>179</v>
      </c>
      <c r="V229">
        <f t="shared" si="88"/>
        <v>562.5</v>
      </c>
      <c r="W229">
        <f t="shared" si="89"/>
        <v>122.75</v>
      </c>
      <c r="X229">
        <f t="shared" si="93"/>
        <v>-355.38286580742988</v>
      </c>
      <c r="Y229">
        <f t="shared" si="94"/>
        <v>363.66366565579983</v>
      </c>
      <c r="Z229">
        <f t="shared" si="90"/>
        <v>363.66366565579983</v>
      </c>
      <c r="AA229">
        <f t="shared" si="91"/>
        <v>0.42829096116586635</v>
      </c>
      <c r="AB229">
        <f t="shared" si="95"/>
        <v>0.51165053333333343</v>
      </c>
      <c r="AC229">
        <f t="shared" si="92"/>
        <v>67915.078597661937</v>
      </c>
      <c r="AD229" s="4">
        <f t="shared" si="96"/>
        <v>40749.047158597161</v>
      </c>
      <c r="AE229" s="77">
        <f t="shared" si="97"/>
        <v>46702.702702702707</v>
      </c>
      <c r="AF229" s="77">
        <f t="shared" si="98"/>
        <v>-5953.6555441055461</v>
      </c>
      <c r="AH229" s="79">
        <f t="shared" si="99"/>
        <v>6225.0814888888899</v>
      </c>
      <c r="AI229" s="79">
        <f t="shared" si="100"/>
        <v>-39825.081488888893</v>
      </c>
      <c r="AJ229" s="79">
        <f t="shared" si="101"/>
        <v>-15825.081488888889</v>
      </c>
      <c r="AK229" s="80">
        <f t="shared" si="102"/>
        <v>-15825.081488888889</v>
      </c>
      <c r="AL229" s="80">
        <f t="shared" si="103"/>
        <v>-21825.081488888889</v>
      </c>
      <c r="AM229" s="80">
        <f t="shared" si="104"/>
        <v>-45778.737032994439</v>
      </c>
      <c r="AN229" s="80">
        <f t="shared" si="105"/>
        <v>-21778.737032994435</v>
      </c>
      <c r="AO229" s="80">
        <f t="shared" si="106"/>
        <v>-21778.737032994435</v>
      </c>
      <c r="AP229" s="80">
        <f t="shared" si="107"/>
        <v>-27778.737032994435</v>
      </c>
    </row>
    <row r="230" spans="1:42">
      <c r="A230" s="30" t="s">
        <v>276</v>
      </c>
      <c r="B230" s="30" t="s">
        <v>352</v>
      </c>
      <c r="C230" s="30" t="s">
        <v>357</v>
      </c>
      <c r="D230" s="30">
        <v>2</v>
      </c>
      <c r="E230" s="30">
        <v>5500</v>
      </c>
      <c r="F230" s="29">
        <f t="shared" si="81"/>
        <v>0.97297297297297303</v>
      </c>
      <c r="G230" s="31">
        <f t="shared" si="82"/>
        <v>64216.21621621622</v>
      </c>
      <c r="H230" s="30">
        <v>447</v>
      </c>
      <c r="I230" s="30">
        <v>0.61639999999999995</v>
      </c>
      <c r="J230" s="30">
        <v>227</v>
      </c>
      <c r="K230" s="33">
        <v>813</v>
      </c>
      <c r="L230">
        <f t="shared" si="83"/>
        <v>586</v>
      </c>
      <c r="M230">
        <f t="shared" si="84"/>
        <v>220</v>
      </c>
      <c r="N230">
        <f t="shared" si="85"/>
        <v>0.40034129692832765</v>
      </c>
      <c r="O230" s="4">
        <f t="shared" si="86"/>
        <v>0.61639999999999995</v>
      </c>
      <c r="U230" s="3">
        <f t="shared" si="87"/>
        <v>227</v>
      </c>
      <c r="V230">
        <f t="shared" si="88"/>
        <v>732.5</v>
      </c>
      <c r="W230">
        <f t="shared" si="89"/>
        <v>153.75</v>
      </c>
      <c r="X230">
        <f t="shared" si="93"/>
        <v>-462.78746525145311</v>
      </c>
      <c r="Y230">
        <f t="shared" si="94"/>
        <v>470.52201794288595</v>
      </c>
      <c r="Z230">
        <f t="shared" si="90"/>
        <v>470.52201794288595</v>
      </c>
      <c r="AA230">
        <f t="shared" si="91"/>
        <v>0.43245326681622653</v>
      </c>
      <c r="AB230">
        <f t="shared" si="95"/>
        <v>0.50835648464163841</v>
      </c>
      <c r="AC230">
        <f t="shared" si="92"/>
        <v>87305.415430596418</v>
      </c>
      <c r="AD230" s="4">
        <f t="shared" si="96"/>
        <v>52383.24925835785</v>
      </c>
      <c r="AE230" s="77">
        <f t="shared" si="97"/>
        <v>64216.21621621622</v>
      </c>
      <c r="AF230" s="77">
        <f t="shared" si="98"/>
        <v>-11832.966957858371</v>
      </c>
      <c r="AH230" s="79">
        <f t="shared" si="99"/>
        <v>6185.0038964732676</v>
      </c>
      <c r="AI230" s="79">
        <f t="shared" si="100"/>
        <v>-39785.003896473267</v>
      </c>
      <c r="AJ230" s="79">
        <f t="shared" si="101"/>
        <v>-15785.003896473267</v>
      </c>
      <c r="AK230" s="80">
        <f t="shared" si="102"/>
        <v>-15785.003896473267</v>
      </c>
      <c r="AL230" s="80">
        <f t="shared" si="103"/>
        <v>-21785.003896473267</v>
      </c>
      <c r="AM230" s="80">
        <f t="shared" si="104"/>
        <v>-51617.970854331637</v>
      </c>
      <c r="AN230" s="80">
        <f t="shared" si="105"/>
        <v>-27617.970854331637</v>
      </c>
      <c r="AO230" s="80">
        <f t="shared" si="106"/>
        <v>-27617.970854331637</v>
      </c>
      <c r="AP230" s="80">
        <f t="shared" si="107"/>
        <v>-33617.970854331637</v>
      </c>
    </row>
    <row r="231" spans="1:42">
      <c r="A231" s="30" t="s">
        <v>277</v>
      </c>
      <c r="B231" s="30" t="s">
        <v>352</v>
      </c>
      <c r="C231" s="30" t="s">
        <v>356</v>
      </c>
      <c r="D231" s="30">
        <v>1</v>
      </c>
      <c r="E231" s="30">
        <v>3000</v>
      </c>
      <c r="F231" s="29">
        <f t="shared" si="81"/>
        <v>0.97297297297297303</v>
      </c>
      <c r="G231" s="31">
        <f t="shared" si="82"/>
        <v>35027.027027027027</v>
      </c>
      <c r="H231" s="30">
        <v>610</v>
      </c>
      <c r="I231" s="30">
        <v>0.1014</v>
      </c>
      <c r="J231" s="30">
        <v>115</v>
      </c>
      <c r="K231" s="33">
        <v>650</v>
      </c>
      <c r="L231">
        <f t="shared" si="83"/>
        <v>535</v>
      </c>
      <c r="M231">
        <f t="shared" si="84"/>
        <v>495</v>
      </c>
      <c r="N231">
        <f t="shared" si="85"/>
        <v>0.84018691588785044</v>
      </c>
      <c r="O231" s="4">
        <f t="shared" si="86"/>
        <v>0.1014</v>
      </c>
      <c r="U231" s="3">
        <f t="shared" si="87"/>
        <v>115</v>
      </c>
      <c r="V231">
        <f t="shared" si="88"/>
        <v>668.75</v>
      </c>
      <c r="W231">
        <f t="shared" si="89"/>
        <v>48.125</v>
      </c>
      <c r="X231">
        <f t="shared" si="93"/>
        <v>-422.51074045994443</v>
      </c>
      <c r="Y231">
        <f t="shared" si="94"/>
        <v>383.45013583522876</v>
      </c>
      <c r="Z231">
        <f t="shared" si="90"/>
        <v>383.45013583522876</v>
      </c>
      <c r="AA231">
        <f t="shared" si="91"/>
        <v>0.50142076386576262</v>
      </c>
      <c r="AB231">
        <f t="shared" si="95"/>
        <v>0.45377560747663548</v>
      </c>
      <c r="AC231">
        <f t="shared" si="92"/>
        <v>63510.116188854707</v>
      </c>
      <c r="AD231" s="4">
        <f t="shared" si="96"/>
        <v>38106.06971331282</v>
      </c>
      <c r="AE231" s="77">
        <f t="shared" si="97"/>
        <v>35027.027027027027</v>
      </c>
      <c r="AF231" s="77">
        <f t="shared" si="98"/>
        <v>3079.042686285793</v>
      </c>
      <c r="AH231" s="79">
        <f t="shared" si="99"/>
        <v>5520.936557632398</v>
      </c>
      <c r="AI231" s="79">
        <f t="shared" si="100"/>
        <v>-39120.936557632398</v>
      </c>
      <c r="AJ231" s="79">
        <f t="shared" si="101"/>
        <v>-15120.936557632398</v>
      </c>
      <c r="AK231" s="80">
        <f t="shared" si="102"/>
        <v>-15120.936557632398</v>
      </c>
      <c r="AL231" s="80">
        <f t="shared" si="103"/>
        <v>-21120.936557632398</v>
      </c>
      <c r="AM231" s="80">
        <f t="shared" si="104"/>
        <v>-36041.893871346605</v>
      </c>
      <c r="AN231" s="80">
        <f t="shared" si="105"/>
        <v>-12041.893871346605</v>
      </c>
      <c r="AO231" s="80">
        <f t="shared" si="106"/>
        <v>-12041.893871346605</v>
      </c>
      <c r="AP231" s="80">
        <f t="shared" si="107"/>
        <v>-18041.893871346605</v>
      </c>
    </row>
    <row r="232" spans="1:42">
      <c r="A232" s="30" t="s">
        <v>278</v>
      </c>
      <c r="B232" s="30" t="s">
        <v>353</v>
      </c>
      <c r="C232" s="30" t="s">
        <v>356</v>
      </c>
      <c r="D232" s="30">
        <v>2</v>
      </c>
      <c r="E232" s="30">
        <v>4000</v>
      </c>
      <c r="F232" s="29">
        <f t="shared" si="81"/>
        <v>0.97297297297297303</v>
      </c>
      <c r="G232" s="31">
        <f t="shared" si="82"/>
        <v>46702.702702702707</v>
      </c>
      <c r="H232" s="30">
        <v>302</v>
      </c>
      <c r="I232" s="30">
        <v>0.31509999999999999</v>
      </c>
      <c r="J232" s="30">
        <v>220</v>
      </c>
      <c r="K232" s="33">
        <v>534</v>
      </c>
      <c r="L232">
        <f t="shared" si="83"/>
        <v>314</v>
      </c>
      <c r="M232">
        <f t="shared" si="84"/>
        <v>82</v>
      </c>
      <c r="N232">
        <f t="shared" si="85"/>
        <v>0.30891719745222934</v>
      </c>
      <c r="O232" s="4">
        <f t="shared" si="86"/>
        <v>0.31509999999999999</v>
      </c>
      <c r="U232" s="3">
        <f t="shared" si="87"/>
        <v>220</v>
      </c>
      <c r="V232">
        <f t="shared" si="88"/>
        <v>392.5</v>
      </c>
      <c r="W232">
        <f t="shared" si="89"/>
        <v>180.75</v>
      </c>
      <c r="X232">
        <f t="shared" si="93"/>
        <v>-247.97826636340662</v>
      </c>
      <c r="Y232">
        <f t="shared" si="94"/>
        <v>301.30531336871366</v>
      </c>
      <c r="Z232">
        <f t="shared" si="90"/>
        <v>301.30531336871366</v>
      </c>
      <c r="AA232">
        <f t="shared" si="91"/>
        <v>0.30714729520691375</v>
      </c>
      <c r="AB232">
        <f t="shared" si="95"/>
        <v>0.60752363057324854</v>
      </c>
      <c r="AC232">
        <f t="shared" si="92"/>
        <v>66813.285729401527</v>
      </c>
      <c r="AD232" s="4">
        <f t="shared" si="96"/>
        <v>40087.971437640917</v>
      </c>
      <c r="AE232" s="77">
        <f t="shared" si="97"/>
        <v>46702.702702702707</v>
      </c>
      <c r="AF232" s="77">
        <f t="shared" si="98"/>
        <v>-6614.7312650617896</v>
      </c>
      <c r="AH232" s="79">
        <f t="shared" si="99"/>
        <v>7391.5375053078578</v>
      </c>
      <c r="AI232" s="79">
        <f t="shared" si="100"/>
        <v>-40991.537505307861</v>
      </c>
      <c r="AJ232" s="79">
        <f t="shared" si="101"/>
        <v>-16991.537505307857</v>
      </c>
      <c r="AK232" s="80">
        <f t="shared" si="102"/>
        <v>-16991.537505307857</v>
      </c>
      <c r="AL232" s="80">
        <f t="shared" si="103"/>
        <v>-22991.537505307857</v>
      </c>
      <c r="AM232" s="80">
        <f t="shared" si="104"/>
        <v>-47606.26877036965</v>
      </c>
      <c r="AN232" s="80">
        <f t="shared" si="105"/>
        <v>-23606.268770369647</v>
      </c>
      <c r="AO232" s="80">
        <f t="shared" si="106"/>
        <v>-23606.268770369647</v>
      </c>
      <c r="AP232" s="80">
        <f t="shared" si="107"/>
        <v>-29606.268770369647</v>
      </c>
    </row>
    <row r="233" spans="1:42">
      <c r="A233" s="30" t="s">
        <v>279</v>
      </c>
      <c r="B233" s="30" t="s">
        <v>353</v>
      </c>
      <c r="C233" s="30" t="s">
        <v>357</v>
      </c>
      <c r="D233" s="30">
        <v>1</v>
      </c>
      <c r="E233" s="30">
        <v>4000</v>
      </c>
      <c r="F233" s="29">
        <f t="shared" si="81"/>
        <v>0.97297297297297303</v>
      </c>
      <c r="G233" s="31">
        <f t="shared" si="82"/>
        <v>46702.702702702707</v>
      </c>
      <c r="H233" s="30">
        <v>213</v>
      </c>
      <c r="I233" s="30">
        <v>0.65210000000000001</v>
      </c>
      <c r="J233" s="30">
        <v>128</v>
      </c>
      <c r="K233" s="33">
        <v>450</v>
      </c>
      <c r="L233">
        <f t="shared" si="83"/>
        <v>322</v>
      </c>
      <c r="M233">
        <f t="shared" si="84"/>
        <v>85</v>
      </c>
      <c r="N233">
        <f t="shared" si="85"/>
        <v>0.31118012422360253</v>
      </c>
      <c r="O233" s="4">
        <f t="shared" si="86"/>
        <v>0.65210000000000001</v>
      </c>
      <c r="U233" s="3">
        <f t="shared" si="87"/>
        <v>128</v>
      </c>
      <c r="V233">
        <f t="shared" si="88"/>
        <v>402.5</v>
      </c>
      <c r="W233">
        <f t="shared" si="89"/>
        <v>87.75</v>
      </c>
      <c r="X233">
        <f t="shared" si="93"/>
        <v>-254.29618397776093</v>
      </c>
      <c r="Y233">
        <f t="shared" si="94"/>
        <v>260.17933409148344</v>
      </c>
      <c r="Z233">
        <f t="shared" si="90"/>
        <v>260.17933409148344</v>
      </c>
      <c r="AA233">
        <f t="shared" si="91"/>
        <v>0.42839586109685329</v>
      </c>
      <c r="AB233">
        <f t="shared" si="95"/>
        <v>0.51156751552795032</v>
      </c>
      <c r="AC233">
        <f t="shared" si="92"/>
        <v>48581.242869507303</v>
      </c>
      <c r="AD233" s="4">
        <f t="shared" si="96"/>
        <v>29148.745721704381</v>
      </c>
      <c r="AE233" s="77">
        <f t="shared" si="97"/>
        <v>46702.702702702707</v>
      </c>
      <c r="AF233" s="77">
        <f t="shared" si="98"/>
        <v>-17553.956980998326</v>
      </c>
      <c r="AH233" s="79">
        <f t="shared" si="99"/>
        <v>6224.0714389233954</v>
      </c>
      <c r="AI233" s="79">
        <f t="shared" si="100"/>
        <v>-39824.071438923398</v>
      </c>
      <c r="AJ233" s="79">
        <f t="shared" si="101"/>
        <v>-15824.071438923394</v>
      </c>
      <c r="AK233" s="80">
        <f t="shared" si="102"/>
        <v>-15824.071438923394</v>
      </c>
      <c r="AL233" s="80">
        <f t="shared" si="103"/>
        <v>-21824.071438923394</v>
      </c>
      <c r="AM233" s="80">
        <f t="shared" si="104"/>
        <v>-57378.028419921728</v>
      </c>
      <c r="AN233" s="80">
        <f t="shared" si="105"/>
        <v>-33378.02841992172</v>
      </c>
      <c r="AO233" s="80">
        <f t="shared" si="106"/>
        <v>-33378.02841992172</v>
      </c>
      <c r="AP233" s="80">
        <f t="shared" si="107"/>
        <v>-39378.02841992172</v>
      </c>
    </row>
    <row r="234" spans="1:42">
      <c r="A234" s="30" t="s">
        <v>280</v>
      </c>
      <c r="B234" s="30" t="s">
        <v>353</v>
      </c>
      <c r="C234" s="30" t="s">
        <v>357</v>
      </c>
      <c r="D234" s="30">
        <v>2</v>
      </c>
      <c r="E234" s="30">
        <v>5000</v>
      </c>
      <c r="F234" s="29">
        <f t="shared" si="81"/>
        <v>0.97297297297297303</v>
      </c>
      <c r="G234" s="31">
        <f t="shared" si="82"/>
        <v>58378.37837837838</v>
      </c>
      <c r="H234" s="30">
        <v>364</v>
      </c>
      <c r="I234" s="30">
        <v>0.51229999999999998</v>
      </c>
      <c r="J234" s="30">
        <v>152</v>
      </c>
      <c r="K234" s="33">
        <v>546</v>
      </c>
      <c r="L234">
        <f t="shared" si="83"/>
        <v>394</v>
      </c>
      <c r="M234">
        <f t="shared" si="84"/>
        <v>212</v>
      </c>
      <c r="N234">
        <f t="shared" si="85"/>
        <v>0.53045685279187826</v>
      </c>
      <c r="O234" s="4">
        <f t="shared" si="86"/>
        <v>0.51229999999999998</v>
      </c>
      <c r="U234" s="3">
        <f t="shared" si="87"/>
        <v>152</v>
      </c>
      <c r="V234">
        <f t="shared" si="88"/>
        <v>492.5</v>
      </c>
      <c r="W234">
        <f t="shared" si="89"/>
        <v>102.75</v>
      </c>
      <c r="X234">
        <f t="shared" si="93"/>
        <v>-311.15744250694974</v>
      </c>
      <c r="Y234">
        <f t="shared" si="94"/>
        <v>316.04552059641145</v>
      </c>
      <c r="Z234">
        <f t="shared" si="90"/>
        <v>316.04552059641145</v>
      </c>
      <c r="AA234">
        <f t="shared" si="91"/>
        <v>0.43308735146479482</v>
      </c>
      <c r="AB234">
        <f t="shared" si="95"/>
        <v>0.50785467005076135</v>
      </c>
      <c r="AC234">
        <f t="shared" si="92"/>
        <v>58584.395657981746</v>
      </c>
      <c r="AD234" s="4">
        <f t="shared" si="96"/>
        <v>35150.637394789046</v>
      </c>
      <c r="AE234" s="77">
        <f t="shared" si="97"/>
        <v>58378.37837837838</v>
      </c>
      <c r="AF234" s="77">
        <f t="shared" si="98"/>
        <v>-23227.740983589334</v>
      </c>
      <c r="AH234" s="79">
        <f t="shared" si="99"/>
        <v>6178.8984856175966</v>
      </c>
      <c r="AI234" s="79">
        <f t="shared" si="100"/>
        <v>-39778.898485617596</v>
      </c>
      <c r="AJ234" s="79">
        <f t="shared" si="101"/>
        <v>-15778.898485617596</v>
      </c>
      <c r="AK234" s="80">
        <f t="shared" si="102"/>
        <v>-15778.898485617596</v>
      </c>
      <c r="AL234" s="80">
        <f t="shared" si="103"/>
        <v>-21778.898485617596</v>
      </c>
      <c r="AM234" s="80">
        <f t="shared" si="104"/>
        <v>-63006.63946920693</v>
      </c>
      <c r="AN234" s="80">
        <f t="shared" si="105"/>
        <v>-39006.63946920693</v>
      </c>
      <c r="AO234" s="80">
        <f t="shared" si="106"/>
        <v>-39006.63946920693</v>
      </c>
      <c r="AP234" s="80">
        <f t="shared" si="107"/>
        <v>-45006.63946920693</v>
      </c>
    </row>
    <row r="235" spans="1:42">
      <c r="A235" s="30" t="s">
        <v>281</v>
      </c>
      <c r="B235" s="30" t="s">
        <v>353</v>
      </c>
      <c r="C235" s="30" t="s">
        <v>356</v>
      </c>
      <c r="D235" s="30">
        <v>1</v>
      </c>
      <c r="E235" s="30">
        <v>3200</v>
      </c>
      <c r="F235" s="29">
        <f t="shared" si="81"/>
        <v>0.97297297297297303</v>
      </c>
      <c r="G235" s="31">
        <f t="shared" si="82"/>
        <v>37362.162162162167</v>
      </c>
      <c r="H235" s="30">
        <v>251</v>
      </c>
      <c r="I235" s="30">
        <v>0.62739999999999996</v>
      </c>
      <c r="J235" s="30">
        <v>94</v>
      </c>
      <c r="K235" s="33">
        <v>528</v>
      </c>
      <c r="L235">
        <f t="shared" si="83"/>
        <v>434</v>
      </c>
      <c r="M235">
        <f t="shared" si="84"/>
        <v>157</v>
      </c>
      <c r="N235">
        <f t="shared" si="85"/>
        <v>0.38940092165898621</v>
      </c>
      <c r="O235" s="4">
        <f t="shared" si="86"/>
        <v>0.62739999999999996</v>
      </c>
      <c r="U235" s="3">
        <f t="shared" si="87"/>
        <v>94</v>
      </c>
      <c r="V235">
        <f t="shared" si="88"/>
        <v>542.5</v>
      </c>
      <c r="W235">
        <f t="shared" si="89"/>
        <v>39.75</v>
      </c>
      <c r="X235">
        <f t="shared" si="93"/>
        <v>-342.74703057872125</v>
      </c>
      <c r="Y235">
        <f t="shared" si="94"/>
        <v>311.41562421026032</v>
      </c>
      <c r="Z235">
        <f t="shared" si="90"/>
        <v>311.41562421026032</v>
      </c>
      <c r="AA235">
        <f t="shared" si="91"/>
        <v>0.50076612757651673</v>
      </c>
      <c r="AB235">
        <f t="shared" si="95"/>
        <v>0.45429368663594466</v>
      </c>
      <c r="AC235">
        <f t="shared" si="92"/>
        <v>51638.065479457277</v>
      </c>
      <c r="AD235" s="4">
        <f t="shared" si="96"/>
        <v>30982.839287674364</v>
      </c>
      <c r="AE235" s="77">
        <f t="shared" si="97"/>
        <v>37362.162162162167</v>
      </c>
      <c r="AF235" s="77">
        <f t="shared" si="98"/>
        <v>-6379.3228744878033</v>
      </c>
      <c r="AH235" s="79">
        <f t="shared" si="99"/>
        <v>5527.2398540706599</v>
      </c>
      <c r="AI235" s="79">
        <f t="shared" si="100"/>
        <v>-39127.239854070664</v>
      </c>
      <c r="AJ235" s="79">
        <f t="shared" si="101"/>
        <v>-15127.23985407066</v>
      </c>
      <c r="AK235" s="80">
        <f t="shared" si="102"/>
        <v>-15127.23985407066</v>
      </c>
      <c r="AL235" s="80">
        <f t="shared" si="103"/>
        <v>-21127.23985407066</v>
      </c>
      <c r="AM235" s="80">
        <f t="shared" si="104"/>
        <v>-45506.562728558463</v>
      </c>
      <c r="AN235" s="80">
        <f t="shared" si="105"/>
        <v>-21506.562728558463</v>
      </c>
      <c r="AO235" s="80">
        <f t="shared" si="106"/>
        <v>-21506.562728558463</v>
      </c>
      <c r="AP235" s="80">
        <f t="shared" si="107"/>
        <v>-27506.562728558463</v>
      </c>
    </row>
    <row r="236" spans="1:42">
      <c r="A236" s="30" t="s">
        <v>282</v>
      </c>
      <c r="B236" s="30" t="s">
        <v>354</v>
      </c>
      <c r="C236" s="30" t="s">
        <v>356</v>
      </c>
      <c r="D236" s="30">
        <v>2</v>
      </c>
      <c r="E236" s="30">
        <v>3500</v>
      </c>
      <c r="F236" s="29">
        <f t="shared" si="81"/>
        <v>0.97297297297297303</v>
      </c>
      <c r="G236" s="31">
        <f t="shared" si="82"/>
        <v>40864.864864864867</v>
      </c>
      <c r="H236" s="30">
        <v>343</v>
      </c>
      <c r="I236" s="30">
        <v>0.39729999999999999</v>
      </c>
      <c r="J236" s="30">
        <v>194</v>
      </c>
      <c r="K236" s="33">
        <v>471</v>
      </c>
      <c r="L236">
        <f t="shared" si="83"/>
        <v>277</v>
      </c>
      <c r="M236">
        <f t="shared" si="84"/>
        <v>149</v>
      </c>
      <c r="N236">
        <f t="shared" si="85"/>
        <v>0.53032490974729241</v>
      </c>
      <c r="O236" s="4">
        <f t="shared" si="86"/>
        <v>0.39729999999999999</v>
      </c>
      <c r="U236" s="3">
        <f t="shared" si="87"/>
        <v>194</v>
      </c>
      <c r="V236">
        <f t="shared" si="88"/>
        <v>346.25</v>
      </c>
      <c r="W236">
        <f t="shared" si="89"/>
        <v>159.375</v>
      </c>
      <c r="X236">
        <f t="shared" si="93"/>
        <v>-218.75789739701796</v>
      </c>
      <c r="Y236">
        <f t="shared" si="94"/>
        <v>265.76296752590349</v>
      </c>
      <c r="Z236">
        <f t="shared" si="90"/>
        <v>265.76296752590349</v>
      </c>
      <c r="AA236">
        <f t="shared" si="91"/>
        <v>0.3072576679448476</v>
      </c>
      <c r="AB236">
        <f t="shared" si="95"/>
        <v>0.60743628158844765</v>
      </c>
      <c r="AC236">
        <f t="shared" si="92"/>
        <v>58923.435103913864</v>
      </c>
      <c r="AD236" s="4">
        <f t="shared" si="96"/>
        <v>35354.061062348315</v>
      </c>
      <c r="AE236" s="77">
        <f t="shared" si="97"/>
        <v>40864.864864864867</v>
      </c>
      <c r="AF236" s="77">
        <f t="shared" si="98"/>
        <v>-5510.8038025165515</v>
      </c>
      <c r="AH236" s="79">
        <f t="shared" si="99"/>
        <v>7390.4747593261136</v>
      </c>
      <c r="AI236" s="79">
        <f t="shared" si="100"/>
        <v>-40990.474759326113</v>
      </c>
      <c r="AJ236" s="79">
        <f t="shared" si="101"/>
        <v>-16990.474759326113</v>
      </c>
      <c r="AK236" s="80">
        <f t="shared" si="102"/>
        <v>-16990.474759326113</v>
      </c>
      <c r="AL236" s="80">
        <f t="shared" si="103"/>
        <v>-22990.474759326113</v>
      </c>
      <c r="AM236" s="80">
        <f t="shared" si="104"/>
        <v>-46501.278561842664</v>
      </c>
      <c r="AN236" s="80">
        <f t="shared" si="105"/>
        <v>-22501.278561842664</v>
      </c>
      <c r="AO236" s="80">
        <f t="shared" si="106"/>
        <v>-22501.278561842664</v>
      </c>
      <c r="AP236" s="80">
        <f t="shared" si="107"/>
        <v>-28501.278561842664</v>
      </c>
    </row>
    <row r="237" spans="1:42">
      <c r="A237" s="30" t="s">
        <v>283</v>
      </c>
      <c r="B237" s="30" t="s">
        <v>295</v>
      </c>
      <c r="C237" s="30" t="s">
        <v>356</v>
      </c>
      <c r="D237" s="30">
        <v>1</v>
      </c>
      <c r="E237" s="30">
        <v>965</v>
      </c>
      <c r="F237" s="29">
        <f t="shared" si="81"/>
        <v>0.97297297297297303</v>
      </c>
      <c r="G237" s="31">
        <f t="shared" si="82"/>
        <v>11267.027027027028</v>
      </c>
      <c r="H237" s="30">
        <v>125</v>
      </c>
      <c r="I237" s="30">
        <v>0.37530000000000002</v>
      </c>
      <c r="J237" s="30">
        <v>50</v>
      </c>
      <c r="K237" s="33">
        <v>174</v>
      </c>
      <c r="L237">
        <f t="shared" si="83"/>
        <v>124</v>
      </c>
      <c r="M237">
        <f t="shared" si="84"/>
        <v>75</v>
      </c>
      <c r="N237">
        <f t="shared" si="85"/>
        <v>0.58387096774193548</v>
      </c>
      <c r="O237" s="4">
        <f t="shared" si="86"/>
        <v>0.37530000000000002</v>
      </c>
      <c r="U237" s="3">
        <f t="shared" si="87"/>
        <v>50</v>
      </c>
      <c r="V237">
        <f t="shared" si="88"/>
        <v>155</v>
      </c>
      <c r="W237">
        <f t="shared" si="89"/>
        <v>34.5</v>
      </c>
      <c r="X237">
        <f t="shared" si="93"/>
        <v>-97.92772302249179</v>
      </c>
      <c r="Y237">
        <f t="shared" si="94"/>
        <v>100.54732120293151</v>
      </c>
      <c r="Z237">
        <f t="shared" si="90"/>
        <v>100.54732120293151</v>
      </c>
      <c r="AA237">
        <f t="shared" si="91"/>
        <v>0.42611174969633236</v>
      </c>
      <c r="AB237">
        <f t="shared" si="95"/>
        <v>0.51337516129032257</v>
      </c>
      <c r="AC237">
        <f t="shared" si="92"/>
        <v>18840.751492550666</v>
      </c>
      <c r="AD237" s="4">
        <f t="shared" si="96"/>
        <v>11304.450895530399</v>
      </c>
      <c r="AE237" s="77">
        <f t="shared" si="97"/>
        <v>11267.027027027028</v>
      </c>
      <c r="AF237" s="77">
        <f t="shared" si="98"/>
        <v>37.423868503370613</v>
      </c>
      <c r="AH237" s="79">
        <f t="shared" si="99"/>
        <v>6246.0644623655917</v>
      </c>
      <c r="AI237" s="79">
        <f t="shared" si="100"/>
        <v>-39846.06446236559</v>
      </c>
      <c r="AJ237" s="79">
        <f t="shared" si="101"/>
        <v>-15846.064462365592</v>
      </c>
      <c r="AK237" s="80">
        <f t="shared" si="102"/>
        <v>-15846.064462365592</v>
      </c>
      <c r="AL237" s="80">
        <f t="shared" si="103"/>
        <v>-21846.06446236559</v>
      </c>
      <c r="AM237" s="80">
        <f t="shared" si="104"/>
        <v>-39808.640593862219</v>
      </c>
      <c r="AN237" s="80">
        <f t="shared" si="105"/>
        <v>-15808.640593862221</v>
      </c>
      <c r="AO237" s="80">
        <f t="shared" si="106"/>
        <v>-15808.640593862221</v>
      </c>
      <c r="AP237" s="80">
        <f t="shared" si="107"/>
        <v>-21808.640593862219</v>
      </c>
    </row>
    <row r="238" spans="1:42">
      <c r="A238" s="30" t="s">
        <v>284</v>
      </c>
      <c r="B238" s="30" t="s">
        <v>354</v>
      </c>
      <c r="C238" s="30" t="s">
        <v>357</v>
      </c>
      <c r="D238" s="30">
        <v>1</v>
      </c>
      <c r="E238" s="30">
        <v>3200</v>
      </c>
      <c r="F238" s="29">
        <f t="shared" si="81"/>
        <v>0.97297297297297303</v>
      </c>
      <c r="G238" s="31">
        <f t="shared" si="82"/>
        <v>37362.162162162167</v>
      </c>
      <c r="H238" s="30">
        <v>251</v>
      </c>
      <c r="I238" s="30">
        <v>0.3342</v>
      </c>
      <c r="J238" s="30">
        <v>138</v>
      </c>
      <c r="K238" s="33">
        <v>485</v>
      </c>
      <c r="L238">
        <f t="shared" si="83"/>
        <v>347</v>
      </c>
      <c r="M238">
        <f t="shared" si="84"/>
        <v>113</v>
      </c>
      <c r="N238">
        <f t="shared" si="85"/>
        <v>0.36051873198847262</v>
      </c>
      <c r="O238" s="4">
        <f t="shared" si="86"/>
        <v>0.3342</v>
      </c>
      <c r="U238" s="3">
        <f t="shared" si="87"/>
        <v>138</v>
      </c>
      <c r="V238">
        <f t="shared" si="88"/>
        <v>433.75</v>
      </c>
      <c r="W238">
        <f t="shared" si="89"/>
        <v>94.625</v>
      </c>
      <c r="X238">
        <f t="shared" si="93"/>
        <v>-274.03967652261815</v>
      </c>
      <c r="Y238">
        <f t="shared" si="94"/>
        <v>280.41064885013901</v>
      </c>
      <c r="Z238">
        <f t="shared" si="90"/>
        <v>280.41064885013901</v>
      </c>
      <c r="AA238">
        <f t="shared" si="91"/>
        <v>0.42832426247870664</v>
      </c>
      <c r="AB238">
        <f t="shared" si="95"/>
        <v>0.51162417867435162</v>
      </c>
      <c r="AC238">
        <f t="shared" si="92"/>
        <v>52364.67678696545</v>
      </c>
      <c r="AD238" s="4">
        <f t="shared" si="96"/>
        <v>31418.806072179268</v>
      </c>
      <c r="AE238" s="77">
        <f t="shared" si="97"/>
        <v>37362.162162162167</v>
      </c>
      <c r="AF238" s="77">
        <f t="shared" si="98"/>
        <v>-5943.356089982899</v>
      </c>
      <c r="AH238" s="79">
        <f t="shared" si="99"/>
        <v>6224.7608405379442</v>
      </c>
      <c r="AI238" s="79">
        <f t="shared" si="100"/>
        <v>-39824.760840537943</v>
      </c>
      <c r="AJ238" s="79">
        <f t="shared" si="101"/>
        <v>-15824.760840537943</v>
      </c>
      <c r="AK238" s="80">
        <f t="shared" si="102"/>
        <v>-15824.760840537943</v>
      </c>
      <c r="AL238" s="80">
        <f t="shared" si="103"/>
        <v>-21824.760840537943</v>
      </c>
      <c r="AM238" s="80">
        <f t="shared" si="104"/>
        <v>-45768.116930520846</v>
      </c>
      <c r="AN238" s="80">
        <f t="shared" si="105"/>
        <v>-21768.116930520842</v>
      </c>
      <c r="AO238" s="80">
        <f t="shared" si="106"/>
        <v>-21768.116930520842</v>
      </c>
      <c r="AP238" s="80">
        <f t="shared" si="107"/>
        <v>-27768.116930520842</v>
      </c>
    </row>
    <row r="239" spans="1:42">
      <c r="A239" s="30" t="s">
        <v>285</v>
      </c>
      <c r="B239" s="30" t="s">
        <v>354</v>
      </c>
      <c r="C239" s="30" t="s">
        <v>357</v>
      </c>
      <c r="D239" s="30">
        <v>2</v>
      </c>
      <c r="E239" s="30">
        <v>3500</v>
      </c>
      <c r="F239" s="29">
        <f t="shared" si="81"/>
        <v>0.97297297297297303</v>
      </c>
      <c r="G239" s="31">
        <f t="shared" si="82"/>
        <v>40864.864864864867</v>
      </c>
      <c r="H239" s="30">
        <v>404</v>
      </c>
      <c r="I239" s="30">
        <v>0.36159999999999998</v>
      </c>
      <c r="J239" s="30">
        <v>152</v>
      </c>
      <c r="K239" s="33">
        <v>547</v>
      </c>
      <c r="L239">
        <f t="shared" si="83"/>
        <v>395</v>
      </c>
      <c r="M239">
        <f t="shared" si="84"/>
        <v>252</v>
      </c>
      <c r="N239">
        <f t="shared" si="85"/>
        <v>0.61037974683544305</v>
      </c>
      <c r="O239" s="4">
        <f t="shared" si="86"/>
        <v>0.36159999999999998</v>
      </c>
      <c r="U239" s="3">
        <f t="shared" si="87"/>
        <v>152</v>
      </c>
      <c r="V239">
        <f t="shared" si="88"/>
        <v>493.75</v>
      </c>
      <c r="W239">
        <f t="shared" si="89"/>
        <v>102.625</v>
      </c>
      <c r="X239">
        <f t="shared" si="93"/>
        <v>-311.94718220874398</v>
      </c>
      <c r="Y239">
        <f t="shared" si="94"/>
        <v>316.65477318675761</v>
      </c>
      <c r="Z239">
        <f t="shared" si="90"/>
        <v>316.65477318675761</v>
      </c>
      <c r="AA239">
        <f t="shared" si="91"/>
        <v>0.43347802164406607</v>
      </c>
      <c r="AB239">
        <f t="shared" si="95"/>
        <v>0.50754549367088608</v>
      </c>
      <c r="AC239">
        <f t="shared" si="92"/>
        <v>58661.596660815107</v>
      </c>
      <c r="AD239" s="4">
        <f t="shared" si="96"/>
        <v>35196.957996489065</v>
      </c>
      <c r="AE239" s="77">
        <f t="shared" si="97"/>
        <v>40864.864864864867</v>
      </c>
      <c r="AF239" s="77">
        <f t="shared" si="98"/>
        <v>-5667.9068683758014</v>
      </c>
      <c r="AH239" s="79">
        <f t="shared" si="99"/>
        <v>6175.1368396624475</v>
      </c>
      <c r="AI239" s="79">
        <f t="shared" si="100"/>
        <v>-39775.136839662446</v>
      </c>
      <c r="AJ239" s="79">
        <f t="shared" si="101"/>
        <v>-15775.136839662448</v>
      </c>
      <c r="AK239" s="80">
        <f t="shared" si="102"/>
        <v>-15775.136839662448</v>
      </c>
      <c r="AL239" s="80">
        <f t="shared" si="103"/>
        <v>-21775.136839662446</v>
      </c>
      <c r="AM239" s="80">
        <f t="shared" si="104"/>
        <v>-45443.043708038247</v>
      </c>
      <c r="AN239" s="80">
        <f t="shared" si="105"/>
        <v>-21443.043708038247</v>
      </c>
      <c r="AO239" s="80">
        <f t="shared" si="106"/>
        <v>-21443.043708038247</v>
      </c>
      <c r="AP239" s="80">
        <f t="shared" si="107"/>
        <v>-27443.043708038247</v>
      </c>
    </row>
    <row r="240" spans="1:42">
      <c r="A240" s="30" t="s">
        <v>286</v>
      </c>
      <c r="B240" s="30" t="s">
        <v>354</v>
      </c>
      <c r="C240" s="30" t="s">
        <v>356</v>
      </c>
      <c r="D240" s="30">
        <v>1</v>
      </c>
      <c r="E240" s="30">
        <v>3000</v>
      </c>
      <c r="F240" s="29">
        <f t="shared" si="81"/>
        <v>0.97297297297297303</v>
      </c>
      <c r="G240" s="31">
        <f t="shared" si="82"/>
        <v>35027.027027027027</v>
      </c>
      <c r="H240" s="30">
        <v>161</v>
      </c>
      <c r="I240" s="30">
        <v>0.26579999999999998</v>
      </c>
      <c r="J240" s="30">
        <v>77</v>
      </c>
      <c r="K240" s="33">
        <v>432</v>
      </c>
      <c r="L240">
        <f t="shared" si="83"/>
        <v>355</v>
      </c>
      <c r="M240">
        <f t="shared" si="84"/>
        <v>84</v>
      </c>
      <c r="N240">
        <f t="shared" si="85"/>
        <v>0.28929577464788736</v>
      </c>
      <c r="O240" s="4">
        <f t="shared" si="86"/>
        <v>0.26579999999999998</v>
      </c>
      <c r="U240" s="3">
        <f t="shared" si="87"/>
        <v>77</v>
      </c>
      <c r="V240">
        <f t="shared" si="88"/>
        <v>443.75</v>
      </c>
      <c r="W240">
        <f t="shared" si="89"/>
        <v>32.625</v>
      </c>
      <c r="X240">
        <f t="shared" si="93"/>
        <v>-280.35759413697247</v>
      </c>
      <c r="Y240">
        <f t="shared" si="94"/>
        <v>254.7846695729088</v>
      </c>
      <c r="Z240">
        <f t="shared" si="90"/>
        <v>254.7846695729088</v>
      </c>
      <c r="AA240">
        <f t="shared" si="91"/>
        <v>0.5006415088966959</v>
      </c>
      <c r="AB240">
        <f t="shared" si="95"/>
        <v>0.45439230985915491</v>
      </c>
      <c r="AC240">
        <f t="shared" si="92"/>
        <v>42256.851001236479</v>
      </c>
      <c r="AD240" s="4">
        <f t="shared" si="96"/>
        <v>25354.110600741886</v>
      </c>
      <c r="AE240" s="77">
        <f t="shared" si="97"/>
        <v>35027.027027027027</v>
      </c>
      <c r="AF240" s="77">
        <f t="shared" si="98"/>
        <v>-9672.9164262851409</v>
      </c>
      <c r="AH240" s="79">
        <f t="shared" si="99"/>
        <v>5528.4397699530509</v>
      </c>
      <c r="AI240" s="79">
        <f t="shared" si="100"/>
        <v>-39128.439769953053</v>
      </c>
      <c r="AJ240" s="79">
        <f t="shared" si="101"/>
        <v>-15128.439769953051</v>
      </c>
      <c r="AK240" s="80">
        <f t="shared" si="102"/>
        <v>-15128.439769953051</v>
      </c>
      <c r="AL240" s="80">
        <f t="shared" si="103"/>
        <v>-21128.439769953053</v>
      </c>
      <c r="AM240" s="80">
        <f t="shared" si="104"/>
        <v>-48801.356196238194</v>
      </c>
      <c r="AN240" s="80">
        <f t="shared" si="105"/>
        <v>-24801.356196238194</v>
      </c>
      <c r="AO240" s="80">
        <f t="shared" si="106"/>
        <v>-24801.356196238194</v>
      </c>
      <c r="AP240" s="80">
        <f t="shared" si="107"/>
        <v>-30801.356196238194</v>
      </c>
    </row>
    <row r="241" spans="1:42">
      <c r="A241" s="30" t="s">
        <v>287</v>
      </c>
      <c r="B241" s="30" t="s">
        <v>355</v>
      </c>
      <c r="C241" s="30" t="s">
        <v>356</v>
      </c>
      <c r="D241" s="30">
        <v>1</v>
      </c>
      <c r="E241" s="30">
        <v>2600</v>
      </c>
      <c r="F241" s="29">
        <f t="shared" si="81"/>
        <v>0.97297297297297303</v>
      </c>
      <c r="G241" s="31">
        <f t="shared" si="82"/>
        <v>30356.756756756757</v>
      </c>
      <c r="H241" s="30">
        <v>408</v>
      </c>
      <c r="I241" s="30">
        <v>0.38629999999999998</v>
      </c>
      <c r="J241" s="30">
        <v>100</v>
      </c>
      <c r="K241" s="33">
        <v>565</v>
      </c>
      <c r="L241">
        <f t="shared" si="83"/>
        <v>465</v>
      </c>
      <c r="M241">
        <f t="shared" si="84"/>
        <v>308</v>
      </c>
      <c r="N241">
        <f t="shared" si="85"/>
        <v>0.62989247311827956</v>
      </c>
      <c r="O241" s="4">
        <f t="shared" si="86"/>
        <v>0.38629999999999998</v>
      </c>
      <c r="U241" s="3">
        <f t="shared" si="87"/>
        <v>100</v>
      </c>
      <c r="V241">
        <f t="shared" si="88"/>
        <v>581.25</v>
      </c>
      <c r="W241">
        <f t="shared" si="89"/>
        <v>41.875</v>
      </c>
      <c r="X241">
        <f t="shared" si="93"/>
        <v>-367.22896133434421</v>
      </c>
      <c r="Y241">
        <f t="shared" si="94"/>
        <v>333.30245451099319</v>
      </c>
      <c r="Z241">
        <f t="shared" si="90"/>
        <v>333.30245451099319</v>
      </c>
      <c r="AA241">
        <f t="shared" si="91"/>
        <v>0.50138056690063348</v>
      </c>
      <c r="AB241">
        <f t="shared" si="95"/>
        <v>0.4538074193548387</v>
      </c>
      <c r="AC241">
        <f t="shared" si="92"/>
        <v>55208.121262387576</v>
      </c>
      <c r="AD241" s="4">
        <f t="shared" si="96"/>
        <v>33124.872757432546</v>
      </c>
      <c r="AE241" s="77">
        <f t="shared" si="97"/>
        <v>30356.756756756757</v>
      </c>
      <c r="AF241" s="77">
        <f t="shared" si="98"/>
        <v>2768.1160006757891</v>
      </c>
      <c r="AH241" s="79">
        <f t="shared" si="99"/>
        <v>5521.3236021505372</v>
      </c>
      <c r="AI241" s="79">
        <f t="shared" si="100"/>
        <v>-39121.323602150536</v>
      </c>
      <c r="AJ241" s="79">
        <f t="shared" si="101"/>
        <v>-15121.323602150536</v>
      </c>
      <c r="AK241" s="80">
        <f t="shared" si="102"/>
        <v>-15121.323602150536</v>
      </c>
      <c r="AL241" s="80">
        <f t="shared" si="103"/>
        <v>-21121.323602150536</v>
      </c>
      <c r="AM241" s="80">
        <f t="shared" si="104"/>
        <v>-36353.207601474744</v>
      </c>
      <c r="AN241" s="80">
        <f t="shared" si="105"/>
        <v>-12353.207601474747</v>
      </c>
      <c r="AO241" s="80">
        <f t="shared" si="106"/>
        <v>-12353.207601474747</v>
      </c>
      <c r="AP241" s="80">
        <f t="shared" si="107"/>
        <v>-18353.207601474747</v>
      </c>
    </row>
    <row r="242" spans="1:42">
      <c r="A242" s="30" t="s">
        <v>288</v>
      </c>
      <c r="B242" s="30" t="s">
        <v>355</v>
      </c>
      <c r="C242" s="30" t="s">
        <v>356</v>
      </c>
      <c r="D242" s="30">
        <v>2</v>
      </c>
      <c r="E242" s="30">
        <v>4000</v>
      </c>
      <c r="F242" s="29">
        <f t="shared" si="81"/>
        <v>0.97297297297297303</v>
      </c>
      <c r="G242" s="31">
        <f t="shared" si="82"/>
        <v>46702.702702702707</v>
      </c>
      <c r="H242" s="30">
        <v>284</v>
      </c>
      <c r="I242" s="30">
        <v>0.31509999999999999</v>
      </c>
      <c r="J242" s="30">
        <v>204</v>
      </c>
      <c r="K242" s="33">
        <v>494</v>
      </c>
      <c r="L242">
        <f t="shared" si="83"/>
        <v>290</v>
      </c>
      <c r="M242">
        <f t="shared" si="84"/>
        <v>80</v>
      </c>
      <c r="N242">
        <f t="shared" si="85"/>
        <v>0.32068965517241377</v>
      </c>
      <c r="O242" s="4">
        <f t="shared" si="86"/>
        <v>0.31509999999999999</v>
      </c>
      <c r="U242" s="3">
        <f t="shared" si="87"/>
        <v>204</v>
      </c>
      <c r="V242">
        <f t="shared" si="88"/>
        <v>362.5</v>
      </c>
      <c r="W242">
        <f t="shared" si="89"/>
        <v>167.75</v>
      </c>
      <c r="X242">
        <f t="shared" si="93"/>
        <v>-229.0245135203437</v>
      </c>
      <c r="Y242">
        <f t="shared" si="94"/>
        <v>278.68325120040436</v>
      </c>
      <c r="Z242">
        <f t="shared" si="90"/>
        <v>278.68325120040436</v>
      </c>
      <c r="AA242">
        <f t="shared" si="91"/>
        <v>0.30602276193214994</v>
      </c>
      <c r="AB242">
        <f t="shared" si="95"/>
        <v>0.60841358620689656</v>
      </c>
      <c r="AC242">
        <f t="shared" si="92"/>
        <v>61887.456841701925</v>
      </c>
      <c r="AD242" s="4">
        <f t="shared" si="96"/>
        <v>37132.474105021152</v>
      </c>
      <c r="AE242" s="77">
        <f t="shared" si="97"/>
        <v>46702.702702702707</v>
      </c>
      <c r="AF242" s="77">
        <f t="shared" si="98"/>
        <v>-9570.2285976815547</v>
      </c>
      <c r="AH242" s="79">
        <f t="shared" si="99"/>
        <v>7402.3652988505746</v>
      </c>
      <c r="AI242" s="79">
        <f t="shared" si="100"/>
        <v>-41002.365298850578</v>
      </c>
      <c r="AJ242" s="79">
        <f t="shared" si="101"/>
        <v>-17002.365298850575</v>
      </c>
      <c r="AK242" s="80">
        <f t="shared" si="102"/>
        <v>-17002.365298850575</v>
      </c>
      <c r="AL242" s="80">
        <f t="shared" si="103"/>
        <v>-23002.365298850575</v>
      </c>
      <c r="AM242" s="80">
        <f t="shared" si="104"/>
        <v>-50572.593896532133</v>
      </c>
      <c r="AN242" s="80">
        <f t="shared" si="105"/>
        <v>-26572.593896532129</v>
      </c>
      <c r="AO242" s="80">
        <f t="shared" si="106"/>
        <v>-26572.593896532129</v>
      </c>
      <c r="AP242" s="80">
        <f t="shared" si="107"/>
        <v>-32572.593896532129</v>
      </c>
    </row>
    <row r="243" spans="1:42">
      <c r="A243" s="30" t="s">
        <v>289</v>
      </c>
      <c r="B243" s="30" t="s">
        <v>355</v>
      </c>
      <c r="C243" s="30" t="s">
        <v>357</v>
      </c>
      <c r="D243" s="30">
        <v>1</v>
      </c>
      <c r="E243" s="30">
        <v>4000</v>
      </c>
      <c r="F243" s="29">
        <f t="shared" si="81"/>
        <v>0.97297297297297303</v>
      </c>
      <c r="G243" s="31">
        <f t="shared" si="82"/>
        <v>46702.702702702707</v>
      </c>
      <c r="H243" s="30">
        <v>443</v>
      </c>
      <c r="I243" s="30">
        <v>0.55620000000000003</v>
      </c>
      <c r="J243" s="30">
        <v>257</v>
      </c>
      <c r="K243" s="33">
        <v>903</v>
      </c>
      <c r="L243">
        <f t="shared" si="83"/>
        <v>646</v>
      </c>
      <c r="M243">
        <f t="shared" si="84"/>
        <v>186</v>
      </c>
      <c r="N243">
        <f t="shared" si="85"/>
        <v>0.33034055727554179</v>
      </c>
      <c r="O243" s="4">
        <f t="shared" si="86"/>
        <v>0.55620000000000003</v>
      </c>
      <c r="U243" s="3">
        <f t="shared" si="87"/>
        <v>257</v>
      </c>
      <c r="V243">
        <f t="shared" si="88"/>
        <v>807.5</v>
      </c>
      <c r="W243">
        <f t="shared" si="89"/>
        <v>176.25</v>
      </c>
      <c r="X243">
        <f t="shared" si="93"/>
        <v>-510.17184735911042</v>
      </c>
      <c r="Y243">
        <f t="shared" si="94"/>
        <v>522.07717336365931</v>
      </c>
      <c r="Z243">
        <f t="shared" si="90"/>
        <v>522.07717336365931</v>
      </c>
      <c r="AA243">
        <f t="shared" si="91"/>
        <v>0.42826894534199295</v>
      </c>
      <c r="AB243">
        <f t="shared" si="95"/>
        <v>0.51166795665634679</v>
      </c>
      <c r="AC243">
        <f t="shared" si="92"/>
        <v>97502.508586845273</v>
      </c>
      <c r="AD243" s="4">
        <f t="shared" si="96"/>
        <v>58501.505152107165</v>
      </c>
      <c r="AE243" s="77">
        <f t="shared" si="97"/>
        <v>46702.702702702707</v>
      </c>
      <c r="AF243" s="77">
        <f t="shared" si="98"/>
        <v>11798.802449404458</v>
      </c>
      <c r="AH243" s="79">
        <f t="shared" si="99"/>
        <v>6225.293472652219</v>
      </c>
      <c r="AI243" s="79">
        <f t="shared" si="100"/>
        <v>-39825.293472652222</v>
      </c>
      <c r="AJ243" s="79">
        <f t="shared" si="101"/>
        <v>-15825.293472652218</v>
      </c>
      <c r="AK243" s="80">
        <f t="shared" si="102"/>
        <v>-15825.293472652218</v>
      </c>
      <c r="AL243" s="80">
        <f t="shared" si="103"/>
        <v>-21825.293472652218</v>
      </c>
      <c r="AM243" s="80">
        <f t="shared" si="104"/>
        <v>-28026.491023247763</v>
      </c>
      <c r="AN243" s="80">
        <f t="shared" si="105"/>
        <v>-4026.4910232477596</v>
      </c>
      <c r="AO243" s="80">
        <f t="shared" si="106"/>
        <v>-4026.4910232477596</v>
      </c>
      <c r="AP243" s="80">
        <f t="shared" si="107"/>
        <v>-10026.49102324776</v>
      </c>
    </row>
    <row r="244" spans="1:42">
      <c r="A244" s="30" t="s">
        <v>290</v>
      </c>
      <c r="B244" s="30" t="s">
        <v>355</v>
      </c>
      <c r="C244" s="30" t="s">
        <v>357</v>
      </c>
      <c r="D244" s="30">
        <v>2</v>
      </c>
      <c r="E244" s="30">
        <v>5100</v>
      </c>
      <c r="F244" s="29">
        <f t="shared" si="81"/>
        <v>0.97297297297297303</v>
      </c>
      <c r="G244" s="31">
        <f t="shared" si="82"/>
        <v>59545.945945945947</v>
      </c>
      <c r="H244" s="30">
        <v>718</v>
      </c>
      <c r="I244" s="30">
        <v>0.44929999999999998</v>
      </c>
      <c r="J244" s="30">
        <v>256</v>
      </c>
      <c r="K244" s="33">
        <v>916</v>
      </c>
      <c r="L244">
        <f t="shared" si="83"/>
        <v>660</v>
      </c>
      <c r="M244">
        <f t="shared" si="84"/>
        <v>462</v>
      </c>
      <c r="N244">
        <f t="shared" si="85"/>
        <v>0.66</v>
      </c>
      <c r="O244" s="4">
        <f t="shared" si="86"/>
        <v>0.44929999999999998</v>
      </c>
      <c r="U244" s="3">
        <f t="shared" si="87"/>
        <v>256</v>
      </c>
      <c r="V244">
        <f t="shared" si="88"/>
        <v>825</v>
      </c>
      <c r="W244">
        <f t="shared" si="89"/>
        <v>173.5</v>
      </c>
      <c r="X244">
        <f t="shared" si="93"/>
        <v>-521.22820318423044</v>
      </c>
      <c r="Y244">
        <f t="shared" si="94"/>
        <v>530.10670962850634</v>
      </c>
      <c r="Z244">
        <f t="shared" si="90"/>
        <v>530.10670962850634</v>
      </c>
      <c r="AA244">
        <f t="shared" si="91"/>
        <v>0.43225055712546223</v>
      </c>
      <c r="AB244">
        <f t="shared" si="95"/>
        <v>0.50851690909090919</v>
      </c>
      <c r="AC244">
        <f t="shared" si="92"/>
        <v>98392.402296053653</v>
      </c>
      <c r="AD244" s="4">
        <f t="shared" si="96"/>
        <v>59035.441377632189</v>
      </c>
      <c r="AE244" s="77">
        <f t="shared" si="97"/>
        <v>59545.945945945947</v>
      </c>
      <c r="AF244" s="77">
        <f t="shared" si="98"/>
        <v>-510.50456831375777</v>
      </c>
      <c r="AH244" s="79">
        <f t="shared" si="99"/>
        <v>6186.9557272727288</v>
      </c>
      <c r="AI244" s="79">
        <f t="shared" si="100"/>
        <v>-39786.955727272725</v>
      </c>
      <c r="AJ244" s="79">
        <f t="shared" si="101"/>
        <v>-15786.955727272729</v>
      </c>
      <c r="AK244" s="80">
        <f t="shared" si="102"/>
        <v>-15786.955727272729</v>
      </c>
      <c r="AL244" s="80">
        <f t="shared" si="103"/>
        <v>-21786.955727272729</v>
      </c>
      <c r="AM244" s="80">
        <f t="shared" si="104"/>
        <v>-40297.460295586483</v>
      </c>
      <c r="AN244" s="80">
        <f t="shared" si="105"/>
        <v>-16297.460295586487</v>
      </c>
      <c r="AO244" s="80">
        <f t="shared" si="106"/>
        <v>-16297.460295586487</v>
      </c>
      <c r="AP244" s="80">
        <f t="shared" si="107"/>
        <v>-22297.460295586487</v>
      </c>
    </row>
    <row r="245" spans="1:42">
      <c r="A245" s="30" t="s">
        <v>291</v>
      </c>
      <c r="B245" s="30" t="s">
        <v>296</v>
      </c>
      <c r="C245" s="30" t="s">
        <v>356</v>
      </c>
      <c r="D245" s="30">
        <v>2</v>
      </c>
      <c r="E245" s="30">
        <v>5600</v>
      </c>
      <c r="F245" s="29">
        <f t="shared" si="81"/>
        <v>0.97297297297297303</v>
      </c>
      <c r="G245" s="31">
        <f t="shared" si="82"/>
        <v>65383.783783783787</v>
      </c>
      <c r="H245" s="30">
        <v>478</v>
      </c>
      <c r="I245" s="30">
        <v>0.31780000000000003</v>
      </c>
      <c r="J245" s="30">
        <v>265</v>
      </c>
      <c r="K245" s="33">
        <v>644</v>
      </c>
      <c r="L245">
        <f t="shared" si="83"/>
        <v>379</v>
      </c>
      <c r="M245">
        <f t="shared" si="84"/>
        <v>213</v>
      </c>
      <c r="N245">
        <f t="shared" si="85"/>
        <v>0.54960422163588396</v>
      </c>
      <c r="O245" s="4">
        <f t="shared" si="86"/>
        <v>0.31780000000000003</v>
      </c>
      <c r="U245" s="3">
        <f t="shared" si="87"/>
        <v>265</v>
      </c>
      <c r="V245">
        <f t="shared" si="88"/>
        <v>473.75</v>
      </c>
      <c r="W245">
        <f t="shared" si="89"/>
        <v>217.625</v>
      </c>
      <c r="X245">
        <f t="shared" si="93"/>
        <v>-299.31134698003541</v>
      </c>
      <c r="Y245">
        <f t="shared" si="94"/>
        <v>363.40673174121815</v>
      </c>
      <c r="Z245">
        <f t="shared" si="90"/>
        <v>363.40673174121815</v>
      </c>
      <c r="AA245">
        <f t="shared" si="91"/>
        <v>0.30771869496827048</v>
      </c>
      <c r="AB245">
        <f t="shared" si="95"/>
        <v>0.60707142480211074</v>
      </c>
      <c r="AC245">
        <f t="shared" si="92"/>
        <v>80524.052483599211</v>
      </c>
      <c r="AD245" s="4">
        <f t="shared" si="96"/>
        <v>48314.431490159528</v>
      </c>
      <c r="AE245" s="77">
        <f t="shared" si="97"/>
        <v>65383.783783783787</v>
      </c>
      <c r="AF245" s="77">
        <f t="shared" si="98"/>
        <v>-17069.352293624259</v>
      </c>
      <c r="AH245" s="79">
        <f t="shared" si="99"/>
        <v>7386.0356684256813</v>
      </c>
      <c r="AI245" s="79">
        <f t="shared" si="100"/>
        <v>-40986.035668425684</v>
      </c>
      <c r="AJ245" s="79">
        <f t="shared" si="101"/>
        <v>-16986.03566842568</v>
      </c>
      <c r="AK245" s="80">
        <f t="shared" si="102"/>
        <v>-16986.03566842568</v>
      </c>
      <c r="AL245" s="80">
        <f t="shared" si="103"/>
        <v>-22986.03566842568</v>
      </c>
      <c r="AM245" s="80">
        <f t="shared" si="104"/>
        <v>-58055.387962049943</v>
      </c>
      <c r="AN245" s="80">
        <f t="shared" si="105"/>
        <v>-34055.387962049936</v>
      </c>
      <c r="AO245" s="80">
        <f t="shared" si="106"/>
        <v>-34055.387962049936</v>
      </c>
      <c r="AP245" s="80">
        <f t="shared" si="107"/>
        <v>-40055.387962049936</v>
      </c>
    </row>
    <row r="246" spans="1:42">
      <c r="A246" s="30" t="s">
        <v>292</v>
      </c>
      <c r="B246" s="30" t="s">
        <v>296</v>
      </c>
      <c r="C246" s="30" t="s">
        <v>357</v>
      </c>
      <c r="D246" s="30">
        <v>1</v>
      </c>
      <c r="E246" s="30">
        <v>5000</v>
      </c>
      <c r="F246" s="29">
        <f t="shared" si="81"/>
        <v>0.97297297297297303</v>
      </c>
      <c r="G246" s="31">
        <f t="shared" si="82"/>
        <v>58378.37837837838</v>
      </c>
      <c r="H246" s="30">
        <v>533</v>
      </c>
      <c r="I246" s="30">
        <v>0.51229999999999998</v>
      </c>
      <c r="J246" s="30">
        <v>236</v>
      </c>
      <c r="K246" s="33">
        <v>829</v>
      </c>
      <c r="L246">
        <f t="shared" si="83"/>
        <v>593</v>
      </c>
      <c r="M246">
        <f t="shared" si="84"/>
        <v>297</v>
      </c>
      <c r="N246">
        <f t="shared" si="85"/>
        <v>0.50067453625632385</v>
      </c>
      <c r="O246" s="4">
        <f t="shared" si="86"/>
        <v>0.51229999999999998</v>
      </c>
      <c r="U246" s="3">
        <f t="shared" si="87"/>
        <v>236</v>
      </c>
      <c r="V246">
        <f t="shared" si="88"/>
        <v>741.25</v>
      </c>
      <c r="W246">
        <f t="shared" si="89"/>
        <v>161.875</v>
      </c>
      <c r="X246">
        <f t="shared" si="93"/>
        <v>-468.31564316401312</v>
      </c>
      <c r="Y246">
        <f t="shared" si="94"/>
        <v>479.28678607530964</v>
      </c>
      <c r="Z246">
        <f t="shared" si="90"/>
        <v>479.28678607530964</v>
      </c>
      <c r="AA246">
        <f t="shared" si="91"/>
        <v>0.42821151578456612</v>
      </c>
      <c r="AB246">
        <f t="shared" si="95"/>
        <v>0.51171340640809437</v>
      </c>
      <c r="AC246">
        <f t="shared" si="92"/>
        <v>89518.977991379274</v>
      </c>
      <c r="AD246" s="4">
        <f t="shared" si="96"/>
        <v>53711.386794827566</v>
      </c>
      <c r="AE246" s="77">
        <f t="shared" si="97"/>
        <v>58378.37837837838</v>
      </c>
      <c r="AF246" s="77">
        <f t="shared" si="98"/>
        <v>-4666.9915835508145</v>
      </c>
      <c r="AH246" s="79">
        <f t="shared" si="99"/>
        <v>6225.8464446318148</v>
      </c>
      <c r="AI246" s="79">
        <f t="shared" si="100"/>
        <v>-39825.846444631818</v>
      </c>
      <c r="AJ246" s="79">
        <f t="shared" si="101"/>
        <v>-15825.846444631814</v>
      </c>
      <c r="AK246" s="80">
        <f t="shared" si="102"/>
        <v>-15825.846444631814</v>
      </c>
      <c r="AL246" s="80">
        <f t="shared" si="103"/>
        <v>-21825.846444631814</v>
      </c>
      <c r="AM246" s="80">
        <f t="shared" si="104"/>
        <v>-44492.838028182632</v>
      </c>
      <c r="AN246" s="80">
        <f t="shared" si="105"/>
        <v>-20492.838028182628</v>
      </c>
      <c r="AO246" s="80">
        <f t="shared" si="106"/>
        <v>-20492.838028182628</v>
      </c>
      <c r="AP246" s="80">
        <f t="shared" si="107"/>
        <v>-26492.838028182628</v>
      </c>
    </row>
    <row r="247" spans="1:42">
      <c r="A247" s="30" t="s">
        <v>293</v>
      </c>
      <c r="B247" s="30" t="s">
        <v>296</v>
      </c>
      <c r="C247" s="30" t="s">
        <v>357</v>
      </c>
      <c r="D247" s="30">
        <v>2</v>
      </c>
      <c r="E247" s="30">
        <v>6000</v>
      </c>
      <c r="F247" s="29">
        <f t="shared" si="81"/>
        <v>0.97297297297297303</v>
      </c>
      <c r="G247" s="31">
        <f t="shared" si="82"/>
        <v>70054.054054054053</v>
      </c>
      <c r="H247" s="30">
        <v>566</v>
      </c>
      <c r="I247" s="30">
        <v>0.36990000000000001</v>
      </c>
      <c r="J247" s="30">
        <v>244</v>
      </c>
      <c r="K247" s="33">
        <v>872</v>
      </c>
      <c r="L247">
        <f t="shared" si="83"/>
        <v>628</v>
      </c>
      <c r="M247">
        <f t="shared" si="84"/>
        <v>322</v>
      </c>
      <c r="N247">
        <f t="shared" si="85"/>
        <v>0.51019108280254777</v>
      </c>
      <c r="O247" s="4">
        <f t="shared" si="86"/>
        <v>0.36990000000000001</v>
      </c>
      <c r="U247" s="3">
        <f t="shared" si="87"/>
        <v>244</v>
      </c>
      <c r="V247">
        <f t="shared" si="88"/>
        <v>785</v>
      </c>
      <c r="W247">
        <f t="shared" si="89"/>
        <v>165.5</v>
      </c>
      <c r="X247">
        <f t="shared" si="93"/>
        <v>-495.95653272681324</v>
      </c>
      <c r="Y247">
        <f t="shared" si="94"/>
        <v>504.61062673742731</v>
      </c>
      <c r="Z247">
        <f t="shared" si="90"/>
        <v>504.61062673742731</v>
      </c>
      <c r="AA247">
        <f t="shared" si="91"/>
        <v>0.43198805953812397</v>
      </c>
      <c r="AB247">
        <f t="shared" si="95"/>
        <v>0.50872464968152875</v>
      </c>
      <c r="AC247">
        <f t="shared" si="92"/>
        <v>93698.37047408965</v>
      </c>
      <c r="AD247" s="4">
        <f t="shared" si="96"/>
        <v>56219.022284453786</v>
      </c>
      <c r="AE247" s="77">
        <f t="shared" si="97"/>
        <v>70054.054054054053</v>
      </c>
      <c r="AF247" s="77">
        <f t="shared" si="98"/>
        <v>-13835.031769600268</v>
      </c>
      <c r="AH247" s="79">
        <f t="shared" si="99"/>
        <v>6189.4832377919329</v>
      </c>
      <c r="AI247" s="79">
        <f t="shared" si="100"/>
        <v>-39789.48323779193</v>
      </c>
      <c r="AJ247" s="79">
        <f t="shared" si="101"/>
        <v>-15789.483237791934</v>
      </c>
      <c r="AK247" s="80">
        <f t="shared" si="102"/>
        <v>-15789.483237791934</v>
      </c>
      <c r="AL247" s="80">
        <f t="shared" si="103"/>
        <v>-21789.483237791934</v>
      </c>
      <c r="AM247" s="80">
        <f t="shared" si="104"/>
        <v>-53624.515007392198</v>
      </c>
      <c r="AN247" s="80">
        <f t="shared" si="105"/>
        <v>-29624.515007392201</v>
      </c>
      <c r="AO247" s="80">
        <f t="shared" si="106"/>
        <v>-29624.515007392201</v>
      </c>
      <c r="AP247" s="80">
        <f t="shared" si="107"/>
        <v>-35624.515007392198</v>
      </c>
    </row>
  </sheetData>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6BC88-823E-B74E-8714-69D504CB4854}">
  <dimension ref="A1:H246"/>
  <sheetViews>
    <sheetView topLeftCell="D1" workbookViewId="0">
      <selection activeCell="AO38" sqref="AO38"/>
    </sheetView>
  </sheetViews>
  <sheetFormatPr baseColWidth="10" defaultRowHeight="16"/>
  <cols>
    <col min="1" max="1" width="58.33203125" customWidth="1"/>
    <col min="2" max="2" width="77.5" style="4" customWidth="1"/>
    <col min="3" max="4" width="77.5" style="21" customWidth="1"/>
    <col min="5" max="5" width="89.83203125" customWidth="1"/>
    <col min="6" max="6" width="88" customWidth="1"/>
    <col min="7" max="7" width="93" customWidth="1"/>
    <col min="8" max="8" width="164.33203125" customWidth="1"/>
  </cols>
  <sheetData>
    <row r="1" spans="1:8" ht="31" customHeight="1">
      <c r="A1" s="89" t="s">
        <v>426</v>
      </c>
      <c r="B1" s="90" t="s">
        <v>427</v>
      </c>
      <c r="C1" s="91" t="s">
        <v>428</v>
      </c>
      <c r="D1" s="91" t="s">
        <v>429</v>
      </c>
      <c r="E1" s="92" t="s">
        <v>430</v>
      </c>
      <c r="F1" s="90" t="s">
        <v>431</v>
      </c>
      <c r="G1" s="93" t="s">
        <v>432</v>
      </c>
      <c r="H1" s="93" t="s">
        <v>433</v>
      </c>
    </row>
    <row r="2" spans="1:8">
      <c r="A2" s="30" t="s">
        <v>113</v>
      </c>
      <c r="B2" s="94">
        <f>' 5-Forecast Cash Flow + Pro (2)'!AP67</f>
        <v>98457.161989431799</v>
      </c>
      <c r="C2" s="80">
        <f>' 5-Forecast Cash Flow + Pro (2)'!AM67</f>
        <v>80457.161989431799</v>
      </c>
      <c r="D2" s="80">
        <f>' 5-Forecast Cash Flow + Pro (2)'!AN67</f>
        <v>104457.1619894318</v>
      </c>
      <c r="F2">
        <f t="shared" ref="F2:F65" si="0">IF(B2&gt;=6000,1,0)</f>
        <v>1</v>
      </c>
      <c r="G2">
        <f t="shared" ref="G2:G65" si="1">IF(C2&gt;0,1,0)</f>
        <v>1</v>
      </c>
      <c r="H2">
        <f t="shared" ref="H2:H65" si="2">IF(SUM(C2+D2)&gt;0,1,0)</f>
        <v>1</v>
      </c>
    </row>
    <row r="3" spans="1:8">
      <c r="A3" s="30" t="s">
        <v>112</v>
      </c>
      <c r="B3" s="94">
        <f>' 5-Forecast Cash Flow + Pro (2)'!AP66</f>
        <v>82610.600526403781</v>
      </c>
      <c r="C3" s="80">
        <f>' 5-Forecast Cash Flow + Pro (2)'!AM66</f>
        <v>64610.600526403789</v>
      </c>
      <c r="D3" s="80">
        <f>' 5-Forecast Cash Flow + Pro (2)'!AN66</f>
        <v>88610.600526403781</v>
      </c>
      <c r="F3">
        <f t="shared" si="0"/>
        <v>1</v>
      </c>
      <c r="G3">
        <f t="shared" si="1"/>
        <v>1</v>
      </c>
      <c r="H3">
        <f t="shared" si="2"/>
        <v>1</v>
      </c>
    </row>
    <row r="4" spans="1:8">
      <c r="A4" s="30" t="s">
        <v>122</v>
      </c>
      <c r="B4" s="94">
        <f>' 5-Forecast Cash Flow + Pro (2)'!AP76</f>
        <v>60023.613963261167</v>
      </c>
      <c r="C4" s="80">
        <f>' 5-Forecast Cash Flow + Pro (2)'!AM76</f>
        <v>42023.613963261167</v>
      </c>
      <c r="D4" s="80">
        <f>' 5-Forecast Cash Flow + Pro (2)'!AN76</f>
        <v>66023.613963261174</v>
      </c>
      <c r="F4">
        <f t="shared" si="0"/>
        <v>1</v>
      </c>
      <c r="G4">
        <f t="shared" si="1"/>
        <v>1</v>
      </c>
      <c r="H4">
        <f t="shared" si="2"/>
        <v>1</v>
      </c>
    </row>
    <row r="5" spans="1:8">
      <c r="A5" s="30" t="s">
        <v>121</v>
      </c>
      <c r="B5" s="94">
        <f>' 5-Forecast Cash Flow + Pro (2)'!AP75</f>
        <v>49430.590144115202</v>
      </c>
      <c r="C5" s="80">
        <f>' 5-Forecast Cash Flow + Pro (2)'!AM75</f>
        <v>31430.590144115202</v>
      </c>
      <c r="D5" s="80">
        <f>' 5-Forecast Cash Flow + Pro (2)'!AN75</f>
        <v>55430.590144115202</v>
      </c>
      <c r="F5">
        <f t="shared" si="0"/>
        <v>1</v>
      </c>
      <c r="G5">
        <f t="shared" si="1"/>
        <v>1</v>
      </c>
      <c r="H5">
        <f t="shared" si="2"/>
        <v>1</v>
      </c>
    </row>
    <row r="6" spans="1:8">
      <c r="A6" s="30" t="s">
        <v>59</v>
      </c>
      <c r="B6" s="94">
        <f>' 5-Forecast Cash Flow + Pro (2)'!AP13</f>
        <v>41117.179252267983</v>
      </c>
      <c r="C6" s="80">
        <f>' 5-Forecast Cash Flow + Pro (2)'!AM13</f>
        <v>23117.179252267983</v>
      </c>
      <c r="D6" s="80">
        <f>' 5-Forecast Cash Flow + Pro (2)'!AN13</f>
        <v>47117.179252267983</v>
      </c>
      <c r="F6">
        <f t="shared" si="0"/>
        <v>1</v>
      </c>
      <c r="G6">
        <f t="shared" si="1"/>
        <v>1</v>
      </c>
      <c r="H6">
        <f t="shared" si="2"/>
        <v>1</v>
      </c>
    </row>
    <row r="7" spans="1:8">
      <c r="A7" s="30" t="s">
        <v>74</v>
      </c>
      <c r="B7" s="94">
        <f>' 5-Forecast Cash Flow + Pro (2)'!AP28</f>
        <v>33801.35046462719</v>
      </c>
      <c r="C7" s="80">
        <f>' 5-Forecast Cash Flow + Pro (2)'!AM28</f>
        <v>15801.35046462719</v>
      </c>
      <c r="D7" s="80">
        <f>' 5-Forecast Cash Flow + Pro (2)'!AN28</f>
        <v>39801.35046462719</v>
      </c>
      <c r="F7">
        <f t="shared" si="0"/>
        <v>1</v>
      </c>
      <c r="G7">
        <f t="shared" si="1"/>
        <v>1</v>
      </c>
      <c r="H7">
        <f t="shared" si="2"/>
        <v>1</v>
      </c>
    </row>
    <row r="8" spans="1:8">
      <c r="A8" s="30" t="s">
        <v>60</v>
      </c>
      <c r="B8" s="94">
        <f>' 5-Forecast Cash Flow + Pro (2)'!AP14</f>
        <v>29820.661923129279</v>
      </c>
      <c r="C8" s="80">
        <f>' 5-Forecast Cash Flow + Pro (2)'!AM14</f>
        <v>11820.661923129279</v>
      </c>
      <c r="D8" s="80">
        <f>' 5-Forecast Cash Flow + Pro (2)'!AN14</f>
        <v>35820.661923129279</v>
      </c>
      <c r="F8">
        <f t="shared" si="0"/>
        <v>1</v>
      </c>
      <c r="G8">
        <f t="shared" si="1"/>
        <v>1</v>
      </c>
      <c r="H8">
        <f t="shared" si="2"/>
        <v>1</v>
      </c>
    </row>
    <row r="9" spans="1:8">
      <c r="A9" s="30" t="s">
        <v>151</v>
      </c>
      <c r="B9" s="94">
        <f>' 5-Forecast Cash Flow + Pro (2)'!AP105</f>
        <v>28554.829439378045</v>
      </c>
      <c r="C9" s="80">
        <f>' 5-Forecast Cash Flow + Pro (2)'!AM105</f>
        <v>10554.829439378045</v>
      </c>
      <c r="D9" s="80">
        <f>' 5-Forecast Cash Flow + Pro (2)'!AN105</f>
        <v>34554.829439378045</v>
      </c>
      <c r="F9">
        <f t="shared" si="0"/>
        <v>1</v>
      </c>
      <c r="G9">
        <f t="shared" si="1"/>
        <v>1</v>
      </c>
      <c r="H9">
        <f t="shared" si="2"/>
        <v>1</v>
      </c>
    </row>
    <row r="10" spans="1:8">
      <c r="A10" s="30" t="s">
        <v>258</v>
      </c>
      <c r="B10" s="94">
        <f>' 5-Forecast Cash Flow + Pro (2)'!AP212</f>
        <v>23685.887307632889</v>
      </c>
      <c r="C10" s="80">
        <f>' 5-Forecast Cash Flow + Pro (2)'!AM212</f>
        <v>5685.8873076328891</v>
      </c>
      <c r="D10" s="80">
        <f>' 5-Forecast Cash Flow + Pro (2)'!AN212</f>
        <v>29685.887307632889</v>
      </c>
      <c r="F10">
        <f t="shared" si="0"/>
        <v>1</v>
      </c>
      <c r="G10">
        <f t="shared" si="1"/>
        <v>1</v>
      </c>
      <c r="H10">
        <f t="shared" si="2"/>
        <v>1</v>
      </c>
    </row>
    <row r="11" spans="1:8">
      <c r="A11" s="30" t="s">
        <v>109</v>
      </c>
      <c r="B11" s="94">
        <f>' 5-Forecast Cash Flow + Pro (2)'!AP63</f>
        <v>19551.956029785601</v>
      </c>
      <c r="C11" s="80">
        <f>' 5-Forecast Cash Flow + Pro (2)'!AM63</f>
        <v>1551.9560297856005</v>
      </c>
      <c r="D11" s="80">
        <f>' 5-Forecast Cash Flow + Pro (2)'!AN63</f>
        <v>25551.956029785601</v>
      </c>
      <c r="F11">
        <f t="shared" si="0"/>
        <v>1</v>
      </c>
      <c r="G11">
        <f t="shared" si="1"/>
        <v>1</v>
      </c>
      <c r="H11">
        <f t="shared" si="2"/>
        <v>1</v>
      </c>
    </row>
    <row r="12" spans="1:8">
      <c r="A12" s="30" t="s">
        <v>63</v>
      </c>
      <c r="B12" s="94">
        <f>' 5-Forecast Cash Flow + Pro (2)'!AP17</f>
        <v>18022.154852954041</v>
      </c>
      <c r="C12" s="80">
        <f>' 5-Forecast Cash Flow + Pro (2)'!AM17</f>
        <v>22.154852954037779</v>
      </c>
      <c r="D12" s="80">
        <f>' 5-Forecast Cash Flow + Pro (2)'!AN17</f>
        <v>24022.154852954041</v>
      </c>
      <c r="F12">
        <f t="shared" si="0"/>
        <v>1</v>
      </c>
      <c r="G12">
        <f t="shared" si="1"/>
        <v>1</v>
      </c>
      <c r="H12">
        <f t="shared" si="2"/>
        <v>1</v>
      </c>
    </row>
    <row r="13" spans="1:8">
      <c r="A13" s="30" t="s">
        <v>257</v>
      </c>
      <c r="B13" s="94">
        <f>' 5-Forecast Cash Flow + Pro (2)'!AP211</f>
        <v>17141.992044847724</v>
      </c>
      <c r="C13" s="80">
        <f>' 5-Forecast Cash Flow + Pro (2)'!AM211</f>
        <v>-858.00795515227946</v>
      </c>
      <c r="D13" s="80">
        <f>' 5-Forecast Cash Flow + Pro (2)'!AN211</f>
        <v>23141.992044847724</v>
      </c>
      <c r="F13">
        <f t="shared" si="0"/>
        <v>1</v>
      </c>
      <c r="G13">
        <f t="shared" si="1"/>
        <v>0</v>
      </c>
      <c r="H13">
        <f t="shared" si="2"/>
        <v>1</v>
      </c>
    </row>
    <row r="14" spans="1:8">
      <c r="A14" s="30" t="s">
        <v>153</v>
      </c>
      <c r="B14" s="94">
        <f>' 5-Forecast Cash Flow + Pro (2)'!AP107</f>
        <v>16942.110322811131</v>
      </c>
      <c r="C14" s="80">
        <f>' 5-Forecast Cash Flow + Pro (2)'!AM107</f>
        <v>-1057.8896771888685</v>
      </c>
      <c r="D14" s="80">
        <f>' 5-Forecast Cash Flow + Pro (2)'!AN107</f>
        <v>22942.110322811131</v>
      </c>
      <c r="F14">
        <f t="shared" si="0"/>
        <v>1</v>
      </c>
      <c r="G14">
        <f t="shared" si="1"/>
        <v>0</v>
      </c>
      <c r="H14">
        <f t="shared" si="2"/>
        <v>1</v>
      </c>
    </row>
    <row r="15" spans="1:8">
      <c r="A15" s="30" t="s">
        <v>118</v>
      </c>
      <c r="B15" s="94">
        <f>' 5-Forecast Cash Flow + Pro (2)'!AP72</f>
        <v>16355.221789549556</v>
      </c>
      <c r="C15" s="80">
        <f>' 5-Forecast Cash Flow + Pro (2)'!AM72</f>
        <v>-1644.778210450444</v>
      </c>
      <c r="D15" s="80">
        <f>' 5-Forecast Cash Flow + Pro (2)'!AN72</f>
        <v>22355.221789549556</v>
      </c>
      <c r="F15">
        <f t="shared" si="0"/>
        <v>1</v>
      </c>
      <c r="G15">
        <f t="shared" si="1"/>
        <v>0</v>
      </c>
      <c r="H15">
        <f t="shared" si="2"/>
        <v>1</v>
      </c>
    </row>
    <row r="16" spans="1:8">
      <c r="A16" s="30" t="s">
        <v>67</v>
      </c>
      <c r="B16" s="94">
        <f>' 5-Forecast Cash Flow + Pro (2)'!AP21</f>
        <v>16064.480603185646</v>
      </c>
      <c r="C16" s="80">
        <f>' 5-Forecast Cash Flow + Pro (2)'!AM21</f>
        <v>-1935.5193968143576</v>
      </c>
      <c r="D16" s="80">
        <f>' 5-Forecast Cash Flow + Pro (2)'!AN21</f>
        <v>22064.480603185646</v>
      </c>
      <c r="F16">
        <f t="shared" si="0"/>
        <v>1</v>
      </c>
      <c r="G16">
        <f t="shared" si="1"/>
        <v>0</v>
      </c>
      <c r="H16">
        <f t="shared" si="2"/>
        <v>1</v>
      </c>
    </row>
    <row r="17" spans="1:8">
      <c r="A17" s="30" t="s">
        <v>72</v>
      </c>
      <c r="B17" s="94">
        <f>' 5-Forecast Cash Flow + Pro (2)'!AP26</f>
        <v>15447.480744022188</v>
      </c>
      <c r="C17" s="80">
        <f>' 5-Forecast Cash Flow + Pro (2)'!AM26</f>
        <v>-2552.5192559778079</v>
      </c>
      <c r="D17" s="80">
        <f>' 5-Forecast Cash Flow + Pro (2)'!AN26</f>
        <v>21447.480744022188</v>
      </c>
      <c r="F17">
        <f t="shared" si="0"/>
        <v>1</v>
      </c>
      <c r="G17">
        <f t="shared" si="1"/>
        <v>0</v>
      </c>
      <c r="H17">
        <f t="shared" si="2"/>
        <v>1</v>
      </c>
    </row>
    <row r="18" spans="1:8">
      <c r="A18" s="30" t="s">
        <v>65</v>
      </c>
      <c r="B18" s="94">
        <f>' 5-Forecast Cash Flow + Pro (2)'!AP19</f>
        <v>15287.015384020295</v>
      </c>
      <c r="C18" s="80">
        <f>' 5-Forecast Cash Flow + Pro (2)'!AM19</f>
        <v>-2712.9846159797016</v>
      </c>
      <c r="D18" s="80">
        <f>' 5-Forecast Cash Flow + Pro (2)'!AN19</f>
        <v>21287.015384020295</v>
      </c>
      <c r="F18">
        <f t="shared" si="0"/>
        <v>1</v>
      </c>
      <c r="G18">
        <f t="shared" si="1"/>
        <v>0</v>
      </c>
      <c r="H18">
        <f t="shared" si="2"/>
        <v>1</v>
      </c>
    </row>
    <row r="19" spans="1:8">
      <c r="A19" s="30" t="s">
        <v>235</v>
      </c>
      <c r="B19" s="94">
        <f>' 5-Forecast Cash Flow + Pro (2)'!AP189</f>
        <v>14764.307488483817</v>
      </c>
      <c r="C19" s="80">
        <f>' 5-Forecast Cash Flow + Pro (2)'!AM189</f>
        <v>-3235.6925115161794</v>
      </c>
      <c r="D19" s="80">
        <f>' 5-Forecast Cash Flow + Pro (2)'!AN189</f>
        <v>20764.307488483817</v>
      </c>
      <c r="F19">
        <f t="shared" si="0"/>
        <v>1</v>
      </c>
      <c r="G19">
        <f t="shared" si="1"/>
        <v>0</v>
      </c>
      <c r="H19">
        <f t="shared" si="2"/>
        <v>1</v>
      </c>
    </row>
    <row r="20" spans="1:8">
      <c r="A20" s="30" t="s">
        <v>64</v>
      </c>
      <c r="B20" s="94">
        <f>' 5-Forecast Cash Flow + Pro (2)'!AP18</f>
        <v>12364.428986892541</v>
      </c>
      <c r="C20" s="80">
        <f>' 5-Forecast Cash Flow + Pro (2)'!AM18</f>
        <v>-5635.5710131074593</v>
      </c>
      <c r="D20" s="80">
        <f>' 5-Forecast Cash Flow + Pro (2)'!AN18</f>
        <v>18364.428986892541</v>
      </c>
      <c r="F20">
        <f t="shared" si="0"/>
        <v>1</v>
      </c>
      <c r="G20">
        <f t="shared" si="1"/>
        <v>0</v>
      </c>
      <c r="H20">
        <f t="shared" si="2"/>
        <v>1</v>
      </c>
    </row>
    <row r="21" spans="1:8">
      <c r="A21" s="30" t="s">
        <v>148</v>
      </c>
      <c r="B21" s="94">
        <f>' 5-Forecast Cash Flow + Pro (2)'!AP102</f>
        <v>10767.042461541136</v>
      </c>
      <c r="C21" s="80">
        <f>' 5-Forecast Cash Flow + Pro (2)'!AM102</f>
        <v>-7232.9575384588643</v>
      </c>
      <c r="D21" s="80">
        <f>' 5-Forecast Cash Flow + Pro (2)'!AN102</f>
        <v>16767.042461541139</v>
      </c>
      <c r="F21">
        <f t="shared" si="0"/>
        <v>1</v>
      </c>
      <c r="G21">
        <f t="shared" si="1"/>
        <v>0</v>
      </c>
      <c r="H21">
        <f t="shared" si="2"/>
        <v>1</v>
      </c>
    </row>
    <row r="22" spans="1:8">
      <c r="A22" s="30" t="s">
        <v>68</v>
      </c>
      <c r="B22" s="94">
        <f>' 5-Forecast Cash Flow + Pro (2)'!AP22</f>
        <v>9840.9568308081143</v>
      </c>
      <c r="C22" s="80">
        <f>' 5-Forecast Cash Flow + Pro (2)'!AM22</f>
        <v>-8159.0431691918857</v>
      </c>
      <c r="D22" s="80">
        <f>' 5-Forecast Cash Flow + Pro (2)'!AN22</f>
        <v>15840.956830808114</v>
      </c>
      <c r="F22">
        <f t="shared" si="0"/>
        <v>1</v>
      </c>
      <c r="G22">
        <f t="shared" si="1"/>
        <v>0</v>
      </c>
      <c r="H22">
        <f t="shared" si="2"/>
        <v>1</v>
      </c>
    </row>
    <row r="23" spans="1:8">
      <c r="A23" s="30" t="s">
        <v>69</v>
      </c>
      <c r="B23" s="94">
        <f>' 5-Forecast Cash Flow + Pro (2)'!AP23</f>
        <v>9795.850256979651</v>
      </c>
      <c r="C23" s="80">
        <f>' 5-Forecast Cash Flow + Pro (2)'!AM23</f>
        <v>-8204.149743020349</v>
      </c>
      <c r="D23" s="80">
        <f>' 5-Forecast Cash Flow + Pro (2)'!AN23</f>
        <v>15795.850256979651</v>
      </c>
      <c r="F23">
        <f t="shared" si="0"/>
        <v>1</v>
      </c>
      <c r="G23">
        <f t="shared" si="1"/>
        <v>0</v>
      </c>
      <c r="H23">
        <f t="shared" si="2"/>
        <v>1</v>
      </c>
    </row>
    <row r="24" spans="1:8">
      <c r="A24" s="30" t="s">
        <v>100</v>
      </c>
      <c r="B24" s="94">
        <f>' 5-Forecast Cash Flow + Pro (2)'!AP54</f>
        <v>9428.2824495495588</v>
      </c>
      <c r="C24" s="80">
        <f>' 5-Forecast Cash Flow + Pro (2)'!AM54</f>
        <v>-8571.7175504504412</v>
      </c>
      <c r="D24" s="80">
        <f>' 5-Forecast Cash Flow + Pro (2)'!AN54</f>
        <v>15428.282449549559</v>
      </c>
      <c r="F24">
        <f t="shared" si="0"/>
        <v>1</v>
      </c>
      <c r="G24">
        <f t="shared" si="1"/>
        <v>0</v>
      </c>
      <c r="H24">
        <f t="shared" si="2"/>
        <v>1</v>
      </c>
    </row>
    <row r="25" spans="1:8">
      <c r="A25" s="30" t="s">
        <v>114</v>
      </c>
      <c r="B25" s="94">
        <f>' 5-Forecast Cash Flow + Pro (2)'!AP68</f>
        <v>8999.8992949549574</v>
      </c>
      <c r="C25" s="80">
        <f>' 5-Forecast Cash Flow + Pro (2)'!AM68</f>
        <v>-9000.1007050450426</v>
      </c>
      <c r="D25" s="80">
        <f>' 5-Forecast Cash Flow + Pro (2)'!AN68</f>
        <v>14999.899294954957</v>
      </c>
      <c r="F25">
        <f t="shared" si="0"/>
        <v>1</v>
      </c>
      <c r="G25">
        <f t="shared" si="1"/>
        <v>0</v>
      </c>
      <c r="H25">
        <f t="shared" si="2"/>
        <v>1</v>
      </c>
    </row>
    <row r="26" spans="1:8">
      <c r="A26" s="30" t="s">
        <v>116</v>
      </c>
      <c r="B26" s="94">
        <f>' 5-Forecast Cash Flow + Pro (2)'!AP70</f>
        <v>7156.5327673873908</v>
      </c>
      <c r="C26" s="80">
        <f>' 5-Forecast Cash Flow + Pro (2)'!AM70</f>
        <v>-10843.467232612609</v>
      </c>
      <c r="D26" s="80">
        <f>' 5-Forecast Cash Flow + Pro (2)'!AN70</f>
        <v>13156.532767387391</v>
      </c>
      <c r="F26">
        <f t="shared" si="0"/>
        <v>1</v>
      </c>
      <c r="G26">
        <f t="shared" si="1"/>
        <v>0</v>
      </c>
      <c r="H26">
        <f t="shared" si="2"/>
        <v>1</v>
      </c>
    </row>
    <row r="27" spans="1:8">
      <c r="A27" s="30" t="s">
        <v>159</v>
      </c>
      <c r="B27" s="94">
        <f>' 5-Forecast Cash Flow + Pro (2)'!AP113</f>
        <v>6492.7514165765715</v>
      </c>
      <c r="C27" s="80">
        <f>' 5-Forecast Cash Flow + Pro (2)'!AM113</f>
        <v>-11507.248583423428</v>
      </c>
      <c r="D27" s="80">
        <f>' 5-Forecast Cash Flow + Pro (2)'!AN113</f>
        <v>12492.751416576572</v>
      </c>
      <c r="F27">
        <f t="shared" si="0"/>
        <v>1</v>
      </c>
      <c r="G27">
        <f t="shared" si="1"/>
        <v>0</v>
      </c>
      <c r="H27">
        <f t="shared" si="2"/>
        <v>1</v>
      </c>
    </row>
    <row r="28" spans="1:8">
      <c r="A28" s="30" t="s">
        <v>71</v>
      </c>
      <c r="B28" s="94">
        <f>' 5-Forecast Cash Flow + Pro (2)'!AP25</f>
        <v>5683.6362328963914</v>
      </c>
      <c r="C28" s="80">
        <f>' 5-Forecast Cash Flow + Pro (2)'!AM25</f>
        <v>-12316.363767103605</v>
      </c>
      <c r="D28" s="80">
        <f>' 5-Forecast Cash Flow + Pro (2)'!AN25</f>
        <v>11683.636232896391</v>
      </c>
      <c r="F28">
        <f t="shared" si="0"/>
        <v>0</v>
      </c>
      <c r="G28">
        <f t="shared" si="1"/>
        <v>0</v>
      </c>
      <c r="H28">
        <f t="shared" si="2"/>
        <v>0</v>
      </c>
    </row>
    <row r="29" spans="1:8">
      <c r="A29" s="30" t="s">
        <v>99</v>
      </c>
      <c r="B29" s="94">
        <f>' 5-Forecast Cash Flow + Pro (2)'!AP53</f>
        <v>4503.8384315429066</v>
      </c>
      <c r="C29" s="80">
        <f>' 5-Forecast Cash Flow + Pro (2)'!AM53</f>
        <v>-13496.161568457093</v>
      </c>
      <c r="D29" s="80">
        <f>' 5-Forecast Cash Flow + Pro (2)'!AN53</f>
        <v>10503.838431542907</v>
      </c>
      <c r="F29">
        <f t="shared" si="0"/>
        <v>0</v>
      </c>
      <c r="G29">
        <f t="shared" si="1"/>
        <v>0</v>
      </c>
      <c r="H29">
        <f t="shared" si="2"/>
        <v>0</v>
      </c>
    </row>
    <row r="30" spans="1:8">
      <c r="A30" s="30" t="s">
        <v>160</v>
      </c>
      <c r="B30" s="94">
        <f>' 5-Forecast Cash Flow + Pro (2)'!AP114</f>
        <v>3449.3557094255812</v>
      </c>
      <c r="C30" s="80">
        <f>' 5-Forecast Cash Flow + Pro (2)'!AM114</f>
        <v>-14550.644290574422</v>
      </c>
      <c r="D30" s="80">
        <f>' 5-Forecast Cash Flow + Pro (2)'!AN114</f>
        <v>9449.3557094255812</v>
      </c>
      <c r="F30">
        <f t="shared" si="0"/>
        <v>0</v>
      </c>
      <c r="G30">
        <f t="shared" si="1"/>
        <v>0</v>
      </c>
      <c r="H30">
        <f t="shared" si="2"/>
        <v>0</v>
      </c>
    </row>
    <row r="31" spans="1:8">
      <c r="A31" s="30" t="s">
        <v>77</v>
      </c>
      <c r="B31" s="94">
        <f>' 5-Forecast Cash Flow + Pro (2)'!AP31</f>
        <v>3165.1244603603627</v>
      </c>
      <c r="C31" s="80">
        <f>' 5-Forecast Cash Flow + Pro (2)'!AM31</f>
        <v>-14834.875539639637</v>
      </c>
      <c r="D31" s="80">
        <f>' 5-Forecast Cash Flow + Pro (2)'!AN31</f>
        <v>9165.1244603603627</v>
      </c>
      <c r="F31">
        <f t="shared" si="0"/>
        <v>0</v>
      </c>
      <c r="G31">
        <f t="shared" si="1"/>
        <v>0</v>
      </c>
      <c r="H31">
        <f t="shared" si="2"/>
        <v>0</v>
      </c>
    </row>
    <row r="32" spans="1:8">
      <c r="A32" s="30" t="s">
        <v>236</v>
      </c>
      <c r="B32" s="94">
        <f>' 5-Forecast Cash Flow + Pro (2)'!AP190</f>
        <v>2709.4557781187978</v>
      </c>
      <c r="C32" s="80">
        <f>' 5-Forecast Cash Flow + Pro (2)'!AM190</f>
        <v>-15290.544221881202</v>
      </c>
      <c r="D32" s="80">
        <f>' 5-Forecast Cash Flow + Pro (2)'!AN190</f>
        <v>8709.4557781187996</v>
      </c>
      <c r="F32">
        <f t="shared" si="0"/>
        <v>0</v>
      </c>
      <c r="G32">
        <f t="shared" si="1"/>
        <v>0</v>
      </c>
      <c r="H32">
        <f t="shared" si="2"/>
        <v>0</v>
      </c>
    </row>
    <row r="33" spans="1:8">
      <c r="A33" s="30" t="s">
        <v>240</v>
      </c>
      <c r="B33" s="94">
        <f>' 5-Forecast Cash Flow + Pro (2)'!AP194</f>
        <v>2706.4879009403776</v>
      </c>
      <c r="C33" s="80">
        <f>' 5-Forecast Cash Flow + Pro (2)'!AM194</f>
        <v>-15293.512099059626</v>
      </c>
      <c r="D33" s="80">
        <f>' 5-Forecast Cash Flow + Pro (2)'!AN194</f>
        <v>8706.4879009403776</v>
      </c>
      <c r="F33">
        <f t="shared" si="0"/>
        <v>0</v>
      </c>
      <c r="G33">
        <f t="shared" si="1"/>
        <v>0</v>
      </c>
      <c r="H33">
        <f t="shared" si="2"/>
        <v>0</v>
      </c>
    </row>
    <row r="34" spans="1:8">
      <c r="A34" s="30" t="s">
        <v>157</v>
      </c>
      <c r="B34" s="94">
        <f>' 5-Forecast Cash Flow + Pro (2)'!AP111</f>
        <v>2705.0761156324697</v>
      </c>
      <c r="C34" s="80">
        <f>' 5-Forecast Cash Flow + Pro (2)'!AM111</f>
        <v>-15294.92388436753</v>
      </c>
      <c r="D34" s="80">
        <f>' 5-Forecast Cash Flow + Pro (2)'!AN111</f>
        <v>8705.0761156324697</v>
      </c>
      <c r="F34">
        <f t="shared" si="0"/>
        <v>0</v>
      </c>
      <c r="G34">
        <f t="shared" si="1"/>
        <v>0</v>
      </c>
      <c r="H34">
        <f t="shared" si="2"/>
        <v>0</v>
      </c>
    </row>
    <row r="35" spans="1:8">
      <c r="A35" s="30" t="s">
        <v>55</v>
      </c>
      <c r="B35" s="94">
        <f>' 5-Forecast Cash Flow + Pro (2)'!AP9</f>
        <v>2374.275566689088</v>
      </c>
      <c r="C35" s="80">
        <f>' 5-Forecast Cash Flow + Pro (2)'!AM9</f>
        <v>-15625.724433310916</v>
      </c>
      <c r="D35" s="80">
        <f>' 5-Forecast Cash Flow + Pro (2)'!AN9</f>
        <v>8374.275566689088</v>
      </c>
      <c r="F35">
        <f t="shared" si="0"/>
        <v>0</v>
      </c>
      <c r="G35">
        <f t="shared" si="1"/>
        <v>0</v>
      </c>
      <c r="H35">
        <f t="shared" si="2"/>
        <v>0</v>
      </c>
    </row>
    <row r="36" spans="1:8">
      <c r="A36" s="30" t="s">
        <v>138</v>
      </c>
      <c r="B36" s="94">
        <f>' 5-Forecast Cash Flow + Pro (2)'!AP92</f>
        <v>2168.4981020910272</v>
      </c>
      <c r="C36" s="80">
        <f>' 5-Forecast Cash Flow + Pro (2)'!AM92</f>
        <v>-15831.501897908973</v>
      </c>
      <c r="D36" s="80">
        <f>' 5-Forecast Cash Flow + Pro (2)'!AN92</f>
        <v>8168.4981020910272</v>
      </c>
      <c r="F36">
        <f t="shared" si="0"/>
        <v>0</v>
      </c>
      <c r="G36">
        <f t="shared" si="1"/>
        <v>0</v>
      </c>
      <c r="H36">
        <f t="shared" si="2"/>
        <v>0</v>
      </c>
    </row>
    <row r="37" spans="1:8">
      <c r="A37" s="30" t="s">
        <v>61</v>
      </c>
      <c r="B37" s="94">
        <f>' 5-Forecast Cash Flow + Pro (2)'!AP15</f>
        <v>1205.2140361133024</v>
      </c>
      <c r="C37" s="80">
        <f>' 5-Forecast Cash Flow + Pro (2)'!AM15</f>
        <v>-16794.785963886698</v>
      </c>
      <c r="D37" s="80">
        <f>' 5-Forecast Cash Flow + Pro (2)'!AN15</f>
        <v>7205.2140361133042</v>
      </c>
      <c r="F37">
        <f t="shared" si="0"/>
        <v>0</v>
      </c>
      <c r="G37">
        <f t="shared" si="1"/>
        <v>0</v>
      </c>
      <c r="H37">
        <f t="shared" si="2"/>
        <v>0</v>
      </c>
    </row>
    <row r="38" spans="1:8">
      <c r="A38" s="30" t="s">
        <v>215</v>
      </c>
      <c r="B38" s="94">
        <f>' 5-Forecast Cash Flow + Pro (2)'!AP169</f>
        <v>489.92292799695497</v>
      </c>
      <c r="C38" s="80">
        <f>' 5-Forecast Cash Flow + Pro (2)'!AM169</f>
        <v>-17510.077072003041</v>
      </c>
      <c r="D38" s="80">
        <f>' 5-Forecast Cash Flow + Pro (2)'!AN169</f>
        <v>6489.922927996955</v>
      </c>
      <c r="F38">
        <f t="shared" si="0"/>
        <v>0</v>
      </c>
      <c r="G38">
        <f t="shared" si="1"/>
        <v>0</v>
      </c>
      <c r="H38">
        <f t="shared" si="2"/>
        <v>0</v>
      </c>
    </row>
    <row r="39" spans="1:8">
      <c r="A39" s="30" t="s">
        <v>155</v>
      </c>
      <c r="B39" s="94">
        <f>' 5-Forecast Cash Flow + Pro (2)'!AP109</f>
        <v>60.231735215907975</v>
      </c>
      <c r="C39" s="80">
        <f>' 5-Forecast Cash Flow + Pro (2)'!AM109</f>
        <v>-17939.768264784092</v>
      </c>
      <c r="D39" s="80">
        <f>' 5-Forecast Cash Flow + Pro (2)'!AN109</f>
        <v>6060.231735215908</v>
      </c>
      <c r="F39">
        <f t="shared" si="0"/>
        <v>0</v>
      </c>
      <c r="G39">
        <f t="shared" si="1"/>
        <v>0</v>
      </c>
      <c r="H39">
        <f t="shared" si="2"/>
        <v>0</v>
      </c>
    </row>
    <row r="40" spans="1:8">
      <c r="A40" s="30" t="s">
        <v>134</v>
      </c>
      <c r="B40" s="94">
        <f>' 5-Forecast Cash Flow + Pro (2)'!AP88</f>
        <v>-9.4374715126868978</v>
      </c>
      <c r="C40" s="80">
        <f>' 5-Forecast Cash Flow + Pro (2)'!AM88</f>
        <v>-18009.437471512687</v>
      </c>
      <c r="D40" s="80">
        <f>' 5-Forecast Cash Flow + Pro (2)'!AN88</f>
        <v>5990.5625284873131</v>
      </c>
      <c r="F40">
        <f t="shared" si="0"/>
        <v>0</v>
      </c>
      <c r="G40">
        <f t="shared" si="1"/>
        <v>0</v>
      </c>
      <c r="H40">
        <f t="shared" si="2"/>
        <v>0</v>
      </c>
    </row>
    <row r="41" spans="1:8">
      <c r="A41" s="30" t="s">
        <v>140</v>
      </c>
      <c r="B41" s="94">
        <f>' 5-Forecast Cash Flow + Pro (2)'!AP94</f>
        <v>-183.70911477477057</v>
      </c>
      <c r="C41" s="80">
        <f>' 5-Forecast Cash Flow + Pro (2)'!AM94</f>
        <v>-18183.709114774771</v>
      </c>
      <c r="D41" s="80">
        <f>' 5-Forecast Cash Flow + Pro (2)'!AN94</f>
        <v>5816.2908852252294</v>
      </c>
      <c r="F41">
        <f t="shared" si="0"/>
        <v>0</v>
      </c>
      <c r="G41">
        <f t="shared" si="1"/>
        <v>0</v>
      </c>
      <c r="H41">
        <f t="shared" si="2"/>
        <v>0</v>
      </c>
    </row>
    <row r="42" spans="1:8">
      <c r="A42" s="30" t="s">
        <v>126</v>
      </c>
      <c r="B42" s="94">
        <f>' 5-Forecast Cash Flow + Pro (2)'!AP80</f>
        <v>-186.77211801800877</v>
      </c>
      <c r="C42" s="80">
        <f>' 5-Forecast Cash Flow + Pro (2)'!AM80</f>
        <v>-18186.772118018009</v>
      </c>
      <c r="D42" s="80">
        <f>' 5-Forecast Cash Flow + Pro (2)'!AN80</f>
        <v>5813.2278819819912</v>
      </c>
      <c r="F42">
        <f t="shared" si="0"/>
        <v>0</v>
      </c>
      <c r="G42">
        <f t="shared" si="1"/>
        <v>0</v>
      </c>
      <c r="H42">
        <f t="shared" si="2"/>
        <v>0</v>
      </c>
    </row>
    <row r="43" spans="1:8">
      <c r="A43" s="30" t="s">
        <v>147</v>
      </c>
      <c r="B43" s="94">
        <f>' 5-Forecast Cash Flow + Pro (2)'!AP101</f>
        <v>-237.36366434759111</v>
      </c>
      <c r="C43" s="80">
        <f>' 5-Forecast Cash Flow + Pro (2)'!AM101</f>
        <v>-18237.363664347591</v>
      </c>
      <c r="D43" s="80">
        <f>' 5-Forecast Cash Flow + Pro (2)'!AN101</f>
        <v>5762.6363356524107</v>
      </c>
      <c r="F43">
        <f t="shared" si="0"/>
        <v>0</v>
      </c>
      <c r="G43">
        <f t="shared" si="1"/>
        <v>0</v>
      </c>
      <c r="H43">
        <f t="shared" si="2"/>
        <v>0</v>
      </c>
    </row>
    <row r="44" spans="1:8">
      <c r="A44" s="30" t="s">
        <v>85</v>
      </c>
      <c r="B44" s="94">
        <f>' 5-Forecast Cash Flow + Pro (2)'!AP39</f>
        <v>-391.2565125805595</v>
      </c>
      <c r="C44" s="80">
        <f>' 5-Forecast Cash Flow + Pro (2)'!AM39</f>
        <v>-18391.256512580563</v>
      </c>
      <c r="D44" s="80">
        <f>' 5-Forecast Cash Flow + Pro (2)'!AN39</f>
        <v>5608.7434874194405</v>
      </c>
      <c r="F44">
        <f t="shared" si="0"/>
        <v>0</v>
      </c>
      <c r="G44">
        <f t="shared" si="1"/>
        <v>0</v>
      </c>
      <c r="H44">
        <f t="shared" si="2"/>
        <v>0</v>
      </c>
    </row>
    <row r="45" spans="1:8">
      <c r="A45" s="30" t="s">
        <v>136</v>
      </c>
      <c r="B45" s="94">
        <f>' 5-Forecast Cash Flow + Pro (2)'!AP90</f>
        <v>-720.71955963964137</v>
      </c>
      <c r="C45" s="80">
        <f>' 5-Forecast Cash Flow + Pro (2)'!AM90</f>
        <v>-18720.719559639641</v>
      </c>
      <c r="D45" s="80">
        <f>' 5-Forecast Cash Flow + Pro (2)'!AN90</f>
        <v>5279.2804403603586</v>
      </c>
      <c r="F45">
        <f t="shared" si="0"/>
        <v>0</v>
      </c>
      <c r="G45">
        <f t="shared" si="1"/>
        <v>0</v>
      </c>
      <c r="H45">
        <f t="shared" si="2"/>
        <v>0</v>
      </c>
    </row>
    <row r="46" spans="1:8">
      <c r="A46" s="30" t="s">
        <v>149</v>
      </c>
      <c r="B46" s="94">
        <f>' 5-Forecast Cash Flow + Pro (2)'!AP103</f>
        <v>-846.9049659764496</v>
      </c>
      <c r="C46" s="80">
        <f>' 5-Forecast Cash Flow + Pro (2)'!AM103</f>
        <v>-18846.90496597645</v>
      </c>
      <c r="D46" s="80">
        <f>' 5-Forecast Cash Flow + Pro (2)'!AN103</f>
        <v>5153.0950340235504</v>
      </c>
      <c r="F46">
        <f t="shared" si="0"/>
        <v>0</v>
      </c>
      <c r="G46">
        <f t="shared" si="1"/>
        <v>0</v>
      </c>
      <c r="H46">
        <f t="shared" si="2"/>
        <v>0</v>
      </c>
    </row>
    <row r="47" spans="1:8">
      <c r="A47" s="30" t="s">
        <v>244</v>
      </c>
      <c r="B47" s="94">
        <f>' 5-Forecast Cash Flow + Pro (2)'!AP198</f>
        <v>-1145.92594201877</v>
      </c>
      <c r="C47" s="80">
        <f>' 5-Forecast Cash Flow + Pro (2)'!AM198</f>
        <v>-19145.92594201877</v>
      </c>
      <c r="D47" s="80">
        <f>' 5-Forecast Cash Flow + Pro (2)'!AN198</f>
        <v>4854.07405798123</v>
      </c>
      <c r="F47">
        <f t="shared" si="0"/>
        <v>0</v>
      </c>
      <c r="G47">
        <f t="shared" si="1"/>
        <v>0</v>
      </c>
      <c r="H47">
        <f t="shared" si="2"/>
        <v>0</v>
      </c>
    </row>
    <row r="48" spans="1:8">
      <c r="A48" s="30" t="s">
        <v>70</v>
      </c>
      <c r="B48" s="94">
        <f>' 5-Forecast Cash Flow + Pro (2)'!AP24</f>
        <v>-1562.8791992210718</v>
      </c>
      <c r="C48" s="80">
        <f>' 5-Forecast Cash Flow + Pro (2)'!AM24</f>
        <v>-19562.879199221072</v>
      </c>
      <c r="D48" s="80">
        <f>' 5-Forecast Cash Flow + Pro (2)'!AN24</f>
        <v>4437.1208007789282</v>
      </c>
      <c r="F48">
        <f t="shared" si="0"/>
        <v>0</v>
      </c>
      <c r="G48">
        <f t="shared" si="1"/>
        <v>0</v>
      </c>
      <c r="H48">
        <f t="shared" si="2"/>
        <v>0</v>
      </c>
    </row>
    <row r="49" spans="1:8">
      <c r="A49" s="30" t="s">
        <v>142</v>
      </c>
      <c r="B49" s="94">
        <f>' 5-Forecast Cash Flow + Pro (2)'!AP96</f>
        <v>-1664.7947278242063</v>
      </c>
      <c r="C49" s="80">
        <f>' 5-Forecast Cash Flow + Pro (2)'!AM96</f>
        <v>-19664.794727824203</v>
      </c>
      <c r="D49" s="80">
        <f>' 5-Forecast Cash Flow + Pro (2)'!AN96</f>
        <v>4335.2052721757937</v>
      </c>
      <c r="F49">
        <f t="shared" si="0"/>
        <v>0</v>
      </c>
      <c r="G49">
        <f t="shared" si="1"/>
        <v>0</v>
      </c>
      <c r="H49">
        <f t="shared" si="2"/>
        <v>0</v>
      </c>
    </row>
    <row r="50" spans="1:8">
      <c r="A50" s="30" t="s">
        <v>53</v>
      </c>
      <c r="B50" s="94">
        <f>' 5-Forecast Cash Flow + Pro (2)'!AP7</f>
        <v>-2169.2869730444327</v>
      </c>
      <c r="C50" s="80">
        <f>' 5-Forecast Cash Flow + Pro (2)'!AM7</f>
        <v>-20169.286973044436</v>
      </c>
      <c r="D50" s="80">
        <f>' 5-Forecast Cash Flow + Pro (2)'!AN7</f>
        <v>3830.7130269555673</v>
      </c>
      <c r="F50">
        <f t="shared" si="0"/>
        <v>0</v>
      </c>
      <c r="G50">
        <f t="shared" si="1"/>
        <v>0</v>
      </c>
      <c r="H50">
        <f t="shared" si="2"/>
        <v>0</v>
      </c>
    </row>
    <row r="51" spans="1:8">
      <c r="A51" s="30" t="s">
        <v>214</v>
      </c>
      <c r="B51" s="94">
        <f>' 5-Forecast Cash Flow + Pro (2)'!AP168</f>
        <v>-2181.8073422199923</v>
      </c>
      <c r="C51" s="80">
        <f>' 5-Forecast Cash Flow + Pro (2)'!AM168</f>
        <v>-20181.807342219996</v>
      </c>
      <c r="D51" s="80">
        <f>' 5-Forecast Cash Flow + Pro (2)'!AN168</f>
        <v>3818.1926577800077</v>
      </c>
      <c r="F51">
        <f t="shared" si="0"/>
        <v>0</v>
      </c>
      <c r="G51">
        <f t="shared" si="1"/>
        <v>0</v>
      </c>
      <c r="H51">
        <f t="shared" si="2"/>
        <v>0</v>
      </c>
    </row>
    <row r="52" spans="1:8">
      <c r="A52" s="30" t="s">
        <v>78</v>
      </c>
      <c r="B52" s="94">
        <f>' 5-Forecast Cash Flow + Pro (2)'!AP32</f>
        <v>-2352.5382201759894</v>
      </c>
      <c r="C52" s="80">
        <f>' 5-Forecast Cash Flow + Pro (2)'!AM32</f>
        <v>-20352.538220175989</v>
      </c>
      <c r="D52" s="80">
        <f>' 5-Forecast Cash Flow + Pro (2)'!AN32</f>
        <v>3647.4617798240106</v>
      </c>
      <c r="F52">
        <f t="shared" si="0"/>
        <v>0</v>
      </c>
      <c r="G52">
        <f t="shared" si="1"/>
        <v>0</v>
      </c>
      <c r="H52">
        <f t="shared" si="2"/>
        <v>0</v>
      </c>
    </row>
    <row r="53" spans="1:8">
      <c r="A53" s="30" t="s">
        <v>54</v>
      </c>
      <c r="B53" s="94">
        <f>' 5-Forecast Cash Flow + Pro (2)'!AP8</f>
        <v>-2468.9129385578926</v>
      </c>
      <c r="C53" s="80">
        <f>' 5-Forecast Cash Flow + Pro (2)'!AM8</f>
        <v>-20468.912938557893</v>
      </c>
      <c r="D53" s="80">
        <f>' 5-Forecast Cash Flow + Pro (2)'!AN8</f>
        <v>3531.0870614421074</v>
      </c>
      <c r="F53">
        <f t="shared" si="0"/>
        <v>0</v>
      </c>
      <c r="G53">
        <f t="shared" si="1"/>
        <v>0</v>
      </c>
      <c r="H53">
        <f t="shared" si="2"/>
        <v>0</v>
      </c>
    </row>
    <row r="54" spans="1:8">
      <c r="A54" s="30" t="s">
        <v>156</v>
      </c>
      <c r="B54" s="94">
        <f>' 5-Forecast Cash Flow + Pro (2)'!AP110</f>
        <v>-2561.6728140568084</v>
      </c>
      <c r="C54" s="80">
        <f>' 5-Forecast Cash Flow + Pro (2)'!AM110</f>
        <v>-20561.672814056812</v>
      </c>
      <c r="D54" s="80">
        <f>' 5-Forecast Cash Flow + Pro (2)'!AN110</f>
        <v>3438.3271859431916</v>
      </c>
      <c r="F54">
        <f t="shared" si="0"/>
        <v>0</v>
      </c>
      <c r="G54">
        <f t="shared" si="1"/>
        <v>0</v>
      </c>
      <c r="H54">
        <f t="shared" si="2"/>
        <v>0</v>
      </c>
    </row>
    <row r="55" spans="1:8">
      <c r="A55" s="30" t="s">
        <v>146</v>
      </c>
      <c r="B55" s="94">
        <f>' 5-Forecast Cash Flow + Pro (2)'!AP100</f>
        <v>-2737.9178911440795</v>
      </c>
      <c r="C55" s="80">
        <f>' 5-Forecast Cash Flow + Pro (2)'!AM100</f>
        <v>-20737.917891144083</v>
      </c>
      <c r="D55" s="80">
        <f>' 5-Forecast Cash Flow + Pro (2)'!AN100</f>
        <v>3262.0821088559205</v>
      </c>
      <c r="F55">
        <f t="shared" si="0"/>
        <v>0</v>
      </c>
      <c r="G55">
        <f t="shared" si="1"/>
        <v>0</v>
      </c>
      <c r="H55">
        <f t="shared" si="2"/>
        <v>0</v>
      </c>
    </row>
    <row r="56" spans="1:8">
      <c r="A56" s="30" t="s">
        <v>143</v>
      </c>
      <c r="B56" s="94">
        <f>' 5-Forecast Cash Flow + Pro (2)'!AP97</f>
        <v>-3032.9835594867654</v>
      </c>
      <c r="C56" s="80">
        <f>' 5-Forecast Cash Flow + Pro (2)'!AM97</f>
        <v>-21032.983559486762</v>
      </c>
      <c r="D56" s="80">
        <f>' 5-Forecast Cash Flow + Pro (2)'!AN97</f>
        <v>2967.0164405132346</v>
      </c>
      <c r="F56">
        <f t="shared" si="0"/>
        <v>0</v>
      </c>
      <c r="G56">
        <f t="shared" si="1"/>
        <v>0</v>
      </c>
      <c r="H56">
        <f t="shared" si="2"/>
        <v>0</v>
      </c>
    </row>
    <row r="57" spans="1:8">
      <c r="A57" s="30" t="s">
        <v>144</v>
      </c>
      <c r="B57" s="94">
        <f>' 5-Forecast Cash Flow + Pro (2)'!AP98</f>
        <v>-3119.7624498533332</v>
      </c>
      <c r="C57" s="80">
        <f>' 5-Forecast Cash Flow + Pro (2)'!AM98</f>
        <v>-21119.762449853333</v>
      </c>
      <c r="D57" s="80">
        <f>' 5-Forecast Cash Flow + Pro (2)'!AN98</f>
        <v>2880.2375501466668</v>
      </c>
      <c r="F57">
        <f t="shared" si="0"/>
        <v>0</v>
      </c>
      <c r="G57">
        <f t="shared" si="1"/>
        <v>0</v>
      </c>
      <c r="H57">
        <f t="shared" si="2"/>
        <v>0</v>
      </c>
    </row>
    <row r="58" spans="1:8">
      <c r="A58" s="30" t="s">
        <v>135</v>
      </c>
      <c r="B58" s="94">
        <f>' 5-Forecast Cash Flow + Pro (2)'!AP89</f>
        <v>-3145.7028672140514</v>
      </c>
      <c r="C58" s="80">
        <f>' 5-Forecast Cash Flow + Pro (2)'!AM89</f>
        <v>-21145.702867214051</v>
      </c>
      <c r="D58" s="80">
        <f>' 5-Forecast Cash Flow + Pro (2)'!AN89</f>
        <v>2854.2971327859486</v>
      </c>
      <c r="F58">
        <f t="shared" si="0"/>
        <v>0</v>
      </c>
      <c r="G58">
        <f t="shared" si="1"/>
        <v>0</v>
      </c>
      <c r="H58">
        <f t="shared" si="2"/>
        <v>0</v>
      </c>
    </row>
    <row r="59" spans="1:8">
      <c r="A59" s="30" t="s">
        <v>125</v>
      </c>
      <c r="B59" s="94">
        <f>' 5-Forecast Cash Flow + Pro (2)'!AP79</f>
        <v>-3149.4013726126068</v>
      </c>
      <c r="C59" s="80">
        <f>' 5-Forecast Cash Flow + Pro (2)'!AM79</f>
        <v>-21149.401372612607</v>
      </c>
      <c r="D59" s="80">
        <f>' 5-Forecast Cash Flow + Pro (2)'!AN79</f>
        <v>2850.5986273873932</v>
      </c>
      <c r="F59">
        <f t="shared" si="0"/>
        <v>0</v>
      </c>
      <c r="G59">
        <f t="shared" si="1"/>
        <v>0</v>
      </c>
      <c r="H59">
        <f t="shared" si="2"/>
        <v>0</v>
      </c>
    </row>
    <row r="60" spans="1:8">
      <c r="A60" s="30" t="s">
        <v>150</v>
      </c>
      <c r="B60" s="94">
        <f>' 5-Forecast Cash Flow + Pro (2)'!AP104</f>
        <v>-3336.0466478368508</v>
      </c>
      <c r="C60" s="80">
        <f>' 5-Forecast Cash Flow + Pro (2)'!AM104</f>
        <v>-21336.046647836854</v>
      </c>
      <c r="D60" s="80">
        <f>' 5-Forecast Cash Flow + Pro (2)'!AN104</f>
        <v>2663.9533521631492</v>
      </c>
      <c r="F60">
        <f t="shared" si="0"/>
        <v>0</v>
      </c>
      <c r="G60">
        <f t="shared" si="1"/>
        <v>0</v>
      </c>
      <c r="H60">
        <f t="shared" si="2"/>
        <v>0</v>
      </c>
    </row>
    <row r="61" spans="1:8">
      <c r="A61" s="30" t="s">
        <v>219</v>
      </c>
      <c r="B61" s="94">
        <f>' 5-Forecast Cash Flow + Pro (2)'!AP173</f>
        <v>-3702.1309825555472</v>
      </c>
      <c r="C61" s="80">
        <f>' 5-Forecast Cash Flow + Pro (2)'!AM173</f>
        <v>-21702.130982555547</v>
      </c>
      <c r="D61" s="80">
        <f>' 5-Forecast Cash Flow + Pro (2)'!AN173</f>
        <v>2297.8690174444528</v>
      </c>
      <c r="F61">
        <f t="shared" si="0"/>
        <v>0</v>
      </c>
      <c r="G61">
        <f t="shared" si="1"/>
        <v>0</v>
      </c>
      <c r="H61">
        <f t="shared" si="2"/>
        <v>0</v>
      </c>
    </row>
    <row r="62" spans="1:8">
      <c r="A62" s="30" t="s">
        <v>80</v>
      </c>
      <c r="B62" s="94">
        <f>' 5-Forecast Cash Flow + Pro (2)'!AP34</f>
        <v>-3804.428044083812</v>
      </c>
      <c r="C62" s="80">
        <f>' 5-Forecast Cash Flow + Pro (2)'!AM34</f>
        <v>-21804.428044083812</v>
      </c>
      <c r="D62" s="80">
        <f>' 5-Forecast Cash Flow + Pro (2)'!AN34</f>
        <v>2195.5719559161862</v>
      </c>
      <c r="F62">
        <f t="shared" si="0"/>
        <v>0</v>
      </c>
      <c r="G62">
        <f t="shared" si="1"/>
        <v>0</v>
      </c>
      <c r="H62">
        <f t="shared" si="2"/>
        <v>0</v>
      </c>
    </row>
    <row r="63" spans="1:8">
      <c r="A63" s="30" t="s">
        <v>108</v>
      </c>
      <c r="B63" s="94">
        <f>' 5-Forecast Cash Flow + Pro (2)'!AP62</f>
        <v>-3825.2003326126069</v>
      </c>
      <c r="C63" s="80">
        <f>' 5-Forecast Cash Flow + Pro (2)'!AM62</f>
        <v>-21825.200332612607</v>
      </c>
      <c r="D63" s="80">
        <f>' 5-Forecast Cash Flow + Pro (2)'!AN62</f>
        <v>2174.7996673873931</v>
      </c>
      <c r="F63">
        <f t="shared" si="0"/>
        <v>0</v>
      </c>
      <c r="G63">
        <f t="shared" si="1"/>
        <v>0</v>
      </c>
      <c r="H63">
        <f t="shared" si="2"/>
        <v>0</v>
      </c>
    </row>
    <row r="64" spans="1:8">
      <c r="A64" s="30" t="s">
        <v>165</v>
      </c>
      <c r="B64" s="94">
        <f>' 5-Forecast Cash Flow + Pro (2)'!AP119</f>
        <v>-3927.7324868158576</v>
      </c>
      <c r="C64" s="80">
        <f>' 5-Forecast Cash Flow + Pro (2)'!AM119</f>
        <v>-21927.732486815858</v>
      </c>
      <c r="D64" s="80">
        <f>' 5-Forecast Cash Flow + Pro (2)'!AN119</f>
        <v>2072.2675131841424</v>
      </c>
      <c r="F64">
        <f t="shared" si="0"/>
        <v>0</v>
      </c>
      <c r="G64">
        <f t="shared" si="1"/>
        <v>0</v>
      </c>
      <c r="H64">
        <f t="shared" si="2"/>
        <v>0</v>
      </c>
    </row>
    <row r="65" spans="1:8">
      <c r="A65" s="30" t="s">
        <v>137</v>
      </c>
      <c r="B65" s="94">
        <f>' 5-Forecast Cash Flow + Pro (2)'!AP91</f>
        <v>-3994.8772151464218</v>
      </c>
      <c r="C65" s="80">
        <f>' 5-Forecast Cash Flow + Pro (2)'!AM91</f>
        <v>-21994.877215146422</v>
      </c>
      <c r="D65" s="80">
        <f>' 5-Forecast Cash Flow + Pro (2)'!AN91</f>
        <v>2005.1227848535782</v>
      </c>
      <c r="F65">
        <f t="shared" si="0"/>
        <v>0</v>
      </c>
      <c r="G65">
        <f t="shared" si="1"/>
        <v>0</v>
      </c>
      <c r="H65">
        <f t="shared" si="2"/>
        <v>0</v>
      </c>
    </row>
    <row r="66" spans="1:8">
      <c r="A66" s="30" t="s">
        <v>130</v>
      </c>
      <c r="B66" s="94">
        <f>' 5-Forecast Cash Flow + Pro (2)'!AP84</f>
        <v>-4235.0715843371581</v>
      </c>
      <c r="C66" s="80">
        <f>' 5-Forecast Cash Flow + Pro (2)'!AM84</f>
        <v>-22235.071584337158</v>
      </c>
      <c r="D66" s="80">
        <f>' 5-Forecast Cash Flow + Pro (2)'!AN84</f>
        <v>1764.9284156628419</v>
      </c>
      <c r="F66">
        <f t="shared" ref="F66:F129" si="3">IF(B66&gt;=6000,1,0)</f>
        <v>0</v>
      </c>
      <c r="G66">
        <f t="shared" ref="G66:G129" si="4">IF(C66&gt;0,1,0)</f>
        <v>0</v>
      </c>
      <c r="H66">
        <f t="shared" ref="H66:H129" si="5">IF(SUM(C66+D66)&gt;0,1,0)</f>
        <v>0</v>
      </c>
    </row>
    <row r="67" spans="1:8">
      <c r="A67" s="30" t="s">
        <v>274</v>
      </c>
      <c r="B67" s="94">
        <f>' 5-Forecast Cash Flow + Pro (2)'!AP228</f>
        <v>-4561.8652211789813</v>
      </c>
      <c r="C67" s="80">
        <f>' 5-Forecast Cash Flow + Pro (2)'!AM228</f>
        <v>-22561.865221178981</v>
      </c>
      <c r="D67" s="80">
        <f>' 5-Forecast Cash Flow + Pro (2)'!AN228</f>
        <v>1438.1347788210187</v>
      </c>
      <c r="F67">
        <f t="shared" si="3"/>
        <v>0</v>
      </c>
      <c r="G67">
        <f t="shared" si="4"/>
        <v>0</v>
      </c>
      <c r="H67">
        <f t="shared" si="5"/>
        <v>0</v>
      </c>
    </row>
    <row r="68" spans="1:8">
      <c r="A68" s="30" t="s">
        <v>57</v>
      </c>
      <c r="B68" s="94">
        <f>' 5-Forecast Cash Flow + Pro (2)'!AP11</f>
        <v>-4792.3563362144014</v>
      </c>
      <c r="C68" s="80">
        <f>' 5-Forecast Cash Flow + Pro (2)'!AM11</f>
        <v>-22792.356336214401</v>
      </c>
      <c r="D68" s="80">
        <f>' 5-Forecast Cash Flow + Pro (2)'!AN11</f>
        <v>1207.6436637855968</v>
      </c>
      <c r="F68">
        <f t="shared" si="3"/>
        <v>0</v>
      </c>
      <c r="G68">
        <f t="shared" si="4"/>
        <v>0</v>
      </c>
      <c r="H68">
        <f t="shared" si="5"/>
        <v>0</v>
      </c>
    </row>
    <row r="69" spans="1:8">
      <c r="A69" s="30" t="s">
        <v>223</v>
      </c>
      <c r="B69" s="94">
        <f>' 5-Forecast Cash Flow + Pro (2)'!AP177</f>
        <v>-4887.8100277282247</v>
      </c>
      <c r="C69" s="80">
        <f>' 5-Forecast Cash Flow + Pro (2)'!AM177</f>
        <v>-22887.810027728221</v>
      </c>
      <c r="D69" s="80">
        <f>' 5-Forecast Cash Flow + Pro (2)'!AN177</f>
        <v>1112.1899722717753</v>
      </c>
      <c r="F69">
        <f t="shared" si="3"/>
        <v>0</v>
      </c>
      <c r="G69">
        <f t="shared" si="4"/>
        <v>0</v>
      </c>
      <c r="H69">
        <f t="shared" si="5"/>
        <v>0</v>
      </c>
    </row>
    <row r="70" spans="1:8">
      <c r="A70" s="30" t="s">
        <v>222</v>
      </c>
      <c r="B70" s="94">
        <f>' 5-Forecast Cash Flow + Pro (2)'!AP176</f>
        <v>-5047.8304814809489</v>
      </c>
      <c r="C70" s="80">
        <f>' 5-Forecast Cash Flow + Pro (2)'!AM176</f>
        <v>-23047.830481480945</v>
      </c>
      <c r="D70" s="80">
        <f>' 5-Forecast Cash Flow + Pro (2)'!AN176</f>
        <v>952.16951851905105</v>
      </c>
      <c r="F70">
        <f t="shared" si="3"/>
        <v>0</v>
      </c>
      <c r="G70">
        <f t="shared" si="4"/>
        <v>0</v>
      </c>
      <c r="H70">
        <f t="shared" si="5"/>
        <v>0</v>
      </c>
    </row>
    <row r="71" spans="1:8">
      <c r="A71" s="30" t="s">
        <v>152</v>
      </c>
      <c r="B71" s="94">
        <f>' 5-Forecast Cash Flow + Pro (2)'!AP106</f>
        <v>-5253.0500245803596</v>
      </c>
      <c r="C71" s="80">
        <f>' 5-Forecast Cash Flow + Pro (2)'!AM106</f>
        <v>-23253.050024580363</v>
      </c>
      <c r="D71" s="80">
        <f>' 5-Forecast Cash Flow + Pro (2)'!AN106</f>
        <v>746.9499754196404</v>
      </c>
      <c r="F71">
        <f t="shared" si="3"/>
        <v>0</v>
      </c>
      <c r="G71">
        <f t="shared" si="4"/>
        <v>0</v>
      </c>
      <c r="H71">
        <f t="shared" si="5"/>
        <v>0</v>
      </c>
    </row>
    <row r="72" spans="1:8">
      <c r="A72" s="30" t="s">
        <v>82</v>
      </c>
      <c r="B72" s="94">
        <f>' 5-Forecast Cash Flow + Pro (2)'!AP36</f>
        <v>-5508.2845740974717</v>
      </c>
      <c r="C72" s="80">
        <f>' 5-Forecast Cash Flow + Pro (2)'!AM36</f>
        <v>-23508.284574097474</v>
      </c>
      <c r="D72" s="80">
        <f>' 5-Forecast Cash Flow + Pro (2)'!AN36</f>
        <v>491.71542590252648</v>
      </c>
      <c r="F72">
        <f t="shared" si="3"/>
        <v>0</v>
      </c>
      <c r="G72">
        <f t="shared" si="4"/>
        <v>0</v>
      </c>
      <c r="H72">
        <f t="shared" si="5"/>
        <v>0</v>
      </c>
    </row>
    <row r="73" spans="1:8">
      <c r="A73" s="30" t="s">
        <v>76</v>
      </c>
      <c r="B73" s="94">
        <f>' 5-Forecast Cash Flow + Pro (2)'!AP30</f>
        <v>-5587.9930237859626</v>
      </c>
      <c r="C73" s="80">
        <f>' 5-Forecast Cash Flow + Pro (2)'!AM30</f>
        <v>-23587.993023785959</v>
      </c>
      <c r="D73" s="80">
        <f>' 5-Forecast Cash Flow + Pro (2)'!AN30</f>
        <v>412.00697621403742</v>
      </c>
      <c r="F73">
        <f t="shared" si="3"/>
        <v>0</v>
      </c>
      <c r="G73">
        <f t="shared" si="4"/>
        <v>0</v>
      </c>
      <c r="H73">
        <f t="shared" si="5"/>
        <v>0</v>
      </c>
    </row>
    <row r="74" spans="1:8">
      <c r="A74" s="30" t="s">
        <v>210</v>
      </c>
      <c r="B74" s="94">
        <f>' 5-Forecast Cash Flow + Pro (2)'!AP164</f>
        <v>-5653.4862477477473</v>
      </c>
      <c r="C74" s="80">
        <f>' 5-Forecast Cash Flow + Pro (2)'!AM164</f>
        <v>-23653.486247747747</v>
      </c>
      <c r="D74" s="80">
        <f>' 5-Forecast Cash Flow + Pro (2)'!AN164</f>
        <v>346.51375225225274</v>
      </c>
      <c r="F74">
        <f t="shared" si="3"/>
        <v>0</v>
      </c>
      <c r="G74">
        <f t="shared" si="4"/>
        <v>0</v>
      </c>
      <c r="H74">
        <f t="shared" si="5"/>
        <v>0</v>
      </c>
    </row>
    <row r="75" spans="1:8">
      <c r="A75" s="30" t="s">
        <v>183</v>
      </c>
      <c r="B75" s="94">
        <f>' 5-Forecast Cash Flow + Pro (2)'!AP137</f>
        <v>-5924.7079048565793</v>
      </c>
      <c r="C75" s="80">
        <f>' 5-Forecast Cash Flow + Pro (2)'!AM137</f>
        <v>-23924.707904856579</v>
      </c>
      <c r="D75" s="80">
        <f>' 5-Forecast Cash Flow + Pro (2)'!AN137</f>
        <v>75.292095143420738</v>
      </c>
      <c r="F75">
        <f t="shared" si="3"/>
        <v>0</v>
      </c>
      <c r="G75">
        <f t="shared" si="4"/>
        <v>0</v>
      </c>
      <c r="H75">
        <f t="shared" si="5"/>
        <v>0</v>
      </c>
    </row>
    <row r="76" spans="1:8">
      <c r="A76" s="30" t="s">
        <v>185</v>
      </c>
      <c r="B76" s="94">
        <f>' 5-Forecast Cash Flow + Pro (2)'!AP139</f>
        <v>-6005.4506300378889</v>
      </c>
      <c r="C76" s="80">
        <f>' 5-Forecast Cash Flow + Pro (2)'!AM139</f>
        <v>-24005.450630037889</v>
      </c>
      <c r="D76" s="80">
        <f>' 5-Forecast Cash Flow + Pro (2)'!AN139</f>
        <v>-5.4506300378889136</v>
      </c>
      <c r="F76">
        <f t="shared" si="3"/>
        <v>0</v>
      </c>
      <c r="G76">
        <f t="shared" si="4"/>
        <v>0</v>
      </c>
      <c r="H76">
        <f t="shared" si="5"/>
        <v>0</v>
      </c>
    </row>
    <row r="77" spans="1:8">
      <c r="A77" s="30" t="s">
        <v>111</v>
      </c>
      <c r="B77" s="94">
        <f>' 5-Forecast Cash Flow + Pro (2)'!AP65</f>
        <v>-6374.4619298267535</v>
      </c>
      <c r="C77" s="80">
        <f>' 5-Forecast Cash Flow + Pro (2)'!AM65</f>
        <v>-24374.461929826753</v>
      </c>
      <c r="D77" s="80">
        <f>' 5-Forecast Cash Flow + Pro (2)'!AN65</f>
        <v>-374.46192982675529</v>
      </c>
      <c r="F77">
        <f t="shared" si="3"/>
        <v>0</v>
      </c>
      <c r="G77">
        <f t="shared" si="4"/>
        <v>0</v>
      </c>
      <c r="H77">
        <f t="shared" si="5"/>
        <v>0</v>
      </c>
    </row>
    <row r="78" spans="1:8">
      <c r="A78" s="30" t="s">
        <v>83</v>
      </c>
      <c r="B78" s="94">
        <f>' 5-Forecast Cash Flow + Pro (2)'!AP37</f>
        <v>-6591.7917958159796</v>
      </c>
      <c r="C78" s="80">
        <f>' 5-Forecast Cash Flow + Pro (2)'!AM37</f>
        <v>-24591.791795815981</v>
      </c>
      <c r="D78" s="80">
        <f>' 5-Forecast Cash Flow + Pro (2)'!AN37</f>
        <v>-591.79179581597964</v>
      </c>
      <c r="F78">
        <f t="shared" si="3"/>
        <v>0</v>
      </c>
      <c r="G78">
        <f t="shared" si="4"/>
        <v>0</v>
      </c>
      <c r="H78">
        <f t="shared" si="5"/>
        <v>0</v>
      </c>
    </row>
    <row r="79" spans="1:8">
      <c r="A79" s="30" t="s">
        <v>164</v>
      </c>
      <c r="B79" s="94">
        <f>' 5-Forecast Cash Flow + Pro (2)'!AP118</f>
        <v>-6592.3683696284388</v>
      </c>
      <c r="C79" s="80">
        <f>' 5-Forecast Cash Flow + Pro (2)'!AM118</f>
        <v>-24592.368369628435</v>
      </c>
      <c r="D79" s="80">
        <f>' 5-Forecast Cash Flow + Pro (2)'!AN118</f>
        <v>-592.36836962843881</v>
      </c>
      <c r="F79">
        <f t="shared" si="3"/>
        <v>0</v>
      </c>
      <c r="G79">
        <f t="shared" si="4"/>
        <v>0</v>
      </c>
      <c r="H79">
        <f t="shared" si="5"/>
        <v>0</v>
      </c>
    </row>
    <row r="80" spans="1:8">
      <c r="A80" s="30" t="s">
        <v>200</v>
      </c>
      <c r="B80" s="94">
        <f>' 5-Forecast Cash Flow + Pro (2)'!AP154</f>
        <v>-6790.1268396396335</v>
      </c>
      <c r="C80" s="80">
        <f>' 5-Forecast Cash Flow + Pro (2)'!AM154</f>
        <v>-24790.126839639634</v>
      </c>
      <c r="D80" s="80">
        <f>' 5-Forecast Cash Flow + Pro (2)'!AN154</f>
        <v>-790.12683963963354</v>
      </c>
      <c r="F80">
        <f t="shared" si="3"/>
        <v>0</v>
      </c>
      <c r="G80">
        <f t="shared" si="4"/>
        <v>0</v>
      </c>
      <c r="H80">
        <f t="shared" si="5"/>
        <v>0</v>
      </c>
    </row>
    <row r="81" spans="1:8">
      <c r="A81" s="30" t="s">
        <v>195</v>
      </c>
      <c r="B81" s="94">
        <f>' 5-Forecast Cash Flow + Pro (2)'!AP149</f>
        <v>-6907.1263099474163</v>
      </c>
      <c r="C81" s="80">
        <f>' 5-Forecast Cash Flow + Pro (2)'!AM149</f>
        <v>-24907.126309947416</v>
      </c>
      <c r="D81" s="80">
        <f>' 5-Forecast Cash Flow + Pro (2)'!AN149</f>
        <v>-907.1263099474163</v>
      </c>
      <c r="F81">
        <f t="shared" si="3"/>
        <v>0</v>
      </c>
      <c r="G81">
        <f t="shared" si="4"/>
        <v>0</v>
      </c>
      <c r="H81">
        <f t="shared" si="5"/>
        <v>0</v>
      </c>
    </row>
    <row r="82" spans="1:8">
      <c r="A82" s="30" t="s">
        <v>79</v>
      </c>
      <c r="B82" s="94">
        <f>' 5-Forecast Cash Flow + Pro (2)'!AP33</f>
        <v>-7253.9534043939675</v>
      </c>
      <c r="C82" s="80">
        <f>' 5-Forecast Cash Flow + Pro (2)'!AM33</f>
        <v>-25253.953404393968</v>
      </c>
      <c r="D82" s="80">
        <f>' 5-Forecast Cash Flow + Pro (2)'!AN33</f>
        <v>-1253.9534043939675</v>
      </c>
      <c r="F82">
        <f t="shared" si="3"/>
        <v>0</v>
      </c>
      <c r="G82">
        <f t="shared" si="4"/>
        <v>0</v>
      </c>
      <c r="H82">
        <f t="shared" si="5"/>
        <v>0</v>
      </c>
    </row>
    <row r="83" spans="1:8">
      <c r="A83" s="30" t="s">
        <v>179</v>
      </c>
      <c r="B83" s="94">
        <f>' 5-Forecast Cash Flow + Pro (2)'!AP133</f>
        <v>-7737.0588081872756</v>
      </c>
      <c r="C83" s="80">
        <f>' 5-Forecast Cash Flow + Pro (2)'!AM133</f>
        <v>-25737.058808187277</v>
      </c>
      <c r="D83" s="80">
        <f>' 5-Forecast Cash Flow + Pro (2)'!AN133</f>
        <v>-1737.0588081872756</v>
      </c>
      <c r="F83">
        <f t="shared" si="3"/>
        <v>0</v>
      </c>
      <c r="G83">
        <f t="shared" si="4"/>
        <v>0</v>
      </c>
      <c r="H83">
        <f t="shared" si="5"/>
        <v>0</v>
      </c>
    </row>
    <row r="84" spans="1:8">
      <c r="A84" s="30" t="s">
        <v>248</v>
      </c>
      <c r="B84" s="94">
        <f>' 5-Forecast Cash Flow + Pro (2)'!AP202</f>
        <v>-8542.5474886629636</v>
      </c>
      <c r="C84" s="80">
        <f>' 5-Forecast Cash Flow + Pro (2)'!AM202</f>
        <v>-26542.54748866296</v>
      </c>
      <c r="D84" s="80">
        <f>' 5-Forecast Cash Flow + Pro (2)'!AN202</f>
        <v>-2542.5474886629636</v>
      </c>
      <c r="F84">
        <f t="shared" si="3"/>
        <v>0</v>
      </c>
      <c r="G84">
        <f t="shared" si="4"/>
        <v>0</v>
      </c>
      <c r="H84">
        <f t="shared" si="5"/>
        <v>0</v>
      </c>
    </row>
    <row r="85" spans="1:8">
      <c r="A85" s="30" t="s">
        <v>93</v>
      </c>
      <c r="B85" s="94">
        <f>' 5-Forecast Cash Flow + Pro (2)'!AP47</f>
        <v>-8705.4906353883889</v>
      </c>
      <c r="C85" s="80">
        <f>' 5-Forecast Cash Flow + Pro (2)'!AM47</f>
        <v>-26705.490635388389</v>
      </c>
      <c r="D85" s="80">
        <f>' 5-Forecast Cash Flow + Pro (2)'!AN47</f>
        <v>-2705.4906353883889</v>
      </c>
      <c r="F85">
        <f t="shared" si="3"/>
        <v>0</v>
      </c>
      <c r="G85">
        <f t="shared" si="4"/>
        <v>0</v>
      </c>
      <c r="H85">
        <f t="shared" si="5"/>
        <v>0</v>
      </c>
    </row>
    <row r="86" spans="1:8">
      <c r="A86" s="30" t="s">
        <v>104</v>
      </c>
      <c r="B86" s="94">
        <f>' 5-Forecast Cash Flow + Pro (2)'!AP58</f>
        <v>-8843.3316595436772</v>
      </c>
      <c r="C86" s="80">
        <f>' 5-Forecast Cash Flow + Pro (2)'!AM58</f>
        <v>-26843.331659543674</v>
      </c>
      <c r="D86" s="80">
        <f>' 5-Forecast Cash Flow + Pro (2)'!AN58</f>
        <v>-2843.3316595436772</v>
      </c>
      <c r="F86">
        <f t="shared" si="3"/>
        <v>0</v>
      </c>
      <c r="G86">
        <f t="shared" si="4"/>
        <v>0</v>
      </c>
      <c r="H86">
        <f t="shared" si="5"/>
        <v>0</v>
      </c>
    </row>
    <row r="87" spans="1:8">
      <c r="A87" s="30" t="s">
        <v>170</v>
      </c>
      <c r="B87" s="94">
        <f>' 5-Forecast Cash Flow + Pro (2)'!AP124</f>
        <v>-8888.2780112838172</v>
      </c>
      <c r="C87" s="80">
        <f>' 5-Forecast Cash Flow + Pro (2)'!AM124</f>
        <v>-26888.278011283815</v>
      </c>
      <c r="D87" s="80">
        <f>' 5-Forecast Cash Flow + Pro (2)'!AN124</f>
        <v>-2888.2780112838172</v>
      </c>
      <c r="F87">
        <f t="shared" si="3"/>
        <v>0</v>
      </c>
      <c r="G87">
        <f t="shared" si="4"/>
        <v>0</v>
      </c>
      <c r="H87">
        <f t="shared" si="5"/>
        <v>0</v>
      </c>
    </row>
    <row r="88" spans="1:8">
      <c r="A88" s="30" t="s">
        <v>264</v>
      </c>
      <c r="B88" s="94">
        <f>' 5-Forecast Cash Flow + Pro (2)'!AP218</f>
        <v>-9157.6066462552117</v>
      </c>
      <c r="C88" s="80">
        <f>' 5-Forecast Cash Flow + Pro (2)'!AM218</f>
        <v>-27157.606646255212</v>
      </c>
      <c r="D88" s="80">
        <f>' 5-Forecast Cash Flow + Pro (2)'!AN218</f>
        <v>-3157.6066462552117</v>
      </c>
      <c r="F88">
        <f t="shared" si="3"/>
        <v>0</v>
      </c>
      <c r="G88">
        <f t="shared" si="4"/>
        <v>0</v>
      </c>
      <c r="H88">
        <f t="shared" si="5"/>
        <v>0</v>
      </c>
    </row>
    <row r="89" spans="1:8">
      <c r="A89" s="30" t="s">
        <v>245</v>
      </c>
      <c r="B89" s="94">
        <f>' 5-Forecast Cash Flow + Pro (2)'!AP199</f>
        <v>-9162.6020057409514</v>
      </c>
      <c r="C89" s="80">
        <f>' 5-Forecast Cash Flow + Pro (2)'!AM199</f>
        <v>-27162.602005740955</v>
      </c>
      <c r="D89" s="80">
        <f>' 5-Forecast Cash Flow + Pro (2)'!AN199</f>
        <v>-3162.6020057409514</v>
      </c>
      <c r="F89">
        <f t="shared" si="3"/>
        <v>0</v>
      </c>
      <c r="G89">
        <f t="shared" si="4"/>
        <v>0</v>
      </c>
      <c r="H89">
        <f t="shared" si="5"/>
        <v>0</v>
      </c>
    </row>
    <row r="90" spans="1:8">
      <c r="A90" s="30" t="s">
        <v>133</v>
      </c>
      <c r="B90" s="94">
        <f>' 5-Forecast Cash Flow + Pro (2)'!AP87</f>
        <v>-9263.9942303756088</v>
      </c>
      <c r="C90" s="80">
        <f>' 5-Forecast Cash Flow + Pro (2)'!AM87</f>
        <v>-27263.994230375611</v>
      </c>
      <c r="D90" s="80">
        <f>' 5-Forecast Cash Flow + Pro (2)'!AN87</f>
        <v>-3263.9942303756088</v>
      </c>
      <c r="F90">
        <f t="shared" si="3"/>
        <v>0</v>
      </c>
      <c r="G90">
        <f t="shared" si="4"/>
        <v>0</v>
      </c>
      <c r="H90">
        <f t="shared" si="5"/>
        <v>0</v>
      </c>
    </row>
    <row r="91" spans="1:8">
      <c r="A91" s="30" t="s">
        <v>129</v>
      </c>
      <c r="B91" s="94">
        <f>' 5-Forecast Cash Flow + Pro (2)'!AP83</f>
        <v>-9439.7443251473633</v>
      </c>
      <c r="C91" s="80">
        <f>' 5-Forecast Cash Flow + Pro (2)'!AM83</f>
        <v>-27439.744325147363</v>
      </c>
      <c r="D91" s="80">
        <f>' 5-Forecast Cash Flow + Pro (2)'!AN83</f>
        <v>-3439.7443251473633</v>
      </c>
      <c r="F91">
        <f t="shared" si="3"/>
        <v>0</v>
      </c>
      <c r="G91">
        <f t="shared" si="4"/>
        <v>0</v>
      </c>
      <c r="H91">
        <f t="shared" si="5"/>
        <v>0</v>
      </c>
    </row>
    <row r="92" spans="1:8">
      <c r="A92" s="30" t="s">
        <v>94</v>
      </c>
      <c r="B92" s="94">
        <f>' 5-Forecast Cash Flow + Pro (2)'!AP48</f>
        <v>-9584.5721050450393</v>
      </c>
      <c r="C92" s="80">
        <f>' 5-Forecast Cash Flow + Pro (2)'!AM48</f>
        <v>-27584.572105045037</v>
      </c>
      <c r="D92" s="80">
        <f>' 5-Forecast Cash Flow + Pro (2)'!AN48</f>
        <v>-3584.5721050450393</v>
      </c>
      <c r="F92">
        <f t="shared" si="3"/>
        <v>0</v>
      </c>
      <c r="G92">
        <f t="shared" si="4"/>
        <v>0</v>
      </c>
      <c r="H92">
        <f t="shared" si="5"/>
        <v>0</v>
      </c>
    </row>
    <row r="93" spans="1:8">
      <c r="A93" s="30" t="s">
        <v>191</v>
      </c>
      <c r="B93" s="94">
        <f>' 5-Forecast Cash Flow + Pro (2)'!AP145</f>
        <v>-9628.2088025750018</v>
      </c>
      <c r="C93" s="80">
        <f>' 5-Forecast Cash Flow + Pro (2)'!AM145</f>
        <v>-27628.208802575002</v>
      </c>
      <c r="D93" s="80">
        <f>' 5-Forecast Cash Flow + Pro (2)'!AN145</f>
        <v>-3628.2088025750018</v>
      </c>
      <c r="F93">
        <f t="shared" si="3"/>
        <v>0</v>
      </c>
      <c r="G93">
        <f t="shared" si="4"/>
        <v>0</v>
      </c>
      <c r="H93">
        <f t="shared" si="5"/>
        <v>0</v>
      </c>
    </row>
    <row r="94" spans="1:8">
      <c r="A94" s="30" t="s">
        <v>75</v>
      </c>
      <c r="B94" s="94">
        <f>' 5-Forecast Cash Flow + Pro (2)'!AP29</f>
        <v>-9690.1363920720687</v>
      </c>
      <c r="C94" s="80">
        <f>' 5-Forecast Cash Flow + Pro (2)'!AM29</f>
        <v>-27690.136392072069</v>
      </c>
      <c r="D94" s="80">
        <f>' 5-Forecast Cash Flow + Pro (2)'!AN29</f>
        <v>-3690.1363920720687</v>
      </c>
      <c r="F94">
        <f t="shared" si="3"/>
        <v>0</v>
      </c>
      <c r="G94">
        <f t="shared" si="4"/>
        <v>0</v>
      </c>
      <c r="H94">
        <f t="shared" si="5"/>
        <v>0</v>
      </c>
    </row>
    <row r="95" spans="1:8">
      <c r="A95" s="30" t="s">
        <v>66</v>
      </c>
      <c r="B95" s="94">
        <f>' 5-Forecast Cash Flow + Pro (2)'!AP20</f>
        <v>-9697.7448702133788</v>
      </c>
      <c r="C95" s="80">
        <f>' 5-Forecast Cash Flow + Pro (2)'!AM20</f>
        <v>-27697.744870213384</v>
      </c>
      <c r="D95" s="80">
        <f>' 5-Forecast Cash Flow + Pro (2)'!AN20</f>
        <v>-3697.7448702133788</v>
      </c>
      <c r="F95">
        <f t="shared" si="3"/>
        <v>0</v>
      </c>
      <c r="G95">
        <f t="shared" si="4"/>
        <v>0</v>
      </c>
      <c r="H95">
        <f t="shared" si="5"/>
        <v>0</v>
      </c>
    </row>
    <row r="96" spans="1:8">
      <c r="A96" s="30" t="s">
        <v>158</v>
      </c>
      <c r="B96" s="94">
        <f>' 5-Forecast Cash Flow + Pro (2)'!AP112</f>
        <v>-9905.0991308687626</v>
      </c>
      <c r="C96" s="80">
        <f>' 5-Forecast Cash Flow + Pro (2)'!AM112</f>
        <v>-27905.099130868763</v>
      </c>
      <c r="D96" s="80">
        <f>' 5-Forecast Cash Flow + Pro (2)'!AN112</f>
        <v>-3905.0991308687626</v>
      </c>
      <c r="F96">
        <f t="shared" si="3"/>
        <v>0</v>
      </c>
      <c r="G96">
        <f t="shared" si="4"/>
        <v>0</v>
      </c>
      <c r="H96">
        <f t="shared" si="5"/>
        <v>0</v>
      </c>
    </row>
    <row r="97" spans="1:8">
      <c r="A97" s="30" t="s">
        <v>171</v>
      </c>
      <c r="B97" s="94">
        <f>' 5-Forecast Cash Flow + Pro (2)'!AP125</f>
        <v>-9914.7931879594289</v>
      </c>
      <c r="C97" s="80">
        <f>' 5-Forecast Cash Flow + Pro (2)'!AM125</f>
        <v>-27914.793187959429</v>
      </c>
      <c r="D97" s="80">
        <f>' 5-Forecast Cash Flow + Pro (2)'!AN125</f>
        <v>-3914.7931879594289</v>
      </c>
      <c r="F97">
        <f t="shared" si="3"/>
        <v>0</v>
      </c>
      <c r="G97">
        <f t="shared" si="4"/>
        <v>0</v>
      </c>
      <c r="H97">
        <f t="shared" si="5"/>
        <v>0</v>
      </c>
    </row>
    <row r="98" spans="1:8">
      <c r="A98" s="30" t="s">
        <v>58</v>
      </c>
      <c r="B98" s="94">
        <f>' 5-Forecast Cash Flow + Pro (2)'!AP12</f>
        <v>-10002.693434482189</v>
      </c>
      <c r="C98" s="80">
        <f>' 5-Forecast Cash Flow + Pro (2)'!AM12</f>
        <v>-28002.693434482189</v>
      </c>
      <c r="D98" s="80">
        <f>' 5-Forecast Cash Flow + Pro (2)'!AN12</f>
        <v>-4002.6934344821912</v>
      </c>
      <c r="F98">
        <f t="shared" si="3"/>
        <v>0</v>
      </c>
      <c r="G98">
        <f t="shared" si="4"/>
        <v>0</v>
      </c>
      <c r="H98">
        <f t="shared" si="5"/>
        <v>0</v>
      </c>
    </row>
    <row r="99" spans="1:8">
      <c r="A99" s="30" t="s">
        <v>163</v>
      </c>
      <c r="B99" s="94">
        <f>' 5-Forecast Cash Flow + Pro (2)'!AP117</f>
        <v>-10024.934729500914</v>
      </c>
      <c r="C99" s="80">
        <f>' 5-Forecast Cash Flow + Pro (2)'!AM117</f>
        <v>-28024.934729500914</v>
      </c>
      <c r="D99" s="80">
        <f>' 5-Forecast Cash Flow + Pro (2)'!AN117</f>
        <v>-4024.9347295009138</v>
      </c>
      <c r="F99">
        <f t="shared" si="3"/>
        <v>0</v>
      </c>
      <c r="G99">
        <f t="shared" si="4"/>
        <v>0</v>
      </c>
      <c r="H99">
        <f t="shared" si="5"/>
        <v>0</v>
      </c>
    </row>
    <row r="100" spans="1:8">
      <c r="A100" s="30" t="s">
        <v>289</v>
      </c>
      <c r="B100" s="94">
        <f>' 5-Forecast Cash Flow + Pro (2)'!AP243</f>
        <v>-10026.49102324776</v>
      </c>
      <c r="C100" s="80">
        <f>' 5-Forecast Cash Flow + Pro (2)'!AM243</f>
        <v>-28026.491023247763</v>
      </c>
      <c r="D100" s="80">
        <f>' 5-Forecast Cash Flow + Pro (2)'!AN243</f>
        <v>-4026.4910232477596</v>
      </c>
      <c r="F100">
        <f t="shared" si="3"/>
        <v>0</v>
      </c>
      <c r="G100">
        <f t="shared" si="4"/>
        <v>0</v>
      </c>
      <c r="H100">
        <f t="shared" si="5"/>
        <v>0</v>
      </c>
    </row>
    <row r="101" spans="1:8">
      <c r="A101" s="30" t="s">
        <v>231</v>
      </c>
      <c r="B101" s="94">
        <f>' 5-Forecast Cash Flow + Pro (2)'!AP185</f>
        <v>-10085.916152888429</v>
      </c>
      <c r="C101" s="80">
        <f>' 5-Forecast Cash Flow + Pro (2)'!AM185</f>
        <v>-28085.916152888429</v>
      </c>
      <c r="D101" s="80">
        <f>' 5-Forecast Cash Flow + Pro (2)'!AN185</f>
        <v>-4085.9161528884306</v>
      </c>
      <c r="F101">
        <f t="shared" si="3"/>
        <v>0</v>
      </c>
      <c r="G101">
        <f t="shared" si="4"/>
        <v>0</v>
      </c>
      <c r="H101">
        <f t="shared" si="5"/>
        <v>0</v>
      </c>
    </row>
    <row r="102" spans="1:8">
      <c r="A102" s="30" t="s">
        <v>81</v>
      </c>
      <c r="B102" s="94">
        <f>' 5-Forecast Cash Flow + Pro (2)'!AP35</f>
        <v>-10114.949425944185</v>
      </c>
      <c r="C102" s="80">
        <f>' 5-Forecast Cash Flow + Pro (2)'!AM35</f>
        <v>-28114.949425944185</v>
      </c>
      <c r="D102" s="80">
        <f>' 5-Forecast Cash Flow + Pro (2)'!AN35</f>
        <v>-4114.9494259441872</v>
      </c>
      <c r="F102">
        <f t="shared" si="3"/>
        <v>0</v>
      </c>
      <c r="G102">
        <f t="shared" si="4"/>
        <v>0</v>
      </c>
      <c r="H102">
        <f t="shared" si="5"/>
        <v>0</v>
      </c>
    </row>
    <row r="103" spans="1:8">
      <c r="A103" s="30" t="s">
        <v>252</v>
      </c>
      <c r="B103" s="94">
        <f>' 5-Forecast Cash Flow + Pro (2)'!AP206</f>
        <v>-10273.676896770325</v>
      </c>
      <c r="C103" s="80">
        <f>' 5-Forecast Cash Flow + Pro (2)'!AM206</f>
        <v>-28273.676896770325</v>
      </c>
      <c r="D103" s="80">
        <f>' 5-Forecast Cash Flow + Pro (2)'!AN206</f>
        <v>-4273.6768967703247</v>
      </c>
      <c r="F103">
        <f t="shared" si="3"/>
        <v>0</v>
      </c>
      <c r="G103">
        <f t="shared" si="4"/>
        <v>0</v>
      </c>
      <c r="H103">
        <f t="shared" si="5"/>
        <v>0</v>
      </c>
    </row>
    <row r="104" spans="1:8">
      <c r="A104" s="30" t="s">
        <v>197</v>
      </c>
      <c r="B104" s="94">
        <f>' 5-Forecast Cash Flow + Pro (2)'!AP151</f>
        <v>-10351.749082381541</v>
      </c>
      <c r="C104" s="80">
        <f>' 5-Forecast Cash Flow + Pro (2)'!AM151</f>
        <v>-28351.749082381539</v>
      </c>
      <c r="D104" s="80">
        <f>' 5-Forecast Cash Flow + Pro (2)'!AN151</f>
        <v>-4351.7490823815406</v>
      </c>
      <c r="F104">
        <f t="shared" si="3"/>
        <v>0</v>
      </c>
      <c r="G104">
        <f t="shared" si="4"/>
        <v>0</v>
      </c>
      <c r="H104">
        <f t="shared" si="5"/>
        <v>0</v>
      </c>
    </row>
    <row r="105" spans="1:8">
      <c r="A105" s="30" t="s">
        <v>202</v>
      </c>
      <c r="B105" s="94">
        <f>' 5-Forecast Cash Flow + Pro (2)'!AP156</f>
        <v>-10434.327879639641</v>
      </c>
      <c r="C105" s="80">
        <f>' 5-Forecast Cash Flow + Pro (2)'!AM156</f>
        <v>-28434.327879639641</v>
      </c>
      <c r="D105" s="80">
        <f>' 5-Forecast Cash Flow + Pro (2)'!AN156</f>
        <v>-4434.3278796396407</v>
      </c>
      <c r="F105">
        <f t="shared" si="3"/>
        <v>0</v>
      </c>
      <c r="G105">
        <f t="shared" si="4"/>
        <v>0</v>
      </c>
      <c r="H105">
        <f t="shared" si="5"/>
        <v>0</v>
      </c>
    </row>
    <row r="106" spans="1:8">
      <c r="A106" s="30" t="s">
        <v>198</v>
      </c>
      <c r="B106" s="94">
        <f>' 5-Forecast Cash Flow + Pro (2)'!AP152</f>
        <v>-10451.610226446668</v>
      </c>
      <c r="C106" s="80">
        <f>' 5-Forecast Cash Flow + Pro (2)'!AM152</f>
        <v>-28451.610226446672</v>
      </c>
      <c r="D106" s="80">
        <f>' 5-Forecast Cash Flow + Pro (2)'!AN152</f>
        <v>-4451.6102264466681</v>
      </c>
      <c r="F106">
        <f t="shared" si="3"/>
        <v>0</v>
      </c>
      <c r="G106">
        <f t="shared" si="4"/>
        <v>0</v>
      </c>
      <c r="H106">
        <f t="shared" si="5"/>
        <v>0</v>
      </c>
    </row>
    <row r="107" spans="1:8">
      <c r="A107" s="30" t="s">
        <v>166</v>
      </c>
      <c r="B107" s="94">
        <f>' 5-Forecast Cash Flow + Pro (2)'!AP120</f>
        <v>-10474.562642342338</v>
      </c>
      <c r="C107" s="80">
        <f>' 5-Forecast Cash Flow + Pro (2)'!AM120</f>
        <v>-28474.562642342338</v>
      </c>
      <c r="D107" s="80">
        <f>' 5-Forecast Cash Flow + Pro (2)'!AN120</f>
        <v>-4474.5626423423382</v>
      </c>
      <c r="F107">
        <f t="shared" si="3"/>
        <v>0</v>
      </c>
      <c r="G107">
        <f t="shared" si="4"/>
        <v>0</v>
      </c>
      <c r="H107">
        <f t="shared" si="5"/>
        <v>0</v>
      </c>
    </row>
    <row r="108" spans="1:8">
      <c r="A108" s="30" t="s">
        <v>115</v>
      </c>
      <c r="B108" s="94">
        <f>' 5-Forecast Cash Flow + Pro (2)'!AP69</f>
        <v>-10537.948095315314</v>
      </c>
      <c r="C108" s="80">
        <f>' 5-Forecast Cash Flow + Pro (2)'!AM69</f>
        <v>-28537.948095315314</v>
      </c>
      <c r="D108" s="80">
        <f>' 5-Forecast Cash Flow + Pro (2)'!AN69</f>
        <v>-4537.9480953153143</v>
      </c>
      <c r="F108">
        <f t="shared" si="3"/>
        <v>0</v>
      </c>
      <c r="G108">
        <f t="shared" si="4"/>
        <v>0</v>
      </c>
      <c r="H108">
        <f t="shared" si="5"/>
        <v>0</v>
      </c>
    </row>
    <row r="109" spans="1:8">
      <c r="A109" s="30" t="s">
        <v>110</v>
      </c>
      <c r="B109" s="94">
        <f>' 5-Forecast Cash Flow + Pro (2)'!AP64</f>
        <v>-10809.400709317466</v>
      </c>
      <c r="C109" s="80">
        <f>' 5-Forecast Cash Flow + Pro (2)'!AM64</f>
        <v>-28809.400709317462</v>
      </c>
      <c r="D109" s="80">
        <f>' 5-Forecast Cash Flow + Pro (2)'!AN64</f>
        <v>-4809.400709317466</v>
      </c>
      <c r="F109">
        <f t="shared" si="3"/>
        <v>0</v>
      </c>
      <c r="G109">
        <f t="shared" si="4"/>
        <v>0</v>
      </c>
      <c r="H109">
        <f t="shared" si="5"/>
        <v>0</v>
      </c>
    </row>
    <row r="110" spans="1:8">
      <c r="A110" s="30" t="s">
        <v>261</v>
      </c>
      <c r="B110" s="94">
        <f>' 5-Forecast Cash Flow + Pro (2)'!AP215</f>
        <v>-10816.26365570664</v>
      </c>
      <c r="C110" s="80">
        <f>' 5-Forecast Cash Flow + Pro (2)'!AM215</f>
        <v>-28816.26365570664</v>
      </c>
      <c r="D110" s="80">
        <f>' 5-Forecast Cash Flow + Pro (2)'!AN215</f>
        <v>-4816.2636557066398</v>
      </c>
      <c r="F110">
        <f t="shared" si="3"/>
        <v>0</v>
      </c>
      <c r="G110">
        <f t="shared" si="4"/>
        <v>0</v>
      </c>
      <c r="H110">
        <f t="shared" si="5"/>
        <v>0</v>
      </c>
    </row>
    <row r="111" spans="1:8">
      <c r="A111" s="30" t="s">
        <v>205</v>
      </c>
      <c r="B111" s="94">
        <f>' 5-Forecast Cash Flow + Pro (2)'!AP159</f>
        <v>-10945.015187728037</v>
      </c>
      <c r="C111" s="80">
        <f>' 5-Forecast Cash Flow + Pro (2)'!AM159</f>
        <v>-28945.015187728037</v>
      </c>
      <c r="D111" s="80">
        <f>' 5-Forecast Cash Flow + Pro (2)'!AN159</f>
        <v>-4945.0151877280368</v>
      </c>
      <c r="F111">
        <f t="shared" si="3"/>
        <v>0</v>
      </c>
      <c r="G111">
        <f t="shared" si="4"/>
        <v>0</v>
      </c>
      <c r="H111">
        <f t="shared" si="5"/>
        <v>0</v>
      </c>
    </row>
    <row r="112" spans="1:8">
      <c r="A112" s="30" t="s">
        <v>241</v>
      </c>
      <c r="B112" s="94">
        <f>' 5-Forecast Cash Flow + Pro (2)'!AP195</f>
        <v>-11039.823049905957</v>
      </c>
      <c r="C112" s="80">
        <f>' 5-Forecast Cash Flow + Pro (2)'!AM195</f>
        <v>-29039.823049905957</v>
      </c>
      <c r="D112" s="80">
        <f>' 5-Forecast Cash Flow + Pro (2)'!AN195</f>
        <v>-5039.8230499059591</v>
      </c>
      <c r="F112">
        <f t="shared" si="3"/>
        <v>0</v>
      </c>
      <c r="G112">
        <f t="shared" si="4"/>
        <v>0</v>
      </c>
      <c r="H112">
        <f t="shared" si="5"/>
        <v>0</v>
      </c>
    </row>
    <row r="113" spans="1:8">
      <c r="A113" s="30" t="s">
        <v>86</v>
      </c>
      <c r="B113" s="94">
        <f>' 5-Forecast Cash Flow + Pro (2)'!AP40</f>
        <v>-11096.680067078374</v>
      </c>
      <c r="C113" s="80">
        <f>' 5-Forecast Cash Flow + Pro (2)'!AM40</f>
        <v>-29096.680067078374</v>
      </c>
      <c r="D113" s="80">
        <f>' 5-Forecast Cash Flow + Pro (2)'!AN40</f>
        <v>-5096.6800670783741</v>
      </c>
      <c r="F113">
        <f t="shared" si="3"/>
        <v>0</v>
      </c>
      <c r="G113">
        <f t="shared" si="4"/>
        <v>0</v>
      </c>
      <c r="H113">
        <f t="shared" si="5"/>
        <v>0</v>
      </c>
    </row>
    <row r="114" spans="1:8">
      <c r="A114" s="30" t="s">
        <v>263</v>
      </c>
      <c r="B114" s="94">
        <f>' 5-Forecast Cash Flow + Pro (2)'!AP217</f>
        <v>-11146.531411198168</v>
      </c>
      <c r="C114" s="80">
        <f>' 5-Forecast Cash Flow + Pro (2)'!AM217</f>
        <v>-29146.531411198164</v>
      </c>
      <c r="D114" s="80">
        <f>' 5-Forecast Cash Flow + Pro (2)'!AN217</f>
        <v>-5146.5314111981679</v>
      </c>
      <c r="F114">
        <f t="shared" si="3"/>
        <v>0</v>
      </c>
      <c r="G114">
        <f t="shared" si="4"/>
        <v>0</v>
      </c>
      <c r="H114">
        <f t="shared" si="5"/>
        <v>0</v>
      </c>
    </row>
    <row r="115" spans="1:8">
      <c r="A115" s="30" t="s">
        <v>180</v>
      </c>
      <c r="B115" s="94">
        <f>' 5-Forecast Cash Flow + Pro (2)'!AP134</f>
        <v>-11260.271992478423</v>
      </c>
      <c r="C115" s="80">
        <f>' 5-Forecast Cash Flow + Pro (2)'!AM134</f>
        <v>-29260.271992478425</v>
      </c>
      <c r="D115" s="80">
        <f>' 5-Forecast Cash Flow + Pro (2)'!AN134</f>
        <v>-5260.2719924784233</v>
      </c>
      <c r="F115">
        <f t="shared" si="3"/>
        <v>0</v>
      </c>
      <c r="G115">
        <f t="shared" si="4"/>
        <v>0</v>
      </c>
      <c r="H115">
        <f t="shared" si="5"/>
        <v>0</v>
      </c>
    </row>
    <row r="116" spans="1:8">
      <c r="A116" s="30" t="s">
        <v>184</v>
      </c>
      <c r="B116" s="94">
        <f>' 5-Forecast Cash Flow + Pro (2)'!AP138</f>
        <v>-11286.833668266991</v>
      </c>
      <c r="C116" s="80">
        <f>' 5-Forecast Cash Flow + Pro (2)'!AM138</f>
        <v>-29286.833668266991</v>
      </c>
      <c r="D116" s="80">
        <f>' 5-Forecast Cash Flow + Pro (2)'!AN138</f>
        <v>-5286.8336682669906</v>
      </c>
      <c r="F116">
        <f t="shared" si="3"/>
        <v>0</v>
      </c>
      <c r="G116">
        <f t="shared" si="4"/>
        <v>0</v>
      </c>
      <c r="H116">
        <f t="shared" si="5"/>
        <v>0</v>
      </c>
    </row>
    <row r="117" spans="1:8">
      <c r="A117" s="30" t="s">
        <v>175</v>
      </c>
      <c r="B117" s="94">
        <f>' 5-Forecast Cash Flow + Pro (2)'!AP129</f>
        <v>-11577.939378851384</v>
      </c>
      <c r="C117" s="80">
        <f>' 5-Forecast Cash Flow + Pro (2)'!AM129</f>
        <v>-29577.939378851388</v>
      </c>
      <c r="D117" s="80">
        <f>' 5-Forecast Cash Flow + Pro (2)'!AN129</f>
        <v>-5577.9393788513844</v>
      </c>
      <c r="F117">
        <f t="shared" si="3"/>
        <v>0</v>
      </c>
      <c r="G117">
        <f t="shared" si="4"/>
        <v>0</v>
      </c>
      <c r="H117">
        <f t="shared" si="5"/>
        <v>0</v>
      </c>
    </row>
    <row r="118" spans="1:8">
      <c r="A118" s="30" t="s">
        <v>127</v>
      </c>
      <c r="B118" s="94">
        <f>' 5-Forecast Cash Flow + Pro (2)'!AP81</f>
        <v>-11616.150912503166</v>
      </c>
      <c r="C118" s="80">
        <f>' 5-Forecast Cash Flow + Pro (2)'!AM81</f>
        <v>-29616.150912503163</v>
      </c>
      <c r="D118" s="80">
        <f>' 5-Forecast Cash Flow + Pro (2)'!AN81</f>
        <v>-5616.1509125031662</v>
      </c>
      <c r="F118">
        <f t="shared" si="3"/>
        <v>0</v>
      </c>
      <c r="G118">
        <f t="shared" si="4"/>
        <v>0</v>
      </c>
      <c r="H118">
        <f t="shared" si="5"/>
        <v>0</v>
      </c>
    </row>
    <row r="119" spans="1:8">
      <c r="A119" s="30" t="s">
        <v>250</v>
      </c>
      <c r="B119" s="94">
        <f>' 5-Forecast Cash Flow + Pro (2)'!AP204</f>
        <v>-11628.884660331469</v>
      </c>
      <c r="C119" s="80">
        <f>' 5-Forecast Cash Flow + Pro (2)'!AM204</f>
        <v>-29628.884660331467</v>
      </c>
      <c r="D119" s="80">
        <f>' 5-Forecast Cash Flow + Pro (2)'!AN204</f>
        <v>-5628.8846603314687</v>
      </c>
      <c r="F119">
        <f t="shared" si="3"/>
        <v>0</v>
      </c>
      <c r="G119">
        <f t="shared" si="4"/>
        <v>0</v>
      </c>
      <c r="H119">
        <f t="shared" si="5"/>
        <v>0</v>
      </c>
    </row>
    <row r="120" spans="1:8">
      <c r="A120" s="30" t="s">
        <v>139</v>
      </c>
      <c r="B120" s="94">
        <f>' 5-Forecast Cash Flow + Pro (2)'!AP93</f>
        <v>-11702.446209751361</v>
      </c>
      <c r="C120" s="80">
        <f>' 5-Forecast Cash Flow + Pro (2)'!AM93</f>
        <v>-29702.446209751364</v>
      </c>
      <c r="D120" s="80">
        <f>' 5-Forecast Cash Flow + Pro (2)'!AN93</f>
        <v>-5702.4462097513606</v>
      </c>
      <c r="F120">
        <f t="shared" si="3"/>
        <v>0</v>
      </c>
      <c r="G120">
        <f t="shared" si="4"/>
        <v>0</v>
      </c>
      <c r="H120">
        <f t="shared" si="5"/>
        <v>0</v>
      </c>
    </row>
    <row r="121" spans="1:8">
      <c r="A121" s="30" t="s">
        <v>204</v>
      </c>
      <c r="B121" s="94">
        <f>' 5-Forecast Cash Flow + Pro (2)'!AP158</f>
        <v>-11737.19130449978</v>
      </c>
      <c r="C121" s="80">
        <f>' 5-Forecast Cash Flow + Pro (2)'!AM158</f>
        <v>-29737.191304499778</v>
      </c>
      <c r="D121" s="80">
        <f>' 5-Forecast Cash Flow + Pro (2)'!AN158</f>
        <v>-5737.19130449978</v>
      </c>
      <c r="F121">
        <f t="shared" si="3"/>
        <v>0</v>
      </c>
      <c r="G121">
        <f t="shared" si="4"/>
        <v>0</v>
      </c>
      <c r="H121">
        <f t="shared" si="5"/>
        <v>0</v>
      </c>
    </row>
    <row r="122" spans="1:8">
      <c r="A122" s="30" t="s">
        <v>192</v>
      </c>
      <c r="B122" s="94">
        <f>' 5-Forecast Cash Flow + Pro (2)'!AP146</f>
        <v>-11775.446024935794</v>
      </c>
      <c r="C122" s="80">
        <f>' 5-Forecast Cash Flow + Pro (2)'!AM146</f>
        <v>-29775.446024935794</v>
      </c>
      <c r="D122" s="80">
        <f>' 5-Forecast Cash Flow + Pro (2)'!AN146</f>
        <v>-5775.4460249357944</v>
      </c>
      <c r="F122">
        <f t="shared" si="3"/>
        <v>0</v>
      </c>
      <c r="G122">
        <f t="shared" si="4"/>
        <v>0</v>
      </c>
      <c r="H122">
        <f t="shared" si="5"/>
        <v>0</v>
      </c>
    </row>
    <row r="123" spans="1:8">
      <c r="A123" s="30" t="s">
        <v>132</v>
      </c>
      <c r="B123" s="94">
        <f>' 5-Forecast Cash Flow + Pro (2)'!AP86</f>
        <v>-11809.934039127438</v>
      </c>
      <c r="C123" s="80">
        <f>' 5-Forecast Cash Flow + Pro (2)'!AM86</f>
        <v>-29809.934039127442</v>
      </c>
      <c r="D123" s="80">
        <f>' 5-Forecast Cash Flow + Pro (2)'!AN86</f>
        <v>-5809.9340391274382</v>
      </c>
      <c r="F123">
        <f t="shared" si="3"/>
        <v>0</v>
      </c>
      <c r="G123">
        <f t="shared" si="4"/>
        <v>0</v>
      </c>
      <c r="H123">
        <f t="shared" si="5"/>
        <v>0</v>
      </c>
    </row>
    <row r="124" spans="1:8">
      <c r="A124" s="30" t="s">
        <v>103</v>
      </c>
      <c r="B124" s="94">
        <f>' 5-Forecast Cash Flow + Pro (2)'!AP57</f>
        <v>-11865.506389727423</v>
      </c>
      <c r="C124" s="80">
        <f>' 5-Forecast Cash Flow + Pro (2)'!AM57</f>
        <v>-29865.506389727423</v>
      </c>
      <c r="D124" s="80">
        <f>' 5-Forecast Cash Flow + Pro (2)'!AN57</f>
        <v>-5865.5063897274231</v>
      </c>
      <c r="F124">
        <f t="shared" si="3"/>
        <v>0</v>
      </c>
      <c r="G124">
        <f t="shared" si="4"/>
        <v>0</v>
      </c>
      <c r="H124">
        <f t="shared" si="5"/>
        <v>0</v>
      </c>
    </row>
    <row r="125" spans="1:8">
      <c r="A125" s="30" t="s">
        <v>189</v>
      </c>
      <c r="B125" s="94">
        <f>' 5-Forecast Cash Flow + Pro (2)'!AP143</f>
        <v>-12181.437907207197</v>
      </c>
      <c r="C125" s="80">
        <f>' 5-Forecast Cash Flow + Pro (2)'!AM143</f>
        <v>-30181.437907207197</v>
      </c>
      <c r="D125" s="80">
        <f>' 5-Forecast Cash Flow + Pro (2)'!AN143</f>
        <v>-6181.437907207197</v>
      </c>
      <c r="F125">
        <f t="shared" si="3"/>
        <v>0</v>
      </c>
      <c r="G125">
        <f t="shared" si="4"/>
        <v>0</v>
      </c>
      <c r="H125">
        <f t="shared" si="5"/>
        <v>0</v>
      </c>
    </row>
    <row r="126" spans="1:8">
      <c r="A126" s="30" t="s">
        <v>273</v>
      </c>
      <c r="B126" s="94">
        <f>' 5-Forecast Cash Flow + Pro (2)'!AP227</f>
        <v>-12221.421473323768</v>
      </c>
      <c r="C126" s="80">
        <f>' 5-Forecast Cash Flow + Pro (2)'!AM227</f>
        <v>-30221.421473323768</v>
      </c>
      <c r="D126" s="80">
        <f>' 5-Forecast Cash Flow + Pro (2)'!AN227</f>
        <v>-6221.4214733237677</v>
      </c>
      <c r="F126">
        <f t="shared" si="3"/>
        <v>0</v>
      </c>
      <c r="G126">
        <f t="shared" si="4"/>
        <v>0</v>
      </c>
      <c r="H126">
        <f t="shared" si="5"/>
        <v>0</v>
      </c>
    </row>
    <row r="127" spans="1:8">
      <c r="A127" s="30" t="s">
        <v>56</v>
      </c>
      <c r="B127" s="94">
        <f>' 5-Forecast Cash Flow + Pro (2)'!AP10</f>
        <v>-12268.243662093479</v>
      </c>
      <c r="C127" s="80">
        <f>' 5-Forecast Cash Flow + Pro (2)'!AM10</f>
        <v>-30268.243662093482</v>
      </c>
      <c r="D127" s="80">
        <f>' 5-Forecast Cash Flow + Pro (2)'!AN10</f>
        <v>-6268.2436620934786</v>
      </c>
      <c r="F127">
        <f t="shared" si="3"/>
        <v>0</v>
      </c>
      <c r="G127">
        <f t="shared" si="4"/>
        <v>0</v>
      </c>
      <c r="H127">
        <f t="shared" si="5"/>
        <v>0</v>
      </c>
    </row>
    <row r="128" spans="1:8">
      <c r="A128" s="30" t="s">
        <v>196</v>
      </c>
      <c r="B128" s="94">
        <f>' 5-Forecast Cash Flow + Pro (2)'!AP150</f>
        <v>-12269.002655848484</v>
      </c>
      <c r="C128" s="80">
        <f>' 5-Forecast Cash Flow + Pro (2)'!AM150</f>
        <v>-30269.00265584849</v>
      </c>
      <c r="D128" s="80">
        <f>' 5-Forecast Cash Flow + Pro (2)'!AN150</f>
        <v>-6269.0026558484842</v>
      </c>
      <c r="F128">
        <f t="shared" si="3"/>
        <v>0</v>
      </c>
      <c r="G128">
        <f t="shared" si="4"/>
        <v>0</v>
      </c>
      <c r="H128">
        <f t="shared" si="5"/>
        <v>0</v>
      </c>
    </row>
    <row r="129" spans="1:8">
      <c r="A129" s="30" t="s">
        <v>254</v>
      </c>
      <c r="B129" s="94">
        <f>' 5-Forecast Cash Flow + Pro (2)'!AP208</f>
        <v>-12347.875884724999</v>
      </c>
      <c r="C129" s="80">
        <f>' 5-Forecast Cash Flow + Pro (2)'!AM208</f>
        <v>-30347.875884724999</v>
      </c>
      <c r="D129" s="80">
        <f>' 5-Forecast Cash Flow + Pro (2)'!AN208</f>
        <v>-6347.8758847249992</v>
      </c>
      <c r="F129">
        <f t="shared" si="3"/>
        <v>0</v>
      </c>
      <c r="G129">
        <f t="shared" si="4"/>
        <v>0</v>
      </c>
      <c r="H129">
        <f t="shared" si="5"/>
        <v>0</v>
      </c>
    </row>
    <row r="130" spans="1:8">
      <c r="A130" s="30" t="s">
        <v>218</v>
      </c>
      <c r="B130" s="94">
        <f>' 5-Forecast Cash Flow + Pro (2)'!AP172</f>
        <v>-12363.303738301864</v>
      </c>
      <c r="C130" s="80">
        <f>' 5-Forecast Cash Flow + Pro (2)'!AM172</f>
        <v>-30363.303738301864</v>
      </c>
      <c r="D130" s="80">
        <f>' 5-Forecast Cash Flow + Pro (2)'!AN172</f>
        <v>-6363.3037383018655</v>
      </c>
      <c r="F130">
        <f t="shared" ref="F130:F193" si="6">IF(B130&gt;=6000,1,0)</f>
        <v>0</v>
      </c>
      <c r="G130">
        <f t="shared" ref="G130:G193" si="7">IF(C130&gt;0,1,0)</f>
        <v>0</v>
      </c>
      <c r="H130">
        <f t="shared" ref="H130:H193" si="8">IF(SUM(C130+D130)&gt;0,1,0)</f>
        <v>0</v>
      </c>
    </row>
    <row r="131" spans="1:8">
      <c r="A131" s="30" t="s">
        <v>176</v>
      </c>
      <c r="B131" s="94">
        <f>' 5-Forecast Cash Flow + Pro (2)'!AP130</f>
        <v>-12699.892166666661</v>
      </c>
      <c r="C131" s="80">
        <f>' 5-Forecast Cash Flow + Pro (2)'!AM130</f>
        <v>-30699.892166666661</v>
      </c>
      <c r="D131" s="80">
        <f>' 5-Forecast Cash Flow + Pro (2)'!AN130</f>
        <v>-6699.8921666666611</v>
      </c>
      <c r="F131">
        <f t="shared" si="6"/>
        <v>0</v>
      </c>
      <c r="G131">
        <f t="shared" si="7"/>
        <v>0</v>
      </c>
      <c r="H131">
        <f t="shared" si="8"/>
        <v>0</v>
      </c>
    </row>
    <row r="132" spans="1:8">
      <c r="A132" s="30" t="s">
        <v>162</v>
      </c>
      <c r="B132" s="94">
        <f>' 5-Forecast Cash Flow + Pro (2)'!AP116</f>
        <v>-12763.186749869023</v>
      </c>
      <c r="C132" s="80">
        <f>' 5-Forecast Cash Flow + Pro (2)'!AM116</f>
        <v>-30763.186749869019</v>
      </c>
      <c r="D132" s="80">
        <f>' 5-Forecast Cash Flow + Pro (2)'!AN116</f>
        <v>-6763.1867498690226</v>
      </c>
      <c r="F132">
        <f t="shared" si="6"/>
        <v>0</v>
      </c>
      <c r="G132">
        <f t="shared" si="7"/>
        <v>0</v>
      </c>
      <c r="H132">
        <f t="shared" si="8"/>
        <v>0</v>
      </c>
    </row>
    <row r="133" spans="1:8">
      <c r="A133" s="30" t="s">
        <v>62</v>
      </c>
      <c r="B133" s="94">
        <f>' 5-Forecast Cash Flow + Pro (2)'!AP16</f>
        <v>-12796.452227899037</v>
      </c>
      <c r="C133" s="80">
        <f>' 5-Forecast Cash Flow + Pro (2)'!AM16</f>
        <v>-30796.452227899037</v>
      </c>
      <c r="D133" s="80">
        <f>' 5-Forecast Cash Flow + Pro (2)'!AN16</f>
        <v>-6796.4522278990371</v>
      </c>
      <c r="F133">
        <f t="shared" si="6"/>
        <v>0</v>
      </c>
      <c r="G133">
        <f t="shared" si="7"/>
        <v>0</v>
      </c>
      <c r="H133">
        <f t="shared" si="8"/>
        <v>0</v>
      </c>
    </row>
    <row r="134" spans="1:8">
      <c r="A134" s="30" t="s">
        <v>106</v>
      </c>
      <c r="B134" s="94">
        <f>' 5-Forecast Cash Flow + Pro (2)'!AP60</f>
        <v>-12935.058861578849</v>
      </c>
      <c r="C134" s="80">
        <f>' 5-Forecast Cash Flow + Pro (2)'!AM60</f>
        <v>-30935.058861578851</v>
      </c>
      <c r="D134" s="80">
        <f>' 5-Forecast Cash Flow + Pro (2)'!AN60</f>
        <v>-6935.0588615788492</v>
      </c>
      <c r="F134">
        <f t="shared" si="6"/>
        <v>0</v>
      </c>
      <c r="G134">
        <f t="shared" si="7"/>
        <v>0</v>
      </c>
      <c r="H134">
        <f t="shared" si="8"/>
        <v>0</v>
      </c>
    </row>
    <row r="135" spans="1:8">
      <c r="A135" s="30" t="s">
        <v>128</v>
      </c>
      <c r="B135" s="94">
        <f>' 5-Forecast Cash Flow + Pro (2)'!AP82</f>
        <v>-12960.101006081957</v>
      </c>
      <c r="C135" s="80">
        <f>' 5-Forecast Cash Flow + Pro (2)'!AM82</f>
        <v>-30960.101006081957</v>
      </c>
      <c r="D135" s="80">
        <f>' 5-Forecast Cash Flow + Pro (2)'!AN82</f>
        <v>-6960.1010060819572</v>
      </c>
      <c r="F135">
        <f t="shared" si="6"/>
        <v>0</v>
      </c>
      <c r="G135">
        <f t="shared" si="7"/>
        <v>0</v>
      </c>
      <c r="H135">
        <f t="shared" si="8"/>
        <v>0</v>
      </c>
    </row>
    <row r="136" spans="1:8">
      <c r="A136" s="30" t="s">
        <v>262</v>
      </c>
      <c r="B136" s="94">
        <f>' 5-Forecast Cash Flow + Pro (2)'!AP216</f>
        <v>-12982.817077019514</v>
      </c>
      <c r="C136" s="80">
        <f>' 5-Forecast Cash Flow + Pro (2)'!AM216</f>
        <v>-30982.817077019514</v>
      </c>
      <c r="D136" s="80">
        <f>' 5-Forecast Cash Flow + Pro (2)'!AN216</f>
        <v>-6982.8170770195138</v>
      </c>
      <c r="F136">
        <f t="shared" si="6"/>
        <v>0</v>
      </c>
      <c r="G136">
        <f t="shared" si="7"/>
        <v>0</v>
      </c>
      <c r="H136">
        <f t="shared" si="8"/>
        <v>0</v>
      </c>
    </row>
    <row r="137" spans="1:8">
      <c r="A137" s="30" t="s">
        <v>256</v>
      </c>
      <c r="B137" s="94">
        <f>' 5-Forecast Cash Flow + Pro (2)'!AP210</f>
        <v>-13014.403708404938</v>
      </c>
      <c r="C137" s="80">
        <f>' 5-Forecast Cash Flow + Pro (2)'!AM210</f>
        <v>-31014.403708404941</v>
      </c>
      <c r="D137" s="80">
        <f>' 5-Forecast Cash Flow + Pro (2)'!AN210</f>
        <v>-7014.4037084049378</v>
      </c>
      <c r="F137">
        <f t="shared" si="6"/>
        <v>0</v>
      </c>
      <c r="G137">
        <f t="shared" si="7"/>
        <v>0</v>
      </c>
      <c r="H137">
        <f t="shared" si="8"/>
        <v>0</v>
      </c>
    </row>
    <row r="138" spans="1:8">
      <c r="A138" s="30" t="s">
        <v>207</v>
      </c>
      <c r="B138" s="94">
        <f>' 5-Forecast Cash Flow + Pro (2)'!AP161</f>
        <v>-13096.13363481807</v>
      </c>
      <c r="C138" s="80">
        <f>' 5-Forecast Cash Flow + Pro (2)'!AM161</f>
        <v>-31096.13363481807</v>
      </c>
      <c r="D138" s="80">
        <f>' 5-Forecast Cash Flow + Pro (2)'!AN161</f>
        <v>-7096.1336348180703</v>
      </c>
      <c r="F138">
        <f t="shared" si="6"/>
        <v>0</v>
      </c>
      <c r="G138">
        <f t="shared" si="7"/>
        <v>0</v>
      </c>
      <c r="H138">
        <f t="shared" si="8"/>
        <v>0</v>
      </c>
    </row>
    <row r="139" spans="1:8">
      <c r="A139" s="30" t="s">
        <v>73</v>
      </c>
      <c r="B139" s="94">
        <f>' 5-Forecast Cash Flow + Pro (2)'!AP27</f>
        <v>-13102.880284779641</v>
      </c>
      <c r="C139" s="80">
        <f>' 5-Forecast Cash Flow + Pro (2)'!AM27</f>
        <v>-31102.88028477964</v>
      </c>
      <c r="D139" s="80">
        <f>' 5-Forecast Cash Flow + Pro (2)'!AN27</f>
        <v>-7102.8802847796414</v>
      </c>
      <c r="F139">
        <f t="shared" si="6"/>
        <v>0</v>
      </c>
      <c r="G139">
        <f t="shared" si="7"/>
        <v>0</v>
      </c>
      <c r="H139">
        <f t="shared" si="8"/>
        <v>0</v>
      </c>
    </row>
    <row r="140" spans="1:8">
      <c r="A140" s="30" t="s">
        <v>253</v>
      </c>
      <c r="B140" s="94">
        <f>' 5-Forecast Cash Flow + Pro (2)'!AP207</f>
        <v>-13300.770140102017</v>
      </c>
      <c r="C140" s="80">
        <f>' 5-Forecast Cash Flow + Pro (2)'!AM207</f>
        <v>-31300.770140102017</v>
      </c>
      <c r="D140" s="80">
        <f>' 5-Forecast Cash Flow + Pro (2)'!AN207</f>
        <v>-7300.7701401020167</v>
      </c>
      <c r="F140">
        <f t="shared" si="6"/>
        <v>0</v>
      </c>
      <c r="G140">
        <f t="shared" si="7"/>
        <v>0</v>
      </c>
      <c r="H140">
        <f t="shared" si="8"/>
        <v>0</v>
      </c>
    </row>
    <row r="141" spans="1:8">
      <c r="A141" s="30" t="s">
        <v>193</v>
      </c>
      <c r="B141" s="94">
        <f>' 5-Forecast Cash Flow + Pro (2)'!AP147</f>
        <v>-13464.240886702966</v>
      </c>
      <c r="C141" s="80">
        <f>' 5-Forecast Cash Flow + Pro (2)'!AM147</f>
        <v>-31464.240886702966</v>
      </c>
      <c r="D141" s="80">
        <f>' 5-Forecast Cash Flow + Pro (2)'!AN147</f>
        <v>-7464.2408867029681</v>
      </c>
      <c r="F141">
        <f t="shared" si="6"/>
        <v>0</v>
      </c>
      <c r="G141">
        <f t="shared" si="7"/>
        <v>0</v>
      </c>
      <c r="H141">
        <f t="shared" si="8"/>
        <v>0</v>
      </c>
    </row>
    <row r="142" spans="1:8">
      <c r="A142" s="30" t="s">
        <v>221</v>
      </c>
      <c r="B142" s="94">
        <f>' 5-Forecast Cash Flow + Pro (2)'!AP175</f>
        <v>-14395.11240220024</v>
      </c>
      <c r="C142" s="80">
        <f>' 5-Forecast Cash Flow + Pro (2)'!AM175</f>
        <v>-32395.11240220024</v>
      </c>
      <c r="D142" s="80">
        <f>' 5-Forecast Cash Flow + Pro (2)'!AN175</f>
        <v>-8395.1124022002405</v>
      </c>
      <c r="F142">
        <f t="shared" si="6"/>
        <v>0</v>
      </c>
      <c r="G142">
        <f t="shared" si="7"/>
        <v>0</v>
      </c>
      <c r="H142">
        <f t="shared" si="8"/>
        <v>0</v>
      </c>
    </row>
    <row r="143" spans="1:8">
      <c r="A143" s="30" t="s">
        <v>141</v>
      </c>
      <c r="B143" s="94">
        <f>' 5-Forecast Cash Flow + Pro (2)'!AP95</f>
        <v>-14589.228871307636</v>
      </c>
      <c r="C143" s="80">
        <f>' 5-Forecast Cash Flow + Pro (2)'!AM95</f>
        <v>-32589.228871307634</v>
      </c>
      <c r="D143" s="80">
        <f>' 5-Forecast Cash Flow + Pro (2)'!AN95</f>
        <v>-8589.2288713076359</v>
      </c>
      <c r="F143">
        <f t="shared" si="6"/>
        <v>0</v>
      </c>
      <c r="G143">
        <f t="shared" si="7"/>
        <v>0</v>
      </c>
      <c r="H143">
        <f t="shared" si="8"/>
        <v>0</v>
      </c>
    </row>
    <row r="144" spans="1:8">
      <c r="A144" s="30" t="s">
        <v>96</v>
      </c>
      <c r="B144" s="94">
        <f>' 5-Forecast Cash Flow + Pro (2)'!AP50</f>
        <v>-14680.897537467714</v>
      </c>
      <c r="C144" s="80">
        <f>' 5-Forecast Cash Flow + Pro (2)'!AM50</f>
        <v>-32680.897537467714</v>
      </c>
      <c r="D144" s="80">
        <f>' 5-Forecast Cash Flow + Pro (2)'!AN50</f>
        <v>-8680.8975374677138</v>
      </c>
      <c r="F144">
        <f t="shared" si="6"/>
        <v>0</v>
      </c>
      <c r="G144">
        <f t="shared" si="7"/>
        <v>0</v>
      </c>
      <c r="H144">
        <f t="shared" si="8"/>
        <v>0</v>
      </c>
    </row>
    <row r="145" spans="1:8">
      <c r="A145" s="30" t="s">
        <v>181</v>
      </c>
      <c r="B145" s="94">
        <f>' 5-Forecast Cash Flow + Pro (2)'!AP135</f>
        <v>-14709.081805095761</v>
      </c>
      <c r="C145" s="80">
        <f>' 5-Forecast Cash Flow + Pro (2)'!AM135</f>
        <v>-32709.081805095761</v>
      </c>
      <c r="D145" s="80">
        <f>' 5-Forecast Cash Flow + Pro (2)'!AN135</f>
        <v>-8709.0818050957605</v>
      </c>
      <c r="F145">
        <f t="shared" si="6"/>
        <v>0</v>
      </c>
      <c r="G145">
        <f t="shared" si="7"/>
        <v>0</v>
      </c>
      <c r="H145">
        <f t="shared" si="8"/>
        <v>0</v>
      </c>
    </row>
    <row r="146" spans="1:8">
      <c r="A146" s="30" t="s">
        <v>95</v>
      </c>
      <c r="B146" s="94">
        <f>' 5-Forecast Cash Flow + Pro (2)'!AP49</f>
        <v>-14776.754369917884</v>
      </c>
      <c r="C146" s="80">
        <f>' 5-Forecast Cash Flow + Pro (2)'!AM49</f>
        <v>-32776.754369917886</v>
      </c>
      <c r="D146" s="80">
        <f>' 5-Forecast Cash Flow + Pro (2)'!AN49</f>
        <v>-8776.7543699178841</v>
      </c>
      <c r="F146">
        <f t="shared" si="6"/>
        <v>0</v>
      </c>
      <c r="G146">
        <f t="shared" si="7"/>
        <v>0</v>
      </c>
      <c r="H146">
        <f t="shared" si="8"/>
        <v>0</v>
      </c>
    </row>
    <row r="147" spans="1:8">
      <c r="A147" s="30" t="s">
        <v>224</v>
      </c>
      <c r="B147" s="94">
        <f>' 5-Forecast Cash Flow + Pro (2)'!AP178</f>
        <v>-14806.686423984494</v>
      </c>
      <c r="C147" s="80">
        <f>' 5-Forecast Cash Flow + Pro (2)'!AM178</f>
        <v>-32806.686423984494</v>
      </c>
      <c r="D147" s="80">
        <f>' 5-Forecast Cash Flow + Pro (2)'!AN178</f>
        <v>-8806.6864239844945</v>
      </c>
      <c r="F147">
        <f t="shared" si="6"/>
        <v>0</v>
      </c>
      <c r="G147">
        <f t="shared" si="7"/>
        <v>0</v>
      </c>
      <c r="H147">
        <f t="shared" si="8"/>
        <v>0</v>
      </c>
    </row>
    <row r="148" spans="1:8">
      <c r="A148" s="30" t="s">
        <v>212</v>
      </c>
      <c r="B148" s="94">
        <f>' 5-Forecast Cash Flow + Pro (2)'!AP166</f>
        <v>-14894.480760590028</v>
      </c>
      <c r="C148" s="80">
        <f>' 5-Forecast Cash Flow + Pro (2)'!AM166</f>
        <v>-32894.480760590028</v>
      </c>
      <c r="D148" s="80">
        <f>' 5-Forecast Cash Flow + Pro (2)'!AN166</f>
        <v>-8894.480760590026</v>
      </c>
      <c r="F148">
        <f t="shared" si="6"/>
        <v>0</v>
      </c>
      <c r="G148">
        <f t="shared" si="7"/>
        <v>0</v>
      </c>
      <c r="H148">
        <f t="shared" si="8"/>
        <v>0</v>
      </c>
    </row>
    <row r="149" spans="1:8">
      <c r="A149" s="30" t="s">
        <v>206</v>
      </c>
      <c r="B149" s="94">
        <f>' 5-Forecast Cash Flow + Pro (2)'!AP160</f>
        <v>-14910.422797021831</v>
      </c>
      <c r="C149" s="80">
        <f>' 5-Forecast Cash Flow + Pro (2)'!AM160</f>
        <v>-32910.422797021834</v>
      </c>
      <c r="D149" s="80">
        <f>' 5-Forecast Cash Flow + Pro (2)'!AN160</f>
        <v>-8910.4227970218308</v>
      </c>
      <c r="F149">
        <f t="shared" si="6"/>
        <v>0</v>
      </c>
      <c r="G149">
        <f t="shared" si="7"/>
        <v>0</v>
      </c>
      <c r="H149">
        <f t="shared" si="8"/>
        <v>0</v>
      </c>
    </row>
    <row r="150" spans="1:8">
      <c r="A150" s="30" t="s">
        <v>90</v>
      </c>
      <c r="B150" s="94">
        <f>' 5-Forecast Cash Flow + Pro (2)'!AP44</f>
        <v>-14916.585527018144</v>
      </c>
      <c r="C150" s="80">
        <f>' 5-Forecast Cash Flow + Pro (2)'!AM44</f>
        <v>-32916.585527018142</v>
      </c>
      <c r="D150" s="80">
        <f>' 5-Forecast Cash Flow + Pro (2)'!AN44</f>
        <v>-8916.5855270181437</v>
      </c>
      <c r="F150">
        <f t="shared" si="6"/>
        <v>0</v>
      </c>
      <c r="G150">
        <f t="shared" si="7"/>
        <v>0</v>
      </c>
      <c r="H150">
        <f t="shared" si="8"/>
        <v>0</v>
      </c>
    </row>
    <row r="151" spans="1:8">
      <c r="A151" s="30" t="s">
        <v>145</v>
      </c>
      <c r="B151" s="94">
        <f>' 5-Forecast Cash Flow + Pro (2)'!AP99</f>
        <v>-15235.943254075799</v>
      </c>
      <c r="C151" s="80">
        <f>' 5-Forecast Cash Flow + Pro (2)'!AM99</f>
        <v>-33235.943254075799</v>
      </c>
      <c r="D151" s="80">
        <f>' 5-Forecast Cash Flow + Pro (2)'!AN99</f>
        <v>-9235.9432540757989</v>
      </c>
      <c r="F151">
        <f t="shared" si="6"/>
        <v>0</v>
      </c>
      <c r="G151">
        <f t="shared" si="7"/>
        <v>0</v>
      </c>
      <c r="H151">
        <f t="shared" si="8"/>
        <v>0</v>
      </c>
    </row>
    <row r="152" spans="1:8">
      <c r="A152" s="30" t="s">
        <v>131</v>
      </c>
      <c r="B152" s="94">
        <f>' 5-Forecast Cash Flow + Pro (2)'!AP85</f>
        <v>-15331.654174384395</v>
      </c>
      <c r="C152" s="80">
        <f>' 5-Forecast Cash Flow + Pro (2)'!AM85</f>
        <v>-33331.654174384392</v>
      </c>
      <c r="D152" s="80">
        <f>' 5-Forecast Cash Flow + Pro (2)'!AN85</f>
        <v>-9331.6541743843954</v>
      </c>
      <c r="F152">
        <f t="shared" si="6"/>
        <v>0</v>
      </c>
      <c r="G152">
        <f t="shared" si="7"/>
        <v>0</v>
      </c>
      <c r="H152">
        <f t="shared" si="8"/>
        <v>0</v>
      </c>
    </row>
    <row r="153" spans="1:8">
      <c r="A153" s="30" t="s">
        <v>123</v>
      </c>
      <c r="B153" s="94">
        <f>' 5-Forecast Cash Flow + Pro (2)'!AP77</f>
        <v>-15487.912926233032</v>
      </c>
      <c r="C153" s="80">
        <f>' 5-Forecast Cash Flow + Pro (2)'!AM77</f>
        <v>-33487.912926233032</v>
      </c>
      <c r="D153" s="80">
        <f>' 5-Forecast Cash Flow + Pro (2)'!AN77</f>
        <v>-9487.9129262330316</v>
      </c>
      <c r="F153">
        <f t="shared" si="6"/>
        <v>0</v>
      </c>
      <c r="G153">
        <f t="shared" si="7"/>
        <v>0</v>
      </c>
      <c r="H153">
        <f t="shared" si="8"/>
        <v>0</v>
      </c>
    </row>
    <row r="154" spans="1:8">
      <c r="A154" s="30" t="s">
        <v>182</v>
      </c>
      <c r="B154" s="94">
        <f>' 5-Forecast Cash Flow + Pro (2)'!AP136</f>
        <v>-15525.6703816223</v>
      </c>
      <c r="C154" s="80">
        <f>' 5-Forecast Cash Flow + Pro (2)'!AM136</f>
        <v>-33525.670381622302</v>
      </c>
      <c r="D154" s="80">
        <f>' 5-Forecast Cash Flow + Pro (2)'!AN136</f>
        <v>-9525.6703816222998</v>
      </c>
      <c r="F154">
        <f t="shared" si="6"/>
        <v>0</v>
      </c>
      <c r="G154">
        <f t="shared" si="7"/>
        <v>0</v>
      </c>
      <c r="H154">
        <f t="shared" si="8"/>
        <v>0</v>
      </c>
    </row>
    <row r="155" spans="1:8">
      <c r="A155" s="30" t="s">
        <v>211</v>
      </c>
      <c r="B155" s="94">
        <f>' 5-Forecast Cash Flow + Pro (2)'!AP165</f>
        <v>-15526.019573976537</v>
      </c>
      <c r="C155" s="80">
        <f>' 5-Forecast Cash Flow + Pro (2)'!AM165</f>
        <v>-33526.019573976533</v>
      </c>
      <c r="D155" s="80">
        <f>' 5-Forecast Cash Flow + Pro (2)'!AN165</f>
        <v>-9526.0195739765368</v>
      </c>
      <c r="F155">
        <f t="shared" si="6"/>
        <v>0</v>
      </c>
      <c r="G155">
        <f t="shared" si="7"/>
        <v>0</v>
      </c>
      <c r="H155">
        <f t="shared" si="8"/>
        <v>0</v>
      </c>
    </row>
    <row r="156" spans="1:8">
      <c r="A156" s="30" t="s">
        <v>199</v>
      </c>
      <c r="B156" s="94">
        <f>' 5-Forecast Cash Flow + Pro (2)'!AP153</f>
        <v>-15780.043928828829</v>
      </c>
      <c r="C156" s="80">
        <f>' 5-Forecast Cash Flow + Pro (2)'!AM153</f>
        <v>-33780.043928828833</v>
      </c>
      <c r="D156" s="80">
        <f>' 5-Forecast Cash Flow + Pro (2)'!AN153</f>
        <v>-9780.0439288288289</v>
      </c>
      <c r="F156">
        <f t="shared" si="6"/>
        <v>0</v>
      </c>
      <c r="G156">
        <f t="shared" si="7"/>
        <v>0</v>
      </c>
      <c r="H156">
        <f t="shared" si="8"/>
        <v>0</v>
      </c>
    </row>
    <row r="157" spans="1:8">
      <c r="A157" s="30" t="s">
        <v>167</v>
      </c>
      <c r="B157" s="94">
        <f>' 5-Forecast Cash Flow + Pro (2)'!AP121</f>
        <v>-15805.551260180178</v>
      </c>
      <c r="C157" s="80">
        <f>' 5-Forecast Cash Flow + Pro (2)'!AM121</f>
        <v>-33805.551260180175</v>
      </c>
      <c r="D157" s="80">
        <f>' 5-Forecast Cash Flow + Pro (2)'!AN121</f>
        <v>-9805.5512601801784</v>
      </c>
      <c r="F157">
        <f t="shared" si="6"/>
        <v>0</v>
      </c>
      <c r="G157">
        <f t="shared" si="7"/>
        <v>0</v>
      </c>
      <c r="H157">
        <f t="shared" si="8"/>
        <v>0</v>
      </c>
    </row>
    <row r="158" spans="1:8">
      <c r="A158" s="30" t="s">
        <v>105</v>
      </c>
      <c r="B158" s="94">
        <f>' 5-Forecast Cash Flow + Pro (2)'!AP59</f>
        <v>-15808.813125216775</v>
      </c>
      <c r="C158" s="80">
        <f>' 5-Forecast Cash Flow + Pro (2)'!AM59</f>
        <v>-33808.813125216773</v>
      </c>
      <c r="D158" s="80">
        <f>' 5-Forecast Cash Flow + Pro (2)'!AN59</f>
        <v>-9808.813125216775</v>
      </c>
      <c r="F158">
        <f t="shared" si="6"/>
        <v>0</v>
      </c>
      <c r="G158">
        <f t="shared" si="7"/>
        <v>0</v>
      </c>
      <c r="H158">
        <f t="shared" si="8"/>
        <v>0</v>
      </c>
    </row>
    <row r="159" spans="1:8">
      <c r="A159" s="30" t="s">
        <v>120</v>
      </c>
      <c r="B159" s="94">
        <f>' 5-Forecast Cash Flow + Pro (2)'!AP74</f>
        <v>-15976.639901169747</v>
      </c>
      <c r="C159" s="80">
        <f>' 5-Forecast Cash Flow + Pro (2)'!AM74</f>
        <v>-33976.63990116975</v>
      </c>
      <c r="D159" s="80">
        <f>' 5-Forecast Cash Flow + Pro (2)'!AN74</f>
        <v>-9976.6399011697486</v>
      </c>
      <c r="F159">
        <f t="shared" si="6"/>
        <v>0</v>
      </c>
      <c r="G159">
        <f t="shared" si="7"/>
        <v>0</v>
      </c>
      <c r="H159">
        <f t="shared" si="8"/>
        <v>0</v>
      </c>
    </row>
    <row r="160" spans="1:8">
      <c r="A160" s="30" t="s">
        <v>242</v>
      </c>
      <c r="B160" s="94">
        <f>' 5-Forecast Cash Flow + Pro (2)'!AP196</f>
        <v>-16035.156001073483</v>
      </c>
      <c r="C160" s="80">
        <f>' 5-Forecast Cash Flow + Pro (2)'!AM196</f>
        <v>-34035.156001073483</v>
      </c>
      <c r="D160" s="80">
        <f>' 5-Forecast Cash Flow + Pro (2)'!AN196</f>
        <v>-10035.156001073481</v>
      </c>
      <c r="F160">
        <f t="shared" si="6"/>
        <v>0</v>
      </c>
      <c r="G160">
        <f t="shared" si="7"/>
        <v>0</v>
      </c>
      <c r="H160">
        <f t="shared" si="8"/>
        <v>0</v>
      </c>
    </row>
    <row r="161" spans="1:8">
      <c r="A161" s="30" t="s">
        <v>203</v>
      </c>
      <c r="B161" s="94">
        <f>' 5-Forecast Cash Flow + Pro (2)'!AP157</f>
        <v>-16235.173124382534</v>
      </c>
      <c r="C161" s="80">
        <f>' 5-Forecast Cash Flow + Pro (2)'!AM157</f>
        <v>-34235.173124382534</v>
      </c>
      <c r="D161" s="80">
        <f>' 5-Forecast Cash Flow + Pro (2)'!AN157</f>
        <v>-10235.173124382534</v>
      </c>
      <c r="F161">
        <f t="shared" si="6"/>
        <v>0</v>
      </c>
      <c r="G161">
        <f t="shared" si="7"/>
        <v>0</v>
      </c>
      <c r="H161">
        <f t="shared" si="8"/>
        <v>0</v>
      </c>
    </row>
    <row r="162" spans="1:8">
      <c r="A162" s="30" t="s">
        <v>272</v>
      </c>
      <c r="B162" s="94">
        <f>' 5-Forecast Cash Flow + Pro (2)'!AP226</f>
        <v>-16379.451404673029</v>
      </c>
      <c r="C162" s="80">
        <f>' 5-Forecast Cash Flow + Pro (2)'!AM226</f>
        <v>-34379.451404673033</v>
      </c>
      <c r="D162" s="80">
        <f>' 5-Forecast Cash Flow + Pro (2)'!AN226</f>
        <v>-10379.451404673031</v>
      </c>
      <c r="F162">
        <f t="shared" si="6"/>
        <v>0</v>
      </c>
      <c r="G162">
        <f t="shared" si="7"/>
        <v>0</v>
      </c>
      <c r="H162">
        <f t="shared" si="8"/>
        <v>0</v>
      </c>
    </row>
    <row r="163" spans="1:8">
      <c r="A163" s="30" t="s">
        <v>119</v>
      </c>
      <c r="B163" s="94">
        <f>' 5-Forecast Cash Flow + Pro (2)'!AP73</f>
        <v>-16411.123022044754</v>
      </c>
      <c r="C163" s="80">
        <f>' 5-Forecast Cash Flow + Pro (2)'!AM73</f>
        <v>-34411.123022044754</v>
      </c>
      <c r="D163" s="80">
        <f>' 5-Forecast Cash Flow + Pro (2)'!AN73</f>
        <v>-10411.123022044754</v>
      </c>
      <c r="F163">
        <f t="shared" si="6"/>
        <v>0</v>
      </c>
      <c r="G163">
        <f t="shared" si="7"/>
        <v>0</v>
      </c>
      <c r="H163">
        <f t="shared" si="8"/>
        <v>0</v>
      </c>
    </row>
    <row r="164" spans="1:8">
      <c r="A164" s="30" t="s">
        <v>124</v>
      </c>
      <c r="B164" s="94">
        <f>' 5-Forecast Cash Flow + Pro (2)'!AP78</f>
        <v>-16507.363908680261</v>
      </c>
      <c r="C164" s="80">
        <f>' 5-Forecast Cash Flow + Pro (2)'!AM78</f>
        <v>-34507.363908680258</v>
      </c>
      <c r="D164" s="80">
        <f>' 5-Forecast Cash Flow + Pro (2)'!AN78</f>
        <v>-10507.363908680261</v>
      </c>
      <c r="F164">
        <f t="shared" si="6"/>
        <v>0</v>
      </c>
      <c r="G164">
        <f t="shared" si="7"/>
        <v>0</v>
      </c>
      <c r="H164">
        <f t="shared" si="8"/>
        <v>0</v>
      </c>
    </row>
    <row r="165" spans="1:8">
      <c r="A165" s="30" t="s">
        <v>270</v>
      </c>
      <c r="B165" s="94">
        <f>' 5-Forecast Cash Flow + Pro (2)'!AP224</f>
        <v>-16517.106411107645</v>
      </c>
      <c r="C165" s="80">
        <f>' 5-Forecast Cash Flow + Pro (2)'!AM224</f>
        <v>-34517.106411107648</v>
      </c>
      <c r="D165" s="80">
        <f>' 5-Forecast Cash Flow + Pro (2)'!AN224</f>
        <v>-10517.106411107645</v>
      </c>
      <c r="F165">
        <f t="shared" si="6"/>
        <v>0</v>
      </c>
      <c r="G165">
        <f t="shared" si="7"/>
        <v>0</v>
      </c>
      <c r="H165">
        <f t="shared" si="8"/>
        <v>0</v>
      </c>
    </row>
    <row r="166" spans="1:8">
      <c r="A166" s="30" t="s">
        <v>190</v>
      </c>
      <c r="B166" s="94">
        <f>' 5-Forecast Cash Flow + Pro (2)'!AP144</f>
        <v>-16557.012589766677</v>
      </c>
      <c r="C166" s="80">
        <f>' 5-Forecast Cash Flow + Pro (2)'!AM144</f>
        <v>-34557.01258976668</v>
      </c>
      <c r="D166" s="80">
        <f>' 5-Forecast Cash Flow + Pro (2)'!AN144</f>
        <v>-10557.012589766677</v>
      </c>
      <c r="F166">
        <f t="shared" si="6"/>
        <v>0</v>
      </c>
      <c r="G166">
        <f t="shared" si="7"/>
        <v>0</v>
      </c>
      <c r="H166">
        <f t="shared" si="8"/>
        <v>0</v>
      </c>
    </row>
    <row r="167" spans="1:8">
      <c r="A167" s="30" t="s">
        <v>107</v>
      </c>
      <c r="B167" s="94">
        <f>' 5-Forecast Cash Flow + Pro (2)'!AP61</f>
        <v>-16605.163620683343</v>
      </c>
      <c r="C167" s="80">
        <f>' 5-Forecast Cash Flow + Pro (2)'!AM61</f>
        <v>-34605.163620683343</v>
      </c>
      <c r="D167" s="80">
        <f>' 5-Forecast Cash Flow + Pro (2)'!AN61</f>
        <v>-10605.163620683345</v>
      </c>
      <c r="F167">
        <f t="shared" si="6"/>
        <v>0</v>
      </c>
      <c r="G167">
        <f t="shared" si="7"/>
        <v>0</v>
      </c>
      <c r="H167">
        <f t="shared" si="8"/>
        <v>0</v>
      </c>
    </row>
    <row r="168" spans="1:8">
      <c r="A168" s="30" t="s">
        <v>201</v>
      </c>
      <c r="B168" s="94">
        <f>' 5-Forecast Cash Flow + Pro (2)'!AP155</f>
        <v>-16676.518448336385</v>
      </c>
      <c r="C168" s="80">
        <f>' 5-Forecast Cash Flow + Pro (2)'!AM155</f>
        <v>-34676.518448336385</v>
      </c>
      <c r="D168" s="80">
        <f>' 5-Forecast Cash Flow + Pro (2)'!AN155</f>
        <v>-10676.518448336385</v>
      </c>
      <c r="F168">
        <f t="shared" si="6"/>
        <v>0</v>
      </c>
      <c r="G168">
        <f t="shared" si="7"/>
        <v>0</v>
      </c>
      <c r="H168">
        <f t="shared" si="8"/>
        <v>0</v>
      </c>
    </row>
    <row r="169" spans="1:8">
      <c r="A169" s="30" t="s">
        <v>249</v>
      </c>
      <c r="B169" s="94">
        <f>' 5-Forecast Cash Flow + Pro (2)'!AP203</f>
        <v>-16755.758324414528</v>
      </c>
      <c r="C169" s="80">
        <f>' 5-Forecast Cash Flow + Pro (2)'!AM203</f>
        <v>-34755.758324414528</v>
      </c>
      <c r="D169" s="80">
        <f>' 5-Forecast Cash Flow + Pro (2)'!AN203</f>
        <v>-10755.758324414528</v>
      </c>
      <c r="F169">
        <f t="shared" si="6"/>
        <v>0</v>
      </c>
      <c r="G169">
        <f t="shared" si="7"/>
        <v>0</v>
      </c>
      <c r="H169">
        <f t="shared" si="8"/>
        <v>0</v>
      </c>
    </row>
    <row r="170" spans="1:8">
      <c r="A170" s="30" t="s">
        <v>154</v>
      </c>
      <c r="B170" s="94">
        <f>' 5-Forecast Cash Flow + Pro (2)'!AP108</f>
        <v>-16876.539906604772</v>
      </c>
      <c r="C170" s="80">
        <f>' 5-Forecast Cash Flow + Pro (2)'!AM108</f>
        <v>-34876.539906604768</v>
      </c>
      <c r="D170" s="80">
        <f>' 5-Forecast Cash Flow + Pro (2)'!AN108</f>
        <v>-10876.53990660477</v>
      </c>
      <c r="F170">
        <f t="shared" si="6"/>
        <v>0</v>
      </c>
      <c r="G170">
        <f t="shared" si="7"/>
        <v>0</v>
      </c>
      <c r="H170">
        <f t="shared" si="8"/>
        <v>0</v>
      </c>
    </row>
    <row r="171" spans="1:8">
      <c r="A171" s="30" t="s">
        <v>188</v>
      </c>
      <c r="B171" s="94">
        <f>' 5-Forecast Cash Flow + Pro (2)'!AP142</f>
        <v>-16888.163983077084</v>
      </c>
      <c r="C171" s="80">
        <f>' 5-Forecast Cash Flow + Pro (2)'!AM142</f>
        <v>-34888.163983077087</v>
      </c>
      <c r="D171" s="80">
        <f>' 5-Forecast Cash Flow + Pro (2)'!AN142</f>
        <v>-10888.163983077084</v>
      </c>
      <c r="F171">
        <f t="shared" si="6"/>
        <v>0</v>
      </c>
      <c r="G171">
        <f t="shared" si="7"/>
        <v>0</v>
      </c>
      <c r="H171">
        <f t="shared" si="8"/>
        <v>0</v>
      </c>
    </row>
    <row r="172" spans="1:8">
      <c r="A172" s="30" t="s">
        <v>84</v>
      </c>
      <c r="B172" s="94">
        <f>' 5-Forecast Cash Flow + Pro (2)'!AP38</f>
        <v>-16974.297148288286</v>
      </c>
      <c r="C172" s="80">
        <f>' 5-Forecast Cash Flow + Pro (2)'!AM38</f>
        <v>-34974.297148288286</v>
      </c>
      <c r="D172" s="80">
        <f>' 5-Forecast Cash Flow + Pro (2)'!AN38</f>
        <v>-10974.297148288284</v>
      </c>
      <c r="F172">
        <f t="shared" si="6"/>
        <v>0</v>
      </c>
      <c r="G172">
        <f t="shared" si="7"/>
        <v>0</v>
      </c>
      <c r="H172">
        <f t="shared" si="8"/>
        <v>0</v>
      </c>
    </row>
    <row r="173" spans="1:8">
      <c r="A173" s="30" t="s">
        <v>178</v>
      </c>
      <c r="B173" s="94">
        <f>' 5-Forecast Cash Flow + Pro (2)'!AP132</f>
        <v>-17039.201140038385</v>
      </c>
      <c r="C173" s="80">
        <f>' 5-Forecast Cash Flow + Pro (2)'!AM132</f>
        <v>-35039.201140038385</v>
      </c>
      <c r="D173" s="80">
        <f>' 5-Forecast Cash Flow + Pro (2)'!AN132</f>
        <v>-11039.201140038387</v>
      </c>
      <c r="F173">
        <f t="shared" si="6"/>
        <v>0</v>
      </c>
      <c r="G173">
        <f t="shared" si="7"/>
        <v>0</v>
      </c>
      <c r="H173">
        <f t="shared" si="8"/>
        <v>0</v>
      </c>
    </row>
    <row r="174" spans="1:8">
      <c r="A174" s="30" t="s">
        <v>87</v>
      </c>
      <c r="B174" s="94">
        <f>' 5-Forecast Cash Flow + Pro (2)'!AP41</f>
        <v>-17148.535342175142</v>
      </c>
      <c r="C174" s="80">
        <f>' 5-Forecast Cash Flow + Pro (2)'!AM41</f>
        <v>-35148.535342175135</v>
      </c>
      <c r="D174" s="80">
        <f>' 5-Forecast Cash Flow + Pro (2)'!AN41</f>
        <v>-11148.535342175141</v>
      </c>
      <c r="F174">
        <f t="shared" si="6"/>
        <v>0</v>
      </c>
      <c r="G174">
        <f t="shared" si="7"/>
        <v>0</v>
      </c>
      <c r="H174">
        <f t="shared" si="8"/>
        <v>0</v>
      </c>
    </row>
    <row r="175" spans="1:8">
      <c r="A175" s="30" t="s">
        <v>227</v>
      </c>
      <c r="B175" s="94">
        <f>' 5-Forecast Cash Flow + Pro (2)'!AP181</f>
        <v>-17280.034948659148</v>
      </c>
      <c r="C175" s="80">
        <f>' 5-Forecast Cash Flow + Pro (2)'!AM181</f>
        <v>-35280.034948659151</v>
      </c>
      <c r="D175" s="80">
        <f>' 5-Forecast Cash Flow + Pro (2)'!AN181</f>
        <v>-11280.034948659148</v>
      </c>
      <c r="F175">
        <f t="shared" si="6"/>
        <v>0</v>
      </c>
      <c r="G175">
        <f t="shared" si="7"/>
        <v>0</v>
      </c>
      <c r="H175">
        <f t="shared" si="8"/>
        <v>0</v>
      </c>
    </row>
    <row r="176" spans="1:8">
      <c r="A176" s="30" t="s">
        <v>265</v>
      </c>
      <c r="B176" s="94">
        <f>' 5-Forecast Cash Flow + Pro (2)'!AP219</f>
        <v>-17507.844012738387</v>
      </c>
      <c r="C176" s="80">
        <f>' 5-Forecast Cash Flow + Pro (2)'!AM219</f>
        <v>-35507.844012738387</v>
      </c>
      <c r="D176" s="80">
        <f>' 5-Forecast Cash Flow + Pro (2)'!AN219</f>
        <v>-11507.844012738387</v>
      </c>
      <c r="F176">
        <f t="shared" si="6"/>
        <v>0</v>
      </c>
      <c r="G176">
        <f t="shared" si="7"/>
        <v>0</v>
      </c>
      <c r="H176">
        <f t="shared" si="8"/>
        <v>0</v>
      </c>
    </row>
    <row r="177" spans="1:8">
      <c r="A177" s="30" t="s">
        <v>169</v>
      </c>
      <c r="B177" s="94">
        <f>' 5-Forecast Cash Flow + Pro (2)'!AP123</f>
        <v>-17699.579269369369</v>
      </c>
      <c r="C177" s="80">
        <f>' 5-Forecast Cash Flow + Pro (2)'!AM123</f>
        <v>-35699.579269369366</v>
      </c>
      <c r="D177" s="80">
        <f>' 5-Forecast Cash Flow + Pro (2)'!AN123</f>
        <v>-11699.579269369369</v>
      </c>
      <c r="F177">
        <f t="shared" si="6"/>
        <v>0</v>
      </c>
      <c r="G177">
        <f t="shared" si="7"/>
        <v>0</v>
      </c>
      <c r="H177">
        <f t="shared" si="8"/>
        <v>0</v>
      </c>
    </row>
    <row r="178" spans="1:8">
      <c r="A178" s="30" t="s">
        <v>213</v>
      </c>
      <c r="B178" s="94">
        <f>' 5-Forecast Cash Flow + Pro (2)'!AP167</f>
        <v>-17702.185680515671</v>
      </c>
      <c r="C178" s="80">
        <f>' 5-Forecast Cash Flow + Pro (2)'!AM167</f>
        <v>-35702.185680515671</v>
      </c>
      <c r="D178" s="80">
        <f>' 5-Forecast Cash Flow + Pro (2)'!AN167</f>
        <v>-11702.185680515671</v>
      </c>
      <c r="F178">
        <f t="shared" si="6"/>
        <v>0</v>
      </c>
      <c r="G178">
        <f t="shared" si="7"/>
        <v>0</v>
      </c>
      <c r="H178">
        <f t="shared" si="8"/>
        <v>0</v>
      </c>
    </row>
    <row r="179" spans="1:8">
      <c r="A179" s="30" t="s">
        <v>208</v>
      </c>
      <c r="B179" s="94">
        <f>' 5-Forecast Cash Flow + Pro (2)'!AP162</f>
        <v>-17799.197774805572</v>
      </c>
      <c r="C179" s="80">
        <f>' 5-Forecast Cash Flow + Pro (2)'!AM162</f>
        <v>-35799.197774805572</v>
      </c>
      <c r="D179" s="80">
        <f>' 5-Forecast Cash Flow + Pro (2)'!AN162</f>
        <v>-11799.197774805572</v>
      </c>
      <c r="F179">
        <f t="shared" si="6"/>
        <v>0</v>
      </c>
      <c r="G179">
        <f t="shared" si="7"/>
        <v>0</v>
      </c>
      <c r="H179">
        <f t="shared" si="8"/>
        <v>0</v>
      </c>
    </row>
    <row r="180" spans="1:8">
      <c r="A180" s="30" t="s">
        <v>101</v>
      </c>
      <c r="B180" s="94">
        <f>' 5-Forecast Cash Flow + Pro (2)'!AP55</f>
        <v>-17989.525390442395</v>
      </c>
      <c r="C180" s="80">
        <f>' 5-Forecast Cash Flow + Pro (2)'!AM55</f>
        <v>-35989.525390442395</v>
      </c>
      <c r="D180" s="80">
        <f>' 5-Forecast Cash Flow + Pro (2)'!AN55</f>
        <v>-11989.525390442397</v>
      </c>
      <c r="F180">
        <f t="shared" si="6"/>
        <v>0</v>
      </c>
      <c r="G180">
        <f t="shared" si="7"/>
        <v>0</v>
      </c>
      <c r="H180">
        <f t="shared" si="8"/>
        <v>0</v>
      </c>
    </row>
    <row r="181" spans="1:8">
      <c r="A181" s="30" t="s">
        <v>277</v>
      </c>
      <c r="B181" s="94">
        <f>' 5-Forecast Cash Flow + Pro (2)'!AP231</f>
        <v>-18041.893871346605</v>
      </c>
      <c r="C181" s="80">
        <f>' 5-Forecast Cash Flow + Pro (2)'!AM231</f>
        <v>-36041.893871346605</v>
      </c>
      <c r="D181" s="80">
        <f>' 5-Forecast Cash Flow + Pro (2)'!AN231</f>
        <v>-12041.893871346605</v>
      </c>
      <c r="F181">
        <f t="shared" si="6"/>
        <v>0</v>
      </c>
      <c r="G181">
        <f t="shared" si="7"/>
        <v>0</v>
      </c>
      <c r="H181">
        <f t="shared" si="8"/>
        <v>0</v>
      </c>
    </row>
    <row r="182" spans="1:8">
      <c r="A182" s="30" t="s">
        <v>50</v>
      </c>
      <c r="B182" s="94">
        <f>' 5-Forecast Cash Flow + Pro (2)'!AP4</f>
        <v>-18102.042522882879</v>
      </c>
      <c r="C182" s="80">
        <f>' 5-Forecast Cash Flow + Pro (2)'!AM4</f>
        <v>-36102.042522882883</v>
      </c>
      <c r="D182" s="80">
        <f>' 5-Forecast Cash Flow + Pro (2)'!AN4</f>
        <v>-12102.042522882879</v>
      </c>
      <c r="F182">
        <f t="shared" si="6"/>
        <v>0</v>
      </c>
      <c r="G182">
        <f t="shared" si="7"/>
        <v>0</v>
      </c>
      <c r="H182">
        <f t="shared" si="8"/>
        <v>0</v>
      </c>
    </row>
    <row r="183" spans="1:8">
      <c r="A183" s="30" t="s">
        <v>177</v>
      </c>
      <c r="B183" s="94">
        <f>' 5-Forecast Cash Flow + Pro (2)'!AP131</f>
        <v>-18347.964439287916</v>
      </c>
      <c r="C183" s="80">
        <f>' 5-Forecast Cash Flow + Pro (2)'!AM131</f>
        <v>-36347.96443928792</v>
      </c>
      <c r="D183" s="80">
        <f>' 5-Forecast Cash Flow + Pro (2)'!AN131</f>
        <v>-12347.964439287916</v>
      </c>
      <c r="F183">
        <f t="shared" si="6"/>
        <v>0</v>
      </c>
      <c r="G183">
        <f t="shared" si="7"/>
        <v>0</v>
      </c>
      <c r="H183">
        <f t="shared" si="8"/>
        <v>0</v>
      </c>
    </row>
    <row r="184" spans="1:8">
      <c r="A184" s="30" t="s">
        <v>287</v>
      </c>
      <c r="B184" s="94">
        <f>' 5-Forecast Cash Flow + Pro (2)'!AP241</f>
        <v>-18353.207601474747</v>
      </c>
      <c r="C184" s="80">
        <f>' 5-Forecast Cash Flow + Pro (2)'!AM241</f>
        <v>-36353.207601474744</v>
      </c>
      <c r="D184" s="80">
        <f>' 5-Forecast Cash Flow + Pro (2)'!AN241</f>
        <v>-12353.207601474747</v>
      </c>
      <c r="F184">
        <f t="shared" si="6"/>
        <v>0</v>
      </c>
      <c r="G184">
        <f t="shared" si="7"/>
        <v>0</v>
      </c>
      <c r="H184">
        <f t="shared" si="8"/>
        <v>0</v>
      </c>
    </row>
    <row r="185" spans="1:8">
      <c r="A185" s="30" t="s">
        <v>220</v>
      </c>
      <c r="B185" s="94">
        <f>' 5-Forecast Cash Flow + Pro (2)'!AP174</f>
        <v>-18526.197706683128</v>
      </c>
      <c r="C185" s="80">
        <f>' 5-Forecast Cash Flow + Pro (2)'!AM174</f>
        <v>-36526.197706683131</v>
      </c>
      <c r="D185" s="80">
        <f>' 5-Forecast Cash Flow + Pro (2)'!AN174</f>
        <v>-12526.197706683126</v>
      </c>
      <c r="F185">
        <f t="shared" si="6"/>
        <v>0</v>
      </c>
      <c r="G185">
        <f t="shared" si="7"/>
        <v>0</v>
      </c>
      <c r="H185">
        <f t="shared" si="8"/>
        <v>0</v>
      </c>
    </row>
    <row r="186" spans="1:8">
      <c r="A186" s="30" t="s">
        <v>168</v>
      </c>
      <c r="B186" s="94">
        <f>' 5-Forecast Cash Flow + Pro (2)'!AP122</f>
        <v>-18706.326563423419</v>
      </c>
      <c r="C186" s="80">
        <f>' 5-Forecast Cash Flow + Pro (2)'!AM122</f>
        <v>-36706.326563423419</v>
      </c>
      <c r="D186" s="80">
        <f>' 5-Forecast Cash Flow + Pro (2)'!AN122</f>
        <v>-12706.326563423421</v>
      </c>
      <c r="F186">
        <f t="shared" si="6"/>
        <v>0</v>
      </c>
      <c r="G186">
        <f t="shared" si="7"/>
        <v>0</v>
      </c>
      <c r="H186">
        <f t="shared" si="8"/>
        <v>0</v>
      </c>
    </row>
    <row r="187" spans="1:8">
      <c r="A187" s="30" t="s">
        <v>233</v>
      </c>
      <c r="B187" s="94">
        <f>' 5-Forecast Cash Flow + Pro (2)'!AP187</f>
        <v>-18798.606809989513</v>
      </c>
      <c r="C187" s="80">
        <f>' 5-Forecast Cash Flow + Pro (2)'!AM187</f>
        <v>-36798.606809989513</v>
      </c>
      <c r="D187" s="80">
        <f>' 5-Forecast Cash Flow + Pro (2)'!AN187</f>
        <v>-12798.606809989513</v>
      </c>
      <c r="F187">
        <f t="shared" si="6"/>
        <v>0</v>
      </c>
      <c r="G187">
        <f t="shared" si="7"/>
        <v>0</v>
      </c>
      <c r="H187">
        <f t="shared" si="8"/>
        <v>0</v>
      </c>
    </row>
    <row r="188" spans="1:8">
      <c r="A188" s="30" t="s">
        <v>88</v>
      </c>
      <c r="B188" s="94">
        <f>' 5-Forecast Cash Flow + Pro (2)'!AP42</f>
        <v>-18876.807805045042</v>
      </c>
      <c r="C188" s="80">
        <f>' 5-Forecast Cash Flow + Pro (2)'!AM42</f>
        <v>-36876.807805045042</v>
      </c>
      <c r="D188" s="80">
        <f>' 5-Forecast Cash Flow + Pro (2)'!AN42</f>
        <v>-12876.80780504504</v>
      </c>
      <c r="F188">
        <f t="shared" si="6"/>
        <v>0</v>
      </c>
      <c r="G188">
        <f t="shared" si="7"/>
        <v>0</v>
      </c>
      <c r="H188">
        <f t="shared" si="8"/>
        <v>0</v>
      </c>
    </row>
    <row r="189" spans="1:8">
      <c r="A189" s="30" t="s">
        <v>173</v>
      </c>
      <c r="B189" s="94">
        <f>' 5-Forecast Cash Flow + Pro (2)'!AP127</f>
        <v>-18886.88184972314</v>
      </c>
      <c r="C189" s="80">
        <f>' 5-Forecast Cash Flow + Pro (2)'!AM127</f>
        <v>-36886.88184972314</v>
      </c>
      <c r="D189" s="80">
        <f>' 5-Forecast Cash Flow + Pro (2)'!AN127</f>
        <v>-12886.881849723139</v>
      </c>
      <c r="F189">
        <f t="shared" si="6"/>
        <v>0</v>
      </c>
      <c r="G189">
        <f t="shared" si="7"/>
        <v>0</v>
      </c>
      <c r="H189">
        <f t="shared" si="8"/>
        <v>0</v>
      </c>
    </row>
    <row r="190" spans="1:8">
      <c r="A190" s="30" t="s">
        <v>186</v>
      </c>
      <c r="B190" s="94">
        <f>' 5-Forecast Cash Flow + Pro (2)'!AP140</f>
        <v>-18934.169286457225</v>
      </c>
      <c r="C190" s="80">
        <f>' 5-Forecast Cash Flow + Pro (2)'!AM140</f>
        <v>-36934.169286457225</v>
      </c>
      <c r="D190" s="80">
        <f>' 5-Forecast Cash Flow + Pro (2)'!AN140</f>
        <v>-12934.169286457227</v>
      </c>
      <c r="F190">
        <f t="shared" si="6"/>
        <v>0</v>
      </c>
      <c r="G190">
        <f t="shared" si="7"/>
        <v>0</v>
      </c>
      <c r="H190">
        <f t="shared" si="8"/>
        <v>0</v>
      </c>
    </row>
    <row r="191" spans="1:8">
      <c r="A191" s="30" t="s">
        <v>117</v>
      </c>
      <c r="B191" s="94">
        <f>' 5-Forecast Cash Flow + Pro (2)'!AP71</f>
        <v>-18984.075016970062</v>
      </c>
      <c r="C191" s="80">
        <f>' 5-Forecast Cash Flow + Pro (2)'!AM71</f>
        <v>-36984.07501697007</v>
      </c>
      <c r="D191" s="80">
        <f>' 5-Forecast Cash Flow + Pro (2)'!AN71</f>
        <v>-12984.075016970064</v>
      </c>
      <c r="F191">
        <f t="shared" si="6"/>
        <v>0</v>
      </c>
      <c r="G191">
        <f t="shared" si="7"/>
        <v>0</v>
      </c>
      <c r="H191">
        <f t="shared" si="8"/>
        <v>0</v>
      </c>
    </row>
    <row r="192" spans="1:8">
      <c r="A192" s="30" t="s">
        <v>228</v>
      </c>
      <c r="B192" s="94">
        <f>' 5-Forecast Cash Flow + Pro (2)'!AP182</f>
        <v>-18999.247456559911</v>
      </c>
      <c r="C192" s="80">
        <f>' 5-Forecast Cash Flow + Pro (2)'!AM182</f>
        <v>-36999.247456559911</v>
      </c>
      <c r="D192" s="80">
        <f>' 5-Forecast Cash Flow + Pro (2)'!AN182</f>
        <v>-12999.247456559911</v>
      </c>
      <c r="F192">
        <f t="shared" si="6"/>
        <v>0</v>
      </c>
      <c r="G192">
        <f t="shared" si="7"/>
        <v>0</v>
      </c>
      <c r="H192">
        <f t="shared" si="8"/>
        <v>0</v>
      </c>
    </row>
    <row r="193" spans="1:8">
      <c r="A193" s="30" t="s">
        <v>174</v>
      </c>
      <c r="B193" s="94">
        <f>' 5-Forecast Cash Flow + Pro (2)'!AP128</f>
        <v>-19045.757545045039</v>
      </c>
      <c r="C193" s="80">
        <f>' 5-Forecast Cash Flow + Pro (2)'!AM128</f>
        <v>-37045.757545045039</v>
      </c>
      <c r="D193" s="80">
        <f>' 5-Forecast Cash Flow + Pro (2)'!AN128</f>
        <v>-13045.75754504504</v>
      </c>
      <c r="F193">
        <f t="shared" si="6"/>
        <v>0</v>
      </c>
      <c r="G193">
        <f t="shared" si="7"/>
        <v>0</v>
      </c>
      <c r="H193">
        <f t="shared" si="8"/>
        <v>0</v>
      </c>
    </row>
    <row r="194" spans="1:8">
      <c r="A194" s="30" t="s">
        <v>239</v>
      </c>
      <c r="B194" s="94">
        <f>' 5-Forecast Cash Flow + Pro (2)'!AP193</f>
        <v>-19075.918769909906</v>
      </c>
      <c r="C194" s="80">
        <f>' 5-Forecast Cash Flow + Pro (2)'!AM193</f>
        <v>-37075.918769909906</v>
      </c>
      <c r="D194" s="80">
        <f>' 5-Forecast Cash Flow + Pro (2)'!AN193</f>
        <v>-13075.918769909906</v>
      </c>
      <c r="F194">
        <f t="shared" ref="F194:F245" si="9">IF(B194&gt;=6000,1,0)</f>
        <v>0</v>
      </c>
      <c r="G194">
        <f t="shared" ref="G194:G245" si="10">IF(C194&gt;0,1,0)</f>
        <v>0</v>
      </c>
      <c r="H194">
        <f t="shared" ref="H194:H245" si="11">IF(SUM(C194+D194)&gt;0,1,0)</f>
        <v>0</v>
      </c>
    </row>
    <row r="195" spans="1:8">
      <c r="A195" s="30" t="s">
        <v>89</v>
      </c>
      <c r="B195" s="94">
        <f>' 5-Forecast Cash Flow + Pro (2)'!AP43</f>
        <v>-19154.384835315315</v>
      </c>
      <c r="C195" s="80">
        <f>' 5-Forecast Cash Flow + Pro (2)'!AM43</f>
        <v>-37154.384835315315</v>
      </c>
      <c r="D195" s="80">
        <f>' 5-Forecast Cash Flow + Pro (2)'!AN43</f>
        <v>-13154.384835315315</v>
      </c>
      <c r="F195">
        <f t="shared" si="9"/>
        <v>0</v>
      </c>
      <c r="G195">
        <f t="shared" si="10"/>
        <v>0</v>
      </c>
      <c r="H195">
        <f t="shared" si="11"/>
        <v>0</v>
      </c>
    </row>
    <row r="196" spans="1:8">
      <c r="A196" s="30" t="s">
        <v>97</v>
      </c>
      <c r="B196" s="94">
        <f>' 5-Forecast Cash Flow + Pro (2)'!AP51</f>
        <v>-19161.448823285358</v>
      </c>
      <c r="C196" s="80">
        <f>' 5-Forecast Cash Flow + Pro (2)'!AM51</f>
        <v>-37161.448823285355</v>
      </c>
      <c r="D196" s="80">
        <f>' 5-Forecast Cash Flow + Pro (2)'!AN51</f>
        <v>-13161.448823285358</v>
      </c>
      <c r="F196">
        <f t="shared" si="9"/>
        <v>0</v>
      </c>
      <c r="G196">
        <f t="shared" si="10"/>
        <v>0</v>
      </c>
      <c r="H196">
        <f t="shared" si="11"/>
        <v>0</v>
      </c>
    </row>
    <row r="197" spans="1:8">
      <c r="A197" s="30" t="s">
        <v>194</v>
      </c>
      <c r="B197" s="94">
        <f>' 5-Forecast Cash Flow + Pro (2)'!AP148</f>
        <v>-19528.992191993511</v>
      </c>
      <c r="C197" s="80">
        <f>' 5-Forecast Cash Flow + Pro (2)'!AM148</f>
        <v>-37528.992191993515</v>
      </c>
      <c r="D197" s="80">
        <f>' 5-Forecast Cash Flow + Pro (2)'!AN148</f>
        <v>-13528.992191993511</v>
      </c>
      <c r="F197">
        <f t="shared" si="9"/>
        <v>0</v>
      </c>
      <c r="G197">
        <f t="shared" si="10"/>
        <v>0</v>
      </c>
      <c r="H197">
        <f t="shared" si="11"/>
        <v>0</v>
      </c>
    </row>
    <row r="198" spans="1:8">
      <c r="A198" s="30" t="s">
        <v>91</v>
      </c>
      <c r="B198" s="94">
        <f>' 5-Forecast Cash Flow + Pro (2)'!AP45</f>
        <v>-19543.370548551444</v>
      </c>
      <c r="C198" s="80">
        <f>' 5-Forecast Cash Flow + Pro (2)'!AM45</f>
        <v>-37543.370548551444</v>
      </c>
      <c r="D198" s="80">
        <f>' 5-Forecast Cash Flow + Pro (2)'!AN45</f>
        <v>-13543.370548551444</v>
      </c>
      <c r="F198">
        <f t="shared" si="9"/>
        <v>0</v>
      </c>
      <c r="G198">
        <f t="shared" si="10"/>
        <v>0</v>
      </c>
      <c r="H198">
        <f t="shared" si="11"/>
        <v>0</v>
      </c>
    </row>
    <row r="199" spans="1:8">
      <c r="A199" s="30" t="s">
        <v>255</v>
      </c>
      <c r="B199" s="94">
        <f>' 5-Forecast Cash Flow + Pro (2)'!AP209</f>
        <v>-19754.462348472858</v>
      </c>
      <c r="C199" s="80">
        <f>' 5-Forecast Cash Flow + Pro (2)'!AM209</f>
        <v>-37754.462348472865</v>
      </c>
      <c r="D199" s="80">
        <f>' 5-Forecast Cash Flow + Pro (2)'!AN209</f>
        <v>-13754.462348472858</v>
      </c>
      <c r="F199">
        <f t="shared" si="9"/>
        <v>0</v>
      </c>
      <c r="G199">
        <f t="shared" si="10"/>
        <v>0</v>
      </c>
      <c r="H199">
        <f t="shared" si="11"/>
        <v>0</v>
      </c>
    </row>
    <row r="200" spans="1:8">
      <c r="A200" s="30" t="s">
        <v>267</v>
      </c>
      <c r="B200" s="94">
        <f>' 5-Forecast Cash Flow + Pro (2)'!AP221</f>
        <v>-19847.755781698237</v>
      </c>
      <c r="C200" s="80">
        <f>' 5-Forecast Cash Flow + Pro (2)'!AM221</f>
        <v>-37847.755781698237</v>
      </c>
      <c r="D200" s="80">
        <f>' 5-Forecast Cash Flow + Pro (2)'!AN221</f>
        <v>-13847.755781698237</v>
      </c>
      <c r="F200">
        <f t="shared" si="9"/>
        <v>0</v>
      </c>
      <c r="G200">
        <f t="shared" si="10"/>
        <v>0</v>
      </c>
      <c r="H200">
        <f t="shared" si="11"/>
        <v>0</v>
      </c>
    </row>
    <row r="201" spans="1:8">
      <c r="A201" s="30" t="s">
        <v>269</v>
      </c>
      <c r="B201" s="94">
        <f>' 5-Forecast Cash Flow + Pro (2)'!AP223</f>
        <v>-19852.994913435567</v>
      </c>
      <c r="C201" s="80">
        <f>' 5-Forecast Cash Flow + Pro (2)'!AM223</f>
        <v>-37852.99491343557</v>
      </c>
      <c r="D201" s="80">
        <f>' 5-Forecast Cash Flow + Pro (2)'!AN223</f>
        <v>-13852.994913435568</v>
      </c>
      <c r="F201">
        <f t="shared" si="9"/>
        <v>0</v>
      </c>
      <c r="G201">
        <f t="shared" si="10"/>
        <v>0</v>
      </c>
      <c r="H201">
        <f t="shared" si="11"/>
        <v>0</v>
      </c>
    </row>
    <row r="202" spans="1:8">
      <c r="A202" s="30" t="s">
        <v>209</v>
      </c>
      <c r="B202" s="94">
        <f>' 5-Forecast Cash Flow + Pro (2)'!AP163</f>
        <v>-20075.914245305557</v>
      </c>
      <c r="C202" s="80">
        <f>' 5-Forecast Cash Flow + Pro (2)'!AM163</f>
        <v>-38075.914245305554</v>
      </c>
      <c r="D202" s="80">
        <f>' 5-Forecast Cash Flow + Pro (2)'!AN163</f>
        <v>-14075.914245305557</v>
      </c>
      <c r="F202">
        <f t="shared" si="9"/>
        <v>0</v>
      </c>
      <c r="G202">
        <f t="shared" si="10"/>
        <v>0</v>
      </c>
      <c r="H202">
        <f t="shared" si="11"/>
        <v>0</v>
      </c>
    </row>
    <row r="203" spans="1:8">
      <c r="A203" s="30" t="s">
        <v>172</v>
      </c>
      <c r="B203" s="94">
        <f>' 5-Forecast Cash Flow + Pro (2)'!AP126</f>
        <v>-20181.59763629963</v>
      </c>
      <c r="C203" s="80">
        <f>' 5-Forecast Cash Flow + Pro (2)'!AM126</f>
        <v>-38181.59763629963</v>
      </c>
      <c r="D203" s="80">
        <f>' 5-Forecast Cash Flow + Pro (2)'!AN126</f>
        <v>-14181.59763629963</v>
      </c>
      <c r="F203">
        <f t="shared" si="9"/>
        <v>0</v>
      </c>
      <c r="G203">
        <f t="shared" si="10"/>
        <v>0</v>
      </c>
      <c r="H203">
        <f t="shared" si="11"/>
        <v>0</v>
      </c>
    </row>
    <row r="204" spans="1:8">
      <c r="A204" s="30" t="s">
        <v>51</v>
      </c>
      <c r="B204" s="94">
        <f>' 5-Forecast Cash Flow + Pro (2)'!AP5</f>
        <v>-20243.486337477472</v>
      </c>
      <c r="C204" s="80">
        <f>' 5-Forecast Cash Flow + Pro (2)'!AM5</f>
        <v>-38243.486337477472</v>
      </c>
      <c r="D204" s="80">
        <f>' 5-Forecast Cash Flow + Pro (2)'!AN5</f>
        <v>-14243.486337477474</v>
      </c>
      <c r="F204">
        <f t="shared" si="9"/>
        <v>0</v>
      </c>
      <c r="G204">
        <f t="shared" si="10"/>
        <v>0</v>
      </c>
      <c r="H204">
        <f t="shared" si="11"/>
        <v>0</v>
      </c>
    </row>
    <row r="205" spans="1:8">
      <c r="A205" s="30" t="s">
        <v>92</v>
      </c>
      <c r="B205" s="94">
        <f>' 5-Forecast Cash Flow + Pro (2)'!AP46</f>
        <v>-20949.446522342343</v>
      </c>
      <c r="C205" s="80">
        <f>' 5-Forecast Cash Flow + Pro (2)'!AM46</f>
        <v>-38949.446522342347</v>
      </c>
      <c r="D205" s="80">
        <f>' 5-Forecast Cash Flow + Pro (2)'!AN46</f>
        <v>-14949.446522342343</v>
      </c>
      <c r="F205">
        <f t="shared" si="9"/>
        <v>0</v>
      </c>
      <c r="G205">
        <f t="shared" si="10"/>
        <v>0</v>
      </c>
      <c r="H205">
        <f t="shared" si="11"/>
        <v>0</v>
      </c>
    </row>
    <row r="206" spans="1:8">
      <c r="A206" s="30" t="s">
        <v>98</v>
      </c>
      <c r="B206" s="94">
        <f>' 5-Forecast Cash Flow + Pro (2)'!AP52</f>
        <v>-21058.073812612609</v>
      </c>
      <c r="C206" s="80">
        <f>' 5-Forecast Cash Flow + Pro (2)'!AM52</f>
        <v>-39058.073812612609</v>
      </c>
      <c r="D206" s="80">
        <f>' 5-Forecast Cash Flow + Pro (2)'!AN52</f>
        <v>-15058.073812612609</v>
      </c>
      <c r="F206">
        <f t="shared" si="9"/>
        <v>0</v>
      </c>
      <c r="G206">
        <f t="shared" si="10"/>
        <v>0</v>
      </c>
      <c r="H206">
        <f t="shared" si="11"/>
        <v>0</v>
      </c>
    </row>
    <row r="207" spans="1:8">
      <c r="A207" s="30" t="s">
        <v>102</v>
      </c>
      <c r="B207" s="94">
        <f>' 5-Forecast Cash Flow + Pro (2)'!AP56</f>
        <v>-21213.568086021969</v>
      </c>
      <c r="C207" s="80">
        <f>' 5-Forecast Cash Flow + Pro (2)'!AM56</f>
        <v>-39213.568086021973</v>
      </c>
      <c r="D207" s="80">
        <f>' 5-Forecast Cash Flow + Pro (2)'!AN56</f>
        <v>-15213.568086021969</v>
      </c>
      <c r="F207">
        <f t="shared" si="9"/>
        <v>0</v>
      </c>
      <c r="G207">
        <f t="shared" si="10"/>
        <v>0</v>
      </c>
      <c r="H207">
        <f t="shared" si="11"/>
        <v>0</v>
      </c>
    </row>
    <row r="208" spans="1:8">
      <c r="A208" s="30" t="s">
        <v>260</v>
      </c>
      <c r="B208" s="94">
        <f>' 5-Forecast Cash Flow + Pro (2)'!AP214</f>
        <v>-21691.651754036757</v>
      </c>
      <c r="C208" s="80">
        <f>' 5-Forecast Cash Flow + Pro (2)'!AM214</f>
        <v>-39691.651754036757</v>
      </c>
      <c r="D208" s="80">
        <f>' 5-Forecast Cash Flow + Pro (2)'!AN214</f>
        <v>-15691.651754036757</v>
      </c>
      <c r="F208">
        <f t="shared" si="9"/>
        <v>0</v>
      </c>
      <c r="G208">
        <f t="shared" si="10"/>
        <v>0</v>
      </c>
      <c r="H208">
        <f t="shared" si="11"/>
        <v>0</v>
      </c>
    </row>
    <row r="209" spans="1:8">
      <c r="A209" s="30" t="s">
        <v>283</v>
      </c>
      <c r="B209" s="94">
        <f>' 5-Forecast Cash Flow + Pro (2)'!AP237</f>
        <v>-21808.640593862219</v>
      </c>
      <c r="C209" s="80">
        <f>' 5-Forecast Cash Flow + Pro (2)'!AM237</f>
        <v>-39808.640593862219</v>
      </c>
      <c r="D209" s="80">
        <f>' 5-Forecast Cash Flow + Pro (2)'!AN237</f>
        <v>-15808.640593862221</v>
      </c>
      <c r="F209">
        <f t="shared" si="9"/>
        <v>0</v>
      </c>
      <c r="G209">
        <f t="shared" si="10"/>
        <v>0</v>
      </c>
      <c r="H209">
        <f t="shared" si="11"/>
        <v>0</v>
      </c>
    </row>
    <row r="210" spans="1:8">
      <c r="A210" s="30" t="s">
        <v>290</v>
      </c>
      <c r="B210" s="94">
        <f>' 5-Forecast Cash Flow + Pro (2)'!AP244</f>
        <v>-22297.460295586487</v>
      </c>
      <c r="C210" s="80">
        <f>' 5-Forecast Cash Flow + Pro (2)'!AM244</f>
        <v>-40297.460295586483</v>
      </c>
      <c r="D210" s="80">
        <f>' 5-Forecast Cash Flow + Pro (2)'!AN244</f>
        <v>-16297.460295586487</v>
      </c>
      <c r="F210">
        <f t="shared" si="9"/>
        <v>0</v>
      </c>
      <c r="G210">
        <f t="shared" si="10"/>
        <v>0</v>
      </c>
      <c r="H210">
        <f t="shared" si="11"/>
        <v>0</v>
      </c>
    </row>
    <row r="211" spans="1:8">
      <c r="A211" s="30" t="s">
        <v>187</v>
      </c>
      <c r="B211" s="94">
        <f>' 5-Forecast Cash Flow + Pro (2)'!AP141</f>
        <v>-22462.630466666666</v>
      </c>
      <c r="C211" s="80">
        <f>' 5-Forecast Cash Flow + Pro (2)'!AM141</f>
        <v>-40462.630466666669</v>
      </c>
      <c r="D211" s="80">
        <f>' 5-Forecast Cash Flow + Pro (2)'!AN141</f>
        <v>-16462.630466666666</v>
      </c>
      <c r="F211">
        <f t="shared" si="9"/>
        <v>0</v>
      </c>
      <c r="G211">
        <f t="shared" si="10"/>
        <v>0</v>
      </c>
      <c r="H211">
        <f t="shared" si="11"/>
        <v>0</v>
      </c>
    </row>
    <row r="212" spans="1:8">
      <c r="A212" s="30" t="s">
        <v>268</v>
      </c>
      <c r="B212" s="94">
        <f>' 5-Forecast Cash Flow + Pro (2)'!AP222</f>
        <v>-22695.849754841202</v>
      </c>
      <c r="C212" s="80">
        <f>' 5-Forecast Cash Flow + Pro (2)'!AM222</f>
        <v>-40695.849754841205</v>
      </c>
      <c r="D212" s="80">
        <f>' 5-Forecast Cash Flow + Pro (2)'!AN222</f>
        <v>-16695.849754841202</v>
      </c>
      <c r="F212">
        <f t="shared" si="9"/>
        <v>0</v>
      </c>
      <c r="G212">
        <f t="shared" si="10"/>
        <v>0</v>
      </c>
      <c r="H212">
        <f t="shared" si="11"/>
        <v>0</v>
      </c>
    </row>
    <row r="213" spans="1:8">
      <c r="A213" s="30" t="s">
        <v>216</v>
      </c>
      <c r="B213" s="94">
        <f>' 5-Forecast Cash Flow + Pro (2)'!AP170</f>
        <v>-22777.214069698381</v>
      </c>
      <c r="C213" s="80">
        <f>' 5-Forecast Cash Flow + Pro (2)'!AM170</f>
        <v>-40777.214069698384</v>
      </c>
      <c r="D213" s="80">
        <f>' 5-Forecast Cash Flow + Pro (2)'!AN170</f>
        <v>-16777.214069698381</v>
      </c>
      <c r="F213">
        <f t="shared" si="9"/>
        <v>0</v>
      </c>
      <c r="G213">
        <f t="shared" si="10"/>
        <v>0</v>
      </c>
      <c r="H213">
        <f t="shared" si="11"/>
        <v>0</v>
      </c>
    </row>
    <row r="214" spans="1:8">
      <c r="A214" s="30" t="s">
        <v>232</v>
      </c>
      <c r="B214" s="94">
        <f>' 5-Forecast Cash Flow + Pro (2)'!AP186</f>
        <v>-23006.695313492604</v>
      </c>
      <c r="C214" s="80">
        <f>' 5-Forecast Cash Flow + Pro (2)'!AM186</f>
        <v>-41006.695313492601</v>
      </c>
      <c r="D214" s="80">
        <f>' 5-Forecast Cash Flow + Pro (2)'!AN186</f>
        <v>-17006.695313492604</v>
      </c>
      <c r="F214">
        <f t="shared" si="9"/>
        <v>0</v>
      </c>
      <c r="G214">
        <f t="shared" si="10"/>
        <v>0</v>
      </c>
      <c r="H214">
        <f t="shared" si="11"/>
        <v>0</v>
      </c>
    </row>
    <row r="215" spans="1:8">
      <c r="A215" s="30" t="s">
        <v>271</v>
      </c>
      <c r="B215" s="94">
        <f>' 5-Forecast Cash Flow + Pro (2)'!AP225</f>
        <v>-23277.369286171921</v>
      </c>
      <c r="C215" s="80">
        <f>' 5-Forecast Cash Flow + Pro (2)'!AM225</f>
        <v>-41277.369286171925</v>
      </c>
      <c r="D215" s="80">
        <f>' 5-Forecast Cash Flow + Pro (2)'!AN225</f>
        <v>-17277.369286171921</v>
      </c>
      <c r="F215">
        <f t="shared" si="9"/>
        <v>0</v>
      </c>
      <c r="G215">
        <f t="shared" si="10"/>
        <v>0</v>
      </c>
      <c r="H215">
        <f t="shared" si="11"/>
        <v>0</v>
      </c>
    </row>
    <row r="216" spans="1:8">
      <c r="A216" s="30" t="s">
        <v>259</v>
      </c>
      <c r="B216" s="94">
        <f>' 5-Forecast Cash Flow + Pro (2)'!AP213</f>
        <v>-23635.38699495831</v>
      </c>
      <c r="C216" s="80">
        <f>' 5-Forecast Cash Flow + Pro (2)'!AM213</f>
        <v>-41635.38699495831</v>
      </c>
      <c r="D216" s="80">
        <f>' 5-Forecast Cash Flow + Pro (2)'!AN213</f>
        <v>-17635.38699495831</v>
      </c>
      <c r="F216">
        <f t="shared" si="9"/>
        <v>0</v>
      </c>
      <c r="G216">
        <f t="shared" si="10"/>
        <v>0</v>
      </c>
      <c r="H216">
        <f t="shared" si="11"/>
        <v>0</v>
      </c>
    </row>
    <row r="217" spans="1:8">
      <c r="A217" s="30" t="s">
        <v>52</v>
      </c>
      <c r="B217" s="94">
        <f>' 5-Forecast Cash Flow + Pro (2)'!AP6</f>
        <v>-23886.493300250568</v>
      </c>
      <c r="C217" s="80">
        <f>' 5-Forecast Cash Flow + Pro (2)'!AM6</f>
        <v>-41886.493300250571</v>
      </c>
      <c r="D217" s="80">
        <f>' 5-Forecast Cash Flow + Pro (2)'!AN6</f>
        <v>-17886.493300250568</v>
      </c>
      <c r="F217">
        <f t="shared" si="9"/>
        <v>0</v>
      </c>
      <c r="G217">
        <f t="shared" si="10"/>
        <v>0</v>
      </c>
      <c r="H217">
        <f t="shared" si="11"/>
        <v>0</v>
      </c>
    </row>
    <row r="218" spans="1:8">
      <c r="A218" s="30" t="s">
        <v>237</v>
      </c>
      <c r="B218" s="94">
        <f>' 5-Forecast Cash Flow + Pro (2)'!AP191</f>
        <v>-24412.599598669683</v>
      </c>
      <c r="C218" s="80">
        <f>' 5-Forecast Cash Flow + Pro (2)'!AM191</f>
        <v>-42412.599598669687</v>
      </c>
      <c r="D218" s="80">
        <f>' 5-Forecast Cash Flow + Pro (2)'!AN191</f>
        <v>-18412.599598669683</v>
      </c>
      <c r="F218">
        <f t="shared" si="9"/>
        <v>0</v>
      </c>
      <c r="G218">
        <f t="shared" si="10"/>
        <v>0</v>
      </c>
      <c r="H218">
        <f t="shared" si="11"/>
        <v>0</v>
      </c>
    </row>
    <row r="219" spans="1:8">
      <c r="A219" s="30" t="s">
        <v>161</v>
      </c>
      <c r="B219" s="94">
        <f>' 5-Forecast Cash Flow + Pro (2)'!AP115</f>
        <v>-25264.052380348709</v>
      </c>
      <c r="C219" s="80">
        <f>' 5-Forecast Cash Flow + Pro (2)'!AM115</f>
        <v>-43264.052380348709</v>
      </c>
      <c r="D219" s="80">
        <f>' 5-Forecast Cash Flow + Pro (2)'!AN115</f>
        <v>-19264.052380348709</v>
      </c>
      <c r="F219">
        <f t="shared" si="9"/>
        <v>0</v>
      </c>
      <c r="G219">
        <f t="shared" si="10"/>
        <v>0</v>
      </c>
      <c r="H219">
        <f t="shared" si="11"/>
        <v>0</v>
      </c>
    </row>
    <row r="220" spans="1:8">
      <c r="A220" s="30" t="s">
        <v>225</v>
      </c>
      <c r="B220" s="94">
        <f>' 5-Forecast Cash Flow + Pro (2)'!AP179</f>
        <v>-26268.572262282651</v>
      </c>
      <c r="C220" s="80">
        <f>' 5-Forecast Cash Flow + Pro (2)'!AM179</f>
        <v>-44268.572262282651</v>
      </c>
      <c r="D220" s="80">
        <f>' 5-Forecast Cash Flow + Pro (2)'!AN179</f>
        <v>-20268.572262282651</v>
      </c>
      <c r="F220">
        <f t="shared" si="9"/>
        <v>0</v>
      </c>
      <c r="G220">
        <f t="shared" si="10"/>
        <v>0</v>
      </c>
      <c r="H220">
        <f t="shared" si="11"/>
        <v>0</v>
      </c>
    </row>
    <row r="221" spans="1:8">
      <c r="A221" s="30" t="s">
        <v>292</v>
      </c>
      <c r="B221" s="94">
        <f>' 5-Forecast Cash Flow + Pro (2)'!AP246</f>
        <v>-26492.838028182628</v>
      </c>
      <c r="C221" s="80">
        <f>' 5-Forecast Cash Flow + Pro (2)'!AM246</f>
        <v>-44492.838028182632</v>
      </c>
      <c r="D221" s="80">
        <f>' 5-Forecast Cash Flow + Pro (2)'!AN246</f>
        <v>-20492.838028182628</v>
      </c>
      <c r="F221">
        <f t="shared" si="9"/>
        <v>0</v>
      </c>
      <c r="G221">
        <f t="shared" si="10"/>
        <v>0</v>
      </c>
      <c r="H221">
        <f t="shared" si="11"/>
        <v>0</v>
      </c>
    </row>
    <row r="222" spans="1:8">
      <c r="A222" s="30" t="s">
        <v>238</v>
      </c>
      <c r="B222" s="94">
        <f>' 5-Forecast Cash Flow + Pro (2)'!AP192</f>
        <v>-27118.757764482081</v>
      </c>
      <c r="C222" s="80">
        <f>' 5-Forecast Cash Flow + Pro (2)'!AM192</f>
        <v>-45118.757764482085</v>
      </c>
      <c r="D222" s="80">
        <f>' 5-Forecast Cash Flow + Pro (2)'!AN192</f>
        <v>-21118.757764482081</v>
      </c>
      <c r="F222">
        <f t="shared" si="9"/>
        <v>0</v>
      </c>
      <c r="G222">
        <f t="shared" si="10"/>
        <v>0</v>
      </c>
      <c r="H222">
        <f t="shared" si="11"/>
        <v>0</v>
      </c>
    </row>
    <row r="223" spans="1:8">
      <c r="A223" s="30" t="s">
        <v>226</v>
      </c>
      <c r="B223" s="94">
        <f>' 5-Forecast Cash Flow + Pro (2)'!AP180</f>
        <v>-27165.698070111466</v>
      </c>
      <c r="C223" s="80">
        <f>' 5-Forecast Cash Flow + Pro (2)'!AM180</f>
        <v>-45165.698070111466</v>
      </c>
      <c r="D223" s="80">
        <f>' 5-Forecast Cash Flow + Pro (2)'!AN180</f>
        <v>-21165.698070111466</v>
      </c>
      <c r="F223">
        <f t="shared" si="9"/>
        <v>0</v>
      </c>
      <c r="G223">
        <f t="shared" si="10"/>
        <v>0</v>
      </c>
      <c r="H223">
        <f t="shared" si="11"/>
        <v>0</v>
      </c>
    </row>
    <row r="224" spans="1:8">
      <c r="A224" s="30" t="s">
        <v>285</v>
      </c>
      <c r="B224" s="94">
        <f>' 5-Forecast Cash Flow + Pro (2)'!AP239</f>
        <v>-27443.043708038247</v>
      </c>
      <c r="C224" s="80">
        <f>' 5-Forecast Cash Flow + Pro (2)'!AM239</f>
        <v>-45443.043708038247</v>
      </c>
      <c r="D224" s="80">
        <f>' 5-Forecast Cash Flow + Pro (2)'!AN239</f>
        <v>-21443.043708038247</v>
      </c>
      <c r="F224">
        <f t="shared" si="9"/>
        <v>0</v>
      </c>
      <c r="G224">
        <f t="shared" si="10"/>
        <v>0</v>
      </c>
      <c r="H224">
        <f t="shared" si="11"/>
        <v>0</v>
      </c>
    </row>
    <row r="225" spans="1:8">
      <c r="A225" s="30" t="s">
        <v>281</v>
      </c>
      <c r="B225" s="94">
        <f>' 5-Forecast Cash Flow + Pro (2)'!AP235</f>
        <v>-27506.562728558463</v>
      </c>
      <c r="C225" s="80">
        <f>' 5-Forecast Cash Flow + Pro (2)'!AM235</f>
        <v>-45506.562728558463</v>
      </c>
      <c r="D225" s="80">
        <f>' 5-Forecast Cash Flow + Pro (2)'!AN235</f>
        <v>-21506.562728558463</v>
      </c>
      <c r="F225">
        <f t="shared" si="9"/>
        <v>0</v>
      </c>
      <c r="G225">
        <f t="shared" si="10"/>
        <v>0</v>
      </c>
      <c r="H225">
        <f t="shared" si="11"/>
        <v>0</v>
      </c>
    </row>
    <row r="226" spans="1:8">
      <c r="A226" s="30" t="s">
        <v>284</v>
      </c>
      <c r="B226" s="94">
        <f>' 5-Forecast Cash Flow + Pro (2)'!AP238</f>
        <v>-27768.116930520842</v>
      </c>
      <c r="C226" s="80">
        <f>' 5-Forecast Cash Flow + Pro (2)'!AM238</f>
        <v>-45768.116930520846</v>
      </c>
      <c r="D226" s="80">
        <f>' 5-Forecast Cash Flow + Pro (2)'!AN238</f>
        <v>-21768.116930520842</v>
      </c>
      <c r="F226">
        <f t="shared" si="9"/>
        <v>0</v>
      </c>
      <c r="G226">
        <f t="shared" si="10"/>
        <v>0</v>
      </c>
      <c r="H226">
        <f t="shared" si="11"/>
        <v>0</v>
      </c>
    </row>
    <row r="227" spans="1:8">
      <c r="A227" s="30" t="s">
        <v>251</v>
      </c>
      <c r="B227" s="94">
        <f>' 5-Forecast Cash Flow + Pro (2)'!AP205</f>
        <v>-27775.689877780744</v>
      </c>
      <c r="C227" s="80">
        <f>' 5-Forecast Cash Flow + Pro (2)'!AM205</f>
        <v>-45775.689877780744</v>
      </c>
      <c r="D227" s="80">
        <f>' 5-Forecast Cash Flow + Pro (2)'!AN205</f>
        <v>-21775.689877780744</v>
      </c>
      <c r="F227">
        <f t="shared" si="9"/>
        <v>0</v>
      </c>
      <c r="G227">
        <f t="shared" si="10"/>
        <v>0</v>
      </c>
      <c r="H227">
        <f t="shared" si="11"/>
        <v>0</v>
      </c>
    </row>
    <row r="228" spans="1:8">
      <c r="A228" s="30" t="s">
        <v>275</v>
      </c>
      <c r="B228" s="94">
        <f>' 5-Forecast Cash Flow + Pro (2)'!AP229</f>
        <v>-27778.737032994435</v>
      </c>
      <c r="C228" s="80">
        <f>' 5-Forecast Cash Flow + Pro (2)'!AM229</f>
        <v>-45778.737032994439</v>
      </c>
      <c r="D228" s="80">
        <f>' 5-Forecast Cash Flow + Pro (2)'!AN229</f>
        <v>-21778.737032994435</v>
      </c>
      <c r="F228">
        <f t="shared" si="9"/>
        <v>0</v>
      </c>
      <c r="G228">
        <f t="shared" si="10"/>
        <v>0</v>
      </c>
      <c r="H228">
        <f t="shared" si="11"/>
        <v>0</v>
      </c>
    </row>
    <row r="229" spans="1:8">
      <c r="A229" s="30" t="s">
        <v>229</v>
      </c>
      <c r="B229" s="94">
        <f>' 5-Forecast Cash Flow + Pro (2)'!AP183</f>
        <v>-27941.373111983619</v>
      </c>
      <c r="C229" s="80">
        <f>' 5-Forecast Cash Flow + Pro (2)'!AM183</f>
        <v>-45941.373111983623</v>
      </c>
      <c r="D229" s="80">
        <f>' 5-Forecast Cash Flow + Pro (2)'!AN183</f>
        <v>-21941.373111983619</v>
      </c>
      <c r="F229">
        <f t="shared" si="9"/>
        <v>0</v>
      </c>
      <c r="G229">
        <f t="shared" si="10"/>
        <v>0</v>
      </c>
      <c r="H229">
        <f t="shared" si="11"/>
        <v>0</v>
      </c>
    </row>
    <row r="230" spans="1:8">
      <c r="A230" s="30" t="s">
        <v>217</v>
      </c>
      <c r="B230" s="94">
        <f>' 5-Forecast Cash Flow + Pro (2)'!AP171</f>
        <v>-28422.415905210299</v>
      </c>
      <c r="C230" s="80">
        <f>' 5-Forecast Cash Flow + Pro (2)'!AM171</f>
        <v>-46422.415905210291</v>
      </c>
      <c r="D230" s="80">
        <f>' 5-Forecast Cash Flow + Pro (2)'!AN171</f>
        <v>-22422.415905210299</v>
      </c>
      <c r="F230">
        <f t="shared" si="9"/>
        <v>0</v>
      </c>
      <c r="G230">
        <f t="shared" si="10"/>
        <v>0</v>
      </c>
      <c r="H230">
        <f t="shared" si="11"/>
        <v>0</v>
      </c>
    </row>
    <row r="231" spans="1:8">
      <c r="A231" s="30" t="s">
        <v>282</v>
      </c>
      <c r="B231" s="94">
        <f>' 5-Forecast Cash Flow + Pro (2)'!AP236</f>
        <v>-28501.278561842664</v>
      </c>
      <c r="C231" s="80">
        <f>' 5-Forecast Cash Flow + Pro (2)'!AM236</f>
        <v>-46501.278561842664</v>
      </c>
      <c r="D231" s="80">
        <f>' 5-Forecast Cash Flow + Pro (2)'!AN236</f>
        <v>-22501.278561842664</v>
      </c>
      <c r="F231">
        <f t="shared" si="9"/>
        <v>0</v>
      </c>
      <c r="G231">
        <f t="shared" si="10"/>
        <v>0</v>
      </c>
      <c r="H231">
        <f t="shared" si="11"/>
        <v>0</v>
      </c>
    </row>
    <row r="232" spans="1:8">
      <c r="A232" s="30" t="s">
        <v>246</v>
      </c>
      <c r="B232" s="94">
        <f>' 5-Forecast Cash Flow + Pro (2)'!AP200</f>
        <v>-28763.386162477556</v>
      </c>
      <c r="C232" s="80">
        <f>' 5-Forecast Cash Flow + Pro (2)'!AM200</f>
        <v>-46763.386162477553</v>
      </c>
      <c r="D232" s="80">
        <f>' 5-Forecast Cash Flow + Pro (2)'!AN200</f>
        <v>-22763.386162477556</v>
      </c>
      <c r="F232">
        <f t="shared" si="9"/>
        <v>0</v>
      </c>
      <c r="G232">
        <f t="shared" si="10"/>
        <v>0</v>
      </c>
      <c r="H232">
        <f t="shared" si="11"/>
        <v>0</v>
      </c>
    </row>
    <row r="233" spans="1:8">
      <c r="A233" s="30" t="s">
        <v>278</v>
      </c>
      <c r="B233" s="94">
        <f>' 5-Forecast Cash Flow + Pro (2)'!AP232</f>
        <v>-29606.268770369647</v>
      </c>
      <c r="C233" s="80">
        <f>' 5-Forecast Cash Flow + Pro (2)'!AM232</f>
        <v>-47606.26877036965</v>
      </c>
      <c r="D233" s="80">
        <f>' 5-Forecast Cash Flow + Pro (2)'!AN232</f>
        <v>-23606.268770369647</v>
      </c>
      <c r="F233">
        <f t="shared" si="9"/>
        <v>0</v>
      </c>
      <c r="G233">
        <f t="shared" si="10"/>
        <v>0</v>
      </c>
      <c r="H233">
        <f t="shared" si="11"/>
        <v>0</v>
      </c>
    </row>
    <row r="234" spans="1:8">
      <c r="A234" s="30" t="s">
        <v>243</v>
      </c>
      <c r="B234" s="94">
        <f>' 5-Forecast Cash Flow + Pro (2)'!AP197</f>
        <v>-30464.362041128727</v>
      </c>
      <c r="C234" s="80">
        <f>' 5-Forecast Cash Flow + Pro (2)'!AM197</f>
        <v>-48464.362041128727</v>
      </c>
      <c r="D234" s="80">
        <f>' 5-Forecast Cash Flow + Pro (2)'!AN197</f>
        <v>-24464.362041128727</v>
      </c>
      <c r="F234">
        <f t="shared" si="9"/>
        <v>0</v>
      </c>
      <c r="G234">
        <f t="shared" si="10"/>
        <v>0</v>
      </c>
      <c r="H234">
        <f t="shared" si="11"/>
        <v>0</v>
      </c>
    </row>
    <row r="235" spans="1:8">
      <c r="A235" s="30" t="s">
        <v>286</v>
      </c>
      <c r="B235" s="94">
        <f>' 5-Forecast Cash Flow + Pro (2)'!AP240</f>
        <v>-30801.356196238194</v>
      </c>
      <c r="C235" s="80">
        <f>' 5-Forecast Cash Flow + Pro (2)'!AM240</f>
        <v>-48801.356196238194</v>
      </c>
      <c r="D235" s="80">
        <f>' 5-Forecast Cash Flow + Pro (2)'!AN240</f>
        <v>-24801.356196238194</v>
      </c>
      <c r="F235">
        <f t="shared" si="9"/>
        <v>0</v>
      </c>
      <c r="G235">
        <f t="shared" si="10"/>
        <v>0</v>
      </c>
      <c r="H235">
        <f t="shared" si="11"/>
        <v>0</v>
      </c>
    </row>
    <row r="236" spans="1:8">
      <c r="A236" s="30" t="s">
        <v>288</v>
      </c>
      <c r="B236" s="94">
        <f>' 5-Forecast Cash Flow + Pro (2)'!AP242</f>
        <v>-32572.593896532129</v>
      </c>
      <c r="C236" s="80">
        <f>' 5-Forecast Cash Flow + Pro (2)'!AM242</f>
        <v>-50572.593896532133</v>
      </c>
      <c r="D236" s="80">
        <f>' 5-Forecast Cash Flow + Pro (2)'!AN242</f>
        <v>-26572.593896532129</v>
      </c>
      <c r="F236">
        <f t="shared" si="9"/>
        <v>0</v>
      </c>
      <c r="G236">
        <f t="shared" si="10"/>
        <v>0</v>
      </c>
      <c r="H236">
        <f t="shared" si="11"/>
        <v>0</v>
      </c>
    </row>
    <row r="237" spans="1:8">
      <c r="A237" s="30" t="s">
        <v>266</v>
      </c>
      <c r="B237" s="94">
        <f>' 5-Forecast Cash Flow + Pro (2)'!AP220</f>
        <v>-32812.3820532971</v>
      </c>
      <c r="C237" s="80">
        <f>' 5-Forecast Cash Flow + Pro (2)'!AM220</f>
        <v>-50812.382053297093</v>
      </c>
      <c r="D237" s="80">
        <f>' 5-Forecast Cash Flow + Pro (2)'!AN220</f>
        <v>-26812.382053297097</v>
      </c>
      <c r="F237">
        <f t="shared" si="9"/>
        <v>0</v>
      </c>
      <c r="G237">
        <f t="shared" si="10"/>
        <v>0</v>
      </c>
      <c r="H237">
        <f t="shared" si="11"/>
        <v>0</v>
      </c>
    </row>
    <row r="238" spans="1:8">
      <c r="A238" s="30" t="s">
        <v>276</v>
      </c>
      <c r="B238" s="94">
        <f>' 5-Forecast Cash Flow + Pro (2)'!AP230</f>
        <v>-33617.970854331637</v>
      </c>
      <c r="C238" s="80">
        <f>' 5-Forecast Cash Flow + Pro (2)'!AM230</f>
        <v>-51617.970854331637</v>
      </c>
      <c r="D238" s="80">
        <f>' 5-Forecast Cash Flow + Pro (2)'!AN230</f>
        <v>-27617.970854331637</v>
      </c>
      <c r="F238">
        <f t="shared" si="9"/>
        <v>0</v>
      </c>
      <c r="G238">
        <f t="shared" si="10"/>
        <v>0</v>
      </c>
      <c r="H238">
        <f t="shared" si="11"/>
        <v>0</v>
      </c>
    </row>
    <row r="239" spans="1:8">
      <c r="A239" s="30" t="s">
        <v>293</v>
      </c>
      <c r="B239" s="94">
        <f>' 5-Forecast Cash Flow + Pro (2)'!AP247</f>
        <v>-35624.515007392198</v>
      </c>
      <c r="C239" s="80">
        <f>' 5-Forecast Cash Flow + Pro (2)'!AM247</f>
        <v>-53624.515007392198</v>
      </c>
      <c r="D239" s="80">
        <f>' 5-Forecast Cash Flow + Pro (2)'!AN247</f>
        <v>-29624.515007392201</v>
      </c>
      <c r="F239">
        <f t="shared" si="9"/>
        <v>0</v>
      </c>
      <c r="G239">
        <f t="shared" si="10"/>
        <v>0</v>
      </c>
      <c r="H239">
        <f t="shared" si="11"/>
        <v>0</v>
      </c>
    </row>
    <row r="240" spans="1:8">
      <c r="A240" s="30" t="s">
        <v>230</v>
      </c>
      <c r="B240" s="94">
        <f>' 5-Forecast Cash Flow + Pro (2)'!AP184</f>
        <v>-37197.249337570698</v>
      </c>
      <c r="C240" s="80">
        <f>' 5-Forecast Cash Flow + Pro (2)'!AM184</f>
        <v>-55197.249337570698</v>
      </c>
      <c r="D240" s="80">
        <f>' 5-Forecast Cash Flow + Pro (2)'!AN184</f>
        <v>-31197.249337570698</v>
      </c>
      <c r="F240">
        <f t="shared" si="9"/>
        <v>0</v>
      </c>
      <c r="G240">
        <f t="shared" si="10"/>
        <v>0</v>
      </c>
      <c r="H240">
        <f t="shared" si="11"/>
        <v>0</v>
      </c>
    </row>
    <row r="241" spans="1:8">
      <c r="A241" s="30" t="s">
        <v>279</v>
      </c>
      <c r="B241" s="94">
        <f>' 5-Forecast Cash Flow + Pro (2)'!AP233</f>
        <v>-39378.02841992172</v>
      </c>
      <c r="C241" s="80">
        <f>' 5-Forecast Cash Flow + Pro (2)'!AM233</f>
        <v>-57378.028419921728</v>
      </c>
      <c r="D241" s="80">
        <f>' 5-Forecast Cash Flow + Pro (2)'!AN233</f>
        <v>-33378.02841992172</v>
      </c>
      <c r="F241">
        <f t="shared" si="9"/>
        <v>0</v>
      </c>
      <c r="G241">
        <f t="shared" si="10"/>
        <v>0</v>
      </c>
      <c r="H241">
        <f t="shared" si="11"/>
        <v>0</v>
      </c>
    </row>
    <row r="242" spans="1:8">
      <c r="A242" s="30" t="s">
        <v>291</v>
      </c>
      <c r="B242" s="94">
        <f>' 5-Forecast Cash Flow + Pro (2)'!AP245</f>
        <v>-40055.387962049936</v>
      </c>
      <c r="C242" s="80">
        <f>' 5-Forecast Cash Flow + Pro (2)'!AM245</f>
        <v>-58055.387962049943</v>
      </c>
      <c r="D242" s="80">
        <f>' 5-Forecast Cash Flow + Pro (2)'!AN245</f>
        <v>-34055.387962049936</v>
      </c>
      <c r="F242">
        <f t="shared" si="9"/>
        <v>0</v>
      </c>
      <c r="G242">
        <f t="shared" si="10"/>
        <v>0</v>
      </c>
      <c r="H242">
        <f t="shared" si="11"/>
        <v>0</v>
      </c>
    </row>
    <row r="243" spans="1:8">
      <c r="A243" s="30" t="s">
        <v>247</v>
      </c>
      <c r="B243" s="94">
        <f>' 5-Forecast Cash Flow + Pro (2)'!AP201</f>
        <v>-43339.561327024436</v>
      </c>
      <c r="C243" s="80">
        <f>' 5-Forecast Cash Flow + Pro (2)'!AM201</f>
        <v>-61339.561327024436</v>
      </c>
      <c r="D243" s="80">
        <f>' 5-Forecast Cash Flow + Pro (2)'!AN201</f>
        <v>-37339.561327024436</v>
      </c>
      <c r="F243">
        <f t="shared" si="9"/>
        <v>0</v>
      </c>
      <c r="G243">
        <f t="shared" si="10"/>
        <v>0</v>
      </c>
      <c r="H243">
        <f t="shared" si="11"/>
        <v>0</v>
      </c>
    </row>
    <row r="244" spans="1:8">
      <c r="A244" s="30" t="s">
        <v>280</v>
      </c>
      <c r="B244" s="94">
        <f>' 5-Forecast Cash Flow + Pro (2)'!AP234</f>
        <v>-45006.63946920693</v>
      </c>
      <c r="C244" s="80">
        <f>' 5-Forecast Cash Flow + Pro (2)'!AM234</f>
        <v>-63006.63946920693</v>
      </c>
      <c r="D244" s="80">
        <f>' 5-Forecast Cash Flow + Pro (2)'!AN234</f>
        <v>-39006.63946920693</v>
      </c>
      <c r="F244">
        <f t="shared" si="9"/>
        <v>0</v>
      </c>
      <c r="G244">
        <f t="shared" si="10"/>
        <v>0</v>
      </c>
      <c r="H244">
        <f t="shared" si="11"/>
        <v>0</v>
      </c>
    </row>
    <row r="245" spans="1:8">
      <c r="A245" s="30" t="s">
        <v>234</v>
      </c>
      <c r="B245" s="94">
        <f>' 5-Forecast Cash Flow + Pro (2)'!AP188</f>
        <v>-46323.295050432564</v>
      </c>
      <c r="C245" s="80">
        <f>' 5-Forecast Cash Flow + Pro (2)'!AM188</f>
        <v>-64323.295050432564</v>
      </c>
      <c r="D245" s="80">
        <f>' 5-Forecast Cash Flow + Pro (2)'!AN188</f>
        <v>-40323.295050432564</v>
      </c>
      <c r="F245">
        <f t="shared" si="9"/>
        <v>0</v>
      </c>
      <c r="G245">
        <f t="shared" si="10"/>
        <v>0</v>
      </c>
      <c r="H245">
        <f t="shared" si="11"/>
        <v>0</v>
      </c>
    </row>
    <row r="246" spans="1:8">
      <c r="F246">
        <f>SUM(F2:F245)</f>
        <v>26</v>
      </c>
      <c r="G246">
        <f>SUM(G2:G245)</f>
        <v>11</v>
      </c>
      <c r="H246">
        <f>SUM(H2:H245)</f>
        <v>26</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1 - First Best-Fit Line</vt:lpstr>
      <vt:lpstr>2 - Normalized Data and Model</vt:lpstr>
      <vt:lpstr>3 - "Solver" Rent Optimization</vt:lpstr>
      <vt:lpstr> 4- Alternative to "Solver"</vt:lpstr>
      <vt:lpstr> 5-Forecast Cash Flow + Profits</vt:lpstr>
      <vt:lpstr>6 - Sorting by Profitability</vt:lpstr>
      <vt:lpstr> 5-Forecast Cash Flow + Pro (2)</vt:lpstr>
      <vt:lpstr>6 - Sorting by Profitabilit (2)</vt:lpstr>
    </vt:vector>
  </TitlesOfParts>
  <Company>Duke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Egger</dc:creator>
  <cp:lastModifiedBy>Yang Fan</cp:lastModifiedBy>
  <dcterms:created xsi:type="dcterms:W3CDTF">2016-02-26T18:41:34Z</dcterms:created>
  <dcterms:modified xsi:type="dcterms:W3CDTF">2020-10-19T03:24:07Z</dcterms:modified>
</cp:coreProperties>
</file>