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ckam\Confi\ARC\Masters\"/>
    </mc:Choice>
  </mc:AlternateContent>
  <xr:revisionPtr revIDLastSave="0" documentId="13_ncr:1_{42A1D57A-5D9C-4683-98FE-58411806A021}" xr6:coauthVersionLast="45" xr6:coauthVersionMax="45" xr10:uidLastSave="{00000000-0000-0000-0000-000000000000}"/>
  <bookViews>
    <workbookView xWindow="-120" yWindow="-120" windowWidth="20730" windowHeight="11160" activeTab="2" xr2:uid="{B9469719-86E2-4745-A7A2-05F95772031A}"/>
  </bookViews>
  <sheets>
    <sheet name="Top" sheetId="1" r:id="rId1"/>
    <sheet name="Detail" sheetId="2" r:id="rId2"/>
    <sheet name="Sheet1" sheetId="3" r:id="rId3"/>
  </sheets>
  <definedNames>
    <definedName name="_xlnm._FilterDatabase" localSheetId="0" hidden="1">Top!$A$1:$Y$19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3" l="1"/>
  <c r="O28" i="3"/>
  <c r="N28" i="3"/>
  <c r="Q26" i="3"/>
  <c r="P26" i="3"/>
  <c r="O26" i="3"/>
  <c r="H18" i="3"/>
  <c r="H17" i="3"/>
  <c r="F1" i="3"/>
  <c r="E1" i="3"/>
  <c r="D1" i="3"/>
  <c r="C1" i="3"/>
  <c r="H42" i="2" l="1"/>
  <c r="G42" i="2"/>
  <c r="F42" i="2"/>
  <c r="E42" i="2"/>
  <c r="D42" i="2"/>
  <c r="C42" i="2"/>
  <c r="M41" i="2"/>
  <c r="K41" i="2"/>
  <c r="J41" i="2"/>
  <c r="L41" i="2" s="1"/>
  <c r="N41" i="2" s="1"/>
  <c r="O41" i="2" s="1"/>
  <c r="I41" i="2"/>
  <c r="M40" i="2"/>
  <c r="L40" i="2"/>
  <c r="N40" i="2" s="1"/>
  <c r="O40" i="2" s="1"/>
  <c r="K40" i="2"/>
  <c r="J40" i="2"/>
  <c r="I40" i="2"/>
  <c r="K39" i="2"/>
  <c r="M39" i="2" s="1"/>
  <c r="J39" i="2"/>
  <c r="I39" i="2"/>
  <c r="K38" i="2"/>
  <c r="M38" i="2" s="1"/>
  <c r="J38" i="2"/>
  <c r="L38" i="2" s="1"/>
  <c r="N38" i="2" s="1"/>
  <c r="O38" i="2" s="1"/>
  <c r="I38" i="2"/>
  <c r="M37" i="2"/>
  <c r="K37" i="2"/>
  <c r="J37" i="2"/>
  <c r="L37" i="2" s="1"/>
  <c r="N37" i="2" s="1"/>
  <c r="O37" i="2" s="1"/>
  <c r="I37" i="2"/>
  <c r="M36" i="2"/>
  <c r="L36" i="2"/>
  <c r="N36" i="2" s="1"/>
  <c r="O36" i="2" s="1"/>
  <c r="K36" i="2"/>
  <c r="J36" i="2"/>
  <c r="I36" i="2"/>
  <c r="K35" i="2"/>
  <c r="M35" i="2" s="1"/>
  <c r="J35" i="2"/>
  <c r="I35" i="2"/>
  <c r="K34" i="2"/>
  <c r="M34" i="2" s="1"/>
  <c r="J34" i="2"/>
  <c r="L34" i="2" s="1"/>
  <c r="N34" i="2" s="1"/>
  <c r="O34" i="2" s="1"/>
  <c r="I34" i="2"/>
  <c r="M33" i="2"/>
  <c r="K33" i="2"/>
  <c r="J33" i="2"/>
  <c r="L33" i="2" s="1"/>
  <c r="N33" i="2" s="1"/>
  <c r="O33" i="2" s="1"/>
  <c r="I33" i="2"/>
  <c r="M32" i="2"/>
  <c r="L32" i="2"/>
  <c r="N32" i="2" s="1"/>
  <c r="O32" i="2" s="1"/>
  <c r="K32" i="2"/>
  <c r="J32" i="2"/>
  <c r="I32" i="2"/>
  <c r="K31" i="2"/>
  <c r="M31" i="2" s="1"/>
  <c r="J31" i="2"/>
  <c r="I31" i="2"/>
  <c r="K30" i="2"/>
  <c r="M30" i="2" s="1"/>
  <c r="J30" i="2"/>
  <c r="L30" i="2" s="1"/>
  <c r="N30" i="2" s="1"/>
  <c r="O30" i="2" s="1"/>
  <c r="I30" i="2"/>
  <c r="M29" i="2"/>
  <c r="K29" i="2"/>
  <c r="J29" i="2"/>
  <c r="L29" i="2" s="1"/>
  <c r="N29" i="2" s="1"/>
  <c r="O29" i="2" s="1"/>
  <c r="I29" i="2"/>
  <c r="M28" i="2"/>
  <c r="L28" i="2"/>
  <c r="N28" i="2" s="1"/>
  <c r="O28" i="2" s="1"/>
  <c r="K28" i="2"/>
  <c r="J28" i="2"/>
  <c r="I28" i="2"/>
  <c r="K27" i="2"/>
  <c r="L27" i="2" s="1"/>
  <c r="J27" i="2"/>
  <c r="I27" i="2"/>
  <c r="K26" i="2"/>
  <c r="M26" i="2" s="1"/>
  <c r="J26" i="2"/>
  <c r="L26" i="2" s="1"/>
  <c r="I26" i="2"/>
  <c r="M25" i="2"/>
  <c r="K25" i="2"/>
  <c r="J25" i="2"/>
  <c r="L25" i="2" s="1"/>
  <c r="N25" i="2" s="1"/>
  <c r="O25" i="2" s="1"/>
  <c r="I25" i="2"/>
  <c r="M24" i="2"/>
  <c r="L24" i="2"/>
  <c r="N24" i="2" s="1"/>
  <c r="O24" i="2" s="1"/>
  <c r="K24" i="2"/>
  <c r="J24" i="2"/>
  <c r="I24" i="2"/>
  <c r="K23" i="2"/>
  <c r="L23" i="2" s="1"/>
  <c r="J23" i="2"/>
  <c r="I23" i="2"/>
  <c r="K22" i="2"/>
  <c r="M22" i="2" s="1"/>
  <c r="J22" i="2"/>
  <c r="L22" i="2" s="1"/>
  <c r="N22" i="2" s="1"/>
  <c r="O22" i="2" s="1"/>
  <c r="I22" i="2"/>
  <c r="M21" i="2"/>
  <c r="K21" i="2"/>
  <c r="J21" i="2"/>
  <c r="L21" i="2" s="1"/>
  <c r="N21" i="2" s="1"/>
  <c r="O21" i="2" s="1"/>
  <c r="I21" i="2"/>
  <c r="M20" i="2"/>
  <c r="L20" i="2"/>
  <c r="N20" i="2" s="1"/>
  <c r="O20" i="2" s="1"/>
  <c r="K20" i="2"/>
  <c r="J20" i="2"/>
  <c r="I20" i="2"/>
  <c r="K19" i="2"/>
  <c r="L19" i="2" s="1"/>
  <c r="J19" i="2"/>
  <c r="I19" i="2"/>
  <c r="K18" i="2"/>
  <c r="M18" i="2" s="1"/>
  <c r="J18" i="2"/>
  <c r="L18" i="2" s="1"/>
  <c r="N18" i="2" s="1"/>
  <c r="O18" i="2" s="1"/>
  <c r="I18" i="2"/>
  <c r="M17" i="2"/>
  <c r="K17" i="2"/>
  <c r="J17" i="2"/>
  <c r="L17" i="2" s="1"/>
  <c r="N17" i="2" s="1"/>
  <c r="O17" i="2" s="1"/>
  <c r="I17" i="2"/>
  <c r="M16" i="2"/>
  <c r="L16" i="2"/>
  <c r="N16" i="2" s="1"/>
  <c r="O16" i="2" s="1"/>
  <c r="K16" i="2"/>
  <c r="J16" i="2"/>
  <c r="I16" i="2"/>
  <c r="K15" i="2"/>
  <c r="L15" i="2" s="1"/>
  <c r="J15" i="2"/>
  <c r="I15" i="2"/>
  <c r="K14" i="2"/>
  <c r="M14" i="2" s="1"/>
  <c r="J14" i="2"/>
  <c r="L14" i="2" s="1"/>
  <c r="N14" i="2" s="1"/>
  <c r="O14" i="2" s="1"/>
  <c r="I14" i="2"/>
  <c r="M13" i="2"/>
  <c r="K13" i="2"/>
  <c r="J13" i="2"/>
  <c r="L13" i="2" s="1"/>
  <c r="N13" i="2" s="1"/>
  <c r="O13" i="2" s="1"/>
  <c r="I13" i="2"/>
  <c r="M12" i="2"/>
  <c r="L12" i="2"/>
  <c r="N12" i="2" s="1"/>
  <c r="O12" i="2" s="1"/>
  <c r="K12" i="2"/>
  <c r="J12" i="2"/>
  <c r="I12" i="2"/>
  <c r="K11" i="2"/>
  <c r="L11" i="2" s="1"/>
  <c r="J11" i="2"/>
  <c r="I11" i="2"/>
  <c r="K10" i="2"/>
  <c r="M10" i="2" s="1"/>
  <c r="J10" i="2"/>
  <c r="L10" i="2" s="1"/>
  <c r="I10" i="2"/>
  <c r="M9" i="2"/>
  <c r="K9" i="2"/>
  <c r="J9" i="2"/>
  <c r="L9" i="2" s="1"/>
  <c r="N9" i="2" s="1"/>
  <c r="O9" i="2" s="1"/>
  <c r="I9" i="2"/>
  <c r="M8" i="2"/>
  <c r="L8" i="2"/>
  <c r="N8" i="2" s="1"/>
  <c r="O8" i="2" s="1"/>
  <c r="K8" i="2"/>
  <c r="J8" i="2"/>
  <c r="I8" i="2"/>
  <c r="K7" i="2"/>
  <c r="L7" i="2" s="1"/>
  <c r="J7" i="2"/>
  <c r="I7" i="2"/>
  <c r="K6" i="2"/>
  <c r="M6" i="2" s="1"/>
  <c r="J6" i="2"/>
  <c r="L6" i="2" s="1"/>
  <c r="N6" i="2" s="1"/>
  <c r="O6" i="2" s="1"/>
  <c r="I6" i="2"/>
  <c r="M5" i="2"/>
  <c r="K5" i="2"/>
  <c r="J5" i="2"/>
  <c r="L5" i="2" s="1"/>
  <c r="N5" i="2" s="1"/>
  <c r="O5" i="2" s="1"/>
  <c r="I5" i="2"/>
  <c r="M4" i="2"/>
  <c r="L4" i="2"/>
  <c r="N4" i="2" s="1"/>
  <c r="O4" i="2" s="1"/>
  <c r="K4" i="2"/>
  <c r="J4" i="2"/>
  <c r="I4" i="2"/>
  <c r="I42" i="2" s="1"/>
  <c r="K3" i="2"/>
  <c r="M3" i="2" s="1"/>
  <c r="J3" i="2"/>
  <c r="I3" i="2"/>
  <c r="K2" i="2"/>
  <c r="K42" i="2" s="1"/>
  <c r="J2" i="2"/>
  <c r="L2" i="2" s="1"/>
  <c r="I2" i="2"/>
  <c r="L42" i="2" l="1"/>
  <c r="N10" i="2"/>
  <c r="O10" i="2" s="1"/>
  <c r="N26" i="2"/>
  <c r="O26" i="2" s="1"/>
  <c r="L3" i="2"/>
  <c r="N3" i="2" s="1"/>
  <c r="O3" i="2" s="1"/>
  <c r="L31" i="2"/>
  <c r="N31" i="2" s="1"/>
  <c r="O31" i="2" s="1"/>
  <c r="L35" i="2"/>
  <c r="N35" i="2" s="1"/>
  <c r="O35" i="2" s="1"/>
  <c r="L39" i="2"/>
  <c r="N39" i="2" s="1"/>
  <c r="O39" i="2" s="1"/>
  <c r="M7" i="2"/>
  <c r="N7" i="2" s="1"/>
  <c r="O7" i="2" s="1"/>
  <c r="M11" i="2"/>
  <c r="N11" i="2" s="1"/>
  <c r="O11" i="2" s="1"/>
  <c r="M15" i="2"/>
  <c r="N15" i="2" s="1"/>
  <c r="O15" i="2" s="1"/>
  <c r="M19" i="2"/>
  <c r="N19" i="2" s="1"/>
  <c r="O19" i="2" s="1"/>
  <c r="M23" i="2"/>
  <c r="N23" i="2" s="1"/>
  <c r="O23" i="2" s="1"/>
  <c r="M27" i="2"/>
  <c r="N27" i="2" s="1"/>
  <c r="O27" i="2" s="1"/>
  <c r="J42" i="2"/>
  <c r="M2" i="2"/>
  <c r="M42" i="2" l="1"/>
  <c r="N42" i="2"/>
  <c r="O42" i="2" s="1"/>
  <c r="N2" i="2"/>
  <c r="O2" i="2" s="1"/>
</calcChain>
</file>

<file path=xl/sharedStrings.xml><?xml version="1.0" encoding="utf-8"?>
<sst xmlns="http://schemas.openxmlformats.org/spreadsheetml/2006/main" count="151" uniqueCount="104">
  <si>
    <t>Year</t>
  </si>
  <si>
    <t>Month</t>
  </si>
  <si>
    <t>Start Date</t>
  </si>
  <si>
    <t>End Date</t>
  </si>
  <si>
    <t>ItemFamily</t>
  </si>
  <si>
    <t>Margin %</t>
  </si>
  <si>
    <t>Opening_Quantity</t>
  </si>
  <si>
    <t>Opening_Value</t>
  </si>
  <si>
    <t>Purchase_Quantity</t>
  </si>
  <si>
    <t>Purchase_Value</t>
  </si>
  <si>
    <t>Purchase_WithTax_Value</t>
  </si>
  <si>
    <t>Sales_Quantity</t>
  </si>
  <si>
    <t>Sales_Value</t>
  </si>
  <si>
    <t>Sales_WithTax_Value</t>
  </si>
  <si>
    <t>SaleOnPTS</t>
  </si>
  <si>
    <t>SalesReturn_Quantity</t>
  </si>
  <si>
    <t>SalesReturn_Value</t>
  </si>
  <si>
    <t>SalesReturn_WithTax_Value</t>
  </si>
  <si>
    <t>SaleReturnOnPTS</t>
  </si>
  <si>
    <t>Closing_Quantity</t>
  </si>
  <si>
    <t>Closing_Value</t>
  </si>
  <si>
    <t>Gross Profit</t>
  </si>
  <si>
    <t>Profit By WD Margin %</t>
  </si>
  <si>
    <t>Diff On Margin</t>
  </si>
  <si>
    <t>Growth %</t>
  </si>
  <si>
    <t>Aug</t>
  </si>
  <si>
    <t>31-08-2019</t>
  </si>
  <si>
    <t>CIG</t>
  </si>
  <si>
    <t xml:space="preserve">FOOD </t>
  </si>
  <si>
    <t>PCP</t>
  </si>
  <si>
    <t>Sep</t>
  </si>
  <si>
    <t>30-09-2019</t>
  </si>
  <si>
    <t>Oct</t>
  </si>
  <si>
    <t>31-10-2019</t>
  </si>
  <si>
    <t>Nov</t>
  </si>
  <si>
    <t>30-11-2019</t>
  </si>
  <si>
    <t>Dec</t>
  </si>
  <si>
    <t>31-12-2019</t>
  </si>
  <si>
    <t>Jan</t>
  </si>
  <si>
    <t>24-01-2020</t>
  </si>
  <si>
    <t>Product_Code</t>
  </si>
  <si>
    <t>ProductName</t>
  </si>
  <si>
    <t>Sale Quantity</t>
  </si>
  <si>
    <t>Sale On PTR</t>
  </si>
  <si>
    <t>Sale On PTS</t>
  </si>
  <si>
    <t>Sale Return Quantity</t>
  </si>
  <si>
    <t>Sale Return On PTR</t>
  </si>
  <si>
    <t>Sale Return On PTS</t>
  </si>
  <si>
    <t>Total Sale Quantity</t>
  </si>
  <si>
    <t>Total Sale  On PTR</t>
  </si>
  <si>
    <t>Total Sale  On PTS</t>
  </si>
  <si>
    <t>GP</t>
  </si>
  <si>
    <t>1.45 % Margin</t>
  </si>
  <si>
    <t>NAVYCUT FT</t>
  </si>
  <si>
    <t>SILKCUT VIRGINIA</t>
  </si>
  <si>
    <t>GOLD FLAKE CREST</t>
  </si>
  <si>
    <t>SCISSORS FT 10BE</t>
  </si>
  <si>
    <t>Cl Rich T Firm 20BE</t>
  </si>
  <si>
    <t>Cl Refined T Firm 20BE</t>
  </si>
  <si>
    <t>GFK Red Mint Switch 10RC</t>
  </si>
  <si>
    <t>GFK Blue Menthol Switch 10BE</t>
  </si>
  <si>
    <t>GFK Red Firm 20RC</t>
  </si>
  <si>
    <t>GFK Blue Firm 20BE</t>
  </si>
  <si>
    <t>Cl Fine Low Smell 20BE</t>
  </si>
  <si>
    <t>Classic Ice Burst 20BE</t>
  </si>
  <si>
    <t>Cl Balanced 20BE</t>
  </si>
  <si>
    <t>Cl Ice Burst 10BE</t>
  </si>
  <si>
    <t>GFK Neo Firm 10BE</t>
  </si>
  <si>
    <t>GFK SLK L smell 16CP</t>
  </si>
  <si>
    <t>Navy Cut Dlx FT 10BE</t>
  </si>
  <si>
    <t>Wave Cool Mint 10BE</t>
  </si>
  <si>
    <t>Wave Fruit Mint 10BE</t>
  </si>
  <si>
    <t>B&amp;H SPL FTK MD 20HL</t>
  </si>
  <si>
    <t>B&amp;H Gold Blue 20HL</t>
  </si>
  <si>
    <t>GOLD FLAKE SPL 10BE</t>
  </si>
  <si>
    <t>SCISSORS SPL FT 10BE</t>
  </si>
  <si>
    <t>Cl Ice Burst 20BE</t>
  </si>
  <si>
    <t>Cl Double Burst 20BE</t>
  </si>
  <si>
    <t>Cl BT Firm 10BE</t>
  </si>
  <si>
    <t>Cl BT NB 20BE</t>
  </si>
  <si>
    <t>Cl Refr Taste 20BE</t>
  </si>
  <si>
    <t>Cl Refn T Firm 20BE</t>
  </si>
  <si>
    <t>GFK Red Firm 10RC</t>
  </si>
  <si>
    <t>GFK Blue Firm 10BE</t>
  </si>
  <si>
    <t>Gold Flake SLK 16CP</t>
  </si>
  <si>
    <t>Cl Refresh Taste10BE</t>
  </si>
  <si>
    <t>Cl Refresh Taste20BE</t>
  </si>
  <si>
    <t>Cl Fine TL sl 10BE</t>
  </si>
  <si>
    <t>GOLD FLAKE FT 10BE</t>
  </si>
  <si>
    <t>op</t>
  </si>
  <si>
    <t>p</t>
  </si>
  <si>
    <t>s</t>
  </si>
  <si>
    <t>op+s</t>
  </si>
  <si>
    <t>cl+p</t>
  </si>
  <si>
    <t>pu</t>
  </si>
  <si>
    <t>dis</t>
  </si>
  <si>
    <t>cl</t>
  </si>
  <si>
    <t>s+cl-pu-op</t>
  </si>
  <si>
    <t>sc</t>
  </si>
  <si>
    <t>gp</t>
  </si>
  <si>
    <t>net pro</t>
  </si>
  <si>
    <t>gp-exp</t>
  </si>
  <si>
    <t>add rec</t>
  </si>
  <si>
    <t>sup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</si>
</sst>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43" fontId="0" fillId="2" borderId="1" xfId="1" applyFont="1" applyFill="1" applyBorder="1"/>
    <xf numFmtId="10" fontId="0" fillId="2" borderId="1" xfId="0" applyNumberFormat="1" applyFill="1" applyBorder="1"/>
    <xf numFmtId="0" fontId="0" fillId="2" borderId="0" xfId="0" applyFill="1"/>
    <xf numFmtId="43" fontId="0" fillId="0" borderId="1" xfId="0" applyNumberFormat="1" applyBorder="1"/>
    <xf numFmtId="0" fontId="3" fillId="0" borderId="1" xfId="0" applyFont="1" applyBorder="1"/>
    <xf numFmtId="43" fontId="3" fillId="0" borderId="1" xfId="1" applyFont="1" applyBorder="1"/>
    <xf numFmtId="2" fontId="3" fillId="0" borderId="1" xfId="0" applyNumberFormat="1" applyFont="1" applyBorder="1"/>
    <xf numFmtId="0" fontId="0" fillId="0" borderId="0" xfId="0" applyAlignment="1">
      <alignment horizontal="center" vertical="center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E4EA-69CF-492E-A16B-A2A3E9DDD93F}">
  <dimension ref="A1:Y19"/>
  <sheetViews>
    <sheetView topLeftCell="P1" workbookViewId="0">
      <selection activeCell="Z11" sqref="Z1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0.7109375" bestFit="1" customWidth="1"/>
    <col min="4" max="4" width="10.42578125" bestFit="1" customWidth="1"/>
    <col min="5" max="5" width="11" bestFit="1" customWidth="1"/>
    <col min="7" max="7" width="17.5703125" bestFit="1" customWidth="1"/>
    <col min="8" max="8" width="14.85546875" bestFit="1" customWidth="1"/>
    <col min="9" max="9" width="18" bestFit="1" customWidth="1"/>
    <col min="10" max="10" width="15.28515625" bestFit="1" customWidth="1"/>
    <col min="11" max="11" width="23.85546875" bestFit="1" customWidth="1"/>
    <col min="12" max="12" width="14.42578125" bestFit="1" customWidth="1"/>
    <col min="13" max="13" width="12" bestFit="1" customWidth="1"/>
    <col min="14" max="14" width="20.28515625" bestFit="1" customWidth="1"/>
    <col min="15" max="15" width="12" bestFit="1" customWidth="1"/>
    <col min="16" max="16" width="20.5703125" bestFit="1" customWidth="1"/>
    <col min="17" max="17" width="18" bestFit="1" customWidth="1"/>
    <col min="18" max="18" width="26.5703125" bestFit="1" customWidth="1"/>
    <col min="19" max="19" width="16.5703125" bestFit="1" customWidth="1"/>
    <col min="20" max="20" width="16.28515625" bestFit="1" customWidth="1"/>
    <col min="21" max="21" width="13.7109375" bestFit="1" customWidth="1"/>
    <col min="22" max="22" width="13.28515625" bestFit="1" customWidth="1"/>
    <col min="23" max="23" width="21" bestFit="1" customWidth="1"/>
    <col min="24" max="24" width="14" bestFit="1" customWidth="1"/>
    <col min="25" max="25" width="9.57031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2019</v>
      </c>
      <c r="B2" s="2" t="s">
        <v>25</v>
      </c>
      <c r="C2" s="3">
        <v>43473</v>
      </c>
      <c r="D2" s="2" t="s">
        <v>26</v>
      </c>
      <c r="E2" s="2" t="s">
        <v>27</v>
      </c>
      <c r="F2" s="2">
        <v>1.45</v>
      </c>
      <c r="G2" s="2">
        <v>0</v>
      </c>
      <c r="H2" s="2">
        <v>0</v>
      </c>
      <c r="I2" s="2">
        <v>5615.66</v>
      </c>
      <c r="J2" s="2">
        <v>21128851.657019001</v>
      </c>
      <c r="K2" s="2">
        <v>47742965.167947002</v>
      </c>
      <c r="L2" s="2">
        <v>2982.34</v>
      </c>
      <c r="M2" s="2">
        <v>12041964.456834299</v>
      </c>
      <c r="N2" s="2">
        <v>26808278.637543</v>
      </c>
      <c r="O2" s="2">
        <v>11675512.5940168</v>
      </c>
      <c r="P2" s="2">
        <v>0.5</v>
      </c>
      <c r="Q2" s="2">
        <v>1270.8101200000001</v>
      </c>
      <c r="R2" s="2">
        <v>2728.18</v>
      </c>
      <c r="S2" s="2">
        <v>1232</v>
      </c>
      <c r="T2" s="2">
        <v>2633.82</v>
      </c>
      <c r="U2" s="2">
        <v>9454571.0630019996</v>
      </c>
      <c r="V2" s="2">
        <v>366413.05269759003</v>
      </c>
      <c r="W2" s="2">
        <v>169277.068613243</v>
      </c>
      <c r="X2" s="2">
        <v>197135.98408434601</v>
      </c>
      <c r="Y2" s="4">
        <v>1.1645000000000001E-2</v>
      </c>
    </row>
    <row r="3" spans="1:25" x14ac:dyDescent="0.25">
      <c r="A3" s="2">
        <v>2019</v>
      </c>
      <c r="B3" s="2" t="s">
        <v>25</v>
      </c>
      <c r="C3" s="3">
        <v>43473</v>
      </c>
      <c r="D3" s="2" t="s">
        <v>26</v>
      </c>
      <c r="E3" s="2" t="s">
        <v>28</v>
      </c>
      <c r="F3" s="2">
        <v>2.8</v>
      </c>
      <c r="G3" s="2">
        <v>0</v>
      </c>
      <c r="H3" s="2">
        <v>0</v>
      </c>
      <c r="I3" s="2">
        <v>84447.725999999995</v>
      </c>
      <c r="J3" s="2">
        <v>6128564.8632749999</v>
      </c>
      <c r="K3" s="2">
        <v>6784460.3737770002</v>
      </c>
      <c r="L3" s="2">
        <v>62469.790999999997</v>
      </c>
      <c r="M3" s="2">
        <v>4773170.4925782904</v>
      </c>
      <c r="N3" s="2">
        <v>5137412.6863019997</v>
      </c>
      <c r="O3" s="2">
        <v>4572608.6727104699</v>
      </c>
      <c r="P3" s="2">
        <v>2192.0987</v>
      </c>
      <c r="Q3" s="2">
        <v>152308.871980417</v>
      </c>
      <c r="R3" s="2">
        <v>157852.54999999999</v>
      </c>
      <c r="S3" s="2">
        <v>143451.66231677399</v>
      </c>
      <c r="T3" s="2">
        <v>23968.3897</v>
      </c>
      <c r="U3" s="2">
        <v>1669192.371457</v>
      </c>
      <c r="V3" s="2">
        <v>191704.61020417299</v>
      </c>
      <c r="W3" s="2">
        <v>124016.396291023</v>
      </c>
      <c r="X3" s="2">
        <v>127481.833553465</v>
      </c>
      <c r="Y3" s="4">
        <v>1.0279E-2</v>
      </c>
    </row>
    <row r="4" spans="1:25" x14ac:dyDescent="0.25">
      <c r="A4" s="2">
        <v>2019</v>
      </c>
      <c r="B4" s="2" t="s">
        <v>25</v>
      </c>
      <c r="C4" s="3">
        <v>43473</v>
      </c>
      <c r="D4" s="2" t="s">
        <v>26</v>
      </c>
      <c r="E4" s="2" t="s">
        <v>29</v>
      </c>
      <c r="F4" s="2">
        <v>3.3</v>
      </c>
      <c r="G4" s="2">
        <v>0</v>
      </c>
      <c r="H4" s="2">
        <v>0</v>
      </c>
      <c r="I4" s="2">
        <v>4874.42</v>
      </c>
      <c r="J4" s="2">
        <v>1946097.615364</v>
      </c>
      <c r="K4" s="2">
        <v>2187050.5280189998</v>
      </c>
      <c r="L4" s="2">
        <v>3734.5880000000002</v>
      </c>
      <c r="M4" s="2">
        <v>1548627.8354515401</v>
      </c>
      <c r="N4" s="2">
        <v>1590375.360562</v>
      </c>
      <c r="O4" s="2">
        <v>1473902.91067087</v>
      </c>
      <c r="P4" s="2">
        <v>161.92519999999999</v>
      </c>
      <c r="Q4" s="2">
        <v>80597.315525303595</v>
      </c>
      <c r="R4" s="2">
        <v>82658.210000000006</v>
      </c>
      <c r="S4" s="2">
        <v>76954.326328238007</v>
      </c>
      <c r="T4" s="2">
        <v>1300.5812000000001</v>
      </c>
      <c r="U4" s="2">
        <v>548502.27301200002</v>
      </c>
      <c r="V4" s="2">
        <v>71081.935583608807</v>
      </c>
      <c r="W4" s="2">
        <v>46099.303283306901</v>
      </c>
      <c r="X4" s="2">
        <v>50826.181110640602</v>
      </c>
      <c r="Y4" s="4">
        <v>1.1025E-2</v>
      </c>
    </row>
    <row r="5" spans="1:25" x14ac:dyDescent="0.25">
      <c r="A5" s="2">
        <v>2019</v>
      </c>
      <c r="B5" s="2" t="s">
        <v>30</v>
      </c>
      <c r="C5" s="3">
        <v>43474</v>
      </c>
      <c r="D5" s="2" t="s">
        <v>31</v>
      </c>
      <c r="E5" s="2" t="s">
        <v>27</v>
      </c>
      <c r="F5" s="2">
        <v>1.45</v>
      </c>
      <c r="G5" s="2">
        <v>2633.82</v>
      </c>
      <c r="H5" s="2">
        <v>9454571.0630019996</v>
      </c>
      <c r="I5" s="2">
        <v>3868.78</v>
      </c>
      <c r="J5" s="2">
        <v>15389168.011984</v>
      </c>
      <c r="K5" s="2">
        <v>34410946.751463003</v>
      </c>
      <c r="L5" s="2">
        <v>4458.33</v>
      </c>
      <c r="M5" s="2">
        <v>18404990.754326701</v>
      </c>
      <c r="N5" s="2">
        <v>40726227.995485999</v>
      </c>
      <c r="O5" s="2">
        <v>17775080.813282002</v>
      </c>
      <c r="P5" s="2">
        <v>58.4</v>
      </c>
      <c r="Q5" s="2">
        <v>51070.698785599998</v>
      </c>
      <c r="R5" s="2">
        <v>235823.57</v>
      </c>
      <c r="S5" s="2">
        <v>47705.683617000002</v>
      </c>
      <c r="T5" s="2">
        <v>2100.67</v>
      </c>
      <c r="U5" s="2">
        <v>7109003.6773260003</v>
      </c>
      <c r="V5" s="2">
        <v>626544.92587614001</v>
      </c>
      <c r="W5" s="2">
        <v>257046.93938014199</v>
      </c>
      <c r="X5" s="2">
        <v>369497.986495997</v>
      </c>
      <c r="Y5" s="4">
        <v>1.4374E-2</v>
      </c>
    </row>
    <row r="6" spans="1:25" x14ac:dyDescent="0.25">
      <c r="A6" s="2">
        <v>2019</v>
      </c>
      <c r="B6" s="2" t="s">
        <v>30</v>
      </c>
      <c r="C6" s="3">
        <v>43474</v>
      </c>
      <c r="D6" s="2" t="s">
        <v>31</v>
      </c>
      <c r="E6" s="2" t="s">
        <v>28</v>
      </c>
      <c r="F6" s="2">
        <v>2.8</v>
      </c>
      <c r="G6" s="2">
        <v>23968.3897</v>
      </c>
      <c r="H6" s="2">
        <v>1669192.371457</v>
      </c>
      <c r="I6" s="2">
        <v>125345.774</v>
      </c>
      <c r="J6" s="2">
        <v>8775138.6220670007</v>
      </c>
      <c r="K6" s="2">
        <v>9693818.8243969996</v>
      </c>
      <c r="L6" s="2">
        <v>120978.50199999999</v>
      </c>
      <c r="M6" s="2">
        <v>8752740.6761303805</v>
      </c>
      <c r="N6" s="2">
        <v>9330274.2322819997</v>
      </c>
      <c r="O6" s="2">
        <v>8382300.6702237502</v>
      </c>
      <c r="P6" s="2">
        <v>11970.309766</v>
      </c>
      <c r="Q6" s="2">
        <v>945925.09027418098</v>
      </c>
      <c r="R6" s="2">
        <v>994994.55</v>
      </c>
      <c r="S6" s="2">
        <v>889596.67687021301</v>
      </c>
      <c r="T6" s="2">
        <v>40220.052966000003</v>
      </c>
      <c r="U6" s="2">
        <v>2948095.6504739998</v>
      </c>
      <c r="V6" s="2">
        <v>314111.59250266798</v>
      </c>
      <c r="W6" s="2">
        <v>209795.71181389899</v>
      </c>
      <c r="X6" s="2">
        <v>205467.38459904201</v>
      </c>
      <c r="Y6" s="4">
        <v>9.7929999999999996E-3</v>
      </c>
    </row>
    <row r="7" spans="1:25" x14ac:dyDescent="0.25">
      <c r="A7" s="2">
        <v>2019</v>
      </c>
      <c r="B7" s="2" t="s">
        <v>30</v>
      </c>
      <c r="C7" s="3">
        <v>43474</v>
      </c>
      <c r="D7" s="2" t="s">
        <v>31</v>
      </c>
      <c r="E7" s="2" t="s">
        <v>29</v>
      </c>
      <c r="F7" s="2">
        <v>3.3</v>
      </c>
      <c r="G7" s="2">
        <v>1300.5812000000001</v>
      </c>
      <c r="H7" s="2">
        <v>548502.27301200002</v>
      </c>
      <c r="I7" s="2">
        <v>4915.6270000000004</v>
      </c>
      <c r="J7" s="2">
        <v>1998217.306351</v>
      </c>
      <c r="K7" s="2">
        <v>2216356.726123</v>
      </c>
      <c r="L7" s="2">
        <v>4758.5995999999996</v>
      </c>
      <c r="M7" s="2">
        <v>2051702.87483882</v>
      </c>
      <c r="N7" s="2">
        <v>2106970.7175969998</v>
      </c>
      <c r="O7" s="2">
        <v>1951710.8572008901</v>
      </c>
      <c r="P7" s="2">
        <v>846.07296899999994</v>
      </c>
      <c r="Q7" s="2">
        <v>374683.08616027102</v>
      </c>
      <c r="R7" s="2">
        <v>396412.85</v>
      </c>
      <c r="S7" s="2">
        <v>356434.41768272099</v>
      </c>
      <c r="T7" s="2">
        <v>2302.224569</v>
      </c>
      <c r="U7" s="2">
        <v>950893.55925000005</v>
      </c>
      <c r="V7" s="2">
        <v>81743.3491603765</v>
      </c>
      <c r="W7" s="2">
        <v>52644.122504099701</v>
      </c>
      <c r="X7" s="2">
        <v>58611.8407873631</v>
      </c>
      <c r="Y7" s="4">
        <v>1.1133000000000001E-2</v>
      </c>
    </row>
    <row r="8" spans="1:25" x14ac:dyDescent="0.25">
      <c r="A8" s="2">
        <v>2019</v>
      </c>
      <c r="B8" s="2" t="s">
        <v>32</v>
      </c>
      <c r="C8" s="3">
        <v>43475</v>
      </c>
      <c r="D8" s="2" t="s">
        <v>33</v>
      </c>
      <c r="E8" s="2" t="s">
        <v>27</v>
      </c>
      <c r="F8" s="2">
        <v>1.45</v>
      </c>
      <c r="G8" s="2">
        <v>2100.67</v>
      </c>
      <c r="H8" s="2">
        <v>7109003.6773260003</v>
      </c>
      <c r="I8" s="2">
        <v>4436.2</v>
      </c>
      <c r="J8" s="2">
        <v>16801207.197276998</v>
      </c>
      <c r="K8" s="2">
        <v>38587201.751897</v>
      </c>
      <c r="L8" s="2">
        <v>5719.89</v>
      </c>
      <c r="M8" s="2">
        <v>23153327.936597899</v>
      </c>
      <c r="N8" s="2">
        <v>51554450.740801997</v>
      </c>
      <c r="O8" s="2">
        <v>21710862.140000802</v>
      </c>
      <c r="P8" s="2">
        <v>40.880000000000003</v>
      </c>
      <c r="Q8" s="2">
        <v>72824.425707539995</v>
      </c>
      <c r="R8" s="2">
        <v>209326.62</v>
      </c>
      <c r="S8" s="2">
        <v>67833.5760993</v>
      </c>
      <c r="T8" s="2">
        <v>857.86</v>
      </c>
      <c r="U8" s="2">
        <v>2267182.3106999998</v>
      </c>
      <c r="V8" s="2">
        <v>1437474.9469888301</v>
      </c>
      <c r="W8" s="2">
        <v>313823.914176572</v>
      </c>
      <c r="X8" s="2">
        <v>1123651.0328122501</v>
      </c>
      <c r="Y8" s="4">
        <v>3.5804999999999997E-2</v>
      </c>
    </row>
    <row r="9" spans="1:25" x14ac:dyDescent="0.25">
      <c r="A9" s="2">
        <v>2019</v>
      </c>
      <c r="B9" s="2" t="s">
        <v>32</v>
      </c>
      <c r="C9" s="3">
        <v>43475</v>
      </c>
      <c r="D9" s="2" t="s">
        <v>33</v>
      </c>
      <c r="E9" s="2" t="s">
        <v>28</v>
      </c>
      <c r="F9" s="2">
        <v>2.8</v>
      </c>
      <c r="G9" s="2">
        <v>40220.052966000003</v>
      </c>
      <c r="H9" s="2">
        <v>2948095.6504739998</v>
      </c>
      <c r="I9" s="2">
        <v>125222.296</v>
      </c>
      <c r="J9" s="2">
        <v>8172741.2539710002</v>
      </c>
      <c r="K9" s="2">
        <v>9015555.6422630008</v>
      </c>
      <c r="L9" s="2">
        <v>152948.84529999999</v>
      </c>
      <c r="M9" s="2">
        <v>10461465.5562266</v>
      </c>
      <c r="N9" s="2">
        <v>11272702.555712</v>
      </c>
      <c r="O9" s="2">
        <v>10075523.3301137</v>
      </c>
      <c r="P9" s="2">
        <v>15218.910599999999</v>
      </c>
      <c r="Q9" s="2">
        <v>1074724.5697397699</v>
      </c>
      <c r="R9" s="2">
        <v>1095318.6399999999</v>
      </c>
      <c r="S9" s="2">
        <v>1010606.31021853</v>
      </c>
      <c r="T9" s="2">
        <v>27639.736766000002</v>
      </c>
      <c r="U9" s="2">
        <v>2048016.2935009999</v>
      </c>
      <c r="V9" s="2">
        <v>321823.96659159602</v>
      </c>
      <c r="W9" s="2">
        <v>253817.676557067</v>
      </c>
      <c r="X9" s="2">
        <v>190382.66980311499</v>
      </c>
      <c r="Y9" s="4">
        <v>7.4999999999999997E-3</v>
      </c>
    </row>
    <row r="10" spans="1:25" x14ac:dyDescent="0.25">
      <c r="A10" s="2">
        <v>2019</v>
      </c>
      <c r="B10" s="2" t="s">
        <v>32</v>
      </c>
      <c r="C10" s="3">
        <v>43475</v>
      </c>
      <c r="D10" s="2" t="s">
        <v>33</v>
      </c>
      <c r="E10" s="2" t="s">
        <v>29</v>
      </c>
      <c r="F10" s="2">
        <v>3.3</v>
      </c>
      <c r="G10" s="2">
        <v>2302.224569</v>
      </c>
      <c r="H10" s="2">
        <v>950893.55925000005</v>
      </c>
      <c r="I10" s="2">
        <v>2849.172</v>
      </c>
      <c r="J10" s="2">
        <v>1130606.8602140001</v>
      </c>
      <c r="K10" s="2">
        <v>1260480.2727920001</v>
      </c>
      <c r="L10" s="2">
        <v>4668.1711999999998</v>
      </c>
      <c r="M10" s="2">
        <v>2031837.9693255699</v>
      </c>
      <c r="N10" s="2">
        <v>2059529.3567019999</v>
      </c>
      <c r="O10" s="2">
        <v>1930008.30988587</v>
      </c>
      <c r="P10" s="2">
        <v>565.702</v>
      </c>
      <c r="Q10" s="2">
        <v>249510.376775401</v>
      </c>
      <c r="R10" s="2">
        <v>256946.16</v>
      </c>
      <c r="S10" s="2">
        <v>237286.854784442</v>
      </c>
      <c r="T10" s="2">
        <v>1045.7083689999999</v>
      </c>
      <c r="U10" s="2">
        <v>387529.27922899998</v>
      </c>
      <c r="V10" s="2">
        <v>89606.137448748806</v>
      </c>
      <c r="W10" s="2">
        <v>55859.808018347103</v>
      </c>
      <c r="X10" s="2">
        <v>65061.676349778099</v>
      </c>
      <c r="Y10" s="4">
        <v>1.1646999999999999E-2</v>
      </c>
    </row>
    <row r="11" spans="1:25" s="9" customFormat="1" x14ac:dyDescent="0.25">
      <c r="A11" s="5">
        <v>2019</v>
      </c>
      <c r="B11" s="5" t="s">
        <v>34</v>
      </c>
      <c r="C11" s="6">
        <v>43476</v>
      </c>
      <c r="D11" s="5" t="s">
        <v>35</v>
      </c>
      <c r="E11" s="5" t="s">
        <v>27</v>
      </c>
      <c r="F11" s="5">
        <v>1.45</v>
      </c>
      <c r="G11" s="5">
        <v>857.86</v>
      </c>
      <c r="H11" s="5">
        <v>2267182.3106999998</v>
      </c>
      <c r="I11" s="5">
        <v>6748.46</v>
      </c>
      <c r="J11" s="5">
        <v>26484970.308222</v>
      </c>
      <c r="K11" s="5">
        <v>60380305.129359998</v>
      </c>
      <c r="L11" s="5">
        <v>6597.1009999999997</v>
      </c>
      <c r="M11" s="5">
        <v>27823481.491430201</v>
      </c>
      <c r="N11" s="5">
        <v>61612576.283303</v>
      </c>
      <c r="O11" s="5">
        <v>25829843.836160898</v>
      </c>
      <c r="P11" s="5">
        <v>20.78</v>
      </c>
      <c r="Q11" s="5">
        <v>35970.262376530001</v>
      </c>
      <c r="R11" s="5">
        <v>112422.44</v>
      </c>
      <c r="S11" s="5">
        <v>32784.855983200003</v>
      </c>
      <c r="T11" s="5">
        <v>1031.999</v>
      </c>
      <c r="U11" s="5">
        <v>2958021.205149</v>
      </c>
      <c r="V11" s="7">
        <v>1990452.24887599</v>
      </c>
      <c r="W11" s="5">
        <v>374057.35521257599</v>
      </c>
      <c r="X11" s="5">
        <v>1616394.8936634101</v>
      </c>
      <c r="Y11" s="8">
        <v>4.3212E-2</v>
      </c>
    </row>
    <row r="12" spans="1:25" x14ac:dyDescent="0.25">
      <c r="A12" s="2">
        <v>2019</v>
      </c>
      <c r="B12" s="2" t="s">
        <v>34</v>
      </c>
      <c r="C12" s="3">
        <v>43476</v>
      </c>
      <c r="D12" s="2" t="s">
        <v>35</v>
      </c>
      <c r="E12" s="2" t="s">
        <v>28</v>
      </c>
      <c r="F12" s="2">
        <v>2.8</v>
      </c>
      <c r="G12" s="2">
        <v>27639.736766000002</v>
      </c>
      <c r="H12" s="2">
        <v>2048016.2935009999</v>
      </c>
      <c r="I12" s="2">
        <v>145994.05499999999</v>
      </c>
      <c r="J12" s="2">
        <v>10728279.625736</v>
      </c>
      <c r="K12" s="2">
        <v>11867194.942237001</v>
      </c>
      <c r="L12" s="2">
        <v>175400.3731</v>
      </c>
      <c r="M12" s="2">
        <v>13155814.434306299</v>
      </c>
      <c r="N12" s="2">
        <v>14178909.991203001</v>
      </c>
      <c r="O12" s="2">
        <v>12529531.9929069</v>
      </c>
      <c r="P12" s="2">
        <v>16604.564699999999</v>
      </c>
      <c r="Q12" s="2">
        <v>1182640.16429753</v>
      </c>
      <c r="R12" s="2">
        <v>1231812.52</v>
      </c>
      <c r="S12" s="2">
        <v>1111297.93142748</v>
      </c>
      <c r="T12" s="2">
        <v>14823.219365999999</v>
      </c>
      <c r="U12" s="2">
        <v>1331721.317178</v>
      </c>
      <c r="V12" s="2">
        <v>554940.20852926199</v>
      </c>
      <c r="W12" s="2">
        <v>319710.553721426</v>
      </c>
      <c r="X12" s="2">
        <v>389375.814637809</v>
      </c>
      <c r="Y12" s="4">
        <v>1.2179000000000001E-2</v>
      </c>
    </row>
    <row r="13" spans="1:25" x14ac:dyDescent="0.25">
      <c r="A13" s="2">
        <v>2019</v>
      </c>
      <c r="B13" s="2" t="s">
        <v>34</v>
      </c>
      <c r="C13" s="3">
        <v>43476</v>
      </c>
      <c r="D13" s="2" t="s">
        <v>35</v>
      </c>
      <c r="E13" s="2" t="s">
        <v>29</v>
      </c>
      <c r="F13" s="2">
        <v>3.3</v>
      </c>
      <c r="G13" s="2">
        <v>1045.7083689999999</v>
      </c>
      <c r="H13" s="2">
        <v>387529.27922899998</v>
      </c>
      <c r="I13" s="2">
        <v>6174.5540000000001</v>
      </c>
      <c r="J13" s="2">
        <v>2305386.3272759998</v>
      </c>
      <c r="K13" s="2">
        <v>2572572.244372</v>
      </c>
      <c r="L13" s="2">
        <v>6455.9690000000001</v>
      </c>
      <c r="M13" s="2">
        <v>2603208.49626463</v>
      </c>
      <c r="N13" s="2">
        <v>2639997.3228620002</v>
      </c>
      <c r="O13" s="2">
        <v>2476615.9034707001</v>
      </c>
      <c r="P13" s="2">
        <v>655.38580000000002</v>
      </c>
      <c r="Q13" s="2">
        <v>272051.45766636601</v>
      </c>
      <c r="R13" s="2">
        <v>283168.93</v>
      </c>
      <c r="S13" s="2">
        <v>258862.41047533599</v>
      </c>
      <c r="T13" s="2">
        <v>1396.4701689999999</v>
      </c>
      <c r="U13" s="2">
        <v>463558.306683</v>
      </c>
      <c r="V13" s="2">
        <v>113403.545602896</v>
      </c>
      <c r="W13" s="2">
        <v>73185.865268847105</v>
      </c>
      <c r="X13" s="2">
        <v>81246.119954463196</v>
      </c>
      <c r="Y13" s="4">
        <v>1.1101E-2</v>
      </c>
    </row>
    <row r="14" spans="1:25" x14ac:dyDescent="0.25">
      <c r="A14" s="2">
        <v>2019</v>
      </c>
      <c r="B14" s="2" t="s">
        <v>36</v>
      </c>
      <c r="C14" s="3">
        <v>43477</v>
      </c>
      <c r="D14" s="2" t="s">
        <v>37</v>
      </c>
      <c r="E14" s="2" t="s">
        <v>27</v>
      </c>
      <c r="F14" s="2">
        <v>1.45</v>
      </c>
      <c r="G14" s="2">
        <v>1031.999</v>
      </c>
      <c r="H14" s="2">
        <v>2958021.205149</v>
      </c>
      <c r="I14" s="2">
        <v>8016.58</v>
      </c>
      <c r="J14" s="2">
        <v>31844894.30012</v>
      </c>
      <c r="K14" s="2">
        <v>71486440.920396999</v>
      </c>
      <c r="L14" s="2">
        <v>7793.6530000000002</v>
      </c>
      <c r="M14" s="2">
        <v>32075402.333431501</v>
      </c>
      <c r="N14" s="2">
        <v>71651454.402393997</v>
      </c>
      <c r="O14" s="2">
        <v>30273258.600928999</v>
      </c>
      <c r="P14" s="2">
        <v>226.74</v>
      </c>
      <c r="Q14" s="2">
        <v>566484.12943763996</v>
      </c>
      <c r="R14" s="2">
        <v>1537273.2</v>
      </c>
      <c r="S14" s="2">
        <v>531813.16612982994</v>
      </c>
      <c r="T14" s="2">
        <v>1317.9659999999999</v>
      </c>
      <c r="U14" s="2">
        <v>4834990.1069830004</v>
      </c>
      <c r="V14" s="2">
        <v>1767472.76919463</v>
      </c>
      <c r="W14" s="2">
        <v>431250.958804589</v>
      </c>
      <c r="X14" s="2">
        <v>1336221.81039004</v>
      </c>
      <c r="Y14" s="4">
        <v>3.0984000000000001E-2</v>
      </c>
    </row>
    <row r="15" spans="1:25" x14ac:dyDescent="0.25">
      <c r="A15" s="2">
        <v>2019</v>
      </c>
      <c r="B15" s="2" t="s">
        <v>36</v>
      </c>
      <c r="C15" s="3">
        <v>43477</v>
      </c>
      <c r="D15" s="2" t="s">
        <v>37</v>
      </c>
      <c r="E15" s="2" t="s">
        <v>28</v>
      </c>
      <c r="F15" s="2">
        <v>2.8</v>
      </c>
      <c r="G15" s="2">
        <v>14823.219365999999</v>
      </c>
      <c r="H15" s="2">
        <v>1331721.317178</v>
      </c>
      <c r="I15" s="2">
        <v>204963.16899999999</v>
      </c>
      <c r="J15" s="2">
        <v>13953648.444703</v>
      </c>
      <c r="K15" s="2">
        <v>15377022.254435999</v>
      </c>
      <c r="L15" s="2">
        <v>202321.618736</v>
      </c>
      <c r="M15" s="2">
        <v>14853555.980009099</v>
      </c>
      <c r="N15" s="2">
        <v>16061594.180066001</v>
      </c>
      <c r="O15" s="2">
        <v>14143025.545753499</v>
      </c>
      <c r="P15" s="2">
        <v>13175.2976</v>
      </c>
      <c r="Q15" s="2">
        <v>1181528.5662477501</v>
      </c>
      <c r="R15" s="2">
        <v>1263491.29</v>
      </c>
      <c r="S15" s="2">
        <v>1110661.0730999501</v>
      </c>
      <c r="T15" s="2">
        <v>33075.151599999997</v>
      </c>
      <c r="U15" s="2">
        <v>2385102.0227450002</v>
      </c>
      <c r="V15" s="2">
        <v>639662.94110774598</v>
      </c>
      <c r="W15" s="2">
        <v>364906.20523430099</v>
      </c>
      <c r="X15" s="2">
        <v>450693.65625426901</v>
      </c>
      <c r="Y15" s="4">
        <v>1.235E-2</v>
      </c>
    </row>
    <row r="16" spans="1:25" x14ac:dyDescent="0.25">
      <c r="A16" s="2">
        <v>2019</v>
      </c>
      <c r="B16" s="2" t="s">
        <v>36</v>
      </c>
      <c r="C16" s="3">
        <v>43477</v>
      </c>
      <c r="D16" s="2" t="s">
        <v>37</v>
      </c>
      <c r="E16" s="2" t="s">
        <v>29</v>
      </c>
      <c r="F16" s="2">
        <v>3.3</v>
      </c>
      <c r="G16" s="2">
        <v>1396.4701689999999</v>
      </c>
      <c r="H16" s="2">
        <v>463558.306683</v>
      </c>
      <c r="I16" s="2">
        <v>5953.9359999999997</v>
      </c>
      <c r="J16" s="2">
        <v>2525251.07369</v>
      </c>
      <c r="K16" s="2">
        <v>2819316.8827920002</v>
      </c>
      <c r="L16" s="2">
        <v>6451.1027999999997</v>
      </c>
      <c r="M16" s="2">
        <v>2629496.5534279998</v>
      </c>
      <c r="N16" s="2">
        <v>2730524.5273440001</v>
      </c>
      <c r="O16" s="2">
        <v>2521295.6175830099</v>
      </c>
      <c r="P16" s="2">
        <v>576.09339999999997</v>
      </c>
      <c r="Q16" s="2">
        <v>259728.26955942801</v>
      </c>
      <c r="R16" s="2">
        <v>270389.08</v>
      </c>
      <c r="S16" s="2">
        <v>245068.194381718</v>
      </c>
      <c r="T16" s="2">
        <v>1337.4498960000001</v>
      </c>
      <c r="U16" s="2">
        <v>647678.22024199995</v>
      </c>
      <c r="V16" s="2">
        <v>93540.860667287605</v>
      </c>
      <c r="W16" s="2">
        <v>75115.504965642598</v>
      </c>
      <c r="X16" s="2">
        <v>60535.5630308689</v>
      </c>
      <c r="Y16" s="4">
        <v>8.0579999999999992E-3</v>
      </c>
    </row>
    <row r="17" spans="1:25" x14ac:dyDescent="0.25">
      <c r="A17" s="2">
        <v>2020</v>
      </c>
      <c r="B17" s="2" t="s">
        <v>38</v>
      </c>
      <c r="C17" s="3">
        <v>43831</v>
      </c>
      <c r="D17" s="2" t="s">
        <v>39</v>
      </c>
      <c r="E17" s="2" t="s">
        <v>27</v>
      </c>
      <c r="F17" s="2">
        <v>1.45</v>
      </c>
      <c r="G17" s="2">
        <v>1317.9659999999999</v>
      </c>
      <c r="H17" s="2">
        <v>4834990.1069830004</v>
      </c>
      <c r="I17" s="2">
        <v>4930.32</v>
      </c>
      <c r="J17" s="2">
        <v>18023462.623573001</v>
      </c>
      <c r="K17" s="2">
        <v>41567925.704011001</v>
      </c>
      <c r="L17" s="2">
        <v>5584.7</v>
      </c>
      <c r="M17" s="2">
        <v>21815016.998029999</v>
      </c>
      <c r="N17" s="2">
        <v>48823650.00705</v>
      </c>
      <c r="O17" s="2">
        <v>20077257.7631163</v>
      </c>
      <c r="P17" s="2">
        <v>122.12</v>
      </c>
      <c r="Q17" s="2">
        <v>182076.98452967999</v>
      </c>
      <c r="R17" s="2">
        <v>611003.96</v>
      </c>
      <c r="S17" s="2">
        <v>172688.32272452</v>
      </c>
      <c r="T17" s="2">
        <v>992.596</v>
      </c>
      <c r="U17" s="2">
        <v>3802791.2804479999</v>
      </c>
      <c r="V17" s="2">
        <v>1728370.5731084901</v>
      </c>
      <c r="W17" s="2">
        <v>288616.25688568101</v>
      </c>
      <c r="X17" s="2">
        <v>1439754.31622281</v>
      </c>
      <c r="Y17" s="4">
        <v>4.9883999999999998E-2</v>
      </c>
    </row>
    <row r="18" spans="1:25" x14ac:dyDescent="0.25">
      <c r="A18" s="2">
        <v>2020</v>
      </c>
      <c r="B18" s="2" t="s">
        <v>38</v>
      </c>
      <c r="C18" s="3">
        <v>43831</v>
      </c>
      <c r="D18" s="2" t="s">
        <v>39</v>
      </c>
      <c r="E18" s="2" t="s">
        <v>28</v>
      </c>
      <c r="F18" s="2">
        <v>2.8</v>
      </c>
      <c r="G18" s="2">
        <v>33075.151599999997</v>
      </c>
      <c r="H18" s="2">
        <v>2385102.0227450002</v>
      </c>
      <c r="I18" s="2">
        <v>114920.68</v>
      </c>
      <c r="J18" s="2">
        <v>8506409.8111349996</v>
      </c>
      <c r="K18" s="2">
        <v>9343932.9680080004</v>
      </c>
      <c r="L18" s="2">
        <v>117904.84643600001</v>
      </c>
      <c r="M18" s="2">
        <v>8995221.2699840907</v>
      </c>
      <c r="N18" s="2">
        <v>9702233.9930509999</v>
      </c>
      <c r="O18" s="2">
        <v>8538539.8665209301</v>
      </c>
      <c r="P18" s="2">
        <v>10095.8907</v>
      </c>
      <c r="Q18" s="2">
        <v>963852.60819651699</v>
      </c>
      <c r="R18" s="2">
        <v>1045385.52</v>
      </c>
      <c r="S18" s="2">
        <v>906403.44930089405</v>
      </c>
      <c r="T18" s="2">
        <v>41252.045864</v>
      </c>
      <c r="U18" s="2">
        <v>3262091.1911559999</v>
      </c>
      <c r="V18" s="2">
        <v>399232.24456754298</v>
      </c>
      <c r="W18" s="2">
        <v>213699.819682161</v>
      </c>
      <c r="X18" s="2">
        <v>288566.26651785302</v>
      </c>
      <c r="Y18" s="4">
        <v>1.3502999999999999E-2</v>
      </c>
    </row>
    <row r="19" spans="1:25" x14ac:dyDescent="0.25">
      <c r="A19" s="2">
        <v>2020</v>
      </c>
      <c r="B19" s="2" t="s">
        <v>38</v>
      </c>
      <c r="C19" s="3">
        <v>43831</v>
      </c>
      <c r="D19" s="2" t="s">
        <v>39</v>
      </c>
      <c r="E19" s="2" t="s">
        <v>29</v>
      </c>
      <c r="F19" s="2">
        <v>3.3</v>
      </c>
      <c r="G19" s="2">
        <v>1337.4498960000001</v>
      </c>
      <c r="H19" s="2">
        <v>647678.22024199995</v>
      </c>
      <c r="I19" s="2">
        <v>3843.7939999999999</v>
      </c>
      <c r="J19" s="2">
        <v>1337641.043392</v>
      </c>
      <c r="K19" s="2">
        <v>1494953.2806579999</v>
      </c>
      <c r="L19" s="2">
        <v>4216.8861999999999</v>
      </c>
      <c r="M19" s="2">
        <v>1715528.39249182</v>
      </c>
      <c r="N19" s="2">
        <v>1754606.373472</v>
      </c>
      <c r="O19" s="2">
        <v>1644164.2801747301</v>
      </c>
      <c r="P19" s="2">
        <v>445.74939999999998</v>
      </c>
      <c r="Q19" s="2">
        <v>183490.27555031501</v>
      </c>
      <c r="R19" s="2">
        <v>192586.08</v>
      </c>
      <c r="S19" s="2">
        <v>173716.04625454999</v>
      </c>
      <c r="T19" s="2">
        <v>1348.139496</v>
      </c>
      <c r="U19" s="2">
        <v>498925.99814600003</v>
      </c>
      <c r="V19" s="2">
        <v>61589.883021326597</v>
      </c>
      <c r="W19" s="2">
        <v>48524.791719366098</v>
      </c>
      <c r="X19" s="2">
        <v>40268.383629483898</v>
      </c>
      <c r="Y19" s="4">
        <v>8.2979999999999998E-3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45ED-1F1C-45A9-95EC-499702C28308}">
  <dimension ref="A1:O42"/>
  <sheetViews>
    <sheetView topLeftCell="D1" workbookViewId="0">
      <selection activeCell="O2" sqref="O2"/>
    </sheetView>
  </sheetViews>
  <sheetFormatPr defaultRowHeight="15" x14ac:dyDescent="0.25"/>
  <cols>
    <col min="1" max="1" width="13.5703125" bestFit="1" customWidth="1"/>
    <col min="2" max="2" width="28.28515625" bestFit="1" customWidth="1"/>
    <col min="3" max="3" width="12.85546875" bestFit="1" customWidth="1"/>
    <col min="4" max="5" width="12" bestFit="1" customWidth="1"/>
    <col min="6" max="6" width="19.5703125" bestFit="1" customWidth="1"/>
    <col min="7" max="7" width="18.140625" bestFit="1" customWidth="1"/>
    <col min="8" max="9" width="18" bestFit="1" customWidth="1"/>
    <col min="10" max="10" width="16.85546875" bestFit="1" customWidth="1"/>
    <col min="11" max="11" width="16.7109375" bestFit="1" customWidth="1"/>
    <col min="12" max="12" width="13.28515625" bestFit="1" customWidth="1"/>
    <col min="13" max="13" width="13.42578125" bestFit="1" customWidth="1"/>
    <col min="14" max="14" width="14.140625" bestFit="1" customWidth="1"/>
    <col min="15" max="15" width="9.7109375" bestFit="1" customWidth="1"/>
  </cols>
  <sheetData>
    <row r="1" spans="1:15" s="14" customFormat="1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23</v>
      </c>
      <c r="O1" s="1" t="s">
        <v>24</v>
      </c>
    </row>
    <row r="2" spans="1:15" x14ac:dyDescent="0.25">
      <c r="A2" s="2">
        <v>1000</v>
      </c>
      <c r="B2" s="2" t="s">
        <v>53</v>
      </c>
      <c r="C2" s="2">
        <v>24.84</v>
      </c>
      <c r="D2" s="2">
        <v>99932.222245579993</v>
      </c>
      <c r="E2" s="2">
        <v>91744.76626448</v>
      </c>
      <c r="F2" s="2">
        <v>0.2</v>
      </c>
      <c r="G2" s="2">
        <v>815.33752279999999</v>
      </c>
      <c r="H2" s="2">
        <v>742.22689600000001</v>
      </c>
      <c r="I2" s="2">
        <f>C2-F2</f>
        <v>24.64</v>
      </c>
      <c r="J2" s="2">
        <f>D2-G2</f>
        <v>99116.88472278</v>
      </c>
      <c r="K2" s="2">
        <f>E2-H2</f>
        <v>91002.539368480007</v>
      </c>
      <c r="L2" s="2">
        <f t="shared" ref="L2:L41" si="0">J2-K2</f>
        <v>8114.3453542999923</v>
      </c>
      <c r="M2" s="2">
        <f>K2*1.45%</f>
        <v>1319.53682084296</v>
      </c>
      <c r="N2" s="10">
        <f>L2-M2</f>
        <v>6794.8085334570324</v>
      </c>
      <c r="O2" s="10">
        <f>N2/M2</f>
        <v>5.1493891084572416</v>
      </c>
    </row>
    <row r="3" spans="1:15" x14ac:dyDescent="0.25">
      <c r="A3" s="2">
        <v>1046</v>
      </c>
      <c r="B3" s="2" t="s">
        <v>54</v>
      </c>
      <c r="C3" s="2">
        <v>2.37</v>
      </c>
      <c r="D3" s="2">
        <v>2658.71421285</v>
      </c>
      <c r="E3" s="2">
        <v>2544.3845999999999</v>
      </c>
      <c r="F3" s="2">
        <v>0</v>
      </c>
      <c r="G3" s="2">
        <v>0</v>
      </c>
      <c r="H3" s="2">
        <v>0</v>
      </c>
      <c r="I3" s="2">
        <f t="shared" ref="I3:K41" si="1">C3-F3</f>
        <v>2.37</v>
      </c>
      <c r="J3" s="2">
        <f t="shared" si="1"/>
        <v>2658.71421285</v>
      </c>
      <c r="K3" s="2">
        <f t="shared" si="1"/>
        <v>2544.3845999999999</v>
      </c>
      <c r="L3" s="2">
        <f t="shared" si="0"/>
        <v>114.3296128500001</v>
      </c>
      <c r="M3" s="2">
        <f t="shared" ref="M3:M41" si="2">K3*1.45%</f>
        <v>36.893576699999997</v>
      </c>
      <c r="N3" s="10">
        <f t="shared" ref="N3:N41" si="3">L3-M3</f>
        <v>77.436036150000106</v>
      </c>
      <c r="O3" s="10">
        <f t="shared" ref="O3:O41" si="4">N3/M3</f>
        <v>2.0989029277283411</v>
      </c>
    </row>
    <row r="4" spans="1:15" x14ac:dyDescent="0.25">
      <c r="A4" s="2">
        <v>1182</v>
      </c>
      <c r="B4" s="2" t="s">
        <v>55</v>
      </c>
      <c r="C4" s="2">
        <v>874.24</v>
      </c>
      <c r="D4" s="2">
        <v>1601881.7662019201</v>
      </c>
      <c r="E4" s="2">
        <v>1481890.3770562599</v>
      </c>
      <c r="F4" s="2">
        <v>1</v>
      </c>
      <c r="G4" s="2">
        <v>1860.1543690000001</v>
      </c>
      <c r="H4" s="2">
        <v>1685.65687</v>
      </c>
      <c r="I4" s="2">
        <f t="shared" si="1"/>
        <v>873.24</v>
      </c>
      <c r="J4" s="2">
        <f t="shared" si="1"/>
        <v>1600021.61183292</v>
      </c>
      <c r="K4" s="2">
        <f t="shared" si="1"/>
        <v>1480204.7201862598</v>
      </c>
      <c r="L4" s="2">
        <f t="shared" si="0"/>
        <v>119816.89164666017</v>
      </c>
      <c r="M4" s="2">
        <f t="shared" si="2"/>
        <v>21462.968442700767</v>
      </c>
      <c r="N4" s="10">
        <f t="shared" si="3"/>
        <v>98353.923203959392</v>
      </c>
      <c r="O4" s="10">
        <f t="shared" si="4"/>
        <v>4.5824939577455366</v>
      </c>
    </row>
    <row r="5" spans="1:15" x14ac:dyDescent="0.25">
      <c r="A5" s="2">
        <v>1506</v>
      </c>
      <c r="B5" s="2" t="s">
        <v>56</v>
      </c>
      <c r="C5" s="2">
        <v>775.37</v>
      </c>
      <c r="D5" s="2">
        <v>2620209.9612360499</v>
      </c>
      <c r="E5" s="2">
        <v>2435834.4968624399</v>
      </c>
      <c r="F5" s="2">
        <v>0.5</v>
      </c>
      <c r="G5" s="2">
        <v>1711.6521574999999</v>
      </c>
      <c r="H5" s="2">
        <v>1561.35708</v>
      </c>
      <c r="I5" s="2">
        <f t="shared" si="1"/>
        <v>774.87</v>
      </c>
      <c r="J5" s="2">
        <f t="shared" si="1"/>
        <v>2618498.30907855</v>
      </c>
      <c r="K5" s="2">
        <f t="shared" si="1"/>
        <v>2434273.1397824399</v>
      </c>
      <c r="L5" s="2">
        <f t="shared" si="0"/>
        <v>184225.16929611005</v>
      </c>
      <c r="M5" s="2">
        <f t="shared" si="2"/>
        <v>35296.960526845374</v>
      </c>
      <c r="N5" s="10">
        <f t="shared" si="3"/>
        <v>148928.20876926469</v>
      </c>
      <c r="O5" s="10">
        <f t="shared" si="4"/>
        <v>4.2192927251057837</v>
      </c>
    </row>
    <row r="6" spans="1:15" x14ac:dyDescent="0.25">
      <c r="A6" s="2">
        <v>1593</v>
      </c>
      <c r="B6" s="2" t="s">
        <v>57</v>
      </c>
      <c r="C6" s="2">
        <v>0.4</v>
      </c>
      <c r="D6" s="2">
        <v>2293.1534723999998</v>
      </c>
      <c r="E6" s="2">
        <v>2232.6880000000001</v>
      </c>
      <c r="F6" s="2">
        <v>0</v>
      </c>
      <c r="G6" s="2">
        <v>0</v>
      </c>
      <c r="H6" s="2">
        <v>0</v>
      </c>
      <c r="I6" s="2">
        <f t="shared" si="1"/>
        <v>0.4</v>
      </c>
      <c r="J6" s="2">
        <f t="shared" si="1"/>
        <v>2293.1534723999998</v>
      </c>
      <c r="K6" s="2">
        <f t="shared" si="1"/>
        <v>2232.6880000000001</v>
      </c>
      <c r="L6" s="2">
        <f t="shared" si="0"/>
        <v>60.465472399999726</v>
      </c>
      <c r="M6" s="2">
        <f t="shared" si="2"/>
        <v>32.373975999999999</v>
      </c>
      <c r="N6" s="10">
        <f t="shared" si="3"/>
        <v>28.091496399999727</v>
      </c>
      <c r="O6" s="10">
        <f t="shared" si="4"/>
        <v>0.86771845385935076</v>
      </c>
    </row>
    <row r="7" spans="1:15" x14ac:dyDescent="0.25">
      <c r="A7" s="2">
        <v>1594</v>
      </c>
      <c r="B7" s="2" t="s">
        <v>58</v>
      </c>
      <c r="C7" s="2">
        <v>3.14</v>
      </c>
      <c r="D7" s="2">
        <v>18152.361665920002</v>
      </c>
      <c r="E7" s="2">
        <v>16702.850562399999</v>
      </c>
      <c r="F7" s="2">
        <v>0.04</v>
      </c>
      <c r="G7" s="2">
        <v>233.65836512000001</v>
      </c>
      <c r="H7" s="2">
        <v>212.77516639999999</v>
      </c>
      <c r="I7" s="2">
        <f t="shared" si="1"/>
        <v>3.1</v>
      </c>
      <c r="J7" s="2">
        <f t="shared" si="1"/>
        <v>17918.7033008</v>
      </c>
      <c r="K7" s="2">
        <f t="shared" si="1"/>
        <v>16490.075396</v>
      </c>
      <c r="L7" s="2">
        <f t="shared" si="0"/>
        <v>1428.6279047999997</v>
      </c>
      <c r="M7" s="2">
        <f t="shared" si="2"/>
        <v>239.10609324199999</v>
      </c>
      <c r="N7" s="10">
        <f t="shared" si="3"/>
        <v>1189.5218115579996</v>
      </c>
      <c r="O7" s="10">
        <f t="shared" si="4"/>
        <v>4.9748703407323083</v>
      </c>
    </row>
    <row r="8" spans="1:15" x14ac:dyDescent="0.25">
      <c r="A8" s="2">
        <v>1636</v>
      </c>
      <c r="B8" s="2" t="s">
        <v>59</v>
      </c>
      <c r="C8" s="2">
        <v>0.9</v>
      </c>
      <c r="D8" s="2">
        <v>5219.8393401000003</v>
      </c>
      <c r="E8" s="2">
        <v>5023.5479999999998</v>
      </c>
      <c r="F8" s="2">
        <v>0</v>
      </c>
      <c r="G8" s="2">
        <v>0</v>
      </c>
      <c r="H8" s="2">
        <v>0</v>
      </c>
      <c r="I8" s="2">
        <f t="shared" si="1"/>
        <v>0.9</v>
      </c>
      <c r="J8" s="2">
        <f t="shared" si="1"/>
        <v>5219.8393401000003</v>
      </c>
      <c r="K8" s="2">
        <f t="shared" si="1"/>
        <v>5023.5479999999998</v>
      </c>
      <c r="L8" s="2">
        <f t="shared" si="0"/>
        <v>196.29134010000053</v>
      </c>
      <c r="M8" s="2">
        <f t="shared" si="2"/>
        <v>72.841445999999991</v>
      </c>
      <c r="N8" s="10">
        <f t="shared" si="3"/>
        <v>123.44989410000053</v>
      </c>
      <c r="O8" s="10">
        <f t="shared" si="4"/>
        <v>1.6947754455615907</v>
      </c>
    </row>
    <row r="9" spans="1:15" x14ac:dyDescent="0.25">
      <c r="A9" s="2">
        <v>1637</v>
      </c>
      <c r="B9" s="2" t="s">
        <v>60</v>
      </c>
      <c r="C9" s="2">
        <v>0.6</v>
      </c>
      <c r="D9" s="2">
        <v>3456.5440570000001</v>
      </c>
      <c r="E9" s="2">
        <v>3349.0320000000002</v>
      </c>
      <c r="F9" s="2">
        <v>0</v>
      </c>
      <c r="G9" s="2">
        <v>0</v>
      </c>
      <c r="H9" s="2">
        <v>0</v>
      </c>
      <c r="I9" s="2">
        <f t="shared" si="1"/>
        <v>0.6</v>
      </c>
      <c r="J9" s="2">
        <f t="shared" si="1"/>
        <v>3456.5440570000001</v>
      </c>
      <c r="K9" s="2">
        <f t="shared" si="1"/>
        <v>3349.0320000000002</v>
      </c>
      <c r="L9" s="2">
        <f t="shared" si="0"/>
        <v>107.51205699999991</v>
      </c>
      <c r="M9" s="2">
        <f t="shared" si="2"/>
        <v>48.560963999999998</v>
      </c>
      <c r="N9" s="10">
        <f t="shared" si="3"/>
        <v>58.951092999999915</v>
      </c>
      <c r="O9" s="10">
        <f t="shared" si="4"/>
        <v>1.2139605177524877</v>
      </c>
    </row>
    <row r="10" spans="1:15" x14ac:dyDescent="0.25">
      <c r="A10" s="2">
        <v>1646</v>
      </c>
      <c r="B10" s="2" t="s">
        <v>61</v>
      </c>
      <c r="C10" s="2">
        <v>7.4</v>
      </c>
      <c r="D10" s="2">
        <v>42767.308563999999</v>
      </c>
      <c r="E10" s="2">
        <v>39363.405784000002</v>
      </c>
      <c r="F10" s="2">
        <v>0</v>
      </c>
      <c r="G10" s="2">
        <v>0</v>
      </c>
      <c r="H10" s="2">
        <v>0</v>
      </c>
      <c r="I10" s="2">
        <f t="shared" si="1"/>
        <v>7.4</v>
      </c>
      <c r="J10" s="2">
        <f t="shared" si="1"/>
        <v>42767.308563999999</v>
      </c>
      <c r="K10" s="2">
        <f t="shared" si="1"/>
        <v>39363.405784000002</v>
      </c>
      <c r="L10" s="2">
        <f t="shared" si="0"/>
        <v>3403.9027799999967</v>
      </c>
      <c r="M10" s="2">
        <f t="shared" si="2"/>
        <v>570.76938386799998</v>
      </c>
      <c r="N10" s="10">
        <f t="shared" si="3"/>
        <v>2833.133396131997</v>
      </c>
      <c r="O10" s="10">
        <f t="shared" si="4"/>
        <v>4.9637094704210813</v>
      </c>
    </row>
    <row r="11" spans="1:15" x14ac:dyDescent="0.25">
      <c r="A11" s="2">
        <v>1648</v>
      </c>
      <c r="B11" s="2" t="s">
        <v>62</v>
      </c>
      <c r="C11" s="2">
        <v>0.2</v>
      </c>
      <c r="D11" s="2">
        <v>1168.2918256</v>
      </c>
      <c r="E11" s="2">
        <v>1063.8758319999999</v>
      </c>
      <c r="F11" s="2">
        <v>0</v>
      </c>
      <c r="G11" s="2">
        <v>0</v>
      </c>
      <c r="H11" s="2">
        <v>0</v>
      </c>
      <c r="I11" s="2">
        <f t="shared" si="1"/>
        <v>0.2</v>
      </c>
      <c r="J11" s="2">
        <f t="shared" si="1"/>
        <v>1168.2918256</v>
      </c>
      <c r="K11" s="2">
        <f t="shared" si="1"/>
        <v>1063.8758319999999</v>
      </c>
      <c r="L11" s="2">
        <f t="shared" si="0"/>
        <v>104.41599360000009</v>
      </c>
      <c r="M11" s="2">
        <f t="shared" si="2"/>
        <v>15.426199563999997</v>
      </c>
      <c r="N11" s="10">
        <f t="shared" si="3"/>
        <v>88.989794036000092</v>
      </c>
      <c r="O11" s="10">
        <f t="shared" si="4"/>
        <v>5.768743861169467</v>
      </c>
    </row>
    <row r="12" spans="1:15" x14ac:dyDescent="0.25">
      <c r="A12" s="2">
        <v>1650</v>
      </c>
      <c r="B12" s="2" t="s">
        <v>63</v>
      </c>
      <c r="C12" s="2">
        <v>0.86</v>
      </c>
      <c r="D12" s="2">
        <v>4980.2246712799997</v>
      </c>
      <c r="E12" s="2">
        <v>4786.9398351999998</v>
      </c>
      <c r="F12" s="2">
        <v>0</v>
      </c>
      <c r="G12" s="2">
        <v>0</v>
      </c>
      <c r="H12" s="2">
        <v>0</v>
      </c>
      <c r="I12" s="2">
        <f t="shared" si="1"/>
        <v>0.86</v>
      </c>
      <c r="J12" s="2">
        <f t="shared" si="1"/>
        <v>4980.2246712799997</v>
      </c>
      <c r="K12" s="2">
        <f t="shared" si="1"/>
        <v>4786.9398351999998</v>
      </c>
      <c r="L12" s="2">
        <f t="shared" si="0"/>
        <v>193.28483607999988</v>
      </c>
      <c r="M12" s="2">
        <f t="shared" si="2"/>
        <v>69.410627610399999</v>
      </c>
      <c r="N12" s="10">
        <f t="shared" si="3"/>
        <v>123.87420846959988</v>
      </c>
      <c r="O12" s="10">
        <f t="shared" si="4"/>
        <v>1.7846576631593436</v>
      </c>
    </row>
    <row r="13" spans="1:15" x14ac:dyDescent="0.25">
      <c r="A13" s="2">
        <v>1651</v>
      </c>
      <c r="B13" s="2" t="s">
        <v>64</v>
      </c>
      <c r="C13" s="2">
        <v>0.1</v>
      </c>
      <c r="D13" s="2">
        <v>584.14591280000002</v>
      </c>
      <c r="E13" s="2">
        <v>558.17200000000003</v>
      </c>
      <c r="F13" s="2">
        <v>0</v>
      </c>
      <c r="G13" s="2">
        <v>0</v>
      </c>
      <c r="H13" s="2">
        <v>0</v>
      </c>
      <c r="I13" s="2">
        <f t="shared" si="1"/>
        <v>0.1</v>
      </c>
      <c r="J13" s="2">
        <f t="shared" si="1"/>
        <v>584.14591280000002</v>
      </c>
      <c r="K13" s="2">
        <f t="shared" si="1"/>
        <v>558.17200000000003</v>
      </c>
      <c r="L13" s="2">
        <f t="shared" si="0"/>
        <v>25.973912799999994</v>
      </c>
      <c r="M13" s="2">
        <f t="shared" si="2"/>
        <v>8.0934939999999997</v>
      </c>
      <c r="N13" s="10">
        <f t="shared" si="3"/>
        <v>17.880418799999994</v>
      </c>
      <c r="O13" s="10">
        <f t="shared" si="4"/>
        <v>2.2092335893496671</v>
      </c>
    </row>
    <row r="14" spans="1:15" x14ac:dyDescent="0.25">
      <c r="A14" s="2">
        <v>1653</v>
      </c>
      <c r="B14" s="2" t="s">
        <v>65</v>
      </c>
      <c r="C14" s="2">
        <v>5.0599999999999996</v>
      </c>
      <c r="D14" s="2">
        <v>29179.538753479999</v>
      </c>
      <c r="E14" s="2">
        <v>28238.256383200001</v>
      </c>
      <c r="F14" s="2">
        <v>0.04</v>
      </c>
      <c r="G14" s="2">
        <v>233.65836512000001</v>
      </c>
      <c r="H14" s="2">
        <v>223.2688</v>
      </c>
      <c r="I14" s="2">
        <f t="shared" si="1"/>
        <v>5.0199999999999996</v>
      </c>
      <c r="J14" s="2">
        <f t="shared" si="1"/>
        <v>28945.880388359998</v>
      </c>
      <c r="K14" s="2">
        <f t="shared" si="1"/>
        <v>28014.9875832</v>
      </c>
      <c r="L14" s="2">
        <f t="shared" si="0"/>
        <v>930.89280515999781</v>
      </c>
      <c r="M14" s="2">
        <f t="shared" si="2"/>
        <v>406.21731995639999</v>
      </c>
      <c r="N14" s="10">
        <f t="shared" si="3"/>
        <v>524.67548520359787</v>
      </c>
      <c r="O14" s="10">
        <f t="shared" si="4"/>
        <v>1.291612788100498</v>
      </c>
    </row>
    <row r="15" spans="1:15" x14ac:dyDescent="0.25">
      <c r="A15" s="2">
        <v>1716</v>
      </c>
      <c r="B15" s="2" t="s">
        <v>66</v>
      </c>
      <c r="C15" s="2">
        <v>0.95</v>
      </c>
      <c r="D15" s="2">
        <v>5549.3861716000001</v>
      </c>
      <c r="E15" s="2">
        <v>5302.634</v>
      </c>
      <c r="F15" s="2">
        <v>0</v>
      </c>
      <c r="G15" s="2">
        <v>0</v>
      </c>
      <c r="H15" s="2">
        <v>0</v>
      </c>
      <c r="I15" s="2">
        <f t="shared" si="1"/>
        <v>0.95</v>
      </c>
      <c r="J15" s="2">
        <f t="shared" si="1"/>
        <v>5549.3861716000001</v>
      </c>
      <c r="K15" s="2">
        <f t="shared" si="1"/>
        <v>5302.634</v>
      </c>
      <c r="L15" s="2">
        <f t="shared" si="0"/>
        <v>246.75217160000011</v>
      </c>
      <c r="M15" s="2">
        <f t="shared" si="2"/>
        <v>76.888193000000001</v>
      </c>
      <c r="N15" s="10">
        <f t="shared" si="3"/>
        <v>169.86397860000011</v>
      </c>
      <c r="O15" s="10">
        <f t="shared" si="4"/>
        <v>2.2092335893496693</v>
      </c>
    </row>
    <row r="16" spans="1:15" x14ac:dyDescent="0.25">
      <c r="A16" s="2">
        <v>1720</v>
      </c>
      <c r="B16" s="2" t="s">
        <v>67</v>
      </c>
      <c r="C16" s="2">
        <v>6.82</v>
      </c>
      <c r="D16" s="2">
        <v>34274.234680100002</v>
      </c>
      <c r="E16" s="2">
        <v>31816.430154999998</v>
      </c>
      <c r="F16" s="2">
        <v>0.61</v>
      </c>
      <c r="G16" s="2">
        <v>3099.13529457</v>
      </c>
      <c r="H16" s="2">
        <v>2769.0471486000001</v>
      </c>
      <c r="I16" s="2">
        <f t="shared" si="1"/>
        <v>6.21</v>
      </c>
      <c r="J16" s="2">
        <f t="shared" si="1"/>
        <v>31175.099385530004</v>
      </c>
      <c r="K16" s="2">
        <f t="shared" si="1"/>
        <v>29047.383006399999</v>
      </c>
      <c r="L16" s="2">
        <f t="shared" si="0"/>
        <v>2127.7163791300045</v>
      </c>
      <c r="M16" s="2">
        <f t="shared" si="2"/>
        <v>421.18705359279994</v>
      </c>
      <c r="N16" s="10">
        <f t="shared" si="3"/>
        <v>1706.5293255372046</v>
      </c>
      <c r="O16" s="10">
        <f t="shared" si="4"/>
        <v>4.0517136293250422</v>
      </c>
    </row>
    <row r="17" spans="1:15" x14ac:dyDescent="0.25">
      <c r="A17" s="2">
        <v>1725</v>
      </c>
      <c r="B17" s="2" t="s">
        <v>68</v>
      </c>
      <c r="C17" s="2">
        <v>0.96</v>
      </c>
      <c r="D17" s="2">
        <v>5535.3859247999999</v>
      </c>
      <c r="E17" s="2">
        <v>4946.9221478400004</v>
      </c>
      <c r="F17" s="2">
        <v>0</v>
      </c>
      <c r="G17" s="2">
        <v>0</v>
      </c>
      <c r="H17" s="2">
        <v>0</v>
      </c>
      <c r="I17" s="2">
        <f t="shared" si="1"/>
        <v>0.96</v>
      </c>
      <c r="J17" s="2">
        <f t="shared" si="1"/>
        <v>5535.3859247999999</v>
      </c>
      <c r="K17" s="2">
        <f t="shared" si="1"/>
        <v>4946.9221478400004</v>
      </c>
      <c r="L17" s="2">
        <f t="shared" si="0"/>
        <v>588.46377695999945</v>
      </c>
      <c r="M17" s="2">
        <f t="shared" si="2"/>
        <v>71.730371143680003</v>
      </c>
      <c r="N17" s="10">
        <f t="shared" si="3"/>
        <v>516.73340581631942</v>
      </c>
      <c r="O17" s="10">
        <f t="shared" si="4"/>
        <v>7.203830087276045</v>
      </c>
    </row>
    <row r="18" spans="1:15" x14ac:dyDescent="0.25">
      <c r="A18" s="2">
        <v>1728</v>
      </c>
      <c r="B18" s="2" t="s">
        <v>69</v>
      </c>
      <c r="C18" s="2">
        <v>129.9</v>
      </c>
      <c r="D18" s="2">
        <v>569614.40549549996</v>
      </c>
      <c r="E18" s="2">
        <v>539808.09567750001</v>
      </c>
      <c r="F18" s="2">
        <v>0.05</v>
      </c>
      <c r="G18" s="2">
        <v>221.91712029999999</v>
      </c>
      <c r="H18" s="2">
        <v>213.23249999999999</v>
      </c>
      <c r="I18" s="2">
        <f t="shared" si="1"/>
        <v>129.85</v>
      </c>
      <c r="J18" s="2">
        <f t="shared" si="1"/>
        <v>569392.48837519996</v>
      </c>
      <c r="K18" s="2">
        <f t="shared" si="1"/>
        <v>539594.86317749997</v>
      </c>
      <c r="L18" s="2">
        <f t="shared" si="0"/>
        <v>29797.625197699992</v>
      </c>
      <c r="M18" s="2">
        <f t="shared" si="2"/>
        <v>7824.1255160737492</v>
      </c>
      <c r="N18" s="10">
        <f t="shared" si="3"/>
        <v>21973.499681626243</v>
      </c>
      <c r="O18" s="10">
        <f t="shared" si="4"/>
        <v>2.8084288316290764</v>
      </c>
    </row>
    <row r="19" spans="1:15" x14ac:dyDescent="0.25">
      <c r="A19" s="2">
        <v>1786</v>
      </c>
      <c r="B19" s="2" t="s">
        <v>70</v>
      </c>
      <c r="C19" s="2">
        <v>316.67</v>
      </c>
      <c r="D19" s="2">
        <v>215522.37937017999</v>
      </c>
      <c r="E19" s="2">
        <v>198544.5480911</v>
      </c>
      <c r="F19" s="2">
        <v>14.8</v>
      </c>
      <c r="G19" s="2">
        <v>10056.4860328</v>
      </c>
      <c r="H19" s="2">
        <v>9279.2474048000004</v>
      </c>
      <c r="I19" s="2">
        <f t="shared" si="1"/>
        <v>301.87</v>
      </c>
      <c r="J19" s="2">
        <f t="shared" si="1"/>
        <v>205465.89333738</v>
      </c>
      <c r="K19" s="2">
        <f t="shared" si="1"/>
        <v>189265.3006863</v>
      </c>
      <c r="L19" s="2">
        <f t="shared" si="0"/>
        <v>16200.592651079991</v>
      </c>
      <c r="M19" s="2">
        <f t="shared" si="2"/>
        <v>2744.3468599513499</v>
      </c>
      <c r="N19" s="10">
        <f t="shared" si="3"/>
        <v>13456.24579112864</v>
      </c>
      <c r="O19" s="10">
        <f t="shared" si="4"/>
        <v>4.9032598566520793</v>
      </c>
    </row>
    <row r="20" spans="1:15" x14ac:dyDescent="0.25">
      <c r="A20" s="2">
        <v>1789</v>
      </c>
      <c r="B20" s="2" t="s">
        <v>71</v>
      </c>
      <c r="C20" s="2">
        <v>4.42</v>
      </c>
      <c r="D20" s="2">
        <v>2972.4967557800001</v>
      </c>
      <c r="E20" s="2">
        <v>2516.1957567999998</v>
      </c>
      <c r="F20" s="2">
        <v>0</v>
      </c>
      <c r="G20" s="2">
        <v>0</v>
      </c>
      <c r="H20" s="2">
        <v>0</v>
      </c>
      <c r="I20" s="2">
        <f t="shared" si="1"/>
        <v>4.42</v>
      </c>
      <c r="J20" s="2">
        <f t="shared" si="1"/>
        <v>2972.4967557800001</v>
      </c>
      <c r="K20" s="2">
        <f t="shared" si="1"/>
        <v>2516.1957567999998</v>
      </c>
      <c r="L20" s="2">
        <f t="shared" si="0"/>
        <v>456.30099898000026</v>
      </c>
      <c r="M20" s="2">
        <f t="shared" si="2"/>
        <v>36.484838473599993</v>
      </c>
      <c r="N20" s="10">
        <f t="shared" si="3"/>
        <v>419.81616050640025</v>
      </c>
      <c r="O20" s="10">
        <f t="shared" si="4"/>
        <v>11.506592274217532</v>
      </c>
    </row>
    <row r="21" spans="1:15" x14ac:dyDescent="0.25">
      <c r="A21" s="2">
        <v>299</v>
      </c>
      <c r="B21" s="2" t="s">
        <v>72</v>
      </c>
      <c r="C21" s="2">
        <v>1.6</v>
      </c>
      <c r="D21" s="2">
        <v>9167.7427580000003</v>
      </c>
      <c r="E21" s="2">
        <v>8457.0879999999997</v>
      </c>
      <c r="F21" s="2">
        <v>0</v>
      </c>
      <c r="G21" s="2">
        <v>0</v>
      </c>
      <c r="H21" s="2">
        <v>0</v>
      </c>
      <c r="I21" s="2">
        <f t="shared" si="1"/>
        <v>1.6</v>
      </c>
      <c r="J21" s="2">
        <f t="shared" si="1"/>
        <v>9167.7427580000003</v>
      </c>
      <c r="K21" s="2">
        <f t="shared" si="1"/>
        <v>8457.0879999999997</v>
      </c>
      <c r="L21" s="2">
        <f t="shared" si="0"/>
        <v>710.65475800000058</v>
      </c>
      <c r="M21" s="2">
        <f t="shared" si="2"/>
        <v>122.62777599999998</v>
      </c>
      <c r="N21" s="10">
        <f t="shared" si="3"/>
        <v>588.02698200000054</v>
      </c>
      <c r="O21" s="10">
        <f t="shared" si="4"/>
        <v>4.7952185155832936</v>
      </c>
    </row>
    <row r="22" spans="1:15" x14ac:dyDescent="0.25">
      <c r="A22" s="2">
        <v>300</v>
      </c>
      <c r="B22" s="2" t="s">
        <v>73</v>
      </c>
      <c r="C22" s="2">
        <v>2.36</v>
      </c>
      <c r="D22" s="2">
        <v>13609.21262092</v>
      </c>
      <c r="E22" s="2">
        <v>12501.1848684</v>
      </c>
      <c r="F22" s="2">
        <v>0</v>
      </c>
      <c r="G22" s="2">
        <v>0</v>
      </c>
      <c r="H22" s="2">
        <v>0</v>
      </c>
      <c r="I22" s="2">
        <f t="shared" si="1"/>
        <v>2.36</v>
      </c>
      <c r="J22" s="2">
        <f t="shared" si="1"/>
        <v>13609.21262092</v>
      </c>
      <c r="K22" s="2">
        <f t="shared" si="1"/>
        <v>12501.1848684</v>
      </c>
      <c r="L22" s="2">
        <f t="shared" si="0"/>
        <v>1108.0277525199999</v>
      </c>
      <c r="M22" s="2">
        <f t="shared" si="2"/>
        <v>181.26718059179998</v>
      </c>
      <c r="N22" s="10">
        <f t="shared" si="3"/>
        <v>926.76057192819997</v>
      </c>
      <c r="O22" s="10">
        <f t="shared" si="4"/>
        <v>5.1126771481882036</v>
      </c>
    </row>
    <row r="23" spans="1:15" x14ac:dyDescent="0.25">
      <c r="A23" s="2">
        <v>3016</v>
      </c>
      <c r="B23" s="2" t="s">
        <v>74</v>
      </c>
      <c r="C23" s="2">
        <v>322.20999999999998</v>
      </c>
      <c r="D23" s="2">
        <v>818515.36902892997</v>
      </c>
      <c r="E23" s="2">
        <v>761485.20234682004</v>
      </c>
      <c r="F23" s="2">
        <v>0.5</v>
      </c>
      <c r="G23" s="2">
        <v>1287.2202165000001</v>
      </c>
      <c r="H23" s="2">
        <v>1174.096</v>
      </c>
      <c r="I23" s="2">
        <f t="shared" si="1"/>
        <v>321.70999999999998</v>
      </c>
      <c r="J23" s="2">
        <f t="shared" si="1"/>
        <v>817228.14881242998</v>
      </c>
      <c r="K23" s="2">
        <f t="shared" si="1"/>
        <v>760311.10634682002</v>
      </c>
      <c r="L23" s="2">
        <f t="shared" si="0"/>
        <v>56917.042465609964</v>
      </c>
      <c r="M23" s="2">
        <f t="shared" si="2"/>
        <v>11024.511042028889</v>
      </c>
      <c r="N23" s="10">
        <f t="shared" si="3"/>
        <v>45892.531423581073</v>
      </c>
      <c r="O23" s="10">
        <f t="shared" si="4"/>
        <v>4.1627725028914542</v>
      </c>
    </row>
    <row r="24" spans="1:15" x14ac:dyDescent="0.25">
      <c r="A24" s="2">
        <v>3023</v>
      </c>
      <c r="B24" s="2" t="s">
        <v>75</v>
      </c>
      <c r="C24" s="2">
        <v>1</v>
      </c>
      <c r="D24" s="2">
        <v>2541.6202400000002</v>
      </c>
      <c r="E24" s="2">
        <v>2464</v>
      </c>
      <c r="F24" s="2">
        <v>0</v>
      </c>
      <c r="G24" s="2">
        <v>0</v>
      </c>
      <c r="H24" s="2">
        <v>0</v>
      </c>
      <c r="I24" s="2">
        <f t="shared" si="1"/>
        <v>1</v>
      </c>
      <c r="J24" s="2">
        <f t="shared" si="1"/>
        <v>2541.6202400000002</v>
      </c>
      <c r="K24" s="2">
        <f t="shared" si="1"/>
        <v>2464</v>
      </c>
      <c r="L24" s="2">
        <f t="shared" si="0"/>
        <v>77.620240000000194</v>
      </c>
      <c r="M24" s="2">
        <f t="shared" si="2"/>
        <v>35.727999999999994</v>
      </c>
      <c r="N24" s="10">
        <f t="shared" si="3"/>
        <v>41.8922400000002</v>
      </c>
      <c r="O24" s="10">
        <f t="shared" si="4"/>
        <v>1.1725324675324733</v>
      </c>
    </row>
    <row r="25" spans="1:15" x14ac:dyDescent="0.25">
      <c r="A25" s="2">
        <v>3043</v>
      </c>
      <c r="B25" s="2" t="s">
        <v>66</v>
      </c>
      <c r="C25" s="2">
        <v>0.2</v>
      </c>
      <c r="D25" s="2">
        <v>1086.4232907999999</v>
      </c>
      <c r="E25" s="2">
        <v>971.55411419999996</v>
      </c>
      <c r="F25" s="2">
        <v>0</v>
      </c>
      <c r="G25" s="2">
        <v>0</v>
      </c>
      <c r="H25" s="2">
        <v>0</v>
      </c>
      <c r="I25" s="2">
        <f t="shared" si="1"/>
        <v>0.2</v>
      </c>
      <c r="J25" s="2">
        <f t="shared" si="1"/>
        <v>1086.4232907999999</v>
      </c>
      <c r="K25" s="2">
        <f t="shared" si="1"/>
        <v>971.55411419999996</v>
      </c>
      <c r="L25" s="2">
        <f t="shared" si="0"/>
        <v>114.86917659999995</v>
      </c>
      <c r="M25" s="2">
        <f t="shared" si="2"/>
        <v>14.087534655899999</v>
      </c>
      <c r="N25" s="10">
        <f t="shared" si="3"/>
        <v>100.78164194409995</v>
      </c>
      <c r="O25" s="10">
        <f t="shared" si="4"/>
        <v>7.153958758986378</v>
      </c>
    </row>
    <row r="26" spans="1:15" x14ac:dyDescent="0.25">
      <c r="A26" s="2">
        <v>3044</v>
      </c>
      <c r="B26" s="2" t="s">
        <v>76</v>
      </c>
      <c r="C26" s="2">
        <v>91.22</v>
      </c>
      <c r="D26" s="2">
        <v>499015.44292826002</v>
      </c>
      <c r="E26" s="2">
        <v>464011.27121899999</v>
      </c>
      <c r="F26" s="2">
        <v>0.2</v>
      </c>
      <c r="G26" s="2">
        <v>1107.3492355999999</v>
      </c>
      <c r="H26" s="2">
        <v>1004.821232</v>
      </c>
      <c r="I26" s="2">
        <f t="shared" si="1"/>
        <v>91.02</v>
      </c>
      <c r="J26" s="2">
        <f t="shared" si="1"/>
        <v>497908.09369266004</v>
      </c>
      <c r="K26" s="2">
        <f t="shared" si="1"/>
        <v>463006.44998699997</v>
      </c>
      <c r="L26" s="2">
        <f t="shared" si="0"/>
        <v>34901.64370566007</v>
      </c>
      <c r="M26" s="2">
        <f t="shared" si="2"/>
        <v>6713.5935248114993</v>
      </c>
      <c r="N26" s="10">
        <f t="shared" si="3"/>
        <v>28188.050180848571</v>
      </c>
      <c r="O26" s="10">
        <f t="shared" si="4"/>
        <v>4.1986530874521515</v>
      </c>
    </row>
    <row r="27" spans="1:15" x14ac:dyDescent="0.25">
      <c r="A27" s="2">
        <v>3046</v>
      </c>
      <c r="B27" s="2" t="s">
        <v>77</v>
      </c>
      <c r="C27" s="2">
        <v>8.48</v>
      </c>
      <c r="D27" s="2">
        <v>43849.672833440003</v>
      </c>
      <c r="E27" s="2">
        <v>39703.909164919998</v>
      </c>
      <c r="F27" s="2">
        <v>0</v>
      </c>
      <c r="G27" s="2">
        <v>0</v>
      </c>
      <c r="H27" s="2">
        <v>0</v>
      </c>
      <c r="I27" s="2">
        <f t="shared" si="1"/>
        <v>8.48</v>
      </c>
      <c r="J27" s="2">
        <f t="shared" si="1"/>
        <v>43849.672833440003</v>
      </c>
      <c r="K27" s="2">
        <f t="shared" si="1"/>
        <v>39703.909164919998</v>
      </c>
      <c r="L27" s="2">
        <f t="shared" si="0"/>
        <v>4145.763668520005</v>
      </c>
      <c r="M27" s="2">
        <f t="shared" si="2"/>
        <v>575.70668289133994</v>
      </c>
      <c r="N27" s="10">
        <f t="shared" si="3"/>
        <v>3570.0569856286652</v>
      </c>
      <c r="O27" s="10">
        <f t="shared" si="4"/>
        <v>6.2011734303638182</v>
      </c>
    </row>
    <row r="28" spans="1:15" x14ac:dyDescent="0.25">
      <c r="A28" s="2">
        <v>3049</v>
      </c>
      <c r="B28" s="2" t="s">
        <v>78</v>
      </c>
      <c r="C28" s="2">
        <v>0.45</v>
      </c>
      <c r="D28" s="2">
        <v>2628.6566075999999</v>
      </c>
      <c r="E28" s="2">
        <v>2404.5990000000002</v>
      </c>
      <c r="F28" s="2">
        <v>0</v>
      </c>
      <c r="G28" s="2">
        <v>0</v>
      </c>
      <c r="H28" s="2">
        <v>0</v>
      </c>
      <c r="I28" s="2">
        <f t="shared" si="1"/>
        <v>0.45</v>
      </c>
      <c r="J28" s="2">
        <f t="shared" si="1"/>
        <v>2628.6566075999999</v>
      </c>
      <c r="K28" s="2">
        <f t="shared" si="1"/>
        <v>2404.5990000000002</v>
      </c>
      <c r="L28" s="2">
        <f t="shared" si="0"/>
        <v>224.05760759999976</v>
      </c>
      <c r="M28" s="2">
        <f t="shared" si="2"/>
        <v>34.866685500000003</v>
      </c>
      <c r="N28" s="10">
        <f t="shared" si="3"/>
        <v>189.19092209999974</v>
      </c>
      <c r="O28" s="10">
        <f t="shared" si="4"/>
        <v>5.4261229419125518</v>
      </c>
    </row>
    <row r="29" spans="1:15" x14ac:dyDescent="0.25">
      <c r="A29" s="2">
        <v>3051</v>
      </c>
      <c r="B29" s="2" t="s">
        <v>79</v>
      </c>
      <c r="C29" s="2">
        <v>44.68</v>
      </c>
      <c r="D29" s="2">
        <v>257813.92235984001</v>
      </c>
      <c r="E29" s="2">
        <v>232724.31490751999</v>
      </c>
      <c r="F29" s="2">
        <v>0</v>
      </c>
      <c r="G29" s="2">
        <v>0</v>
      </c>
      <c r="H29" s="2">
        <v>0</v>
      </c>
      <c r="I29" s="2">
        <f t="shared" si="1"/>
        <v>44.68</v>
      </c>
      <c r="J29" s="2">
        <f t="shared" si="1"/>
        <v>257813.92235984001</v>
      </c>
      <c r="K29" s="2">
        <f t="shared" si="1"/>
        <v>232724.31490751999</v>
      </c>
      <c r="L29" s="2">
        <f t="shared" si="0"/>
        <v>25089.607452320022</v>
      </c>
      <c r="M29" s="2">
        <f t="shared" si="2"/>
        <v>3374.5025661590398</v>
      </c>
      <c r="N29" s="10">
        <f t="shared" si="3"/>
        <v>21715.104886160982</v>
      </c>
      <c r="O29" s="10">
        <f t="shared" si="4"/>
        <v>6.435053599878505</v>
      </c>
    </row>
    <row r="30" spans="1:15" x14ac:dyDescent="0.25">
      <c r="A30" s="2">
        <v>3053</v>
      </c>
      <c r="B30" s="2" t="s">
        <v>80</v>
      </c>
      <c r="C30" s="2">
        <v>15.96</v>
      </c>
      <c r="D30" s="2">
        <v>92075.349416280005</v>
      </c>
      <c r="E30" s="2">
        <v>82328.315927040006</v>
      </c>
      <c r="F30" s="2">
        <v>0</v>
      </c>
      <c r="G30" s="2">
        <v>0</v>
      </c>
      <c r="H30" s="2">
        <v>0</v>
      </c>
      <c r="I30" s="2">
        <f t="shared" si="1"/>
        <v>15.96</v>
      </c>
      <c r="J30" s="2">
        <f t="shared" si="1"/>
        <v>92075.349416280005</v>
      </c>
      <c r="K30" s="2">
        <f t="shared" si="1"/>
        <v>82328.315927040006</v>
      </c>
      <c r="L30" s="2">
        <f t="shared" si="0"/>
        <v>9747.0334892399987</v>
      </c>
      <c r="M30" s="2">
        <f t="shared" si="2"/>
        <v>1193.76058094208</v>
      </c>
      <c r="N30" s="10">
        <f t="shared" si="3"/>
        <v>8553.2729082979185</v>
      </c>
      <c r="O30" s="10">
        <f t="shared" si="4"/>
        <v>7.1649818605569404</v>
      </c>
    </row>
    <row r="31" spans="1:15" x14ac:dyDescent="0.25">
      <c r="A31" s="2">
        <v>3056</v>
      </c>
      <c r="B31" s="2" t="s">
        <v>57</v>
      </c>
      <c r="C31" s="2">
        <v>1.72</v>
      </c>
      <c r="D31" s="2">
        <v>9937.3386953600002</v>
      </c>
      <c r="E31" s="2">
        <v>9000.4070847999992</v>
      </c>
      <c r="F31" s="2">
        <v>0</v>
      </c>
      <c r="G31" s="2">
        <v>0</v>
      </c>
      <c r="H31" s="2">
        <v>0</v>
      </c>
      <c r="I31" s="2">
        <f t="shared" si="1"/>
        <v>1.72</v>
      </c>
      <c r="J31" s="2">
        <f t="shared" si="1"/>
        <v>9937.3386953600002</v>
      </c>
      <c r="K31" s="2">
        <f t="shared" si="1"/>
        <v>9000.4070847999992</v>
      </c>
      <c r="L31" s="2">
        <f t="shared" si="0"/>
        <v>936.93161056000099</v>
      </c>
      <c r="M31" s="2">
        <f t="shared" si="2"/>
        <v>130.50590272959997</v>
      </c>
      <c r="N31" s="10">
        <f t="shared" si="3"/>
        <v>806.42570783040105</v>
      </c>
      <c r="O31" s="10">
        <f t="shared" si="4"/>
        <v>6.1792278430598229</v>
      </c>
    </row>
    <row r="32" spans="1:15" x14ac:dyDescent="0.25">
      <c r="A32" s="2">
        <v>3058</v>
      </c>
      <c r="B32" s="2" t="s">
        <v>81</v>
      </c>
      <c r="C32" s="2">
        <v>3.76</v>
      </c>
      <c r="D32" s="2">
        <v>21710.673898680001</v>
      </c>
      <c r="E32" s="2">
        <v>19375.445079040001</v>
      </c>
      <c r="F32" s="2">
        <v>0</v>
      </c>
      <c r="G32" s="2">
        <v>0</v>
      </c>
      <c r="H32" s="2">
        <v>0</v>
      </c>
      <c r="I32" s="2">
        <f t="shared" si="1"/>
        <v>3.76</v>
      </c>
      <c r="J32" s="2">
        <f t="shared" si="1"/>
        <v>21710.673898680001</v>
      </c>
      <c r="K32" s="2">
        <f t="shared" si="1"/>
        <v>19375.445079040001</v>
      </c>
      <c r="L32" s="2">
        <f t="shared" si="0"/>
        <v>2335.2288196400004</v>
      </c>
      <c r="M32" s="2">
        <f t="shared" si="2"/>
        <v>280.94395364607999</v>
      </c>
      <c r="N32" s="10">
        <f t="shared" si="3"/>
        <v>2054.2848659939204</v>
      </c>
      <c r="O32" s="10">
        <f t="shared" si="4"/>
        <v>7.3120807169312219</v>
      </c>
    </row>
    <row r="33" spans="1:15" x14ac:dyDescent="0.25">
      <c r="A33" s="2">
        <v>3062</v>
      </c>
      <c r="B33" s="2" t="s">
        <v>82</v>
      </c>
      <c r="C33" s="2">
        <v>1385.47</v>
      </c>
      <c r="D33" s="2">
        <v>7987611.0488203596</v>
      </c>
      <c r="E33" s="2">
        <v>7414339.1448713299</v>
      </c>
      <c r="F33" s="2">
        <v>1.45</v>
      </c>
      <c r="G33" s="2">
        <v>8403.5749096</v>
      </c>
      <c r="H33" s="2">
        <v>7546.7644790000004</v>
      </c>
      <c r="I33" s="2">
        <f t="shared" si="1"/>
        <v>1384.02</v>
      </c>
      <c r="J33" s="2">
        <f t="shared" si="1"/>
        <v>7979207.4739107592</v>
      </c>
      <c r="K33" s="2">
        <f t="shared" si="1"/>
        <v>7406792.3803923298</v>
      </c>
      <c r="L33" s="2">
        <f t="shared" si="0"/>
        <v>572415.09351842944</v>
      </c>
      <c r="M33" s="2">
        <f t="shared" si="2"/>
        <v>107398.48951568878</v>
      </c>
      <c r="N33" s="10">
        <f t="shared" si="3"/>
        <v>465016.60400274064</v>
      </c>
      <c r="O33" s="10">
        <f t="shared" si="4"/>
        <v>4.3298244332832168</v>
      </c>
    </row>
    <row r="34" spans="1:15" x14ac:dyDescent="0.25">
      <c r="A34" s="2">
        <v>3063</v>
      </c>
      <c r="B34" s="2" t="s">
        <v>61</v>
      </c>
      <c r="C34" s="2">
        <v>1.7</v>
      </c>
      <c r="D34" s="2">
        <v>9833.8176779999994</v>
      </c>
      <c r="E34" s="2">
        <v>8760.1746368000004</v>
      </c>
      <c r="F34" s="2">
        <v>0</v>
      </c>
      <c r="G34" s="2">
        <v>0</v>
      </c>
      <c r="H34" s="2">
        <v>0</v>
      </c>
      <c r="I34" s="2">
        <f t="shared" si="1"/>
        <v>1.7</v>
      </c>
      <c r="J34" s="2">
        <f t="shared" si="1"/>
        <v>9833.8176779999994</v>
      </c>
      <c r="K34" s="2">
        <f t="shared" si="1"/>
        <v>8760.1746368000004</v>
      </c>
      <c r="L34" s="2">
        <f t="shared" si="0"/>
        <v>1073.6430411999991</v>
      </c>
      <c r="M34" s="2">
        <f t="shared" si="2"/>
        <v>127.0225322336</v>
      </c>
      <c r="N34" s="10">
        <f t="shared" si="3"/>
        <v>946.62050896639903</v>
      </c>
      <c r="O34" s="10">
        <f t="shared" si="4"/>
        <v>7.4523825995337774</v>
      </c>
    </row>
    <row r="35" spans="1:15" x14ac:dyDescent="0.25">
      <c r="A35" s="2">
        <v>3064</v>
      </c>
      <c r="B35" s="2" t="s">
        <v>83</v>
      </c>
      <c r="C35" s="2">
        <v>679.75</v>
      </c>
      <c r="D35" s="2">
        <v>3919258.7710974198</v>
      </c>
      <c r="E35" s="2">
        <v>3628595.8236340699</v>
      </c>
      <c r="F35" s="2">
        <v>0.25</v>
      </c>
      <c r="G35" s="2">
        <v>1460.3647820000001</v>
      </c>
      <c r="H35" s="2">
        <v>1329.8447900000001</v>
      </c>
      <c r="I35" s="2">
        <f t="shared" si="1"/>
        <v>679.5</v>
      </c>
      <c r="J35" s="2">
        <f t="shared" si="1"/>
        <v>3917798.4063154198</v>
      </c>
      <c r="K35" s="2">
        <f t="shared" si="1"/>
        <v>3627265.9788440699</v>
      </c>
      <c r="L35" s="2">
        <f t="shared" si="0"/>
        <v>290532.42747134995</v>
      </c>
      <c r="M35" s="2">
        <f t="shared" si="2"/>
        <v>52595.356693239009</v>
      </c>
      <c r="N35" s="10">
        <f t="shared" si="3"/>
        <v>237937.07077811094</v>
      </c>
      <c r="O35" s="10">
        <f t="shared" si="4"/>
        <v>4.5239178082938469</v>
      </c>
    </row>
    <row r="36" spans="1:15" x14ac:dyDescent="0.25">
      <c r="A36" s="2">
        <v>3065</v>
      </c>
      <c r="B36" s="2" t="s">
        <v>62</v>
      </c>
      <c r="C36" s="2">
        <v>1.8</v>
      </c>
      <c r="D36" s="2">
        <v>10417.9635908</v>
      </c>
      <c r="E36" s="2">
        <v>9446.9607808000001</v>
      </c>
      <c r="F36" s="2">
        <v>0</v>
      </c>
      <c r="G36" s="2">
        <v>0</v>
      </c>
      <c r="H36" s="2">
        <v>0</v>
      </c>
      <c r="I36" s="2">
        <f t="shared" si="1"/>
        <v>1.8</v>
      </c>
      <c r="J36" s="2">
        <f t="shared" si="1"/>
        <v>10417.9635908</v>
      </c>
      <c r="K36" s="2">
        <f t="shared" si="1"/>
        <v>9446.9607808000001</v>
      </c>
      <c r="L36" s="2">
        <f t="shared" si="0"/>
        <v>971.00280999999995</v>
      </c>
      <c r="M36" s="2">
        <f t="shared" si="2"/>
        <v>136.9809313216</v>
      </c>
      <c r="N36" s="10">
        <f t="shared" si="3"/>
        <v>834.02187867839996</v>
      </c>
      <c r="O36" s="10">
        <f t="shared" si="4"/>
        <v>6.0885983956431629</v>
      </c>
    </row>
    <row r="37" spans="1:15" x14ac:dyDescent="0.25">
      <c r="A37" s="2">
        <v>311</v>
      </c>
      <c r="B37" s="2" t="s">
        <v>84</v>
      </c>
      <c r="C37" s="2">
        <v>0.32</v>
      </c>
      <c r="D37" s="2">
        <v>1280.81174624</v>
      </c>
      <c r="E37" s="2">
        <v>1147.12548352</v>
      </c>
      <c r="F37" s="2">
        <v>0</v>
      </c>
      <c r="G37" s="2">
        <v>0</v>
      </c>
      <c r="H37" s="2">
        <v>0</v>
      </c>
      <c r="I37" s="2">
        <f t="shared" si="1"/>
        <v>0.32</v>
      </c>
      <c r="J37" s="2">
        <f t="shared" si="1"/>
        <v>1280.81174624</v>
      </c>
      <c r="K37" s="2">
        <f t="shared" si="1"/>
        <v>1147.12548352</v>
      </c>
      <c r="L37" s="2">
        <f t="shared" si="0"/>
        <v>133.68626272000006</v>
      </c>
      <c r="M37" s="2">
        <f t="shared" si="2"/>
        <v>16.63331951104</v>
      </c>
      <c r="N37" s="10">
        <f t="shared" si="3"/>
        <v>117.05294320896006</v>
      </c>
      <c r="O37" s="10">
        <f t="shared" si="4"/>
        <v>7.0372569426847562</v>
      </c>
    </row>
    <row r="38" spans="1:15" x14ac:dyDescent="0.25">
      <c r="A38" s="2">
        <v>43</v>
      </c>
      <c r="B38" s="2" t="s">
        <v>85</v>
      </c>
      <c r="C38" s="2">
        <v>0.21</v>
      </c>
      <c r="D38" s="2">
        <v>1204.9913274800001</v>
      </c>
      <c r="E38" s="2">
        <v>1172.1612</v>
      </c>
      <c r="F38" s="2">
        <v>0</v>
      </c>
      <c r="G38" s="2">
        <v>0</v>
      </c>
      <c r="H38" s="2">
        <v>0</v>
      </c>
      <c r="I38" s="2">
        <f t="shared" si="1"/>
        <v>0.21</v>
      </c>
      <c r="J38" s="2">
        <f t="shared" si="1"/>
        <v>1204.9913274800001</v>
      </c>
      <c r="K38" s="2">
        <f t="shared" si="1"/>
        <v>1172.1612</v>
      </c>
      <c r="L38" s="2">
        <f t="shared" si="0"/>
        <v>32.830127480000101</v>
      </c>
      <c r="M38" s="2">
        <f t="shared" si="2"/>
        <v>16.996337399999998</v>
      </c>
      <c r="N38" s="10">
        <f t="shared" si="3"/>
        <v>15.833790080000103</v>
      </c>
      <c r="O38" s="10">
        <f t="shared" si="4"/>
        <v>0.93160012697795147</v>
      </c>
    </row>
    <row r="39" spans="1:15" x14ac:dyDescent="0.25">
      <c r="A39" s="2">
        <v>46</v>
      </c>
      <c r="B39" s="2" t="s">
        <v>86</v>
      </c>
      <c r="C39" s="2">
        <v>0.06</v>
      </c>
      <c r="D39" s="2">
        <v>350.48754767999998</v>
      </c>
      <c r="E39" s="2">
        <v>319.16274959999998</v>
      </c>
      <c r="F39" s="2">
        <v>0.04</v>
      </c>
      <c r="G39" s="2">
        <v>233.65836512000001</v>
      </c>
      <c r="H39" s="2">
        <v>212.77516639999999</v>
      </c>
      <c r="I39" s="2">
        <f t="shared" si="1"/>
        <v>1.9999999999999997E-2</v>
      </c>
      <c r="J39" s="2">
        <f t="shared" si="1"/>
        <v>116.82918255999996</v>
      </c>
      <c r="K39" s="2">
        <f t="shared" si="1"/>
        <v>106.38758319999999</v>
      </c>
      <c r="L39" s="2">
        <f t="shared" si="0"/>
        <v>10.441599359999969</v>
      </c>
      <c r="M39" s="2">
        <f t="shared" si="2"/>
        <v>1.5426199563999998</v>
      </c>
      <c r="N39" s="10">
        <f t="shared" si="3"/>
        <v>8.8989794035999701</v>
      </c>
      <c r="O39" s="10">
        <f t="shared" si="4"/>
        <v>5.7687438611694413</v>
      </c>
    </row>
    <row r="40" spans="1:15" x14ac:dyDescent="0.25">
      <c r="A40" s="2">
        <v>51</v>
      </c>
      <c r="B40" s="2" t="s">
        <v>87</v>
      </c>
      <c r="C40" s="2">
        <v>0.2</v>
      </c>
      <c r="D40" s="2">
        <v>1146.5767361999999</v>
      </c>
      <c r="E40" s="2">
        <v>1116.3440000000001</v>
      </c>
      <c r="F40" s="2">
        <v>0</v>
      </c>
      <c r="G40" s="2">
        <v>0</v>
      </c>
      <c r="H40" s="2">
        <v>0</v>
      </c>
      <c r="I40" s="2">
        <f t="shared" si="1"/>
        <v>0.2</v>
      </c>
      <c r="J40" s="2">
        <f t="shared" si="1"/>
        <v>1146.5767361999999</v>
      </c>
      <c r="K40" s="2">
        <f t="shared" si="1"/>
        <v>1116.3440000000001</v>
      </c>
      <c r="L40" s="2">
        <f t="shared" si="0"/>
        <v>30.232736199999863</v>
      </c>
      <c r="M40" s="2">
        <f t="shared" si="2"/>
        <v>16.186987999999999</v>
      </c>
      <c r="N40" s="10">
        <f t="shared" si="3"/>
        <v>14.045748199999863</v>
      </c>
      <c r="O40" s="10">
        <f t="shared" si="4"/>
        <v>0.86771845385935076</v>
      </c>
    </row>
    <row r="41" spans="1:15" x14ac:dyDescent="0.25">
      <c r="A41" s="2">
        <v>997</v>
      </c>
      <c r="B41" s="2" t="s">
        <v>88</v>
      </c>
      <c r="C41" s="2">
        <v>1878.751</v>
      </c>
      <c r="D41" s="2">
        <v>8854473.2376509998</v>
      </c>
      <c r="E41" s="2">
        <v>8233252.0280848304</v>
      </c>
      <c r="F41" s="2">
        <v>1.1000000000000001</v>
      </c>
      <c r="G41" s="2">
        <v>5246.0956404999997</v>
      </c>
      <c r="H41" s="2">
        <v>4829.7424499999997</v>
      </c>
      <c r="I41" s="2">
        <f t="shared" si="1"/>
        <v>1877.6510000000001</v>
      </c>
      <c r="J41" s="2">
        <f t="shared" si="1"/>
        <v>8849227.1420105007</v>
      </c>
      <c r="K41" s="2">
        <f t="shared" si="1"/>
        <v>8228422.2856348306</v>
      </c>
      <c r="L41" s="2">
        <f t="shared" si="0"/>
        <v>620804.85637567006</v>
      </c>
      <c r="M41" s="2">
        <f t="shared" si="2"/>
        <v>119312.12314170503</v>
      </c>
      <c r="N41" s="10">
        <f t="shared" si="3"/>
        <v>501492.733233965</v>
      </c>
      <c r="O41" s="10">
        <f t="shared" si="4"/>
        <v>4.2032001445347715</v>
      </c>
    </row>
    <row r="42" spans="1:15" x14ac:dyDescent="0.25">
      <c r="C42" s="11">
        <f t="shared" ref="C42:M42" si="5">SUM(C2:C41)</f>
        <v>6597.1009999999997</v>
      </c>
      <c r="D42" s="11">
        <f t="shared" si="5"/>
        <v>27823481.491430238</v>
      </c>
      <c r="E42" s="11">
        <f t="shared" si="5"/>
        <v>25829843.836160913</v>
      </c>
      <c r="F42" s="11">
        <f t="shared" si="5"/>
        <v>20.78</v>
      </c>
      <c r="G42" s="11">
        <f t="shared" si="5"/>
        <v>35970.262376530001</v>
      </c>
      <c r="H42" s="11">
        <f t="shared" si="5"/>
        <v>32784.855983200003</v>
      </c>
      <c r="I42" s="11">
        <f t="shared" si="5"/>
        <v>6576.320999999999</v>
      </c>
      <c r="J42" s="11">
        <f t="shared" si="5"/>
        <v>27787511.229053706</v>
      </c>
      <c r="K42" s="11">
        <f t="shared" si="5"/>
        <v>25797058.980177712</v>
      </c>
      <c r="L42" s="12">
        <f t="shared" si="5"/>
        <v>1990452.2488759898</v>
      </c>
      <c r="M42" s="11">
        <f t="shared" si="5"/>
        <v>374057.35521257669</v>
      </c>
      <c r="N42" s="11">
        <f>L42-M42</f>
        <v>1616394.8936634131</v>
      </c>
      <c r="O42" s="13">
        <f>N42/M42</f>
        <v>4.3212487901616488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F2BC-4A77-4623-97E3-221C5AA0A1F6}">
  <dimension ref="A1:Q30"/>
  <sheetViews>
    <sheetView tabSelected="1" topLeftCell="A10" workbookViewId="0">
      <selection activeCell="G17" sqref="G17"/>
    </sheetView>
  </sheetViews>
  <sheetFormatPr defaultRowHeight="15" x14ac:dyDescent="0.25"/>
  <sheetData>
    <row r="1" spans="1:7" x14ac:dyDescent="0.25">
      <c r="A1">
        <v>50000</v>
      </c>
      <c r="B1">
        <v>1</v>
      </c>
      <c r="C1">
        <f>+A1*B1</f>
        <v>50000</v>
      </c>
      <c r="D1">
        <f>+B1*1%</f>
        <v>0.01</v>
      </c>
      <c r="E1">
        <f>+B1-D1</f>
        <v>0.99</v>
      </c>
      <c r="F1">
        <f>+A1*E1</f>
        <v>49500</v>
      </c>
      <c r="G1" s="15">
        <v>0.04</v>
      </c>
    </row>
    <row r="2" spans="1:7" x14ac:dyDescent="0.25">
      <c r="D2" t="s">
        <v>89</v>
      </c>
      <c r="E2" t="s">
        <v>90</v>
      </c>
      <c r="F2" t="s">
        <v>91</v>
      </c>
      <c r="G2" t="s">
        <v>92</v>
      </c>
    </row>
    <row r="3" spans="1:7" x14ac:dyDescent="0.25">
      <c r="G3" t="s">
        <v>93</v>
      </c>
    </row>
    <row r="16" spans="1:7" x14ac:dyDescent="0.25">
      <c r="D16" t="s">
        <v>89</v>
      </c>
      <c r="G16" t="s">
        <v>95</v>
      </c>
    </row>
    <row r="17" spans="3:17" x14ac:dyDescent="0.25">
      <c r="D17" t="s">
        <v>94</v>
      </c>
      <c r="E17">
        <v>1</v>
      </c>
      <c r="F17">
        <v>4000</v>
      </c>
      <c r="G17">
        <v>100</v>
      </c>
      <c r="H17">
        <f>+F17-G17</f>
        <v>3900</v>
      </c>
    </row>
    <row r="18" spans="3:17" x14ac:dyDescent="0.25">
      <c r="D18" t="s">
        <v>91</v>
      </c>
      <c r="E18">
        <v>1</v>
      </c>
      <c r="F18">
        <v>5000</v>
      </c>
      <c r="G18">
        <v>250</v>
      </c>
      <c r="H18">
        <f>+F18-G18</f>
        <v>4750</v>
      </c>
    </row>
    <row r="19" spans="3:17" x14ac:dyDescent="0.25">
      <c r="D19" t="s">
        <v>96</v>
      </c>
    </row>
    <row r="21" spans="3:17" x14ac:dyDescent="0.25">
      <c r="C21" t="s">
        <v>99</v>
      </c>
      <c r="D21" t="s">
        <v>97</v>
      </c>
      <c r="F21" t="s">
        <v>98</v>
      </c>
    </row>
    <row r="23" spans="3:17" x14ac:dyDescent="0.25">
      <c r="C23" t="s">
        <v>100</v>
      </c>
    </row>
    <row r="25" spans="3:17" x14ac:dyDescent="0.25">
      <c r="C25" t="s">
        <v>101</v>
      </c>
    </row>
    <row r="26" spans="3:17" x14ac:dyDescent="0.25">
      <c r="C26" t="s">
        <v>102</v>
      </c>
      <c r="L26">
        <v>36</v>
      </c>
      <c r="M26">
        <v>4269.2536110000001</v>
      </c>
      <c r="N26">
        <v>317.396389</v>
      </c>
      <c r="O26">
        <f>L26*M26</f>
        <v>153693.129996</v>
      </c>
      <c r="P26">
        <f>L26*N26</f>
        <v>11426.270004</v>
      </c>
      <c r="Q26">
        <f>M26-N26</f>
        <v>3951.8572220000001</v>
      </c>
    </row>
    <row r="27" spans="3:17" x14ac:dyDescent="0.25">
      <c r="C27" t="s">
        <v>103</v>
      </c>
    </row>
    <row r="28" spans="3:17" x14ac:dyDescent="0.25">
      <c r="L28">
        <v>45.8</v>
      </c>
      <c r="M28">
        <v>2.8</v>
      </c>
      <c r="N28">
        <f>L28*M28%</f>
        <v>1.2823999999999998</v>
      </c>
      <c r="O28">
        <f>L28-N28</f>
        <v>44.517599999999995</v>
      </c>
    </row>
    <row r="30" spans="3:17" x14ac:dyDescent="0.25">
      <c r="L30">
        <v>36</v>
      </c>
      <c r="M30">
        <v>4269.2536110000001</v>
      </c>
      <c r="N30">
        <f>L30*M30</f>
        <v>153693.129996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Manickam</cp:lastModifiedBy>
  <dcterms:created xsi:type="dcterms:W3CDTF">2020-01-25T10:45:55Z</dcterms:created>
  <dcterms:modified xsi:type="dcterms:W3CDTF">2020-01-25T14:01:38Z</dcterms:modified>
</cp:coreProperties>
</file>