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LENOVO\Documents\Inferencia estadística\"/>
    </mc:Choice>
  </mc:AlternateContent>
  <xr:revisionPtr revIDLastSave="0" documentId="13_ncr:1_{A0212465-17F4-4787-8176-302DE719CA3F}" xr6:coauthVersionLast="47" xr6:coauthVersionMax="47" xr10:uidLastSave="{00000000-0000-0000-0000-000000000000}"/>
  <bookViews>
    <workbookView xWindow="-108" yWindow="-108" windowWidth="23256" windowHeight="12576" firstSheet="12" activeTab="23" xr2:uid="{00000000-000D-0000-FFFF-FFFF00000000}"/>
  </bookViews>
  <sheets>
    <sheet name="Index" sheetId="14" r:id="rId1"/>
    <sheet name="7.2 theory" sheetId="15" r:id="rId2"/>
    <sheet name="7.2 theory v1" sheetId="25" r:id="rId3"/>
    <sheet name="7.2" sheetId="2" r:id="rId4"/>
    <sheet name="7.3 theory" sheetId="16" r:id="rId5"/>
    <sheet name="7.3" sheetId="8" r:id="rId6"/>
    <sheet name="7.4 - 7.5 theory" sheetId="17" r:id="rId7"/>
    <sheet name="7.4 - 7.5" sheetId="1" r:id="rId8"/>
    <sheet name="8.1 theory" sheetId="18" r:id="rId9"/>
    <sheet name="8.1" sheetId="3" r:id="rId10"/>
    <sheet name="8.2 theory" sheetId="19" r:id="rId11"/>
    <sheet name="8.2" sheetId="9" r:id="rId12"/>
    <sheet name="8.3 theory" sheetId="20" r:id="rId13"/>
    <sheet name="8.3" sheetId="4" r:id="rId14"/>
    <sheet name="8.4 theory" sheetId="21" r:id="rId15"/>
    <sheet name="8.4" sheetId="10" r:id="rId16"/>
    <sheet name="9.2 theory" sheetId="22" r:id="rId17"/>
    <sheet name="9.2" sheetId="5" r:id="rId18"/>
    <sheet name="9.3 theory" sheetId="23" r:id="rId19"/>
    <sheet name="9.3" sheetId="6" r:id="rId20"/>
    <sheet name="9.4 theory" sheetId="24" r:id="rId21"/>
    <sheet name="9.4" sheetId="7" r:id="rId22"/>
    <sheet name="4.5.1" sheetId="11" r:id="rId23"/>
    <sheet name="4.5.3" sheetId="12" r:id="rId24"/>
    <sheet name="Hoja3" sheetId="13" r:id="rId25"/>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69" i="2" l="1"/>
  <c r="E64" i="2"/>
  <c r="F64" i="2"/>
  <c r="F63" i="2"/>
  <c r="E63" i="2"/>
  <c r="C53" i="6"/>
  <c r="C34" i="3"/>
  <c r="D107" i="1"/>
  <c r="C40" i="8"/>
  <c r="C41" i="4"/>
  <c r="B14" i="14"/>
  <c r="B13" i="14"/>
  <c r="B12" i="14"/>
  <c r="B11" i="14"/>
  <c r="B10" i="14"/>
  <c r="B9" i="14"/>
  <c r="B8" i="14"/>
  <c r="B7" i="14"/>
  <c r="B6" i="14"/>
  <c r="B5" i="14"/>
  <c r="B4" i="14"/>
  <c r="B3" i="14"/>
  <c r="B2" i="14"/>
  <c r="G90" i="13"/>
  <c r="F103" i="13" s="1"/>
  <c r="F90" i="13"/>
  <c r="E104" i="13" s="1"/>
  <c r="E90" i="13"/>
  <c r="D105" i="13" s="1"/>
  <c r="D90" i="13"/>
  <c r="C101" i="13" s="1"/>
  <c r="G89" i="13"/>
  <c r="F98" i="13" s="1"/>
  <c r="F89" i="13"/>
  <c r="E95" i="13" s="1"/>
  <c r="E89" i="13"/>
  <c r="D98" i="13" s="1"/>
  <c r="D89" i="13"/>
  <c r="C96" i="13" s="1"/>
  <c r="E61" i="13"/>
  <c r="E60" i="13"/>
  <c r="E59" i="13"/>
  <c r="E58" i="13"/>
  <c r="D61" i="13"/>
  <c r="D60" i="13"/>
  <c r="D59" i="13"/>
  <c r="D58" i="13"/>
  <c r="C49" i="13"/>
  <c r="C29" i="13"/>
  <c r="C50" i="13"/>
  <c r="C27" i="13"/>
  <c r="F130" i="13" s="1"/>
  <c r="C48" i="13"/>
  <c r="C28" i="13"/>
  <c r="C47" i="13"/>
  <c r="D52" i="13" s="1"/>
  <c r="E140" i="13" s="1"/>
  <c r="C61" i="11"/>
  <c r="C127" i="13" l="1"/>
  <c r="C124" i="13"/>
  <c r="D129" i="13"/>
  <c r="E98" i="13"/>
  <c r="D94" i="13"/>
  <c r="D95" i="13"/>
  <c r="E96" i="13"/>
  <c r="E97" i="13"/>
  <c r="C95" i="13"/>
  <c r="C97" i="13"/>
  <c r="F95" i="13"/>
  <c r="C98" i="13"/>
  <c r="D127" i="13"/>
  <c r="C121" i="13"/>
  <c r="E101" i="13"/>
  <c r="E103" i="13"/>
  <c r="D128" i="13"/>
  <c r="C104" i="13"/>
  <c r="E105" i="13"/>
  <c r="E123" i="13"/>
  <c r="F128" i="13"/>
  <c r="E127" i="13"/>
  <c r="D121" i="13"/>
  <c r="F127" i="13"/>
  <c r="E102" i="13"/>
  <c r="E121" i="13"/>
  <c r="C128" i="13"/>
  <c r="C102" i="13"/>
  <c r="C123" i="13"/>
  <c r="C103" i="13"/>
  <c r="D123" i="13"/>
  <c r="E128" i="13"/>
  <c r="C105" i="13"/>
  <c r="F94" i="13"/>
  <c r="F123" i="13"/>
  <c r="C129" i="13"/>
  <c r="F101" i="13"/>
  <c r="D124" i="13"/>
  <c r="D97" i="13"/>
  <c r="F105" i="13"/>
  <c r="F124" i="13"/>
  <c r="D96" i="13"/>
  <c r="D99" i="13" s="1"/>
  <c r="F104" i="13"/>
  <c r="E124" i="13"/>
  <c r="D101" i="13"/>
  <c r="C94" i="13"/>
  <c r="C99" i="13" s="1"/>
  <c r="C125" i="13"/>
  <c r="D102" i="13"/>
  <c r="D125" i="13"/>
  <c r="D103" i="13"/>
  <c r="E125" i="13"/>
  <c r="D77" i="13"/>
  <c r="F140" i="13" s="1"/>
  <c r="F97" i="13"/>
  <c r="D130" i="13"/>
  <c r="F96" i="13"/>
  <c r="E129" i="13"/>
  <c r="F121" i="13"/>
  <c r="E94" i="13"/>
  <c r="E99" i="13" s="1"/>
  <c r="F102" i="13"/>
  <c r="E122" i="13"/>
  <c r="E126" i="13"/>
  <c r="E130" i="13"/>
  <c r="F125" i="13"/>
  <c r="F129" i="13"/>
  <c r="D104" i="13"/>
  <c r="C122" i="13"/>
  <c r="C126" i="13"/>
  <c r="C130" i="13"/>
  <c r="D122" i="13"/>
  <c r="D126" i="13"/>
  <c r="F122" i="13"/>
  <c r="F126" i="13"/>
  <c r="D25" i="11"/>
  <c r="D26" i="11"/>
  <c r="D27" i="11"/>
  <c r="D29" i="11"/>
  <c r="D30" i="11"/>
  <c r="D31" i="11"/>
  <c r="D36" i="11" s="1"/>
  <c r="C60" i="11"/>
  <c r="G60" i="11" s="1"/>
  <c r="D106" i="13" l="1"/>
  <c r="C106" i="13"/>
  <c r="F99" i="13"/>
  <c r="D34" i="11"/>
  <c r="E106" i="13"/>
  <c r="D132" i="13"/>
  <c r="D140" i="13" s="1"/>
  <c r="D35" i="11"/>
  <c r="D38" i="11" s="1"/>
  <c r="F106" i="13"/>
  <c r="D40" i="11"/>
  <c r="C55" i="7" a="1"/>
  <c r="C55" i="7" s="1"/>
  <c r="D27" i="7"/>
  <c r="C27" i="7"/>
  <c r="E26" i="7"/>
  <c r="E25" i="7"/>
  <c r="E24" i="7"/>
  <c r="D24" i="6"/>
  <c r="D23" i="6"/>
  <c r="D22" i="6"/>
  <c r="D21" i="6"/>
  <c r="D20" i="6"/>
  <c r="C25" i="6"/>
  <c r="B25" i="6"/>
  <c r="B18" i="5"/>
  <c r="G18" i="5"/>
  <c r="F18" i="5"/>
  <c r="E18" i="5"/>
  <c r="C18" i="5"/>
  <c r="D18" i="5"/>
  <c r="C53" i="10"/>
  <c r="B51" i="10"/>
  <c r="B50" i="10"/>
  <c r="D48" i="10"/>
  <c r="D47" i="10"/>
  <c r="B41" i="4"/>
  <c r="B22" i="4"/>
  <c r="B21" i="4"/>
  <c r="C37" i="9"/>
  <c r="C39" i="9" s="1"/>
  <c r="C40" i="9" s="1"/>
  <c r="C33" i="3"/>
  <c r="C41" i="8"/>
  <c r="C43" i="8" s="1"/>
  <c r="C62" i="2"/>
  <c r="C63" i="2" s="1"/>
  <c r="C67" i="2"/>
  <c r="C64" i="2"/>
  <c r="C66" i="2"/>
  <c r="C59" i="1"/>
  <c r="C106" i="1"/>
  <c r="C62" i="1"/>
  <c r="C61" i="1"/>
  <c r="C65" i="1"/>
  <c r="C64" i="1"/>
  <c r="C56" i="1"/>
  <c r="C55" i="1"/>
  <c r="D42" i="11" l="1"/>
  <c r="D45" i="11" s="1"/>
  <c r="C53" i="11" s="1"/>
  <c r="C43" i="4"/>
  <c r="C44" i="4"/>
  <c r="G27" i="2"/>
  <c r="G26" i="2"/>
  <c r="G25" i="2"/>
  <c r="G40" i="2"/>
  <c r="G24" i="2"/>
  <c r="G39" i="2"/>
  <c r="G23" i="2"/>
  <c r="G36" i="2"/>
  <c r="G35" i="2"/>
  <c r="G34" i="2"/>
  <c r="G32" i="2"/>
  <c r="G31" i="2"/>
  <c r="G30" i="2"/>
  <c r="G38" i="2"/>
  <c r="G22" i="2"/>
  <c r="G37" i="2"/>
  <c r="G29" i="2"/>
  <c r="G28" i="2"/>
  <c r="G33" i="2"/>
  <c r="G41" i="2"/>
  <c r="D111" i="13"/>
  <c r="G140" i="13" s="1"/>
  <c r="D141" i="13" s="1"/>
  <c r="B36" i="5"/>
  <c r="B37" i="5" s="1"/>
  <c r="C36" i="3"/>
  <c r="C37" i="3"/>
  <c r="C70" i="2"/>
  <c r="E27" i="7"/>
  <c r="H26" i="7" s="1"/>
  <c r="D25" i="6"/>
  <c r="B55" i="10"/>
  <c r="B56" i="10" s="1"/>
  <c r="B44" i="4"/>
  <c r="B43" i="4"/>
  <c r="C105" i="1"/>
  <c r="C68" i="1"/>
  <c r="C69" i="1"/>
  <c r="G42" i="2" l="1"/>
  <c r="G43" i="2" s="1"/>
  <c r="G44" i="2" s="1"/>
  <c r="G24" i="7"/>
  <c r="H25" i="7"/>
  <c r="G25" i="7"/>
  <c r="I25" i="7" s="1"/>
  <c r="G26" i="7"/>
  <c r="I26" i="7" s="1"/>
  <c r="H24" i="7"/>
  <c r="H27" i="7" s="1"/>
  <c r="F20" i="6"/>
  <c r="G24" i="6"/>
  <c r="F24" i="6"/>
  <c r="G23" i="6"/>
  <c r="F23" i="6"/>
  <c r="H23" i="6" s="1"/>
  <c r="G22" i="6"/>
  <c r="F22" i="6"/>
  <c r="H22" i="6" s="1"/>
  <c r="G21" i="6"/>
  <c r="F21" i="6"/>
  <c r="H21" i="6" s="1"/>
  <c r="G20" i="6"/>
  <c r="G25" i="6" s="1"/>
  <c r="H24" i="6" l="1"/>
  <c r="C56" i="7"/>
  <c r="C57" i="7" s="1"/>
  <c r="C54" i="6"/>
  <c r="C55" i="6" s="1"/>
  <c r="I24" i="7"/>
  <c r="I27" i="7" s="1"/>
  <c r="G27" i="7"/>
  <c r="F25" i="6"/>
  <c r="H20" i="6"/>
  <c r="H25"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C18" authorId="0" shapeId="0" xr:uid="{00000000-0006-0000-0100-000001000000}">
      <text>
        <r>
          <rPr>
            <b/>
            <sz val="9"/>
            <color indexed="81"/>
            <rFont val="Tahoma"/>
            <family val="2"/>
          </rPr>
          <t>Advisor:</t>
        </r>
        <r>
          <rPr>
            <sz val="9"/>
            <color indexed="81"/>
            <rFont val="Tahoma"/>
            <family val="2"/>
          </rPr>
          <t xml:space="preserve">
If we do not know or if we are not told that the population is normal and the sample size is small, we must then look at a graph of the sample data. A histogram or a modified boxplot is probably best suited for looking at the sample data.</t>
        </r>
      </text>
    </comment>
    <comment ref="C19" authorId="0" shapeId="0" xr:uid="{00000000-0006-0000-0100-000002000000}">
      <text>
        <r>
          <rPr>
            <b/>
            <sz val="9"/>
            <color indexed="81"/>
            <rFont val="Tahoma"/>
            <family val="2"/>
          </rPr>
          <t>Advisor:</t>
        </r>
        <r>
          <rPr>
            <sz val="9"/>
            <color indexed="81"/>
            <rFont val="Tahoma"/>
            <family val="2"/>
          </rPr>
          <t xml:space="preserve">
If the sample size is less than 30, we must be cautious of outliers or skewness in the data. Since normal distributions drop off quickly, it is unlikely to take a sample from a normal population and have the sample contain outliers or skewness. Outliers and strong skewness in a sample can be an indication that the population from which the sample is drawn mightbe non-normal.</t>
        </r>
      </text>
    </comment>
    <comment ref="C20" authorId="0" shapeId="0" xr:uid="{00000000-0006-0000-0100-000003000000}">
      <text>
        <r>
          <rPr>
            <b/>
            <sz val="9"/>
            <color indexed="81"/>
            <rFont val="Tahoma"/>
            <family val="2"/>
          </rPr>
          <t>Advisor:</t>
        </r>
        <r>
          <rPr>
            <sz val="9"/>
            <color indexed="81"/>
            <rFont val="Tahoma"/>
            <family val="2"/>
          </rPr>
          <t xml:space="preserve">
If the sample is large, we know that no matter what the population distribution looks like, we are guaranteed that the sampling distribution will be approximately normal.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C38" authorId="0" shapeId="0" xr:uid="{89C59095-7041-4FAD-9D85-26FD498BC6FC}">
      <text>
        <r>
          <rPr>
            <b/>
            <sz val="9"/>
            <color indexed="81"/>
            <rFont val="Tahoma"/>
            <family val="2"/>
          </rPr>
          <t>Nota:</t>
        </r>
        <r>
          <rPr>
            <sz val="9"/>
            <color indexed="81"/>
            <rFont val="Tahoma"/>
            <family val="2"/>
          </rPr>
          <t xml:space="preserve">
Si no sabemos o si no nos dicen que la población es normal y el tamaño de la muestra es pequeño, entonces debemos mirar una gráfica de los datos de la muestra. Un histograma o un gráfico de caja modificado es probablemente el más adecuado para observar los datos de muestra.</t>
        </r>
      </text>
    </comment>
    <comment ref="C39" authorId="0" shapeId="0" xr:uid="{699B998E-1398-432E-94D3-B5DB100D1DE4}">
      <text>
        <r>
          <rPr>
            <b/>
            <sz val="9"/>
            <color indexed="81"/>
            <rFont val="Tahoma"/>
            <family val="2"/>
          </rPr>
          <t>Nota:</t>
        </r>
        <r>
          <rPr>
            <sz val="9"/>
            <color indexed="81"/>
            <rFont val="Tahoma"/>
            <family val="2"/>
          </rPr>
          <t xml:space="preserve">
Si el tamaño de la muestra es inferior a 30, debemos tener cuidado con los valores atípicos o la asimetría en los datos. Dado que las distribuciones normales caen rápidamente, es poco probable que se tome una muestra de una población normal y que la muestra contenga valores atípicos o asimétricos. Los valores atípicos y la fuerte asimetría en una muestra pueden ser una indicación de que la población de la que se extrae la muestra podría no ser normal.</t>
        </r>
      </text>
    </comment>
    <comment ref="C40" authorId="0" shapeId="0" xr:uid="{ED3A2B29-55BA-4798-B22E-81572835F18A}">
      <text>
        <r>
          <rPr>
            <b/>
            <sz val="9"/>
            <color indexed="81"/>
            <rFont val="Tahoma"/>
            <family val="2"/>
          </rPr>
          <t>Nota:</t>
        </r>
        <r>
          <rPr>
            <sz val="9"/>
            <color indexed="81"/>
            <rFont val="Tahoma"/>
            <family val="2"/>
          </rPr>
          <t xml:space="preserve">
Si la muestra es grande, sabemos que no importa cómo se vea la distribución de la población, tenemos la garantía de que la distribución muestral será aproximadamente normal.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C49" authorId="0" shapeId="0" xr:uid="{00000000-0006-0000-0300-000001000000}">
      <text>
        <r>
          <rPr>
            <b/>
            <sz val="9"/>
            <color indexed="81"/>
            <rFont val="Tahoma"/>
            <family val="2"/>
          </rPr>
          <t>Advisor:</t>
        </r>
        <r>
          <rPr>
            <sz val="9"/>
            <color indexed="81"/>
            <rFont val="Tahoma"/>
            <family val="2"/>
          </rPr>
          <t xml:space="preserve">
If we do not know or if we are not told that the population is normal and the sample size is small, we must then look at a graph of the sample data. A histogram or a modified boxplot is probably best suited for looking at the sample data.</t>
        </r>
      </text>
    </comment>
    <comment ref="C50" authorId="0" shapeId="0" xr:uid="{00000000-0006-0000-0300-000002000000}">
      <text>
        <r>
          <rPr>
            <b/>
            <sz val="9"/>
            <color indexed="81"/>
            <rFont val="Tahoma"/>
            <family val="2"/>
          </rPr>
          <t>Advisor:</t>
        </r>
        <r>
          <rPr>
            <sz val="9"/>
            <color indexed="81"/>
            <rFont val="Tahoma"/>
            <family val="2"/>
          </rPr>
          <t xml:space="preserve">
If the sample size is less than 30, we must be cautious of outliers or skewness in the data. Since normal distributions drop off quickly, it is unlikely to take a sample from a normal population and have the sample contain outliers or skewness. Outliers and strong skewness in a sample can be an indication that the population from which the sample is drawn mightbe non-normal.</t>
        </r>
      </text>
    </comment>
    <comment ref="C51" authorId="0" shapeId="0" xr:uid="{00000000-0006-0000-0300-000003000000}">
      <text>
        <r>
          <rPr>
            <b/>
            <sz val="9"/>
            <color indexed="81"/>
            <rFont val="Tahoma"/>
            <family val="2"/>
          </rPr>
          <t>Advisor:</t>
        </r>
        <r>
          <rPr>
            <sz val="9"/>
            <color indexed="81"/>
            <rFont val="Tahoma"/>
            <family val="2"/>
          </rPr>
          <t xml:space="preserve">
If the sample is large, we know that no matter what the population distribution looks like, we are guaranteed that the sampling distribution will be approximately normal.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C43" authorId="0" shapeId="0" xr:uid="{00000000-0006-0000-0400-000001000000}">
      <text>
        <r>
          <rPr>
            <b/>
            <sz val="9"/>
            <color indexed="81"/>
            <rFont val="Tahoma"/>
            <family val="2"/>
          </rPr>
          <t>LENOVO:</t>
        </r>
        <r>
          <rPr>
            <sz val="9"/>
            <color indexed="81"/>
            <rFont val="Tahoma"/>
            <family val="2"/>
          </rPr>
          <t xml:space="preserve">
https://www.dummies.com/article/technology/software/microsoft-products/excel/how-to-use-t-distributions-in-excel-152342/</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<sst xmlns="http://schemas.openxmlformats.org/spreadsheetml/2006/main" count="661" uniqueCount="502">
  <si>
    <t>7.4 Two-Sample t-Interval for the Difference Between Two Means</t>
  </si>
  <si>
    <t>We are sometimes interested in the difference in two population means, mu_1 – mu_2.</t>
  </si>
  <si>
    <t>Boys:</t>
  </si>
  <si>
    <t>Girls:</t>
  </si>
  <si>
    <t>Solution:</t>
  </si>
  <si>
    <t>Step 1:</t>
  </si>
  <si>
    <t>Let mu_1 = mean weekly mileage for male runners.</t>
  </si>
  <si>
    <t>Let mu_2 = mean weekly mileage for female runners.</t>
  </si>
  <si>
    <t>Assumptions and conditions that verify:</t>
  </si>
  <si>
    <t>Step 2: Since the assumptions and conditions have been met construct a two-sample t-interval.</t>
  </si>
  <si>
    <t>x_1 =</t>
  </si>
  <si>
    <t>x_2 =</t>
  </si>
  <si>
    <t>s_1 =</t>
  </si>
  <si>
    <t>s_2 =</t>
  </si>
  <si>
    <t>n_1 =</t>
  </si>
  <si>
    <t>n_2 =</t>
  </si>
  <si>
    <t>IC</t>
  </si>
  <si>
    <t>t =</t>
  </si>
  <si>
    <t>LI =</t>
  </si>
  <si>
    <t>LS =</t>
  </si>
  <si>
    <t>Step 3:We are 95% confident that the true difference in the means of</t>
  </si>
  <si>
    <t>male and female high-school cross-country runners in the state of Indiana</t>
  </si>
  <si>
    <t>is between –3.7 miles and 12.6 miles.</t>
  </si>
  <si>
    <t>• The assumptions and conditions for a two-sample hypothesis test for</t>
  </si>
  <si>
    <t>means are the same as the assumptions and conditions for a two-sample</t>
  </si>
  <si>
    <t>t-interval.</t>
  </si>
  <si>
    <t>The null hypothesis for this type of test can be written as:</t>
  </si>
  <si>
    <t>H_0 : mu_1 = mu_2 or H_0 : mu_1 – mu_2 = 0</t>
  </si>
  <si>
    <t>As with a one-sample t-test</t>
  </si>
  <si>
    <t xml:space="preserve"> the alternative hypothesis can be written</t>
  </si>
  <si>
    <t>with ≠, &lt;,  or &gt;.</t>
  </si>
  <si>
    <t>H0 : mu_1 = mu_2</t>
  </si>
  <si>
    <t>H0 : mu_1 ≠ mu_2</t>
  </si>
  <si>
    <t>df =</t>
  </si>
  <si>
    <t>p =</t>
  </si>
  <si>
    <t>Step 3: With a p-value of approximately 0.2760</t>
  </si>
  <si>
    <t xml:space="preserve"> we fail to reject the</t>
  </si>
  <si>
    <t>null hypothesis at any reasonable level of significance. We conclude that</t>
  </si>
  <si>
    <t>male and female cross-country runners do not differ in average weekly</t>
  </si>
  <si>
    <t>mileage.</t>
  </si>
  <si>
    <t>Pág. 142</t>
  </si>
  <si>
    <t>7.5 Two-Sample t-Test for the Difference Between Two Means</t>
  </si>
  <si>
    <t>7.2 One-Sample t-Interval for the Mean</t>
  </si>
  <si>
    <t>• Example 1: Nolan wanted to estimate the average number of miles</t>
  </si>
  <si>
    <t>that a typical Indiana high-school male cross-country runner would run</t>
  </si>
  <si>
    <t>over a one-week period. The following is a random sample of the number</t>
  </si>
  <si>
    <t>of miles per week run by 20 male high-school cross-country runners in</t>
  </si>
  <si>
    <t>the state of Indiana. Find a 90% confidence interval for the average</t>
  </si>
  <si>
    <t>number of miles run per week for all male high-school cross-country</t>
  </si>
  <si>
    <t>runners in the state of Indiana.</t>
  </si>
  <si>
    <t>1. Individuals are independent</t>
  </si>
  <si>
    <t>2. Normal population assumption.</t>
  </si>
  <si>
    <t>Step 2: Since the conditions are met, we will construct the confidence</t>
  </si>
  <si>
    <t>interval for the population mean, mu, using:</t>
  </si>
  <si>
    <t>x_ =</t>
  </si>
  <si>
    <t>s_ =</t>
  </si>
  <si>
    <t>Step 3: Conclude in context! We are 90% confident that the true average</t>
  </si>
  <si>
    <t>number of miles that Indiana high-school male cross-country runners</t>
  </si>
  <si>
    <t>run in a given week is between 44.314 and 54.286 miles</t>
  </si>
  <si>
    <t>7.3 One-Sample t-Test for the Mean</t>
  </si>
  <si>
    <t>• Example 2: A recent news broadcast stated that the typical U.S. teen</t>
  </si>
  <si>
    <t>plays an average of 15 hours of video games per week. A group of parents,</t>
  </si>
  <si>
    <t>at a meeting discussing the broadcast, believe that teens actually play</t>
  </si>
  <si>
    <t>more than 15 hours of video games per week. A random sample of 42</t>
  </si>
  <si>
    <t>teens is selected, and it is determined that the average number of hours</t>
  </si>
  <si>
    <t>that video games are played is 16.5 hours with a standard deviation of</t>
  </si>
  <si>
    <t>4.5 hours. Is there evidence to support the parents’ claim at the 5% level</t>
  </si>
  <si>
    <t>of significance?</t>
  </si>
  <si>
    <t>Step 1: We will conduct a one-sample t-test.</t>
  </si>
  <si>
    <t>per week.</t>
  </si>
  <si>
    <t>Let mu = mean number of hours that a typical teen plays video games</t>
  </si>
  <si>
    <t>H0 : mu = 15</t>
  </si>
  <si>
    <t>Ha : mu &gt; 15</t>
  </si>
  <si>
    <t>1. Individuals are independent.</t>
  </si>
  <si>
    <t>Step 2:</t>
  </si>
  <si>
    <t>t=</t>
  </si>
  <si>
    <t>n=</t>
  </si>
  <si>
    <t>s=</t>
  </si>
  <si>
    <t>mu=</t>
  </si>
  <si>
    <t>x_=</t>
  </si>
  <si>
    <t>df=</t>
  </si>
  <si>
    <t>Step 3:With a p-value of 0.0183, we reject the null hypothesis at the 5%</t>
  </si>
  <si>
    <t>level. There appears to be enough evidence to reject the null hypothesis</t>
  </si>
  <si>
    <t>and conclude that the typical teen plays more than 15 hours of video</t>
  </si>
  <si>
    <t>games per week.</t>
  </si>
  <si>
    <t>8.1 One-Sample z-Interval for Proportions</t>
  </si>
  <si>
    <t>Example 1: Cassidy is interested in knowing the percentage of</t>
  </si>
  <si>
    <t>fourth graders in the Indianapolis area who own a cell phone in hopes</t>
  </si>
  <si>
    <t>of convincing her parents that she should own one too. With the help of</t>
  </si>
  <si>
    <t>her favorite statistician, she gathers information from a random sample</t>
  </si>
  <si>
    <t>of 100 fourth graders in the Indianapolis area. She finds that 18 of the</t>
  </si>
  <si>
    <t>100 fourth graders sampled do indeed own a cell phone. Construct a</t>
  </si>
  <si>
    <t>90% confidence interval for the true proportion of fourth graders who</t>
  </si>
  <si>
    <t>own cell phones.</t>
  </si>
  <si>
    <t>Step 1: We want to estimate p, the true proportion of fourth graders who</t>
  </si>
  <si>
    <t>own cell phones. We must check the assumptions and conditions.</t>
  </si>
  <si>
    <t>2. Sample is large enough:</t>
  </si>
  <si>
    <t>Step 2: Since the assumptions and conditions for inference have been</t>
  </si>
  <si>
    <t>met, we will construct the one-proportion z-interval.</t>
  </si>
  <si>
    <t>p=</t>
  </si>
  <si>
    <t>z=</t>
  </si>
  <si>
    <t>LS=</t>
  </si>
  <si>
    <t>LI=</t>
  </si>
  <si>
    <t>Step 3: We are 90% confident that the true proportion of fourth graders</t>
  </si>
  <si>
    <t>who own cell phones in the Indianapolis area is between 11.68% and</t>
  </si>
  <si>
    <t>24.32%. Cassidy will remain one of those “unfortunate” fourth graders</t>
  </si>
  <si>
    <t>who do not own a cell phone.</t>
  </si>
  <si>
    <t>8.2 One-Sample z-Test for Proportions</t>
  </si>
  <si>
    <t>• Provided that the assumptions and conditions for a one-proportion</t>
  </si>
  <si>
    <t>z-test are met, we can calculate the test statistic using:</t>
  </si>
  <si>
    <t>• Example 3: A beverage company claims that 45% of adults drink diet</t>
  </si>
  <si>
    <t>soda. Skeptical about the claim, Addison obtains a random sample of</t>
  </si>
  <si>
    <t>1000 adults and finds that 419 of them drink diet soda. Is there evidence</t>
  </si>
  <si>
    <t>to support Addison's suspicion that less than 45% of adults drink diet</t>
  </si>
  <si>
    <t>soda?</t>
  </si>
  <si>
    <t>p_0=</t>
  </si>
  <si>
    <t>p^=</t>
  </si>
  <si>
    <t>Step 1: We will conduct a one-proportion z-test.</t>
  </si>
  <si>
    <t>Let p = proportion of all adults who drink diet soda</t>
  </si>
  <si>
    <t>H0 : p = 0.45</t>
  </si>
  <si>
    <t>Ha : p &lt; 0.45</t>
  </si>
  <si>
    <t>Step 2: The assumptions and conditions for inference have been met; we</t>
  </si>
  <si>
    <t>will perform a one-proportion z-test.</t>
  </si>
  <si>
    <t>Step 3: With a p-value of 0.0244, we reject the null hypothesis at the</t>
  </si>
  <si>
    <t>5% level. We conclude that the proportion of adults who drink diet soda</t>
  </si>
  <si>
    <t>is less then 45%.</t>
  </si>
  <si>
    <t>8.3 Two-Sample z-Interval for Difference Between Two Proportions</t>
  </si>
  <si>
    <t>• We are sometimes interested in comparing the proportion of successes</t>
  </si>
  <si>
    <t>between two groups. For example, we might be interested in knowing the</t>
  </si>
  <si>
    <t>difference in the proportion of males and females who text while driving.</t>
  </si>
  <si>
    <t>• Example 4: Nolan hopes to determine the difference in the proportion</t>
  </si>
  <si>
    <t>of males and females who play video games at least 4 days per week.</t>
  </si>
  <si>
    <t>Two independent random samples of size 200 are obtained. Of the</t>
  </si>
  <si>
    <t>200 girls surveyed, 158 play video games at least 4 days per week.</t>
  </si>
  <si>
    <t>Of the 200 boys surveyed, 176 play video games at least 4 days per week.</t>
  </si>
  <si>
    <t>Construct a 99% confidence interval to help answer Nolan’s question.</t>
  </si>
  <si>
    <t>Step 1: We want to estimate p1 – p2.</t>
  </si>
  <si>
    <t>p_1=</t>
  </si>
  <si>
    <t>p_2=</t>
  </si>
  <si>
    <t>n_1=</t>
  </si>
  <si>
    <t>n_2=</t>
  </si>
  <si>
    <t>1. Samples are independent of each other.</t>
  </si>
  <si>
    <t>2. Individuals in each sample are independent.</t>
  </si>
  <si>
    <t>3. Both samples are large enough:</t>
  </si>
  <si>
    <t>Step 2: The assumptions and conditions are met; we are safe to construct</t>
  </si>
  <si>
    <t>a two-proportion z-interval.</t>
  </si>
  <si>
    <t>Step 3:We are 99% confident that the true difference in the proportion</t>
  </si>
  <si>
    <t>of boys and girls who play video games at least 4 days per week is</t>
  </si>
  <si>
    <t>between –.49% and 18.49%.</t>
  </si>
  <si>
    <t>• Keep in mind that the interval contains zero. This means that zero is a</t>
  </si>
  <si>
    <t>plausible value for the difference in the proportion of boys and girls who</t>
  </si>
  <si>
    <t>play video games at least 4 days per week.</t>
  </si>
  <si>
    <t>8.4 Two-Sample z-Test for Difference Between Two Proportions</t>
  </si>
  <si>
    <t>• We are sometimes interested in knowing whether or not two population</t>
  </si>
  <si>
    <t>proportions are really different from one another.</t>
  </si>
  <si>
    <t>• Example 5: A local college is interested in knowing if the proportion</t>
  </si>
  <si>
    <t>of high school students taking a fourth year of math is greater for students</t>
  </si>
  <si>
    <t>in suburban schools than in rural schools. To help answer this question,</t>
  </si>
  <si>
    <t>the college obtains a random sample of 500 senior students from suburban</t>
  </si>
  <si>
    <t>school districts and a random sample of 450 senior students from rural</t>
  </si>
  <si>
    <t>school districts across the country. The survey reveals that, of the</t>
  </si>
  <si>
    <t>500 suburban students, 323 are taking a fourth year of math while only</t>
  </si>
  <si>
    <t>279 of the 450 rural students are taking a fourth year of math. Is there</t>
  </si>
  <si>
    <t>evidence to suggest that the proportion of seniors taking a fourth year of</t>
  </si>
  <si>
    <t>math in suburban school districts is greater than the proportion of seniors</t>
  </si>
  <si>
    <t>taking a fourth year of math in rural school districts at the 5% level?</t>
  </si>
  <si>
    <t>p1 = proportion of seniors taking a fourth year of math</t>
  </si>
  <si>
    <t>in suburban schools</t>
  </si>
  <si>
    <t>p2 = proportion of seniors taking a fourth year of math</t>
  </si>
  <si>
    <t>in rural schools</t>
  </si>
  <si>
    <t>H0 : p1 = p2</t>
  </si>
  <si>
    <t>Ha : p1 &gt; p2</t>
  </si>
  <si>
    <t>Step 2: Because the assumptions and conditions for inference have been</t>
  </si>
  <si>
    <t>met, we should be safe to perform a two-sample z-test.</t>
  </si>
  <si>
    <t>pooled proportion pˆ =</t>
  </si>
  <si>
    <t>p1^=</t>
  </si>
  <si>
    <t>p2^=</t>
  </si>
  <si>
    <t>Step 3: With a p-value of 0.2031, we fail to reject the null hypothesis at</t>
  </si>
  <si>
    <t>the 5% level. We conclude that the proportion of seniors taking a fourth</t>
  </si>
  <si>
    <t>year of math in suburban schools is not greater than the proportion of</t>
  </si>
  <si>
    <t>seniors taking a fourth year of math in rural schools.</t>
  </si>
  <si>
    <t>No entiendo el cálculo</t>
  </si>
  <si>
    <t>• Example 1: Mars Candy claims that plain M&amp;M’s candies are manufactured</t>
  </si>
  <si>
    <t>in the following proportions: 13% brown and red, 14% yellow,</t>
  </si>
  <si>
    <t>24% blue, 20% orange, and 16% green. Using a 1.69-ounce bag of plain</t>
  </si>
  <si>
    <t>M&amp;M’s, test the manufacturer’s claim at the 5% level of significance.</t>
  </si>
  <si>
    <t>For this example, we will use the following counts obtained from a</t>
  </si>
  <si>
    <t>1.69-ounce bag of plain M&amp;M’s. We can find the expected number for</t>
  </si>
  <si>
    <t>each color by multiplying the total number of M&amp;M’s in the bag by the</t>
  </si>
  <si>
    <t>claimed proportion for each color. There were 56 M&amp;M’s in the bag.</t>
  </si>
  <si>
    <t>Figure 9.2 contains the observed counts as well as the expected counts</t>
  </si>
  <si>
    <t>for each of the six different colors. The expected counts for each color</t>
  </si>
  <si>
    <t>can be found by multiplying 56 (the total number of M&amp;M’s in the bag)</t>
  </si>
  <si>
    <t>by the corresponding claimed proportion for each color.</t>
  </si>
  <si>
    <t>Observed</t>
  </si>
  <si>
    <t>Expected</t>
  </si>
  <si>
    <t>Red</t>
  </si>
  <si>
    <t>Yellow</t>
  </si>
  <si>
    <t>Green</t>
  </si>
  <si>
    <t>Brown</t>
  </si>
  <si>
    <t>Orange</t>
  </si>
  <si>
    <t>Blue</t>
  </si>
  <si>
    <t>Total</t>
  </si>
  <si>
    <t>Step 1:We will use a chi-square goodness of fit test to test the manufacturer’s</t>
  </si>
  <si>
    <t>claim for the proportion of brown, red, yellow, orange, green, and</t>
  </si>
  <si>
    <t>blue M&amp;M’s.</t>
  </si>
  <si>
    <t>H0 : The manufacturer’s claim for the given proportions are correct</t>
  </si>
  <si>
    <t>That is:</t>
  </si>
  <si>
    <t>pbrown = 0.13 pred = 0.13 pyellow = 0.14 pblue = 0.24 porange = 0.20 pgreen = 0.16</t>
  </si>
  <si>
    <t>Ha : At least one of these proportions is incorrect</t>
  </si>
  <si>
    <t>9.2 Chi-Square Test for Goodness of Fit</t>
  </si>
  <si>
    <t>1. Data are in counts.</t>
  </si>
  <si>
    <t>2. Data are independent.</t>
  </si>
  <si>
    <t>3. Sample is large enough.</t>
  </si>
  <si>
    <t>χ2=</t>
  </si>
  <si>
    <t>Step 3:With a p-value of approximately 0.7244, we fail to reject the</t>
  </si>
  <si>
    <t>null hypothesis at the 5% level of significance. We conclude that</t>
  </si>
  <si>
    <t>the proportions of colors of M&amp;M’s candies are not different from</t>
  </si>
  <si>
    <t>the proportions claimed by the manufacturer.</t>
  </si>
  <si>
    <t>9.3 Chi-Square Test for Homogeneity of Populations</t>
  </si>
  <si>
    <t>• In Chapter 8, we discussed how to compare two proportions from</t>
  </si>
  <si>
    <t>two different groups using two-proportion z-procedures. We sometimes</t>
  </si>
  <si>
    <t>need to compare proportions across multiple groups. When we want to</t>
  </si>
  <si>
    <t>know if category proportions are the same for each group, we use the</t>
  </si>
  <si>
    <t>Chi-Square Test for Homogeneity.</t>
  </si>
  <si>
    <t>• Example 2: A group of physicians specializing in weight loss is</t>
  </si>
  <si>
    <t>interested in knowing whether appetite suppressants are effective in</t>
  </si>
  <si>
    <t>helping people lose weight. They are curious to know if they should</t>
  </si>
  <si>
    <t>recommend regular exercise, appetite suppressants, or both to their</t>
  </si>
  <si>
    <t>patients. Suppose that a controlled experiment were conducted yielding</t>
  </si>
  <si>
    <t>the following results (see Figure 9.3). We will consider the proportion</t>
  </si>
  <si>
    <t>of those who lose at least 10 lbs. in a four-week period of time to be a</t>
  </si>
  <si>
    <t>success.</t>
  </si>
  <si>
    <t>Treatment</t>
  </si>
  <si>
    <t>Success</t>
  </si>
  <si>
    <t>Failure</t>
  </si>
  <si>
    <t>Exercise only</t>
  </si>
  <si>
    <t>Drug only</t>
  </si>
  <si>
    <t>Exercise &amp; Drug</t>
  </si>
  <si>
    <t>Exercise &amp; Placebo</t>
  </si>
  <si>
    <t>Placebo only</t>
  </si>
  <si>
    <t>Step 1: We want to compare the proportions of patients who lost at least</t>
  </si>
  <si>
    <t>10 lbs. in a four-week period in the populations of patients who used</t>
  </si>
  <si>
    <t>exercise only (p1), did not exercise but took an appetite suppressant (p2),</t>
  </si>
  <si>
    <t>exercised and took the suppressant (p3), exercised and took a placebo</t>
  </si>
  <si>
    <t>(p4), and took a placebo only (p5). We will use a chi-square test for</t>
  </si>
  <si>
    <t>homogeneity of populations.</t>
  </si>
  <si>
    <t>H0 : p1 = p2 = p3 = p4 = p5</t>
  </si>
  <si>
    <t>Ha : Not all five proportions are equal</t>
  </si>
  <si>
    <t>Assumption and conditions that verify:</t>
  </si>
  <si>
    <t>Data are in counts.</t>
  </si>
  <si>
    <t>Data are independent.</t>
  </si>
  <si>
    <t>Sample is large enough.</t>
  </si>
  <si>
    <t>Step 2:With the assumptions and conditions met, we will conduct a</t>
  </si>
  <si>
    <t>chi-square test for homogeneity of populations. We can find the test</t>
  </si>
  <si>
    <t>statistic using:</t>
  </si>
  <si>
    <t>Step 3: With a p-value of 0.6512, we fail to reject the null hypothesis.</t>
  </si>
  <si>
    <t>We conclude that there is not a difference in the proportions of patients</t>
  </si>
  <si>
    <t>who would lose at least 10 lbs. in a four-week period in the populations</t>
  </si>
  <si>
    <t>of patients who: exercise only (p1), do not exercise but take an appetite</t>
  </si>
  <si>
    <t>suppressant (p2), exercise and take the suppressant (p3), exercise and take</t>
  </si>
  <si>
    <t>a placebo (p4), and take a placebo only (p5). The appetite suppressant</t>
  </si>
  <si>
    <t>does not appear to help patients lose weight.</t>
  </si>
  <si>
    <t>9.4 Chi-Square Test for Independence/Association</t>
  </si>
  <si>
    <t>• We use a Chi-Square Test for Independence/Association to determine</t>
  </si>
  <si>
    <t>whether there is an association between two categorical variables in a</t>
  </si>
  <si>
    <t>single population. As with the chi-square test for homogeneity, the data</t>
  </si>
  <si>
    <t>are usually given in two-way tables. When testing for independence/</t>
  </si>
  <si>
    <t>association, the two-way tables are called contingency tables because</t>
  </si>
  <si>
    <t>we are classifying individuals into two categorical variables.</t>
  </si>
  <si>
    <t>• Remember that in a test of independence/association, there is a single</t>
  </si>
  <si>
    <t>sample from a single population. The individuals within the samples are</t>
  </si>
  <si>
    <t>classified according to two categorical variables. The chi-square test for</t>
  </si>
  <si>
    <t>homogeneity, on the other hand, takes only one sample from each of the</t>
  </si>
  <si>
    <t>populations of interest. Each individual from the sample is categorized</t>
  </si>
  <si>
    <t>based on a single variable. Thus, the null and alternative hypotheses</t>
  </si>
  <si>
    <t>differ depending on how the study was designed.</t>
  </si>
  <si>
    <t>• Example 3: You wish to evaluate the association between a person’s</t>
  </si>
  <si>
    <t>gender and attitude toward spending money on public education. You</t>
  </si>
  <si>
    <t>obtain a random sample from your community and construct the</t>
  </si>
  <si>
    <t>contingency table shown in Figure 9.4.</t>
  </si>
  <si>
    <t>Female</t>
  </si>
  <si>
    <t>Male</t>
  </si>
  <si>
    <t>Opinion</t>
  </si>
  <si>
    <t>Spend less</t>
  </si>
  <si>
    <t>Spend same</t>
  </si>
  <si>
    <t>Spend more</t>
  </si>
  <si>
    <t>H0 : There is no association between gender and attitudes toward</t>
  </si>
  <si>
    <t>educational spending</t>
  </si>
  <si>
    <t>H0 : There is an association between gender and attitudes toward</t>
  </si>
  <si>
    <t>Step 2: We have verified the conditions for inference for a chi-square</t>
  </si>
  <si>
    <t>test of association/independence. We are safe to find the chi-square test</t>
  </si>
  <si>
    <t>statistic:</t>
  </si>
  <si>
    <t>Step 3: With a p-value of 0.0322, we reject the null hypothesis. There</t>
  </si>
  <si>
    <t>appears to be significant evidence (small p-value) to suggest that there</t>
  </si>
  <si>
    <t>is an association between a person’s gender and attitudes toward spending</t>
  </si>
  <si>
    <t>money on public education.</t>
  </si>
  <si>
    <r>
      <t>No hay suficiente evidencia para rechazar H</t>
    </r>
    <r>
      <rPr>
        <vertAlign val="subscript"/>
        <sz val="11"/>
        <color theme="1"/>
        <rFont val="Calibri"/>
        <family val="2"/>
      </rPr>
      <t>0</t>
    </r>
    <r>
      <rPr>
        <vertAlign val="superscript"/>
        <sz val="11"/>
        <color theme="1"/>
        <rFont val="Calibri"/>
        <family val="2"/>
      </rPr>
      <t/>
    </r>
  </si>
  <si>
    <t>1.76 &lt; 3.88</t>
  </si>
  <si>
    <r>
      <t xml:space="preserve">Con  </t>
    </r>
    <r>
      <rPr>
        <sz val="11"/>
        <color theme="1"/>
        <rFont val="Arial"/>
        <family val="2"/>
      </rPr>
      <t>α</t>
    </r>
    <r>
      <rPr>
        <sz val="11"/>
        <color theme="1"/>
        <rFont val="Calibri"/>
        <family val="2"/>
      </rPr>
      <t>=0.5, encontramos el valor crítico en la tabla F el valor para 2 y 12</t>
    </r>
  </si>
  <si>
    <t xml:space="preserve">gl en el denominador = </t>
  </si>
  <si>
    <t xml:space="preserve">gl en el numerador = </t>
  </si>
  <si>
    <t>gl en el denominador = (número de muestras) (tamaño de la muestra -1) = k(n-1)</t>
  </si>
  <si>
    <t>gl en el numerador = número de muestras - 1 = k - 1</t>
  </si>
  <si>
    <t xml:space="preserve">F = </t>
  </si>
  <si>
    <r>
      <t>σ</t>
    </r>
    <r>
      <rPr>
        <vertAlign val="superscript"/>
        <sz val="11"/>
        <color theme="1"/>
        <rFont val="Calibri"/>
        <family val="2"/>
      </rPr>
      <t>2</t>
    </r>
    <r>
      <rPr>
        <vertAlign val="subscript"/>
        <sz val="11"/>
        <color theme="1"/>
        <rFont val="Calibri"/>
        <family val="2"/>
      </rPr>
      <t>(dentro)</t>
    </r>
  </si>
  <si>
    <r>
      <t>σ</t>
    </r>
    <r>
      <rPr>
        <vertAlign val="superscript"/>
        <sz val="11"/>
        <color theme="1"/>
        <rFont val="Calibri"/>
        <family val="2"/>
      </rPr>
      <t>2</t>
    </r>
    <r>
      <rPr>
        <vertAlign val="subscript"/>
        <sz val="11"/>
        <color theme="1"/>
        <rFont val="Calibri"/>
        <family val="2"/>
      </rPr>
      <t>(entre)</t>
    </r>
    <r>
      <rPr>
        <sz val="11"/>
        <color theme="1"/>
        <rFont val="Calibri"/>
        <family val="2"/>
      </rPr>
      <t/>
    </r>
  </si>
  <si>
    <r>
      <t>σ</t>
    </r>
    <r>
      <rPr>
        <vertAlign val="superscript"/>
        <sz val="11"/>
        <color theme="1"/>
        <rFont val="Calibri"/>
        <family val="2"/>
      </rPr>
      <t>2</t>
    </r>
    <r>
      <rPr>
        <vertAlign val="subscript"/>
        <sz val="11"/>
        <color theme="1"/>
        <rFont val="Calibri"/>
        <family val="2"/>
      </rPr>
      <t>x̅</t>
    </r>
    <r>
      <rPr>
        <vertAlign val="superscript"/>
        <sz val="11"/>
        <color theme="1"/>
        <rFont val="Calibri"/>
        <family val="2"/>
      </rPr>
      <t>(entre)</t>
    </r>
    <r>
      <rPr>
        <sz val="11"/>
        <color theme="1"/>
        <rFont val="Calibri"/>
        <family val="2"/>
      </rPr>
      <t>=</t>
    </r>
  </si>
  <si>
    <r>
      <t>σ</t>
    </r>
    <r>
      <rPr>
        <vertAlign val="superscript"/>
        <sz val="11"/>
        <color theme="1"/>
        <rFont val="Calibri"/>
        <family val="2"/>
      </rPr>
      <t>2</t>
    </r>
    <r>
      <rPr>
        <vertAlign val="subscript"/>
        <sz val="11"/>
        <color theme="1"/>
        <rFont val="Calibri"/>
        <family val="2"/>
      </rPr>
      <t>x̅</t>
    </r>
    <r>
      <rPr>
        <vertAlign val="superscript"/>
        <sz val="11"/>
        <color theme="1"/>
        <rFont val="Calibri"/>
        <family val="2"/>
      </rPr>
      <t xml:space="preserve">(entre) </t>
    </r>
    <r>
      <rPr>
        <sz val="11"/>
        <color theme="1"/>
        <rFont val="Calibri"/>
        <family val="2"/>
      </rPr>
      <t>= nσ</t>
    </r>
    <r>
      <rPr>
        <vertAlign val="superscript"/>
        <sz val="11"/>
        <color theme="1"/>
        <rFont val="Calibri"/>
        <family val="2"/>
      </rPr>
      <t>2</t>
    </r>
    <r>
      <rPr>
        <vertAlign val="subscript"/>
        <sz val="11"/>
        <color theme="1"/>
        <rFont val="Calibri"/>
        <family val="2"/>
      </rPr>
      <t xml:space="preserve">x̅ </t>
    </r>
    <r>
      <rPr>
        <sz val="11"/>
        <color theme="1"/>
        <rFont val="Calibri"/>
        <family val="2"/>
      </rPr>
      <t>(de σ</t>
    </r>
    <r>
      <rPr>
        <vertAlign val="subscript"/>
        <sz val="11"/>
        <color theme="1"/>
        <rFont val="Calibri"/>
        <family val="2"/>
      </rPr>
      <t>x̅</t>
    </r>
    <r>
      <rPr>
        <sz val="11"/>
        <color theme="1"/>
        <rFont val="Calibri"/>
        <family val="2"/>
      </rPr>
      <t xml:space="preserve"> = σ/√n)</t>
    </r>
  </si>
  <si>
    <r>
      <t>σ</t>
    </r>
    <r>
      <rPr>
        <vertAlign val="superscript"/>
        <sz val="11"/>
        <color theme="1"/>
        <rFont val="Calibri"/>
        <family val="2"/>
      </rPr>
      <t>2</t>
    </r>
    <r>
      <rPr>
        <vertAlign val="subscript"/>
        <sz val="11"/>
        <color theme="1"/>
        <rFont val="Calibri"/>
        <family val="2"/>
      </rPr>
      <t>x̅</t>
    </r>
    <r>
      <rPr>
        <sz val="11"/>
        <color theme="1"/>
        <rFont val="Calibri"/>
        <family val="2"/>
      </rPr>
      <t>=</t>
    </r>
  </si>
  <si>
    <r>
      <rPr>
        <b/>
        <sz val="12"/>
        <color theme="1"/>
        <rFont val="Calibri"/>
        <family val="2"/>
        <scheme val="minor"/>
      </rPr>
      <t>µ</t>
    </r>
    <r>
      <rPr>
        <sz val="6"/>
        <color theme="1"/>
        <rFont val="Calibri"/>
        <family val="2"/>
        <scheme val="minor"/>
      </rPr>
      <t xml:space="preserve"> </t>
    </r>
    <r>
      <rPr>
        <sz val="12"/>
        <color theme="1"/>
        <rFont val="Calibri"/>
        <family val="2"/>
        <scheme val="minor"/>
      </rPr>
      <t>=</t>
    </r>
  </si>
  <si>
    <r>
      <t>σ</t>
    </r>
    <r>
      <rPr>
        <vertAlign val="superscript"/>
        <sz val="11"/>
        <color theme="1"/>
        <rFont val="Calibri"/>
        <family val="2"/>
      </rPr>
      <t>2(dentro)</t>
    </r>
    <r>
      <rPr>
        <sz val="11"/>
        <color theme="1"/>
        <rFont val="Calibri"/>
        <family val="2"/>
      </rPr>
      <t>=</t>
    </r>
  </si>
  <si>
    <r>
      <t>s</t>
    </r>
    <r>
      <rPr>
        <vertAlign val="subscript"/>
        <sz val="11"/>
        <color theme="1"/>
        <rFont val="Calibri"/>
        <family val="2"/>
      </rPr>
      <t>3</t>
    </r>
    <r>
      <rPr>
        <sz val="11"/>
        <color theme="1"/>
        <rFont val="Calibri"/>
        <family val="2"/>
      </rPr>
      <t>=</t>
    </r>
  </si>
  <si>
    <r>
      <t>s</t>
    </r>
    <r>
      <rPr>
        <vertAlign val="subscript"/>
        <sz val="11"/>
        <color theme="1"/>
        <rFont val="Calibri"/>
        <family val="2"/>
      </rPr>
      <t>2</t>
    </r>
    <r>
      <rPr>
        <sz val="11"/>
        <color theme="1"/>
        <rFont val="Calibri"/>
        <family val="2"/>
      </rPr>
      <t>=</t>
    </r>
  </si>
  <si>
    <r>
      <t>s</t>
    </r>
    <r>
      <rPr>
        <vertAlign val="subscript"/>
        <sz val="11"/>
        <color theme="1"/>
        <rFont val="Calibri"/>
        <family val="2"/>
      </rPr>
      <t>1</t>
    </r>
    <r>
      <rPr>
        <sz val="11"/>
        <color theme="1"/>
        <rFont val="Calibri"/>
        <family val="2"/>
      </rPr>
      <t>=</t>
    </r>
  </si>
  <si>
    <r>
      <t>x̅</t>
    </r>
    <r>
      <rPr>
        <vertAlign val="subscript"/>
        <sz val="11"/>
        <color theme="1"/>
        <rFont val="Calibri"/>
        <family val="2"/>
      </rPr>
      <t>3</t>
    </r>
    <r>
      <rPr>
        <sz val="11"/>
        <color theme="1"/>
        <rFont val="Calibri"/>
        <family val="2"/>
      </rPr>
      <t>=</t>
    </r>
  </si>
  <si>
    <r>
      <t>x̅</t>
    </r>
    <r>
      <rPr>
        <vertAlign val="subscript"/>
        <sz val="11"/>
        <color theme="1"/>
        <rFont val="Calibri"/>
        <family val="2"/>
      </rPr>
      <t>2</t>
    </r>
    <r>
      <rPr>
        <sz val="11"/>
        <color theme="1"/>
        <rFont val="Calibri"/>
        <family val="2"/>
      </rPr>
      <t>=</t>
    </r>
  </si>
  <si>
    <r>
      <t>x̅</t>
    </r>
    <r>
      <rPr>
        <vertAlign val="subscript"/>
        <sz val="11"/>
        <color theme="1"/>
        <rFont val="Calibri"/>
        <family val="2"/>
      </rPr>
      <t>1</t>
    </r>
    <r>
      <rPr>
        <sz val="11"/>
        <color theme="1"/>
        <rFont val="Calibri"/>
        <family val="2"/>
      </rPr>
      <t>=</t>
    </r>
  </si>
  <si>
    <r>
      <t>n</t>
    </r>
    <r>
      <rPr>
        <vertAlign val="subscript"/>
        <sz val="11"/>
        <color theme="1"/>
        <rFont val="Calibri"/>
        <family val="2"/>
      </rPr>
      <t>3</t>
    </r>
    <r>
      <rPr>
        <sz val="11"/>
        <color theme="1"/>
        <rFont val="Calibri"/>
        <family val="2"/>
      </rPr>
      <t>=</t>
    </r>
  </si>
  <si>
    <r>
      <t>n</t>
    </r>
    <r>
      <rPr>
        <vertAlign val="subscript"/>
        <sz val="11"/>
        <color theme="1"/>
        <rFont val="Calibri"/>
        <family val="2"/>
      </rPr>
      <t>2</t>
    </r>
    <r>
      <rPr>
        <sz val="11"/>
        <color theme="1"/>
        <rFont val="Calibri"/>
        <family val="2"/>
      </rPr>
      <t>=</t>
    </r>
  </si>
  <si>
    <r>
      <t>n</t>
    </r>
    <r>
      <rPr>
        <vertAlign val="subscript"/>
        <sz val="11"/>
        <color theme="1"/>
        <rFont val="Calibri"/>
        <family val="2"/>
      </rPr>
      <t>1</t>
    </r>
    <r>
      <rPr>
        <sz val="11"/>
        <color theme="1"/>
        <rFont val="Calibri"/>
        <family val="2"/>
      </rPr>
      <t>=</t>
    </r>
  </si>
  <si>
    <t>Salario + comisión</t>
  </si>
  <si>
    <t>Comisiones</t>
  </si>
  <si>
    <t>Salario</t>
  </si>
  <si>
    <r>
      <t>X</t>
    </r>
    <r>
      <rPr>
        <vertAlign val="subscript"/>
        <sz val="11"/>
        <color theme="1"/>
        <rFont val="Calibri"/>
        <family val="2"/>
        <scheme val="minor"/>
      </rPr>
      <t>3</t>
    </r>
  </si>
  <si>
    <r>
      <t>X</t>
    </r>
    <r>
      <rPr>
        <vertAlign val="subscript"/>
        <sz val="11"/>
        <color theme="1"/>
        <rFont val="Calibri"/>
        <family val="2"/>
        <scheme val="minor"/>
      </rPr>
      <t>2</t>
    </r>
  </si>
  <si>
    <r>
      <t>X</t>
    </r>
    <r>
      <rPr>
        <vertAlign val="subscript"/>
        <sz val="11"/>
        <color theme="1"/>
        <rFont val="Calibri"/>
        <family val="2"/>
        <scheme val="minor"/>
      </rPr>
      <t>1</t>
    </r>
  </si>
  <si>
    <t>Ejemplo:</t>
  </si>
  <si>
    <t>(dentro)</t>
  </si>
  <si>
    <r>
      <t>σ</t>
    </r>
    <r>
      <rPr>
        <vertAlign val="superscript"/>
        <sz val="11"/>
        <color theme="1"/>
        <rFont val="Calibri"/>
        <family val="2"/>
      </rPr>
      <t>2</t>
    </r>
  </si>
  <si>
    <t>(entre)</t>
  </si>
  <si>
    <r>
      <t>Si este ratio F, es &gt; valor crítico F, concluímos que hay suficiente evidencia para rechazar H</t>
    </r>
    <r>
      <rPr>
        <sz val="6"/>
        <color theme="1"/>
        <rFont val="Calibri"/>
        <family val="2"/>
        <scheme val="minor"/>
      </rPr>
      <t>0</t>
    </r>
    <r>
      <rPr>
        <sz val="12"/>
        <color theme="1"/>
        <rFont val="Calibri"/>
        <family val="2"/>
        <scheme val="minor"/>
      </rPr>
      <t>: µ</t>
    </r>
    <r>
      <rPr>
        <sz val="6"/>
        <color theme="1"/>
        <rFont val="Calibri"/>
        <family val="2"/>
        <scheme val="minor"/>
      </rPr>
      <t xml:space="preserve">0 </t>
    </r>
    <r>
      <rPr>
        <sz val="12"/>
        <color theme="1"/>
        <rFont val="Calibri"/>
        <family val="2"/>
        <scheme val="minor"/>
      </rPr>
      <t>=  µ</t>
    </r>
    <r>
      <rPr>
        <sz val="6"/>
        <color theme="1"/>
        <rFont val="Calibri"/>
        <family val="2"/>
        <scheme val="minor"/>
      </rPr>
      <t>2</t>
    </r>
    <r>
      <rPr>
        <sz val="12"/>
        <color theme="1"/>
        <rFont val="Calibri"/>
        <family val="2"/>
        <scheme val="minor"/>
      </rPr>
      <t xml:space="preserve"> =  µ</t>
    </r>
    <r>
      <rPr>
        <sz val="6"/>
        <color theme="1"/>
        <rFont val="Calibri"/>
        <family val="2"/>
        <scheme val="minor"/>
      </rPr>
      <t>3</t>
    </r>
    <r>
      <rPr>
        <sz val="12"/>
        <color theme="1"/>
        <rFont val="Calibri"/>
        <family val="2"/>
        <scheme val="minor"/>
      </rPr>
      <t xml:space="preserve">  …</t>
    </r>
  </si>
  <si>
    <t>Se define y calcula una "varianza entre" y varianza dentro" y luego se forma un ratio de estas dos varianzas.</t>
  </si>
  <si>
    <t>4.5.1 Varianza entre y dentro de las muestras</t>
  </si>
  <si>
    <t>Procedimiento formal para comparar varias medias muestrales</t>
  </si>
  <si>
    <t>Se asume que las poblaciones originales tienen distribución normal y que las varianzas son iguales.</t>
  </si>
  <si>
    <t>Si se tienen k poblaciones y una muestra de tamaño n por cada población. Testeamos la hipótesis nula como sigue:</t>
  </si>
  <si>
    <t>H_0: mu_1 = mu_2 = … mu_k</t>
  </si>
  <si>
    <t>1. Calcule las medias muestrales: x_1, x_2, …, x_k donde</t>
  </si>
  <si>
    <t xml:space="preserve"> x_i = Sum x/n</t>
  </si>
  <si>
    <t>2. Calcule las varianzas muestrales: s^2_1, s^2_2, …, s^2_k donde</t>
  </si>
  <si>
    <t xml:space="preserve"> s^2_i = Sum (x - x_i)/(n-1)</t>
  </si>
  <si>
    <t>3. Calcule la media total</t>
  </si>
  <si>
    <t>4. Calcule la varianza de las medias de la muestra</t>
  </si>
  <si>
    <t>5. Calcule la varianza dentro de las muestras</t>
  </si>
  <si>
    <t>6. Calcule la varianza entre muestras</t>
  </si>
  <si>
    <t>7. Calcule el ratio F</t>
  </si>
  <si>
    <t>8. Encuentre el valor crítico F, utilizando la tabla F considerando: nivel de significacia, gl del numerador = k-1, gl del denominador = k(n-1)</t>
  </si>
  <si>
    <t>9. Si el ratio F &gt; Valor crítico de la tabla F, es suficiente evidencia para rechazar H_0, de otra forma no lo haga.</t>
  </si>
  <si>
    <t>https://www.statology.org/two-way-anova-by-hand/</t>
  </si>
  <si>
    <t>https://www.investopedia.com/terms/a/anova.asp#:~:text=ANOVA%20is%20helpful%20for%20testing,the%20variance%20into%20diverse%20sources.</t>
  </si>
  <si>
    <t>Two-Way ANOVA</t>
  </si>
  <si>
    <t>A two-way ANOVA is used to determine whether</t>
  </si>
  <si>
    <t xml:space="preserve"> or not there is a statistically significant difference </t>
  </si>
  <si>
    <t xml:space="preserve">between the means of three or more independent </t>
  </si>
  <si>
    <t>groups that have been split on two factors.</t>
  </si>
  <si>
    <t>Watering frequency</t>
  </si>
  <si>
    <t>Sunlight exposure</t>
  </si>
  <si>
    <t>None</t>
  </si>
  <si>
    <t>Low</t>
  </si>
  <si>
    <t>Medium</t>
  </si>
  <si>
    <t>High</t>
  </si>
  <si>
    <t>Daily</t>
  </si>
  <si>
    <t>Weekly</t>
  </si>
  <si>
    <t>We can use the following steps to perform a two-way ANOVA:</t>
  </si>
  <si>
    <t>Step 1: Calculate Sum of Squares for First Factor (Watering Frequency)</t>
  </si>
  <si>
    <t>Grand mean=</t>
  </si>
  <si>
    <t>Mean of Daily =</t>
  </si>
  <si>
    <t>Mean of Weekly =</t>
  </si>
  <si>
    <t>Next, we will calculate the sum of squares for the factor “watering frequency” by using the following formula:</t>
  </si>
  <si>
    <t>where:</t>
  </si>
  <si>
    <t>n: the sample size of group j</t>
  </si>
  <si>
    <t>S: a greek symbol that means “sum”</t>
  </si>
  <si>
    <t>Xj: the mean of group j</t>
  </si>
  <si>
    <t>X..: the grand mean</t>
  </si>
  <si>
    <t>x_j1=</t>
  </si>
  <si>
    <t>x_j2=</t>
  </si>
  <si>
    <r>
      <t>Σn(X</t>
    </r>
    <r>
      <rPr>
        <sz val="10"/>
        <color rgb="FF000000"/>
        <rFont val="Helvetica"/>
      </rPr>
      <t>j</t>
    </r>
    <r>
      <rPr>
        <sz val="13"/>
        <color rgb="FF000000"/>
        <rFont val="Helvetica"/>
      </rPr>
      <t> – X..)^</t>
    </r>
    <r>
      <rPr>
        <sz val="10"/>
        <color rgb="FF000000"/>
        <rFont val="Helvetica"/>
      </rPr>
      <t>2=</t>
    </r>
    <r>
      <rPr>
        <sz val="13"/>
        <color rgb="FF000000"/>
        <rFont val="Helvetica"/>
      </rPr>
      <t> </t>
    </r>
  </si>
  <si>
    <t>Step 2: Calculate Sum of Squares for Second Factor (Sunlight Exposure)</t>
  </si>
  <si>
    <t>Mean of No Sunlight =</t>
  </si>
  <si>
    <t xml:space="preserve">Mean of Low Sunlight = </t>
  </si>
  <si>
    <t xml:space="preserve">Mean of Medium Sunlight = </t>
  </si>
  <si>
    <t xml:space="preserve">Mean of High Sunlight = </t>
  </si>
  <si>
    <t>Next, we will calculate the sum of squares for the factor “sunlight exposure” by using the following formula:</t>
  </si>
  <si>
    <t>n</t>
  </si>
  <si>
    <t>Step 3: Calculate Sum of Squares Within (Error)</t>
  </si>
  <si>
    <t xml:space="preserve">Next, we will calculate the sum of squares within by taking the sum </t>
  </si>
  <si>
    <t xml:space="preserve">of squared differences between each combination of factors and the </t>
  </si>
  <si>
    <t>individual plant heights</t>
  </si>
  <si>
    <t>Means</t>
  </si>
  <si>
    <t>We can then take the sum of all of these values to find the sum of squares within (error):</t>
  </si>
  <si>
    <t xml:space="preserve">Sums of squares within = </t>
  </si>
  <si>
    <t>Step 4: Calculate Total Sum of Squares</t>
  </si>
  <si>
    <t xml:space="preserve">Next, we can calculate the total sum of squares by taking the sum </t>
  </si>
  <si>
    <t>of the differences between each individual plant height and the grand mean:</t>
  </si>
  <si>
    <t>Total Sum of Squares =</t>
  </si>
  <si>
    <t>Step 5: Calculate Sum of Squares Interaction</t>
  </si>
  <si>
    <t>Next, we will calculate the sum of squares interaction by using the following formula:</t>
  </si>
  <si>
    <t>SS Interaction = SS Total – SS Factor 1 – SS Factor 2 – SS Within</t>
  </si>
  <si>
    <t>SS Interaction =</t>
  </si>
  <si>
    <t>Step 6: Fill in ANOVA Table</t>
  </si>
  <si>
    <t>Lastly, we’ll fill in the values for the two-way ANOVA table:</t>
  </si>
  <si>
    <t>Here is how we calculated the various numbers in the table:</t>
  </si>
  <si>
    <t>df Watering Frequency: j-1 = 2-1 = 1</t>
  </si>
  <si>
    <t>df Sunlight Exposure: k-1 = 4-1 = 3</t>
  </si>
  <si>
    <t>df Interaction: (j-1)*(k-1) = 1*3 = 3</t>
  </si>
  <si>
    <t>df Within: n – (j*k) = 40 – (2*4) = 32</t>
  </si>
  <si>
    <t>df total: n-1 = 40-1 = 39</t>
  </si>
  <si>
    <t>MS: SS/ df</t>
  </si>
  <si>
    <t>F Watering Frequency: MS Watering Frequency / MS Within</t>
  </si>
  <si>
    <t>F Sunlight Exposure: MS Sunlight Exposure / MS Within</t>
  </si>
  <si>
    <t>F Interaction: MS Interaction / MS Within</t>
  </si>
  <si>
    <t>p-value Watering Frequency: The p-value that corresponds to F value of .000921 with df numerator = 1 and df denominator = 32</t>
  </si>
  <si>
    <t>p-value Sunlight Exposure: The p-value that corresponds to F value of 23.04898 with df numerator = 3 and df denominator = 32</t>
  </si>
  <si>
    <t>p-value Interaction: The p-value that corresponds to F value of 1.241517 with df numerator = 3 and df denominator = 32</t>
  </si>
  <si>
    <t>Note #1: n = total observations, j = number of levels for watering frequency, k = number of levels for sunlight exposure.</t>
  </si>
  <si>
    <t>Note #2: The p-values that correspond to the F-value were calculated using the F Distribution Calculator.</t>
  </si>
  <si>
    <t>Step 7: Interpret the results</t>
  </si>
  <si>
    <t>We can observe the following from the ANOVA table:</t>
  </si>
  <si>
    <t>The p-value for the interaction between watering  frequency and sunlight exposure was 0.311. This is not statistically significant at a = 0.05.</t>
  </si>
  <si>
    <t>The p-value for watering frequency was 0.975. This is not statistically significant at a = 0.05.</t>
  </si>
  <si>
    <t>The p-value for sunlight exposure was &lt; 0.000. This is statistically significant at a = 0.05.</t>
  </si>
  <si>
    <t>These results indicate that sunlight exposure is the only factor that has a statistically significant effect on plant height.</t>
  </si>
  <si>
    <t>And because there is no interaction effect, the effect of sunlight exposure is consistent across each level of watering frequency.</t>
  </si>
  <si>
    <t>That is, whether a plant is watered daily or weekly has no impact on how sunlight exposure affects a plant.</t>
  </si>
  <si>
    <t>Page 124</t>
  </si>
  <si>
    <t>– Given a normal population</t>
  </si>
  <si>
    <t>Assumptions</t>
  </si>
  <si>
    <t xml:space="preserve"> Conditions</t>
  </si>
  <si>
    <t xml:space="preserve">1. Individuals are independent </t>
  </si>
  <si>
    <t>1. SRS and &lt;10% of population
(10n&lt;N)</t>
  </si>
  <si>
    <t>– Graph of sample data is symmetric with no outliers</t>
  </si>
  <si>
    <t xml:space="preserve">2. Normal population assumption </t>
  </si>
  <si>
    <t>2. One of the following:</t>
  </si>
  <si>
    <t>Page 126</t>
  </si>
  <si>
    <t>The following example involves finding a confidence interval.</t>
  </si>
  <si>
    <t>1. Identify the parameter of interest, choose the appropriate inference</t>
  </si>
  <si>
    <t>procedure, and verify that the assumptions and conditions for that</t>
  </si>
  <si>
    <t>procedure are met.</t>
  </si>
  <si>
    <t>2. Carry out the inference procedure. Do the math! Be sure to apply the</t>
  </si>
  <si>
    <t>correct formula.</t>
  </si>
  <si>
    <t>3. Interpret the results in the context of the problem.</t>
  </si>
  <si>
    <t>– Sample is large enough (n ≥ 30) that the sampling distribution of is x_ approximately normal</t>
  </si>
  <si>
    <t>Let’s return to the p-value. What does a p-value of 0.0183 really mean?</t>
  </si>
  <si>
    <t>Think about it this way. If the typical teen really does play an average of</t>
  </si>
  <si>
    <t>15 hours of video games a week, the probability of taking a random</t>
  </si>
  <si>
    <t>is only 0.0183. In other words, it’s possible, but pretty unlikely. Only</t>
  </si>
  <si>
    <t>about 1.83% of the time can we obtain a sample average of 16.5 hours</t>
  </si>
  <si>
    <t>or greater, if the true population mean is 15 hours.</t>
  </si>
  <si>
    <t>sample from that population and obtaining x_ an value of 16.5 or more</t>
  </si>
  <si>
    <t>1. Samples are independent of each other</t>
  </si>
  <si>
    <t xml:space="preserve"> 1. Are they?  Does this seem reasonable?</t>
  </si>
  <si>
    <t xml:space="preserve">2. Individuals in each sample are independent </t>
  </si>
  <si>
    <t>2. Both SRSs and both &lt;10% population (10n&lt;N for both samples)</t>
  </si>
  <si>
    <t>3. Normal populations assumption</t>
  </si>
  <si>
    <t>3. One of the following:</t>
  </si>
  <si>
    <t xml:space="preserve"> – Given normal populations
– Graph of data for both samples shows no outliers or strong skewness
– Samples are both large (n ≥ 30); therefore the sampling distribution of x_1 - x_2 is approximately normal</t>
  </si>
  <si>
    <t>Conditions</t>
  </si>
  <si>
    <t>Samples are independent of one another. We are given that the samples</t>
  </si>
  <si>
    <t>are independent of one another.</t>
  </si>
  <si>
    <t>Individuals are independent. We are given that the samples are random,</t>
  </si>
  <si>
    <t>and we can safely assume that there are more than 200 male and 200 female</t>
  </si>
  <si>
    <t>cross-country runners in the state of Indiana (10n &lt; N for both samples).</t>
  </si>
  <si>
    <t>Normal population assumption. We are given small samples, but modified</t>
  </si>
  <si>
    <t>boxplots for each sample appear to be symmetric with no outliers.</t>
  </si>
  <si>
    <t>Page 150</t>
  </si>
  <si>
    <t>2. Sample is large enough</t>
  </si>
  <si>
    <t>2. np ≥ 10 and n(1 – p) ≥ 10
Use pˆ for C.I. and p0 for tests</t>
  </si>
  <si>
    <t>1. Is this reasonable?</t>
  </si>
  <si>
    <t>2. Both samples are SRSs and
 n&lt;10% of population for both
samples</t>
  </si>
  <si>
    <t>3. np ≥ 10 and n(1 – p) ≥ 10
for both samples</t>
  </si>
  <si>
    <t>3. Both samples are large enough</t>
  </si>
  <si>
    <t>2. Individuals in each sample
are independent</t>
  </si>
  <si>
    <t>Page 159</t>
  </si>
  <si>
    <t>Note that a 95% confidence</t>
  </si>
  <si>
    <t>interval (0.00429, 0.17571) does not contain zero.</t>
  </si>
  <si>
    <t>IC 99%</t>
  </si>
  <si>
    <t>IC 95%</t>
  </si>
  <si>
    <t>1. Data are in counts</t>
  </si>
  <si>
    <t>2. Data are independent</t>
  </si>
  <si>
    <t>3. Sample is large enough</t>
  </si>
  <si>
    <t>1. Is this true?</t>
  </si>
  <si>
    <t>2. SRS and &lt;10% of population
(10n&lt;N)</t>
  </si>
  <si>
    <t>3. All expected counts ≥ 5</t>
  </si>
  <si>
    <t>2. Data in each sample are independent</t>
  </si>
  <si>
    <t>2. SRS’s and each sample &lt;10% of population (10n&lt;N)</t>
  </si>
  <si>
    <t>Page 181</t>
  </si>
  <si>
    <t>Fuente:</t>
  </si>
  <si>
    <t>n =</t>
  </si>
  <si>
    <t>Var</t>
  </si>
  <si>
    <t>s</t>
  </si>
  <si>
    <t>http://cob.jmu.edu/stevensp/191/Templates%20191/191%20Excel%20Templates.htm</t>
  </si>
  <si>
    <t>p value =</t>
  </si>
  <si>
    <t>Supuestos</t>
  </si>
  <si>
    <t>Condiciones</t>
  </si>
  <si>
    <t>– Sample is large enough (n ≥ 30) that the sampling distribution of is   x_(media muestral)  es aproximadamente normal.</t>
  </si>
  <si>
    <t>– El gráfico de los datos muestrales es simétrico sin valores atípicos.</t>
  </si>
  <si>
    <t>2. Población con distribución normal</t>
  </si>
  <si>
    <t>1. Los individuos son independientes</t>
  </si>
  <si>
    <t>2. Uno de los siguientes:</t>
  </si>
  <si>
    <t>– Dada una población normal</t>
  </si>
  <si>
    <t>1. SRS and &lt;10% de la población
(10n&lt;N)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</si>
</sst>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00_);_(* \(#,##0.00\);_(* &quot;-&quot;??_);_(@_)"/>
  </numFmts>
  <fonts count="18"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1"/>
      <name val="Calibri"/>
      <family val="2"/>
    </font>
    <font>
      <vertAlign val="subscript"/>
      <sz val="11"/>
      <color theme="1"/>
      <name val="Calibri"/>
      <family val="2"/>
    </font>
    <font>
      <vertAlign val="superscript"/>
      <sz val="11"/>
      <color theme="1"/>
      <name val="Calibri"/>
      <family val="2"/>
    </font>
    <font>
      <sz val="11"/>
      <color theme="1"/>
      <name val="Arial"/>
      <family val="2"/>
    </font>
    <font>
      <i/>
      <sz val="11"/>
      <color theme="1"/>
      <name val="Calibri"/>
      <family val="2"/>
      <scheme val="minor"/>
    </font>
    <font>
      <b/>
      <sz val="12"/>
      <color theme="1"/>
      <name val="Calibri"/>
      <family val="2"/>
      <scheme val="minor"/>
    </font>
    <font>
      <sz val="6"/>
      <color theme="1"/>
      <name val="Calibri"/>
      <family val="2"/>
      <scheme val="minor"/>
    </font>
    <font>
      <sz val="12"/>
      <color theme="1"/>
      <name val="Calibri"/>
      <family val="2"/>
      <scheme val="minor"/>
    </font>
    <font>
      <vertAlign val="subscript"/>
      <sz val="11"/>
      <color theme="1"/>
      <name val="Calibri"/>
      <family val="2"/>
      <scheme val="minor"/>
    </font>
    <font>
      <b/>
      <u/>
      <sz val="11"/>
      <color theme="1"/>
      <name val="Calibri"/>
      <family val="2"/>
      <scheme val="minor"/>
    </font>
    <font>
      <sz val="13"/>
      <color rgb="FF000000"/>
      <name val="Helvetica"/>
    </font>
    <font>
      <u/>
      <sz val="11"/>
      <color theme="1"/>
      <name val="Calibri"/>
      <family val="2"/>
      <scheme val="minor"/>
    </font>
    <font>
      <sz val="10"/>
      <color rgb="FF000000"/>
      <name val="Helvetica"/>
    </font>
  </fonts>
  <fills count="4">
    <fill>
      <patternFill patternType="none"/>
    </fill>
    <fill>
      <patternFill patternType="gray125"/>
    </fill>
    <fill>
      <patternFill patternType="solid">
        <fgColor rgb="FFFFFF00"/>
        <bgColor indexed="64"/>
      </patternFill>
    </fill>
    <fill>
      <patternFill patternType="solid">
        <fgColor rgb="FF00FF00"/>
        <bgColor indexed="64"/>
      </patternFill>
    </fill>
  </fills>
  <borders count="10">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s>
  <cellStyleXfs count="3">
    <xf numFmtId="0" fontId="0" fillId="0" borderId="0"/>
    <xf numFmtId="43" fontId="4" fillId="0" borderId="0" applyFont="0" applyFill="0" applyBorder="0" applyAlignment="0" applyProtection="0"/>
    <xf numFmtId="164" fontId="4" fillId="0" borderId="0" applyFont="0" applyFill="0" applyBorder="0" applyAlignment="0" applyProtection="0"/>
  </cellStyleXfs>
  <cellXfs count="43">
    <xf numFmtId="0" fontId="0" fillId="0" borderId="0" xfId="0"/>
    <xf numFmtId="0" fontId="1" fillId="0" borderId="0" xfId="0" applyFont="1"/>
    <xf numFmtId="9" fontId="0" fillId="0" borderId="0" xfId="0" applyNumberFormat="1"/>
    <xf numFmtId="0" fontId="0" fillId="2" borderId="0" xfId="0" applyFill="1"/>
    <xf numFmtId="0" fontId="0" fillId="0" borderId="0" xfId="0" quotePrefix="1"/>
    <xf numFmtId="0" fontId="0" fillId="3" borderId="0" xfId="0" applyFill="1"/>
    <xf numFmtId="43" fontId="0" fillId="0" borderId="0" xfId="1" applyFont="1"/>
    <xf numFmtId="43" fontId="0" fillId="0" borderId="0" xfId="0" applyNumberFormat="1"/>
    <xf numFmtId="0" fontId="5" fillId="0" borderId="0" xfId="0" applyFont="1" applyAlignment="1">
      <alignment horizontal="left"/>
    </xf>
    <xf numFmtId="0" fontId="0" fillId="0" borderId="0" xfId="0" applyAlignment="1">
      <alignment horizontal="right"/>
    </xf>
    <xf numFmtId="164" fontId="0" fillId="0" borderId="0" xfId="0" applyNumberFormat="1"/>
    <xf numFmtId="0" fontId="0" fillId="0" borderId="0" xfId="0" applyAlignment="1">
      <alignment vertical="center"/>
    </xf>
    <xf numFmtId="0" fontId="9" fillId="0" borderId="0" xfId="0" applyFont="1" applyAlignment="1">
      <alignment vertical="center"/>
    </xf>
    <xf numFmtId="0" fontId="5" fillId="2" borderId="0" xfId="0" applyFont="1" applyFill="1" applyAlignment="1">
      <alignment horizontal="left"/>
    </xf>
    <xf numFmtId="0" fontId="0" fillId="2" borderId="1" xfId="0" applyFill="1" applyBorder="1"/>
    <xf numFmtId="0" fontId="5" fillId="2" borderId="1" xfId="0" applyFont="1" applyFill="1" applyBorder="1" applyAlignment="1">
      <alignment horizontal="left"/>
    </xf>
    <xf numFmtId="0" fontId="5" fillId="0" borderId="0" xfId="0" applyFont="1" applyAlignment="1">
      <alignment horizontal="center"/>
    </xf>
    <xf numFmtId="0" fontId="5" fillId="2" borderId="0" xfId="0" applyFont="1" applyFill="1" applyAlignment="1">
      <alignment horizontal="center"/>
    </xf>
    <xf numFmtId="164" fontId="0" fillId="0" borderId="0" xfId="2" applyFont="1"/>
    <xf numFmtId="0" fontId="5" fillId="0" borderId="0" xfId="0" applyFont="1"/>
    <xf numFmtId="0" fontId="0" fillId="0" borderId="0" xfId="0" applyAlignment="1">
      <alignment horizontal="center"/>
    </xf>
    <xf numFmtId="0" fontId="5" fillId="0" borderId="1" xfId="0" applyFont="1" applyBorder="1" applyAlignment="1">
      <alignment horizontal="center"/>
    </xf>
    <xf numFmtId="0" fontId="14" fillId="0" borderId="0" xfId="0" applyFont="1"/>
    <xf numFmtId="0" fontId="15" fillId="0" borderId="0" xfId="0" applyFont="1"/>
    <xf numFmtId="0" fontId="16" fillId="0" borderId="0" xfId="0" applyFont="1"/>
    <xf numFmtId="0" fontId="0" fillId="0" borderId="1" xfId="0" applyBorder="1"/>
    <xf numFmtId="0" fontId="1" fillId="0" borderId="0" xfId="0" applyFont="1" applyAlignment="1">
      <alignment vertical="center"/>
    </xf>
    <xf numFmtId="0" fontId="0" fillId="0" borderId="2" xfId="0" applyBorder="1" applyAlignment="1">
      <alignment vertical="center"/>
    </xf>
    <xf numFmtId="0" fontId="0" fillId="0" borderId="2" xfId="0" applyBorder="1" applyAlignment="1">
      <alignment vertical="center" wrapText="1"/>
    </xf>
    <xf numFmtId="0" fontId="0" fillId="0" borderId="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5" xfId="0" applyBorder="1" applyAlignment="1">
      <alignment vertical="center" wrapText="1"/>
    </xf>
    <xf numFmtId="0" fontId="1" fillId="0" borderId="6" xfId="0" applyFont="1" applyBorder="1" applyAlignment="1">
      <alignment vertical="center" wrapText="1"/>
    </xf>
    <xf numFmtId="0" fontId="1" fillId="0" borderId="3" xfId="0" applyFont="1" applyBorder="1" applyAlignment="1">
      <alignment vertical="center" wrapText="1"/>
    </xf>
    <xf numFmtId="0" fontId="0" fillId="0" borderId="9" xfId="0" applyBorder="1" applyAlignment="1">
      <alignment vertical="center" wrapText="1"/>
    </xf>
    <xf numFmtId="0" fontId="0" fillId="0" borderId="7" xfId="0" applyBorder="1" applyAlignment="1">
      <alignment vertical="center" wrapText="1"/>
    </xf>
    <xf numFmtId="0" fontId="0" fillId="0" borderId="4" xfId="0" applyBorder="1" applyAlignment="1">
      <alignment vertical="center" wrapText="1"/>
    </xf>
    <xf numFmtId="0" fontId="0" fillId="0" borderId="8" xfId="0" applyBorder="1" applyAlignment="1">
      <alignment vertical="center" wrapText="1"/>
    </xf>
    <xf numFmtId="9" fontId="1" fillId="0" borderId="0" xfId="0" applyNumberFormat="1" applyFont="1" applyAlignment="1">
      <alignment horizontal="center"/>
    </xf>
    <xf numFmtId="9" fontId="1" fillId="3" borderId="0" xfId="0" applyNumberFormat="1" applyFont="1" applyFill="1" applyAlignment="1">
      <alignment horizontal="center"/>
    </xf>
    <xf numFmtId="0" fontId="9" fillId="0" borderId="0" xfId="0" applyFont="1" applyAlignment="1">
      <alignment horizontal="center" vertical="center"/>
    </xf>
    <xf numFmtId="0" fontId="9" fillId="2" borderId="0" xfId="0" applyFont="1" applyFill="1" applyAlignment="1">
      <alignment horizontal="center" vertical="center"/>
    </xf>
  </cellXfs>
  <cellStyles count="3">
    <cellStyle name="Millares" xfId="1" builtinId="3"/>
    <cellStyle name="Millares 2" xfId="2" xr:uid="{00000000-0005-0000-0000-000001000000}"/>
    <cellStyle name="Normal" xfId="0" builtinId="0"/>
  </cellStyles>
  <dxfs count="0"/>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png"/><Relationship Id="rId4"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s>
</file>

<file path=xl/drawings/_rels/drawing9.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2.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4.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xdr:from>
      <xdr:col>0</xdr:col>
      <xdr:colOff>579120</xdr:colOff>
      <xdr:row>1</xdr:row>
      <xdr:rowOff>22860</xdr:rowOff>
    </xdr:from>
    <xdr:to>
      <xdr:col>4</xdr:col>
      <xdr:colOff>320040</xdr:colOff>
      <xdr:row>13</xdr:row>
      <xdr:rowOff>0</xdr:rowOff>
    </xdr:to>
    <xdr:sp macro="" textlink="">
      <xdr:nvSpPr>
        <xdr:cNvPr id="2" name="CuadroTexto 1">
          <a:extLst>
            <a:ext uri="{FF2B5EF4-FFF2-40B4-BE49-F238E27FC236}">
              <a16:creationId xmlns:a16="http://schemas.microsoft.com/office/drawing/2014/main" id="{00000000-0008-0000-0100-000002000000}"/>
            </a:ext>
          </a:extLst>
        </xdr:cNvPr>
        <xdr:cNvSpPr txBox="1"/>
      </xdr:nvSpPr>
      <xdr:spPr>
        <a:xfrm>
          <a:off x="579120" y="205740"/>
          <a:ext cx="5410200" cy="2171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latin typeface="+mn-lt"/>
              <a:ea typeface="+mn-ea"/>
              <a:cs typeface="+mn-cs"/>
            </a:rPr>
            <a:t>7.2 One-Sample t-Interval for the Mean</a:t>
          </a:r>
        </a:p>
        <a:p>
          <a:r>
            <a:rPr lang="en-US" sz="1100" b="0" i="0" u="none" strike="noStrike" baseline="0">
              <a:solidFill>
                <a:schemeClr val="dk1"/>
              </a:solidFill>
              <a:latin typeface="+mn-lt"/>
              <a:ea typeface="+mn-ea"/>
              <a:cs typeface="+mn-cs"/>
            </a:rPr>
            <a:t>We use statistical inference when we wish to estimate some parameter of the population. Often, we want to estimate the mean of a population. Since we know that sample statistics usually vary, we will construct a </a:t>
          </a:r>
          <a:r>
            <a:rPr lang="en-US" sz="1100" b="1" i="0" u="none" strike="noStrike" baseline="0">
              <a:solidFill>
                <a:schemeClr val="dk1"/>
              </a:solidFill>
              <a:latin typeface="+mn-lt"/>
              <a:ea typeface="+mn-ea"/>
              <a:cs typeface="+mn-cs"/>
            </a:rPr>
            <a:t>confidence interval. </a:t>
          </a:r>
          <a:r>
            <a:rPr lang="en-US" sz="1100" b="0" i="0" u="none" strike="noStrike" baseline="0">
              <a:solidFill>
                <a:schemeClr val="dk1"/>
              </a:solidFill>
              <a:latin typeface="+mn-lt"/>
              <a:ea typeface="+mn-ea"/>
              <a:cs typeface="+mn-cs"/>
            </a:rPr>
            <a:t>The confidence interval will give a range of values that would be reasonable values for the parameter of interest, based on the statistic obtained from the sample.</a:t>
          </a: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When dealing with inference, we must always check certain </a:t>
          </a:r>
          <a:r>
            <a:rPr lang="en-US" sz="1100" b="1" i="0" u="none" strike="noStrike" baseline="0">
              <a:solidFill>
                <a:schemeClr val="dk1"/>
              </a:solidFill>
              <a:latin typeface="+mn-lt"/>
              <a:ea typeface="+mn-ea"/>
              <a:cs typeface="+mn-cs"/>
            </a:rPr>
            <a:t>assumptions for inference.</a:t>
          </a:r>
        </a:p>
        <a:p>
          <a:r>
            <a:rPr lang="en-US" sz="1100" b="0" i="0" u="none" strike="noStrike" baseline="0">
              <a:solidFill>
                <a:schemeClr val="dk1"/>
              </a:solidFill>
              <a:latin typeface="+mn-lt"/>
              <a:ea typeface="+mn-ea"/>
              <a:cs typeface="+mn-cs"/>
            </a:rPr>
            <a:t>We confirm or disconfirm these “assumptions” by checking the appropriate </a:t>
          </a:r>
          <a:r>
            <a:rPr lang="en-US" sz="1100" b="1" i="0" u="none" strike="noStrike" baseline="0">
              <a:solidFill>
                <a:schemeClr val="dk1"/>
              </a:solidFill>
              <a:latin typeface="+mn-lt"/>
              <a:ea typeface="+mn-ea"/>
              <a:cs typeface="+mn-cs"/>
            </a:rPr>
            <a:t>conditions. </a:t>
          </a:r>
          <a:r>
            <a:rPr lang="en-US" sz="1100" b="0" i="0" u="none" strike="noStrike" baseline="0">
              <a:solidFill>
                <a:schemeClr val="dk1"/>
              </a:solidFill>
              <a:latin typeface="+mn-lt"/>
              <a:ea typeface="+mn-ea"/>
              <a:cs typeface="+mn-cs"/>
            </a:rPr>
            <a:t>If the assumptions cannot be verified, our results may be inaccurate. The assumptions and conditions for a one-sample t-interval or one sample t-test are as follows:</a:t>
          </a:r>
          <a:endParaRPr lang="en-US" sz="1100"/>
        </a:p>
      </xdr:txBody>
    </xdr:sp>
    <xdr:clientData/>
  </xdr:twoCellAnchor>
  <xdr:twoCellAnchor>
    <xdr:from>
      <xdr:col>0</xdr:col>
      <xdr:colOff>586740</xdr:colOff>
      <xdr:row>21</xdr:row>
      <xdr:rowOff>15240</xdr:rowOff>
    </xdr:from>
    <xdr:to>
      <xdr:col>4</xdr:col>
      <xdr:colOff>327660</xdr:colOff>
      <xdr:row>26</xdr:row>
      <xdr:rowOff>144780</xdr:rowOff>
    </xdr:to>
    <xdr:sp macro="" textlink="">
      <xdr:nvSpPr>
        <xdr:cNvPr id="3" name="CuadroTexto 2">
          <a:extLst>
            <a:ext uri="{FF2B5EF4-FFF2-40B4-BE49-F238E27FC236}">
              <a16:creationId xmlns:a16="http://schemas.microsoft.com/office/drawing/2014/main" id="{00000000-0008-0000-0100-000003000000}"/>
            </a:ext>
          </a:extLst>
        </xdr:cNvPr>
        <xdr:cNvSpPr txBox="1"/>
      </xdr:nvSpPr>
      <xdr:spPr>
        <a:xfrm>
          <a:off x="586740" y="4587240"/>
          <a:ext cx="5410200" cy="1043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baseline="0">
              <a:solidFill>
                <a:schemeClr val="dk1"/>
              </a:solidFill>
              <a:latin typeface="+mn-lt"/>
              <a:ea typeface="+mn-ea"/>
              <a:cs typeface="+mn-cs"/>
            </a:rPr>
            <a:t>The t-procedures (t-interval and t-test) are </a:t>
          </a:r>
          <a:r>
            <a:rPr lang="en-US" sz="1100" b="1" i="0" u="none" strike="noStrike" baseline="0">
              <a:solidFill>
                <a:schemeClr val="dk1"/>
              </a:solidFill>
              <a:latin typeface="+mn-lt"/>
              <a:ea typeface="+mn-ea"/>
              <a:cs typeface="+mn-cs"/>
            </a:rPr>
            <a:t>robust</a:t>
          </a:r>
          <a:r>
            <a:rPr lang="en-US" sz="1100" b="0" i="0" u="none" strike="noStrike" baseline="0">
              <a:solidFill>
                <a:schemeClr val="dk1"/>
              </a:solidFill>
              <a:latin typeface="+mn-lt"/>
              <a:ea typeface="+mn-ea"/>
              <a:cs typeface="+mn-cs"/>
            </a:rPr>
            <a:t>, meaning that the results of our t-interval or t-test would not change very much even though the assumptions of the procedure are violated. If you are asked to work on a problem for which the assumptions cannot be verified, state that this is the case and that the results of the inference being performed may be inaccurate.</a:t>
          </a:r>
          <a:endParaRPr lang="en-US" sz="1100"/>
        </a:p>
      </xdr:txBody>
    </xdr:sp>
    <xdr:clientData/>
  </xdr:twoCellAnchor>
  <xdr:twoCellAnchor>
    <xdr:from>
      <xdr:col>0</xdr:col>
      <xdr:colOff>591403</xdr:colOff>
      <xdr:row>28</xdr:row>
      <xdr:rowOff>28433</xdr:rowOff>
    </xdr:from>
    <xdr:to>
      <xdr:col>4</xdr:col>
      <xdr:colOff>332323</xdr:colOff>
      <xdr:row>53</xdr:row>
      <xdr:rowOff>175260</xdr:rowOff>
    </xdr:to>
    <xdr:sp macro="" textlink="">
      <xdr:nvSpPr>
        <xdr:cNvPr id="4" name="CuadroTexto 3">
          <a:extLst>
            <a:ext uri="{FF2B5EF4-FFF2-40B4-BE49-F238E27FC236}">
              <a16:creationId xmlns:a16="http://schemas.microsoft.com/office/drawing/2014/main" id="{BD536F12-EFD9-4AD4-ADF2-F2ACAF45D81B}"/>
            </a:ext>
          </a:extLst>
        </xdr:cNvPr>
        <xdr:cNvSpPr txBox="1"/>
      </xdr:nvSpPr>
      <xdr:spPr>
        <a:xfrm>
          <a:off x="591403" y="5880593"/>
          <a:ext cx="5410200" cy="47188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chat.openai.com</a:t>
          </a:r>
        </a:p>
        <a:p>
          <a:pPr marL="0" marR="0" lvl="0" indent="0" defTabSz="91440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mn-lt"/>
              <a:ea typeface="+mn-ea"/>
              <a:cs typeface="+mn-cs"/>
            </a:rPr>
            <a:t>One-Sample t-Interval for the Mean</a:t>
          </a:r>
          <a:endParaRPr lang="en-US">
            <a:effectLst/>
          </a:endParaRP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A one-sample t-interval is a statistical procedure used to estimate the mean of a population based on a sample from that population. It is used when you have a sample of data from a single group and you want to estimate the mean of the population that the group is drawn from.</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To construct a one-sample t-interval, you need to have a sample of data and the sample mean, standard deviation, and sample size. You also need to specify your desired level of confidence. A commonly used level of confidence is 95%, which corresponds to a confidence interval of 95%.</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1. To construct the one-sample t-interval, you first need to calculate the standard error of the mean (SEM), which is an estimate of the standard deviation of the sampling distribution of the mean. The SEM is calculated as the standard deviation of the sample divided by the square root of the sample size.</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2. Next, you need to determine the critical value for the t-distribution based on your desired level of confidence and the degrees of freedom (df), which is the sample size minus 1. The t-value is then calculated as the sample mean minus the population mean, divided by the SEM.</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3. The one-sample t-interval is then calculated as the sample mean plus or minus the t-value multiplied by the SEM. This interval represents the range of values that is expected to contain the population mean with a specified level of confidence.</a:t>
          </a:r>
        </a:p>
        <a:p>
          <a:br>
            <a:rPr lang="en-US" sz="1100" b="0" i="0">
              <a:solidFill>
                <a:schemeClr val="dk1"/>
              </a:solidFill>
              <a:effectLst/>
              <a:latin typeface="+mn-lt"/>
              <a:ea typeface="+mn-ea"/>
              <a:cs typeface="+mn-cs"/>
            </a:rPr>
          </a:br>
          <a:endParaRPr lang="en-US" sz="1100"/>
        </a:p>
      </xdr:txBody>
    </xdr:sp>
    <xdr:clientData/>
  </xdr:twoCellAnchor>
  <xdr:twoCellAnchor>
    <xdr:from>
      <xdr:col>5</xdr:col>
      <xdr:colOff>0</xdr:colOff>
      <xdr:row>28</xdr:row>
      <xdr:rowOff>0</xdr:rowOff>
    </xdr:from>
    <xdr:to>
      <xdr:col>11</xdr:col>
      <xdr:colOff>655320</xdr:colOff>
      <xdr:row>53</xdr:row>
      <xdr:rowOff>146827</xdr:rowOff>
    </xdr:to>
    <xdr:sp macro="" textlink="">
      <xdr:nvSpPr>
        <xdr:cNvPr id="5" name="CuadroTexto 4">
          <a:extLst>
            <a:ext uri="{FF2B5EF4-FFF2-40B4-BE49-F238E27FC236}">
              <a16:creationId xmlns:a16="http://schemas.microsoft.com/office/drawing/2014/main" id="{B84614FC-D1FA-4A82-BB46-35D71BD0077F}"/>
            </a:ext>
          </a:extLst>
        </xdr:cNvPr>
        <xdr:cNvSpPr txBox="1"/>
      </xdr:nvSpPr>
      <xdr:spPr>
        <a:xfrm>
          <a:off x="6461760" y="5852160"/>
          <a:ext cx="5410200" cy="47188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chat.openai.com</a:t>
          </a:r>
        </a:p>
        <a:p>
          <a:r>
            <a:rPr lang="en-US" sz="1100" b="1" i="0">
              <a:solidFill>
                <a:schemeClr val="dk1"/>
              </a:solidFill>
              <a:effectLst/>
              <a:latin typeface="+mn-lt"/>
              <a:ea typeface="+mn-ea"/>
              <a:cs typeface="+mn-cs"/>
            </a:rPr>
            <a:t>Intervalo</a:t>
          </a:r>
          <a:r>
            <a:rPr lang="en-US" sz="1100" b="1" i="0" baseline="0">
              <a:solidFill>
                <a:schemeClr val="dk1"/>
              </a:solidFill>
              <a:effectLst/>
              <a:latin typeface="+mn-lt"/>
              <a:ea typeface="+mn-ea"/>
              <a:cs typeface="+mn-cs"/>
            </a:rPr>
            <a:t> t de una muestra para la media</a:t>
          </a:r>
          <a:endParaRPr lang="en-US" sz="1100" b="1"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Un intervalo t de una muestra es un procedimiento estadístico utilizado para estimar la media de una población a partir de una muestra de esa población. Se utiliza cuando se tiene una muestra de datos de un único grupo y se desea estimar la media de la población de la que se ha extraído el grupo.</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Para construir un intervalo t de una muestra, necesita tener una muestra de datos y la media, el desvío estándar y el tamaño de la muestra de la muestra. También necesita especificar su nivel deseado de confianza. Un nivel de confianza comúnmente utilizado es el 95%, lo que corresponde a un intervalo de confianza del 95%.</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1.</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Para construir el intervalo t de una muestra, primero se necesita calcular el error estándar de la media (SEM), que es una estimación de la desviación estándar de la distribución muestral de la media. El SEM se calcula como el desvío estándar de la muestra dividido por la raíz cuadrada del tamaño de la muestra.</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2. A continuación, debe determinar el valor crítico para la distribución t en función del nivel de confianza deseado y los grados de libertad (df), que es el tamaño de la muestra menos 1. El valor t se calcula entonces como la media de la muestra menos la media de la población, dividida por el SEM.</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3. El intervalo t de una muestra se calcula entonces como la media de la muestra más o menos el valor t multiplicado por el SEM. Este intervalo representa el rango de valores que se espera que contenga la media de la población con un nivel especificado de confianza.</a:t>
          </a:r>
        </a:p>
        <a:p>
          <a:r>
            <a:rPr lang="en-US" sz="1100" b="0" i="0">
              <a:solidFill>
                <a:schemeClr val="dk1"/>
              </a:solidFill>
              <a:effectLst/>
              <a:latin typeface="+mn-lt"/>
              <a:ea typeface="+mn-ea"/>
              <a:cs typeface="+mn-cs"/>
            </a:rPr>
            <a:t>Regenerate response</a:t>
          </a:r>
        </a:p>
        <a:p>
          <a:br>
            <a:rPr lang="en-US" sz="1100" b="0" i="0">
              <a:solidFill>
                <a:schemeClr val="dk1"/>
              </a:solidFill>
              <a:effectLst/>
              <a:latin typeface="+mn-lt"/>
              <a:ea typeface="+mn-ea"/>
              <a:cs typeface="+mn-cs"/>
            </a:rPr>
          </a:b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784860</xdr:colOff>
      <xdr:row>1</xdr:row>
      <xdr:rowOff>0</xdr:rowOff>
    </xdr:from>
    <xdr:to>
      <xdr:col>4</xdr:col>
      <xdr:colOff>137160</xdr:colOff>
      <xdr:row>30</xdr:row>
      <xdr:rowOff>114300</xdr:rowOff>
    </xdr:to>
    <xdr:sp macro="" textlink="">
      <xdr:nvSpPr>
        <xdr:cNvPr id="5" name="CuadroTexto 4">
          <a:extLst>
            <a:ext uri="{FF2B5EF4-FFF2-40B4-BE49-F238E27FC236}">
              <a16:creationId xmlns:a16="http://schemas.microsoft.com/office/drawing/2014/main" id="{58B59188-6E15-4DBD-ADD8-816123508E64}"/>
            </a:ext>
          </a:extLst>
        </xdr:cNvPr>
        <xdr:cNvSpPr txBox="1"/>
      </xdr:nvSpPr>
      <xdr:spPr>
        <a:xfrm>
          <a:off x="784860" y="182880"/>
          <a:ext cx="5021580" cy="54178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fuente: chat.openai.com</a:t>
          </a:r>
        </a:p>
        <a:p>
          <a:r>
            <a:rPr lang="en-US" sz="1100" b="1" i="0">
              <a:solidFill>
                <a:schemeClr val="dk1"/>
              </a:solidFill>
              <a:effectLst/>
              <a:latin typeface="+mn-lt"/>
              <a:ea typeface="+mn-ea"/>
              <a:cs typeface="+mn-cs"/>
            </a:rPr>
            <a:t>Intervalo</a:t>
          </a:r>
          <a:r>
            <a:rPr lang="en-US" sz="1100" b="1" i="0" baseline="0">
              <a:solidFill>
                <a:schemeClr val="dk1"/>
              </a:solidFill>
              <a:effectLst/>
              <a:latin typeface="+mn-lt"/>
              <a:ea typeface="+mn-ea"/>
              <a:cs typeface="+mn-cs"/>
            </a:rPr>
            <a:t> t de una muestra para la media</a:t>
          </a:r>
          <a:endParaRPr lang="en-US" sz="1100" b="1"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Un intervalo t de una muestra es un procedimiento estadístico utilizado para estimar la media de una población a partir de una muestra de esa población. Se utiliza cuando se tiene una muestra de datos de un único grupo y se desea estimar la media de la población de la que se ha extraído el grupo.</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Para construir un intervalo t de una muestra, necesita tener una muestra de datos y la media, el desvío estándar y el tamaño de la muestra de la muestra. También necesita especificar su nivel deseado de confianza. Un nivel de confianza comúnmente utilizado es el 95%, lo que corresponde a un intervalo de confianza del 95%.</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1.</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Para construir el intervalo t de una muestra, primero se necesita calcular el error estándar de la media (SEM), que es una estimación de la desviación estándar de la distribución muestral de la media. El SEM se calcula como el desvío estándar de la muestra dividido por la raíz cuadrada del tamaño de la muestra.</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2. A continuación, debe determinar el valor crítico para la distribución t en función del nivel de confianza deseado y los grados de libertad (df), que es el tamaño de la muestra menos 1. El valor t se calcula entonces como la media de la muestra menos la media de la población, dividida por el SEM.</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3. El intervalo t de una muestra se calcula entonces como la media de la muestra más o menos el valor t multiplicado por el SEM. Este intervalo representa el rango de valores que se espera que contenga la media de la población con un nivel especificado de confianza.</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Los</a:t>
          </a:r>
          <a:r>
            <a:rPr lang="en-US" sz="1100" b="0" i="0" baseline="0">
              <a:solidFill>
                <a:schemeClr val="dk1"/>
              </a:solidFill>
              <a:effectLst/>
              <a:latin typeface="+mn-lt"/>
              <a:ea typeface="+mn-ea"/>
              <a:cs typeface="+mn-cs"/>
            </a:rPr>
            <a:t> supuestos</a:t>
          </a:r>
          <a:r>
            <a:rPr lang="en-US" sz="1100" b="0" i="0">
              <a:solidFill>
                <a:schemeClr val="dk1"/>
              </a:solidFill>
              <a:effectLst/>
              <a:latin typeface="+mn-lt"/>
              <a:ea typeface="+mn-ea"/>
              <a:cs typeface="+mn-cs"/>
            </a:rPr>
            <a:t> y condiciones para un intervalo t de una muestra o una prueba t de una muestra son las siguientes:</a:t>
          </a:r>
          <a:br>
            <a:rPr lang="en-US" sz="1100" b="0" i="0">
              <a:solidFill>
                <a:schemeClr val="dk1"/>
              </a:solidFill>
              <a:effectLst/>
              <a:latin typeface="+mn-lt"/>
              <a:ea typeface="+mn-ea"/>
              <a:cs typeface="+mn-cs"/>
            </a:rPr>
          </a:b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55</xdr:row>
      <xdr:rowOff>144686</xdr:rowOff>
    </xdr:from>
    <xdr:to>
      <xdr:col>4</xdr:col>
      <xdr:colOff>502921</xdr:colOff>
      <xdr:row>59</xdr:row>
      <xdr:rowOff>68691</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792481" y="8374286"/>
          <a:ext cx="2910840" cy="655525"/>
        </a:xfrm>
        <a:prstGeom prst="rect">
          <a:avLst/>
        </a:prstGeom>
      </xdr:spPr>
    </xdr:pic>
    <xdr:clientData/>
  </xdr:twoCellAnchor>
  <xdr:twoCellAnchor editAs="oneCell">
    <xdr:from>
      <xdr:col>6</xdr:col>
      <xdr:colOff>609600</xdr:colOff>
      <xdr:row>50</xdr:row>
      <xdr:rowOff>83820</xdr:rowOff>
    </xdr:from>
    <xdr:to>
      <xdr:col>17</xdr:col>
      <xdr:colOff>30480</xdr:colOff>
      <xdr:row>93</xdr:row>
      <xdr:rowOff>30480</xdr:rowOff>
    </xdr:to>
    <xdr:pic>
      <xdr:nvPicPr>
        <xdr:cNvPr id="4" name="Imagen 3" descr="T Table - T Score Table - T Critical Value">
          <a:extLst>
            <a:ext uri="{FF2B5EF4-FFF2-40B4-BE49-F238E27FC236}">
              <a16:creationId xmlns:a16="http://schemas.microsoft.com/office/drawing/2014/main" id="{8747EB3F-7659-9BD5-24F1-6FED4B6E6F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94960" y="9227820"/>
          <a:ext cx="8138160" cy="781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579120</xdr:colOff>
      <xdr:row>1</xdr:row>
      <xdr:rowOff>22859</xdr:rowOff>
    </xdr:from>
    <xdr:to>
      <xdr:col>4</xdr:col>
      <xdr:colOff>312420</xdr:colOff>
      <xdr:row>40</xdr:row>
      <xdr:rowOff>180974</xdr:rowOff>
    </xdr:to>
    <xdr:sp macro="" textlink="">
      <xdr:nvSpPr>
        <xdr:cNvPr id="2" name="CuadroTexto 1">
          <a:extLst>
            <a:ext uri="{FF2B5EF4-FFF2-40B4-BE49-F238E27FC236}">
              <a16:creationId xmlns:a16="http://schemas.microsoft.com/office/drawing/2014/main" id="{00000000-0008-0000-0300-000002000000}"/>
            </a:ext>
          </a:extLst>
        </xdr:cNvPr>
        <xdr:cNvSpPr txBox="1"/>
      </xdr:nvSpPr>
      <xdr:spPr>
        <a:xfrm>
          <a:off x="579120" y="213359"/>
          <a:ext cx="5248275" cy="75876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latin typeface="+mn-lt"/>
              <a:ea typeface="+mn-ea"/>
              <a:cs typeface="+mn-cs"/>
            </a:rPr>
            <a:t>7.3 One-Sample t-Test for the Mean (hypothesis test</a:t>
          </a:r>
          <a:r>
            <a:rPr lang="en-US" sz="1100" b="0" i="0" u="none" strike="noStrike" baseline="0">
              <a:solidFill>
                <a:schemeClr val="dk1"/>
              </a:solidFill>
              <a:latin typeface="+mn-lt"/>
              <a:ea typeface="+mn-ea"/>
              <a:cs typeface="+mn-cs"/>
            </a:rPr>
            <a:t>, or </a:t>
          </a:r>
          <a:r>
            <a:rPr lang="en-US" sz="1100" b="1" i="0" u="none" strike="noStrike" baseline="0">
              <a:solidFill>
                <a:schemeClr val="dk1"/>
              </a:solidFill>
              <a:latin typeface="+mn-lt"/>
              <a:ea typeface="+mn-ea"/>
              <a:cs typeface="+mn-cs"/>
            </a:rPr>
            <a:t>test of significance) </a:t>
          </a:r>
        </a:p>
        <a:p>
          <a:endParaRPr lang="en-US" sz="1100" b="1"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We use this form of statistical inference when we wish to test a claim that has been made concerning a population. We use sample data to help us make decisions about the population of interest. In other words, we use the sample data to see if there is enough “evidence” to support the claim or to reject it.</a:t>
          </a: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Use the following three-step method when performing a hypothesis test for the mean of a population:</a:t>
          </a:r>
        </a:p>
        <a:p>
          <a:r>
            <a:rPr lang="en-US" sz="1100" b="0" i="0" u="none" strike="noStrike" baseline="0">
              <a:solidFill>
                <a:schemeClr val="dk1"/>
              </a:solidFill>
              <a:latin typeface="+mn-lt"/>
              <a:ea typeface="+mn-ea"/>
              <a:cs typeface="+mn-cs"/>
            </a:rPr>
            <a:t>1. Identify the parameter of interest, choose the appropriate inference procedure, and verify that the assumptions and conditions for that procedure are met. Define any variables of interest. State the appropriate null and alternative hypotheses.</a:t>
          </a:r>
        </a:p>
        <a:p>
          <a:r>
            <a:rPr lang="en-US" sz="1100" b="0" i="0" u="none" strike="noStrike" baseline="0">
              <a:solidFill>
                <a:schemeClr val="dk1"/>
              </a:solidFill>
              <a:latin typeface="+mn-lt"/>
              <a:ea typeface="+mn-ea"/>
              <a:cs typeface="+mn-cs"/>
            </a:rPr>
            <a:t>2. Carry out the inference procedure. Calculate the test statistic and find the p-value.</a:t>
          </a:r>
        </a:p>
        <a:p>
          <a:r>
            <a:rPr lang="en-US" sz="1100" b="0" i="0" u="none" strike="noStrike" baseline="0">
              <a:solidFill>
                <a:schemeClr val="dk1"/>
              </a:solidFill>
              <a:latin typeface="+mn-lt"/>
              <a:ea typeface="+mn-ea"/>
              <a:cs typeface="+mn-cs"/>
            </a:rPr>
            <a:t>3. Interpret the results in context of the problem. This is by far the most important part of inference. Be sure that your decision to reject or fail to reject the null hypothesis is done in context of the problem and is based upon the p-value.</a:t>
          </a: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Hypothesis testing typically involves a </a:t>
          </a:r>
          <a:r>
            <a:rPr lang="en-US" sz="1100" b="1" i="0" u="none" strike="noStrike" baseline="0">
              <a:solidFill>
                <a:schemeClr val="dk1"/>
              </a:solidFill>
              <a:latin typeface="+mn-lt"/>
              <a:ea typeface="+mn-ea"/>
              <a:cs typeface="+mn-cs"/>
            </a:rPr>
            <a:t>null hypothesis </a:t>
          </a:r>
          <a:r>
            <a:rPr lang="en-US" sz="1100" b="0" i="0" u="none" strike="noStrike" baseline="0">
              <a:solidFill>
                <a:schemeClr val="dk1"/>
              </a:solidFill>
              <a:latin typeface="+mn-lt"/>
              <a:ea typeface="+mn-ea"/>
              <a:cs typeface="+mn-cs"/>
            </a:rPr>
            <a:t>and an </a:t>
          </a:r>
          <a:r>
            <a:rPr lang="en-US" sz="1100" b="1" i="0" u="none" strike="noStrike" baseline="0">
              <a:solidFill>
                <a:schemeClr val="dk1"/>
              </a:solidFill>
              <a:latin typeface="+mn-lt"/>
              <a:ea typeface="+mn-ea"/>
              <a:cs typeface="+mn-cs"/>
            </a:rPr>
            <a:t>alternative hypothesis. </a:t>
          </a:r>
          <a:r>
            <a:rPr lang="en-US" sz="1100" b="0" i="0" u="none" strike="noStrike" baseline="0">
              <a:solidFill>
                <a:schemeClr val="dk1"/>
              </a:solidFill>
              <a:latin typeface="+mn-lt"/>
              <a:ea typeface="+mn-ea"/>
              <a:cs typeface="+mn-cs"/>
            </a:rPr>
            <a:t>It’s important to note that we are not proving anything; we are simply testing to see if there is enough evidence to reject or fail to reject the null hypothesis. The null hypothesis is denoted by </a:t>
          </a:r>
          <a:r>
            <a:rPr lang="en-US" sz="1100" b="0" i="1" u="none" strike="noStrike" baseline="0">
              <a:solidFill>
                <a:schemeClr val="dk1"/>
              </a:solidFill>
              <a:latin typeface="+mn-lt"/>
              <a:ea typeface="+mn-ea"/>
              <a:cs typeface="+mn-cs"/>
            </a:rPr>
            <a:t>H_</a:t>
          </a:r>
          <a:r>
            <a:rPr lang="en-US" sz="1100" b="0" i="0" u="none" strike="noStrike" baseline="0">
              <a:solidFill>
                <a:schemeClr val="dk1"/>
              </a:solidFill>
              <a:latin typeface="+mn-lt"/>
              <a:ea typeface="+mn-ea"/>
              <a:cs typeface="+mn-cs"/>
            </a:rPr>
            <a:t>0, pronounced </a:t>
          </a:r>
          <a:r>
            <a:rPr lang="en-US" sz="1100" b="0" i="1" u="none" strike="noStrike" baseline="0">
              <a:solidFill>
                <a:schemeClr val="dk1"/>
              </a:solidFill>
              <a:latin typeface="+mn-lt"/>
              <a:ea typeface="+mn-ea"/>
              <a:cs typeface="+mn-cs"/>
            </a:rPr>
            <a:t>H-nought</a:t>
          </a:r>
          <a:r>
            <a:rPr lang="en-US" sz="1100" b="0" i="0" u="none" strike="noStrike" baseline="0">
              <a:solidFill>
                <a:schemeClr val="dk1"/>
              </a:solidFill>
              <a:latin typeface="+mn-lt"/>
              <a:ea typeface="+mn-ea"/>
              <a:cs typeface="+mn-cs"/>
            </a:rPr>
            <a:t>. The alternative hypothesis is denoted by</a:t>
          </a:r>
        </a:p>
        <a:p>
          <a:r>
            <a:rPr lang="en-US" sz="1100" b="0" i="1" u="none" strike="noStrike" baseline="0">
              <a:solidFill>
                <a:schemeClr val="dk1"/>
              </a:solidFill>
              <a:latin typeface="+mn-lt"/>
              <a:ea typeface="+mn-ea"/>
              <a:cs typeface="+mn-cs"/>
            </a:rPr>
            <a:t>H_a</a:t>
          </a:r>
          <a:r>
            <a:rPr lang="en-US" sz="1100" b="0" i="0" u="none" strike="noStrike" baseline="0">
              <a:solidFill>
                <a:schemeClr val="dk1"/>
              </a:solidFill>
              <a:latin typeface="+mn-lt"/>
              <a:ea typeface="+mn-ea"/>
              <a:cs typeface="+mn-cs"/>
            </a:rPr>
            <a:t>.</a:t>
          </a:r>
        </a:p>
        <a:p>
          <a:r>
            <a:rPr lang="en-US" sz="1100" b="0" i="0" u="none" strike="noStrike" baseline="0">
              <a:solidFill>
                <a:schemeClr val="dk1"/>
              </a:solidFill>
              <a:latin typeface="+mn-lt"/>
              <a:ea typeface="+mn-ea"/>
              <a:cs typeface="+mn-cs"/>
            </a:rPr>
            <a:t>• The null hypothesis should always include an equality (</a:t>
          </a:r>
          <a:r>
            <a:rPr lang="en-US" sz="1100" b="0" i="1" u="none" strike="noStrike" baseline="0">
              <a:solidFill>
                <a:schemeClr val="dk1"/>
              </a:solidFill>
              <a:latin typeface="+mn-lt"/>
              <a:ea typeface="+mn-ea"/>
              <a:cs typeface="+mn-cs"/>
            </a:rPr>
            <a:t>like </a:t>
          </a:r>
          <a:r>
            <a:rPr lang="en-US" sz="1100" b="0" i="0" u="none" strike="noStrike" baseline="0">
              <a:solidFill>
                <a:schemeClr val="dk1"/>
              </a:solidFill>
              <a:latin typeface="+mn-lt"/>
              <a:ea typeface="+mn-ea"/>
              <a:cs typeface="+mn-cs"/>
            </a:rPr>
            <a:t>≤, =, </a:t>
          </a:r>
          <a:r>
            <a:rPr lang="en-US" sz="1100" b="0" i="1" u="none" strike="noStrike" baseline="0">
              <a:solidFill>
                <a:schemeClr val="dk1"/>
              </a:solidFill>
              <a:latin typeface="+mn-lt"/>
              <a:ea typeface="+mn-ea"/>
              <a:cs typeface="+mn-cs"/>
            </a:rPr>
            <a:t>or </a:t>
          </a:r>
          <a:r>
            <a:rPr lang="en-US" sz="1100" b="0" i="0" u="none" strike="noStrike" baseline="0">
              <a:solidFill>
                <a:schemeClr val="dk1"/>
              </a:solidFill>
              <a:latin typeface="+mn-lt"/>
              <a:ea typeface="+mn-ea"/>
              <a:cs typeface="+mn-cs"/>
            </a:rPr>
            <a:t>≥) and must always be written using parameters and not statistics! Of course, you should define any variables you use. For example: </a:t>
          </a:r>
          <a:r>
            <a:rPr lang="en-US" sz="1100" b="0" i="1" u="none" strike="noStrike" baseline="0">
              <a:solidFill>
                <a:schemeClr val="dk1"/>
              </a:solidFill>
              <a:latin typeface="+mn-lt"/>
              <a:ea typeface="+mn-ea"/>
              <a:cs typeface="+mn-cs"/>
            </a:rPr>
            <a:t>H_</a:t>
          </a:r>
          <a:r>
            <a:rPr lang="en-US" sz="1100" b="0" i="0" u="none" strike="noStrike" baseline="0">
              <a:solidFill>
                <a:schemeClr val="dk1"/>
              </a:solidFill>
              <a:latin typeface="+mn-lt"/>
              <a:ea typeface="+mn-ea"/>
              <a:cs typeface="+mn-cs"/>
            </a:rPr>
            <a:t>0 :  mu = mu_0, where </a:t>
          </a:r>
          <a:r>
            <a:rPr lang="en-US" sz="1100" b="0" i="0" baseline="0">
              <a:solidFill>
                <a:schemeClr val="dk1"/>
              </a:solidFill>
              <a:effectLst/>
              <a:latin typeface="+mn-lt"/>
              <a:ea typeface="+mn-ea"/>
              <a:cs typeface="+mn-cs"/>
            </a:rPr>
            <a:t>mu_</a:t>
          </a:r>
          <a:r>
            <a:rPr lang="en-US" sz="1100" b="0" i="0" u="none" strike="noStrike" baseline="0">
              <a:solidFill>
                <a:schemeClr val="dk1"/>
              </a:solidFill>
              <a:latin typeface="+mn-lt"/>
              <a:ea typeface="+mn-ea"/>
              <a:cs typeface="+mn-cs"/>
            </a:rPr>
            <a:t>0 is the hypothesized value.</a:t>
          </a:r>
        </a:p>
        <a:p>
          <a:r>
            <a:rPr lang="en-US" sz="1100" b="0" i="0" u="none" strike="noStrike" baseline="0">
              <a:solidFill>
                <a:schemeClr val="dk1"/>
              </a:solidFill>
              <a:latin typeface="+mn-lt"/>
              <a:ea typeface="+mn-ea"/>
              <a:cs typeface="+mn-cs"/>
            </a:rPr>
            <a:t>• The alternative hypothesis can be one-sided or two-sided. A one-sided alternative would be either </a:t>
          </a:r>
          <a:r>
            <a:rPr lang="en-US" sz="1100" b="0" i="1" u="none" strike="noStrike" baseline="0">
              <a:solidFill>
                <a:schemeClr val="dk1"/>
              </a:solidFill>
              <a:latin typeface="+mn-lt"/>
              <a:ea typeface="+mn-ea"/>
              <a:cs typeface="+mn-cs"/>
            </a:rPr>
            <a:t>H_a </a:t>
          </a:r>
          <a:r>
            <a:rPr lang="en-US" sz="1100" b="0" i="0" u="none" strike="noStrike" baseline="0">
              <a:solidFill>
                <a:schemeClr val="dk1"/>
              </a:solidFill>
              <a:latin typeface="+mn-lt"/>
              <a:ea typeface="+mn-ea"/>
              <a:cs typeface="+mn-cs"/>
            </a:rPr>
            <a:t>:  </a:t>
          </a:r>
          <a:r>
            <a:rPr lang="en-US" sz="1100" b="0" i="0" baseline="0">
              <a:solidFill>
                <a:schemeClr val="dk1"/>
              </a:solidFill>
              <a:effectLst/>
              <a:latin typeface="+mn-lt"/>
              <a:ea typeface="+mn-ea"/>
              <a:cs typeface="+mn-cs"/>
            </a:rPr>
            <a:t>mu </a:t>
          </a:r>
          <a:r>
            <a:rPr lang="en-US" sz="1100" b="0" i="0" u="none" strike="noStrike" baseline="0">
              <a:solidFill>
                <a:schemeClr val="dk1"/>
              </a:solidFill>
              <a:latin typeface="+mn-lt"/>
              <a:ea typeface="+mn-ea"/>
              <a:cs typeface="+mn-cs"/>
            </a:rPr>
            <a:t>&lt; </a:t>
          </a:r>
          <a:r>
            <a:rPr lang="en-US" sz="1100" b="0" i="0" baseline="0">
              <a:solidFill>
                <a:schemeClr val="dk1"/>
              </a:solidFill>
              <a:effectLst/>
              <a:latin typeface="+mn-lt"/>
              <a:ea typeface="+mn-ea"/>
              <a:cs typeface="+mn-cs"/>
            </a:rPr>
            <a:t>mu_</a:t>
          </a:r>
          <a:r>
            <a:rPr lang="en-US" sz="1100" b="0" i="0" u="none" strike="noStrike" baseline="0">
              <a:solidFill>
                <a:schemeClr val="dk1"/>
              </a:solidFill>
              <a:latin typeface="+mn-lt"/>
              <a:ea typeface="+mn-ea"/>
              <a:cs typeface="+mn-cs"/>
            </a:rPr>
            <a:t>0 </a:t>
          </a:r>
          <a:r>
            <a:rPr lang="en-US" sz="1100" b="0" i="1" u="none" strike="noStrike" baseline="0">
              <a:solidFill>
                <a:schemeClr val="dk1"/>
              </a:solidFill>
              <a:latin typeface="+mn-lt"/>
              <a:ea typeface="+mn-ea"/>
              <a:cs typeface="+mn-cs"/>
            </a:rPr>
            <a:t>or H</a:t>
          </a:r>
          <a:r>
            <a:rPr lang="en-US" sz="1100" b="0" i="1" baseline="0">
              <a:solidFill>
                <a:schemeClr val="dk1"/>
              </a:solidFill>
              <a:effectLst/>
              <a:latin typeface="+mn-lt"/>
              <a:ea typeface="+mn-ea"/>
              <a:cs typeface="+mn-cs"/>
            </a:rPr>
            <a:t>_</a:t>
          </a:r>
          <a:r>
            <a:rPr lang="en-US" sz="1100" b="0" i="1" u="none" strike="noStrike" baseline="0">
              <a:solidFill>
                <a:schemeClr val="dk1"/>
              </a:solidFill>
              <a:latin typeface="+mn-lt"/>
              <a:ea typeface="+mn-ea"/>
              <a:cs typeface="+mn-cs"/>
            </a:rPr>
            <a:t>a </a:t>
          </a:r>
          <a:r>
            <a:rPr lang="en-US" sz="1100" b="0" i="0" u="none" strike="noStrike" baseline="0">
              <a:solidFill>
                <a:schemeClr val="dk1"/>
              </a:solidFill>
              <a:latin typeface="+mn-lt"/>
              <a:ea typeface="+mn-ea"/>
              <a:cs typeface="+mn-cs"/>
            </a:rPr>
            <a:t>: </a:t>
          </a:r>
          <a:r>
            <a:rPr lang="en-US" sz="1100" b="0" i="0" baseline="0">
              <a:solidFill>
                <a:schemeClr val="dk1"/>
              </a:solidFill>
              <a:effectLst/>
              <a:latin typeface="+mn-lt"/>
              <a:ea typeface="+mn-ea"/>
              <a:cs typeface="+mn-cs"/>
            </a:rPr>
            <a:t>mu</a:t>
          </a:r>
          <a:r>
            <a:rPr lang="en-US" sz="1100" b="0" i="0" u="none" strike="noStrike" baseline="0">
              <a:solidFill>
                <a:schemeClr val="dk1"/>
              </a:solidFill>
              <a:latin typeface="+mn-lt"/>
              <a:ea typeface="+mn-ea"/>
              <a:cs typeface="+mn-cs"/>
            </a:rPr>
            <a:t> &gt; </a:t>
          </a:r>
          <a:r>
            <a:rPr lang="en-US" sz="1100" b="0" i="0" baseline="0">
              <a:solidFill>
                <a:schemeClr val="dk1"/>
              </a:solidFill>
              <a:effectLst/>
              <a:latin typeface="+mn-lt"/>
              <a:ea typeface="+mn-ea"/>
              <a:cs typeface="+mn-cs"/>
            </a:rPr>
            <a:t>mu_</a:t>
          </a:r>
          <a:r>
            <a:rPr lang="en-US" sz="1100" b="0" i="0" u="none" strike="noStrike" baseline="0">
              <a:solidFill>
                <a:schemeClr val="dk1"/>
              </a:solidFill>
              <a:latin typeface="+mn-lt"/>
              <a:ea typeface="+mn-ea"/>
              <a:cs typeface="+mn-cs"/>
            </a:rPr>
            <a:t>0. A two-sided alternative would be: </a:t>
          </a:r>
          <a:r>
            <a:rPr lang="en-US" sz="1100" b="0" i="1" u="none" strike="noStrike" baseline="0">
              <a:solidFill>
                <a:schemeClr val="dk1"/>
              </a:solidFill>
              <a:latin typeface="+mn-lt"/>
              <a:ea typeface="+mn-ea"/>
              <a:cs typeface="+mn-cs"/>
            </a:rPr>
            <a:t>H_a</a:t>
          </a:r>
          <a:r>
            <a:rPr lang="en-US" sz="1100" b="0" i="0" u="none" strike="noStrike" baseline="0">
              <a:solidFill>
                <a:schemeClr val="dk1"/>
              </a:solidFill>
              <a:latin typeface="+mn-lt"/>
              <a:ea typeface="+mn-ea"/>
              <a:cs typeface="+mn-cs"/>
            </a:rPr>
            <a:t>:  mu≠ mu_0.</a:t>
          </a:r>
        </a:p>
        <a:p>
          <a:r>
            <a:rPr lang="en-US" sz="1100" b="0" i="0" u="none" strike="noStrike" baseline="0">
              <a:solidFill>
                <a:schemeClr val="dk1"/>
              </a:solidFill>
              <a:latin typeface="+mn-lt"/>
              <a:ea typeface="+mn-ea"/>
              <a:cs typeface="+mn-cs"/>
            </a:rPr>
            <a:t>The same assumptions and conditions must be met for a hypothesis test as for a confidence interval.</a:t>
          </a:r>
        </a:p>
        <a:p>
          <a:r>
            <a:rPr lang="en-US" sz="1100" b="0" i="0" u="none" strike="noStrike" baseline="0">
              <a:solidFill>
                <a:schemeClr val="dk1"/>
              </a:solidFill>
              <a:latin typeface="+mn-lt"/>
              <a:ea typeface="+mn-ea"/>
              <a:cs typeface="+mn-cs"/>
            </a:rPr>
            <a:t>• When the conditions for using one-sample t-procedures are met, we can use the test statistic                           with </a:t>
          </a:r>
          <a:r>
            <a:rPr lang="en-US" sz="1100" b="0" i="1" u="none" strike="noStrike" baseline="0">
              <a:solidFill>
                <a:schemeClr val="dk1"/>
              </a:solidFill>
              <a:latin typeface="+mn-lt"/>
              <a:ea typeface="+mn-ea"/>
              <a:cs typeface="+mn-cs"/>
            </a:rPr>
            <a:t>n</a:t>
          </a:r>
          <a:r>
            <a:rPr lang="en-US" sz="1100" b="0" i="0" u="none" strike="noStrike" baseline="0">
              <a:solidFill>
                <a:schemeClr val="dk1"/>
              </a:solidFill>
              <a:latin typeface="+mn-lt"/>
              <a:ea typeface="+mn-ea"/>
              <a:cs typeface="+mn-cs"/>
            </a:rPr>
            <a:t>–1 degrees of freedom.</a:t>
          </a:r>
        </a:p>
        <a:p>
          <a:endParaRPr lang="en-US" sz="1100"/>
        </a:p>
        <a:p>
          <a:endParaRPr lang="en-US" sz="1100"/>
        </a:p>
        <a:p>
          <a:endParaRPr lang="en-US" sz="1100"/>
        </a:p>
        <a:p>
          <a:endParaRPr lang="en-US" sz="1100"/>
        </a:p>
        <a:p>
          <a:endParaRPr lang="en-US" sz="1100"/>
        </a:p>
        <a:p>
          <a:r>
            <a:rPr lang="es-EC" sz="1100" b="0" i="0" u="none" strike="noStrike" baseline="0">
              <a:solidFill>
                <a:schemeClr val="dk1"/>
              </a:solidFill>
              <a:latin typeface="+mn-lt"/>
              <a:ea typeface="+mn-ea"/>
              <a:cs typeface="+mn-cs"/>
            </a:rPr>
            <a:t>We use the </a:t>
          </a:r>
          <a:r>
            <a:rPr lang="es-EC" sz="1100" b="1" i="0" u="none" strike="noStrike" baseline="0">
              <a:solidFill>
                <a:schemeClr val="dk1"/>
              </a:solidFill>
              <a:latin typeface="+mn-lt"/>
              <a:ea typeface="+mn-ea"/>
              <a:cs typeface="+mn-cs"/>
            </a:rPr>
            <a:t>p-value </a:t>
          </a:r>
          <a:r>
            <a:rPr lang="es-EC" sz="1100" b="0" i="0" u="none" strike="noStrike" baseline="0">
              <a:solidFill>
                <a:schemeClr val="dk1"/>
              </a:solidFill>
              <a:latin typeface="+mn-lt"/>
              <a:ea typeface="+mn-ea"/>
              <a:cs typeface="+mn-cs"/>
            </a:rPr>
            <a:t>to determine if we reject or fail to reject the null hypothesis. The p-value is the probability of obtaining a sample statistic as extreme or more extreme than we have obtained, </a:t>
          </a:r>
          <a:r>
            <a:rPr lang="es-EC" sz="1100" b="0" i="1" u="none" strike="noStrike" baseline="0">
              <a:solidFill>
                <a:schemeClr val="dk1"/>
              </a:solidFill>
              <a:latin typeface="+mn-lt"/>
              <a:ea typeface="+mn-ea"/>
              <a:cs typeface="+mn-cs"/>
            </a:rPr>
            <a:t>given that the null hypothesis is true</a:t>
          </a:r>
          <a:r>
            <a:rPr lang="es-EC" sz="1100" b="0" i="0" u="none" strike="noStrike" baseline="0">
              <a:solidFill>
                <a:schemeClr val="dk1"/>
              </a:solidFill>
              <a:latin typeface="+mn-lt"/>
              <a:ea typeface="+mn-ea"/>
              <a:cs typeface="+mn-cs"/>
            </a:rPr>
            <a:t>. The smaller the p-value, the more evidence we have to reject the null hypothesis.</a:t>
          </a:r>
          <a:endParaRPr lang="en-US" sz="1100"/>
        </a:p>
      </xdr:txBody>
    </xdr:sp>
    <xdr:clientData/>
  </xdr:twoCellAnchor>
  <xdr:twoCellAnchor editAs="oneCell">
    <xdr:from>
      <xdr:col>1</xdr:col>
      <xdr:colOff>427213</xdr:colOff>
      <xdr:row>30</xdr:row>
      <xdr:rowOff>76201</xdr:rowOff>
    </xdr:from>
    <xdr:to>
      <xdr:col>1</xdr:col>
      <xdr:colOff>1005841</xdr:colOff>
      <xdr:row>34</xdr:row>
      <xdr:rowOff>15240</xdr:rowOff>
    </xdr:to>
    <xdr:pic>
      <xdr:nvPicPr>
        <xdr:cNvPr id="5" name="Imagen 4">
          <a:extLst>
            <a:ext uri="{FF2B5EF4-FFF2-40B4-BE49-F238E27FC236}">
              <a16:creationId xmlns:a16="http://schemas.microsoft.com/office/drawing/2014/main" id="{00000000-0008-0000-0300-000005000000}"/>
            </a:ext>
          </a:extLst>
        </xdr:cNvPr>
        <xdr:cNvPicPr>
          <a:picLocks noChangeAspect="1"/>
        </xdr:cNvPicPr>
      </xdr:nvPicPr>
      <xdr:blipFill rotWithShape="1">
        <a:blip xmlns:r="http://schemas.openxmlformats.org/officeDocument/2006/relationships" r:embed="rId1"/>
        <a:srcRect l="9368" t="8958" r="13526" b="11692"/>
        <a:stretch/>
      </xdr:blipFill>
      <xdr:spPr>
        <a:xfrm>
          <a:off x="1219693" y="5562601"/>
          <a:ext cx="578628" cy="6705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83820</xdr:colOff>
      <xdr:row>24</xdr:row>
      <xdr:rowOff>91440</xdr:rowOff>
    </xdr:from>
    <xdr:to>
      <xdr:col>2</xdr:col>
      <xdr:colOff>158236</xdr:colOff>
      <xdr:row>31</xdr:row>
      <xdr:rowOff>87808</xdr:rowOff>
    </xdr:to>
    <xdr:pic>
      <xdr:nvPicPr>
        <xdr:cNvPr id="3" name="Imagen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876300" y="16550640"/>
          <a:ext cx="866896" cy="12765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579120</xdr:colOff>
      <xdr:row>1</xdr:row>
      <xdr:rowOff>22860</xdr:rowOff>
    </xdr:from>
    <xdr:to>
      <xdr:col>4</xdr:col>
      <xdr:colOff>312420</xdr:colOff>
      <xdr:row>8</xdr:row>
      <xdr:rowOff>57150</xdr:rowOff>
    </xdr:to>
    <xdr:sp macro="" textlink="">
      <xdr:nvSpPr>
        <xdr:cNvPr id="2" name="CuadroTexto 1">
          <a:extLst>
            <a:ext uri="{FF2B5EF4-FFF2-40B4-BE49-F238E27FC236}">
              <a16:creationId xmlns:a16="http://schemas.microsoft.com/office/drawing/2014/main" id="{00000000-0008-0000-0500-000002000000}"/>
            </a:ext>
          </a:extLst>
        </xdr:cNvPr>
        <xdr:cNvSpPr txBox="1"/>
      </xdr:nvSpPr>
      <xdr:spPr>
        <a:xfrm>
          <a:off x="579120" y="213360"/>
          <a:ext cx="5362575" cy="13677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C" sz="1100" b="1" i="0" u="none" strike="noStrike" baseline="0">
              <a:solidFill>
                <a:schemeClr val="dk1"/>
              </a:solidFill>
              <a:latin typeface="+mn-lt"/>
              <a:ea typeface="+mn-ea"/>
              <a:cs typeface="+mn-cs"/>
            </a:rPr>
            <a:t>7.4 Two-Sample t-Interval for the Difference Between Two Means</a:t>
          </a:r>
        </a:p>
        <a:p>
          <a:r>
            <a:rPr lang="es-EC" sz="1100" b="0" i="0" u="none" strike="noStrike" baseline="0">
              <a:solidFill>
                <a:schemeClr val="dk1"/>
              </a:solidFill>
              <a:latin typeface="+mn-lt"/>
              <a:ea typeface="+mn-ea"/>
              <a:cs typeface="+mn-cs"/>
            </a:rPr>
            <a:t>• We are sometimes interested in the difference in two population means, mu_1 – </a:t>
          </a:r>
          <a:r>
            <a:rPr lang="es-EC" sz="1100" b="0" i="0" baseline="0">
              <a:solidFill>
                <a:schemeClr val="dk1"/>
              </a:solidFill>
              <a:effectLst/>
              <a:latin typeface="+mn-lt"/>
              <a:ea typeface="+mn-ea"/>
              <a:cs typeface="+mn-cs"/>
            </a:rPr>
            <a:t>mu_</a:t>
          </a:r>
          <a:r>
            <a:rPr lang="es-EC" sz="1100" b="0" i="0" u="none" strike="noStrike" baseline="0">
              <a:solidFill>
                <a:schemeClr val="dk1"/>
              </a:solidFill>
              <a:latin typeface="+mn-lt"/>
              <a:ea typeface="+mn-ea"/>
              <a:cs typeface="+mn-cs"/>
            </a:rPr>
            <a:t>2. The assumptions and conditions necessary to carry out a confidence interval or test of significance are the same for two-sample means as they are for one-sample means, with the addition that the samples must be independent of one another. You must check the assumptions and conditions for each independent sample.</a:t>
          </a:r>
          <a:endParaRPr lang="en-US" sz="1100"/>
        </a:p>
      </xdr:txBody>
    </xdr:sp>
    <xdr:clientData/>
  </xdr:twoCellAnchor>
  <xdr:twoCellAnchor>
    <xdr:from>
      <xdr:col>1</xdr:col>
      <xdr:colOff>0</xdr:colOff>
      <xdr:row>16</xdr:row>
      <xdr:rowOff>0</xdr:rowOff>
    </xdr:from>
    <xdr:to>
      <xdr:col>4</xdr:col>
      <xdr:colOff>504825</xdr:colOff>
      <xdr:row>38</xdr:row>
      <xdr:rowOff>152400</xdr:rowOff>
    </xdr:to>
    <xdr:sp macro="" textlink="">
      <xdr:nvSpPr>
        <xdr:cNvPr id="3" name="CuadroTexto 2">
          <a:extLst>
            <a:ext uri="{FF2B5EF4-FFF2-40B4-BE49-F238E27FC236}">
              <a16:creationId xmlns:a16="http://schemas.microsoft.com/office/drawing/2014/main" id="{00000000-0008-0000-0500-000003000000}"/>
            </a:ext>
          </a:extLst>
        </xdr:cNvPr>
        <xdr:cNvSpPr txBox="1"/>
      </xdr:nvSpPr>
      <xdr:spPr>
        <a:xfrm>
          <a:off x="771525" y="5143500"/>
          <a:ext cx="5362575" cy="3771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C" sz="1100" b="0" i="0" u="none" strike="noStrike" baseline="0">
              <a:solidFill>
                <a:schemeClr val="dk1"/>
              </a:solidFill>
              <a:latin typeface="+mn-lt"/>
              <a:ea typeface="+mn-ea"/>
              <a:cs typeface="+mn-cs"/>
            </a:rPr>
            <a:t>Remember that the mean of the sampling distribution of </a:t>
          </a:r>
          <a:r>
            <a:rPr lang="es-EC" sz="1100" b="0" i="0" baseline="0">
              <a:solidFill>
                <a:schemeClr val="dk1"/>
              </a:solidFill>
              <a:effectLst/>
              <a:latin typeface="+mn-lt"/>
              <a:ea typeface="+mn-ea"/>
              <a:cs typeface="+mn-cs"/>
            </a:rPr>
            <a:t>x_1 - x_2 </a:t>
          </a:r>
          <a:r>
            <a:rPr lang="es-EC" sz="1100" b="0" i="0" u="none" strike="noStrike" baseline="0">
              <a:solidFill>
                <a:schemeClr val="dk1"/>
              </a:solidFill>
              <a:latin typeface="+mn-lt"/>
              <a:ea typeface="+mn-ea"/>
              <a:cs typeface="+mn-cs"/>
            </a:rPr>
            <a:t>is mu_1 - </a:t>
          </a:r>
          <a:r>
            <a:rPr lang="es-EC" sz="1100" b="0" i="0" baseline="0">
              <a:solidFill>
                <a:schemeClr val="dk1"/>
              </a:solidFill>
              <a:effectLst/>
              <a:latin typeface="+mn-lt"/>
              <a:ea typeface="+mn-ea"/>
              <a:cs typeface="+mn-cs"/>
            </a:rPr>
            <a:t>mu</a:t>
          </a:r>
          <a:r>
            <a:rPr lang="es-EC" sz="1100" b="0" i="0" u="none" strike="noStrike" baseline="0">
              <a:solidFill>
                <a:schemeClr val="dk1"/>
              </a:solidFill>
              <a:latin typeface="+mn-lt"/>
              <a:ea typeface="+mn-ea"/>
              <a:cs typeface="+mn-cs"/>
            </a:rPr>
            <a:t>_2.</a:t>
          </a:r>
        </a:p>
        <a:p>
          <a:r>
            <a:rPr lang="es-EC" sz="1100" b="0" i="0" u="none" strike="noStrike" baseline="0">
              <a:solidFill>
                <a:schemeClr val="dk1"/>
              </a:solidFill>
              <a:latin typeface="+mn-lt"/>
              <a:ea typeface="+mn-ea"/>
              <a:cs typeface="+mn-cs"/>
            </a:rPr>
            <a:t>The standard deviation of the sampling distribution is </a:t>
          </a:r>
        </a:p>
        <a:p>
          <a:endParaRPr lang="es-EC" sz="1100" b="0" i="0" u="none" strike="noStrike" baseline="0">
            <a:solidFill>
              <a:schemeClr val="dk1"/>
            </a:solidFill>
            <a:latin typeface="+mn-lt"/>
            <a:ea typeface="+mn-ea"/>
            <a:cs typeface="+mn-cs"/>
          </a:endParaRPr>
        </a:p>
        <a:p>
          <a:endParaRPr lang="es-EC" sz="1100" b="0" i="0" u="none" strike="noStrike" baseline="0">
            <a:solidFill>
              <a:schemeClr val="dk1"/>
            </a:solidFill>
            <a:latin typeface="+mn-lt"/>
            <a:ea typeface="+mn-ea"/>
            <a:cs typeface="+mn-cs"/>
          </a:endParaRPr>
        </a:p>
        <a:p>
          <a:r>
            <a:rPr lang="es-EC" sz="1100" b="0" i="0" u="none" strike="noStrike" baseline="0">
              <a:solidFill>
                <a:schemeClr val="dk1"/>
              </a:solidFill>
              <a:latin typeface="+mn-lt"/>
              <a:ea typeface="+mn-ea"/>
              <a:cs typeface="+mn-cs"/>
            </a:rPr>
            <a:t>Remember that the population standard deviations are usually unknown. Recall that when this is the case, we use the sample standard deviation to estimate the population standard deviation. Thus, the </a:t>
          </a:r>
          <a:r>
            <a:rPr lang="es-EC" sz="1100" b="1" i="0" u="none" strike="noStrike" baseline="0">
              <a:solidFill>
                <a:schemeClr val="dk1"/>
              </a:solidFill>
              <a:latin typeface="+mn-lt"/>
              <a:ea typeface="+mn-ea"/>
              <a:cs typeface="+mn-cs"/>
            </a:rPr>
            <a:t>standard error (SE) </a:t>
          </a:r>
          <a:r>
            <a:rPr lang="es-EC" sz="1100" b="0" i="0" u="none" strike="noStrike" baseline="0">
              <a:solidFill>
                <a:schemeClr val="dk1"/>
              </a:solidFill>
              <a:latin typeface="+mn-lt"/>
              <a:ea typeface="+mn-ea"/>
              <a:cs typeface="+mn-cs"/>
            </a:rPr>
            <a:t>of the sampling distribution is</a:t>
          </a:r>
        </a:p>
        <a:p>
          <a:endParaRPr lang="es-EC" sz="1100" b="0" i="0" u="none" strike="noStrike" baseline="0">
            <a:solidFill>
              <a:schemeClr val="dk1"/>
            </a:solidFill>
            <a:latin typeface="+mn-lt"/>
            <a:ea typeface="+mn-ea"/>
            <a:cs typeface="+mn-cs"/>
          </a:endParaRPr>
        </a:p>
        <a:p>
          <a:endParaRPr lang="es-EC" sz="1100" b="0" i="0" u="none" strike="noStrike" baseline="0">
            <a:solidFill>
              <a:schemeClr val="dk1"/>
            </a:solidFill>
            <a:latin typeface="+mn-lt"/>
            <a:ea typeface="+mn-ea"/>
            <a:cs typeface="+mn-cs"/>
          </a:endParaRPr>
        </a:p>
        <a:p>
          <a:endParaRPr lang="es-EC" sz="1100" b="0" i="0" u="none" strike="noStrike" baseline="0">
            <a:solidFill>
              <a:schemeClr val="dk1"/>
            </a:solidFill>
            <a:latin typeface="+mn-lt"/>
            <a:ea typeface="+mn-ea"/>
            <a:cs typeface="+mn-cs"/>
          </a:endParaRPr>
        </a:p>
        <a:p>
          <a:endParaRPr lang="es-EC" sz="1100" b="0" i="0" u="none" strike="noStrike" baseline="0">
            <a:solidFill>
              <a:schemeClr val="dk1"/>
            </a:solidFill>
            <a:latin typeface="+mn-lt"/>
            <a:ea typeface="+mn-ea"/>
            <a:cs typeface="+mn-cs"/>
          </a:endParaRPr>
        </a:p>
        <a:p>
          <a:r>
            <a:rPr lang="es-EC" sz="1100" b="0" i="0" u="none" strike="noStrike" baseline="0">
              <a:solidFill>
                <a:schemeClr val="dk1"/>
              </a:solidFill>
              <a:latin typeface="+mn-lt"/>
              <a:ea typeface="+mn-ea"/>
              <a:cs typeface="+mn-cs"/>
            </a:rPr>
            <a:t>• Once we’ve checked the assumptions and conditions, we can proceed to finding the confidence interval for the difference of the means of the two independent groups. We can use </a:t>
          </a:r>
          <a:r>
            <a:rPr lang="es-EC" sz="1100" b="0" i="0" baseline="0">
              <a:solidFill>
                <a:schemeClr val="dk1"/>
              </a:solidFill>
              <a:effectLst/>
              <a:latin typeface="+mn-lt"/>
              <a:ea typeface="+mn-ea"/>
              <a:cs typeface="+mn-cs"/>
            </a:rPr>
            <a:t>			</a:t>
          </a:r>
          <a:r>
            <a:rPr lang="es-EC" sz="1100" b="0" i="0" u="none" strike="noStrike" baseline="0">
              <a:solidFill>
                <a:schemeClr val="dk1"/>
              </a:solidFill>
              <a:latin typeface="+mn-lt"/>
              <a:ea typeface="+mn-ea"/>
              <a:cs typeface="+mn-cs"/>
            </a:rPr>
            <a:t> </a:t>
          </a:r>
        </a:p>
        <a:p>
          <a:r>
            <a:rPr lang="es-EC" sz="1100" b="0" i="0" baseline="0">
              <a:solidFill>
                <a:schemeClr val="dk1"/>
              </a:solidFill>
              <a:effectLst/>
              <a:latin typeface="+mn-lt"/>
              <a:ea typeface="+mn-ea"/>
              <a:cs typeface="+mn-cs"/>
            </a:rPr>
            <a:t>			</a:t>
          </a:r>
          <a:endParaRPr lang="es-EC" sz="1100" b="0" i="0" u="none" strike="noStrike" baseline="0">
            <a:solidFill>
              <a:schemeClr val="dk1"/>
            </a:solidFill>
            <a:latin typeface="+mn-lt"/>
            <a:ea typeface="+mn-ea"/>
            <a:cs typeface="+mn-cs"/>
          </a:endParaRPr>
        </a:p>
        <a:p>
          <a:r>
            <a:rPr lang="es-EC" sz="1100" b="0" i="0" baseline="0">
              <a:solidFill>
                <a:schemeClr val="dk1"/>
              </a:solidFill>
              <a:effectLst/>
              <a:latin typeface="+mn-lt"/>
              <a:ea typeface="+mn-ea"/>
              <a:cs typeface="+mn-cs"/>
            </a:rPr>
            <a:t>			</a:t>
          </a:r>
          <a:endParaRPr lang="es-EC" sz="1100" b="0" i="0" u="none" strike="noStrike" baseline="0">
            <a:solidFill>
              <a:schemeClr val="dk1"/>
            </a:solidFill>
            <a:latin typeface="+mn-lt"/>
            <a:ea typeface="+mn-ea"/>
            <a:cs typeface="+mn-cs"/>
          </a:endParaRPr>
        </a:p>
        <a:p>
          <a:r>
            <a:rPr lang="es-EC" sz="1100" b="0" i="0" u="none" strike="noStrike" baseline="0">
              <a:solidFill>
                <a:schemeClr val="dk1"/>
              </a:solidFill>
              <a:latin typeface="+mn-lt"/>
              <a:ea typeface="+mn-ea"/>
              <a:cs typeface="+mn-cs"/>
            </a:rPr>
            <a:t>			. The </a:t>
          </a:r>
          <a:r>
            <a:rPr lang="es-EC" sz="1100" b="0" i="1" u="none" strike="noStrike" baseline="0">
              <a:solidFill>
                <a:schemeClr val="dk1"/>
              </a:solidFill>
              <a:latin typeface="+mn-lt"/>
              <a:ea typeface="+mn-ea"/>
              <a:cs typeface="+mn-cs"/>
            </a:rPr>
            <a:t>t</a:t>
          </a:r>
          <a:r>
            <a:rPr lang="es-EC" sz="1100" b="0" i="0" u="none" strike="noStrike" baseline="0">
              <a:solidFill>
                <a:schemeClr val="dk1"/>
              </a:solidFill>
              <a:latin typeface="+mn-lt"/>
              <a:ea typeface="+mn-ea"/>
              <a:cs typeface="+mn-cs"/>
            </a:rPr>
            <a:t>* value depends on the particular level of confidence that you want and on the degrees of freedom (</a:t>
          </a:r>
          <a:r>
            <a:rPr lang="es-EC" sz="1100" b="0" i="1" u="none" strike="noStrike" baseline="0">
              <a:solidFill>
                <a:schemeClr val="dk1"/>
              </a:solidFill>
              <a:latin typeface="+mn-lt"/>
              <a:ea typeface="+mn-ea"/>
              <a:cs typeface="+mn-cs"/>
            </a:rPr>
            <a:t>df</a:t>
          </a:r>
          <a:r>
            <a:rPr lang="es-EC" sz="1100" b="0" i="0" u="none" strike="noStrike" baseline="0">
              <a:solidFill>
                <a:schemeClr val="dk1"/>
              </a:solidFill>
              <a:latin typeface="+mn-lt"/>
              <a:ea typeface="+mn-ea"/>
              <a:cs typeface="+mn-cs"/>
            </a:rPr>
            <a:t>).</a:t>
          </a:r>
        </a:p>
        <a:p>
          <a:endParaRPr lang="es-EC" sz="1100" b="0" i="0" u="none" strike="noStrike" baseline="0">
            <a:solidFill>
              <a:schemeClr val="dk1"/>
            </a:solidFill>
            <a:latin typeface="+mn-lt"/>
            <a:ea typeface="+mn-ea"/>
            <a:cs typeface="+mn-cs"/>
          </a:endParaRPr>
        </a:p>
        <a:p>
          <a:r>
            <a:rPr lang="es-EC" sz="1100" b="0" i="0" u="none" strike="noStrike" baseline="0">
              <a:solidFill>
                <a:schemeClr val="dk1"/>
              </a:solidFill>
              <a:latin typeface="+mn-lt"/>
              <a:ea typeface="+mn-ea"/>
              <a:cs typeface="+mn-cs"/>
            </a:rPr>
            <a:t>To find the degrees of freedom of a two-sample t-statistic, we can use the degrees of freedom equal to the smaller of the two values of </a:t>
          </a:r>
          <a:r>
            <a:rPr lang="es-EC" sz="1100" b="0" i="1" u="none" strike="noStrike" baseline="0">
              <a:solidFill>
                <a:schemeClr val="dk1"/>
              </a:solidFill>
              <a:latin typeface="+mn-lt"/>
              <a:ea typeface="+mn-ea"/>
              <a:cs typeface="+mn-cs"/>
            </a:rPr>
            <a:t>n_</a:t>
          </a:r>
          <a:r>
            <a:rPr lang="es-EC" sz="1100" b="0" i="0" u="none" strike="noStrike" baseline="0">
              <a:solidFill>
                <a:schemeClr val="dk1"/>
              </a:solidFill>
              <a:latin typeface="+mn-lt"/>
              <a:ea typeface="+mn-ea"/>
              <a:cs typeface="+mn-cs"/>
            </a:rPr>
            <a:t>1 – 1 and </a:t>
          </a:r>
          <a:r>
            <a:rPr lang="es-EC" sz="1100" b="0" i="1" u="none" strike="noStrike" baseline="0">
              <a:solidFill>
                <a:schemeClr val="dk1"/>
              </a:solidFill>
              <a:latin typeface="+mn-lt"/>
              <a:ea typeface="+mn-ea"/>
              <a:cs typeface="+mn-cs"/>
            </a:rPr>
            <a:t>n</a:t>
          </a:r>
          <a:r>
            <a:rPr lang="es-EC" sz="1100" b="0" i="1" baseline="0">
              <a:solidFill>
                <a:schemeClr val="dk1"/>
              </a:solidFill>
              <a:effectLst/>
              <a:latin typeface="+mn-lt"/>
              <a:ea typeface="+mn-ea"/>
              <a:cs typeface="+mn-cs"/>
            </a:rPr>
            <a:t>_</a:t>
          </a:r>
          <a:r>
            <a:rPr lang="es-EC" sz="1100" b="0" i="0" u="none" strike="noStrike" baseline="0">
              <a:solidFill>
                <a:schemeClr val="dk1"/>
              </a:solidFill>
              <a:latin typeface="+mn-lt"/>
              <a:ea typeface="+mn-ea"/>
              <a:cs typeface="+mn-cs"/>
            </a:rPr>
            <a:t>2 – 2. This is considered a conservative method.</a:t>
          </a:r>
        </a:p>
        <a:p>
          <a:endParaRPr lang="en-US" sz="1100"/>
        </a:p>
      </xdr:txBody>
    </xdr:sp>
    <xdr:clientData/>
  </xdr:twoCellAnchor>
  <xdr:twoCellAnchor editAs="oneCell">
    <xdr:from>
      <xdr:col>2</xdr:col>
      <xdr:colOff>1276350</xdr:colOff>
      <xdr:row>17</xdr:row>
      <xdr:rowOff>47625</xdr:rowOff>
    </xdr:from>
    <xdr:to>
      <xdr:col>2</xdr:col>
      <xdr:colOff>1952625</xdr:colOff>
      <xdr:row>19</xdr:row>
      <xdr:rowOff>180975</xdr:rowOff>
    </xdr:to>
    <xdr:pic>
      <xdr:nvPicPr>
        <xdr:cNvPr id="4" name="Imagen 3">
          <a:extLst>
            <a:ext uri="{FF2B5EF4-FFF2-40B4-BE49-F238E27FC236}">
              <a16:creationId xmlns:a16="http://schemas.microsoft.com/office/drawing/2014/main" id="{00000000-0008-0000-0500-000004000000}"/>
            </a:ext>
          </a:extLst>
        </xdr:cNvPr>
        <xdr:cNvPicPr/>
      </xdr:nvPicPr>
      <xdr:blipFill rotWithShape="1">
        <a:blip xmlns:r="http://schemas.openxmlformats.org/officeDocument/2006/relationships" r:embed="rId1"/>
        <a:srcRect l="75877" t="70578" r="15284" b="17953"/>
        <a:stretch/>
      </xdr:blipFill>
      <xdr:spPr bwMode="auto">
        <a:xfrm>
          <a:off x="4010025" y="5381625"/>
          <a:ext cx="676275" cy="5143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537210</xdr:colOff>
      <xdr:row>28</xdr:row>
      <xdr:rowOff>133350</xdr:rowOff>
    </xdr:from>
    <xdr:to>
      <xdr:col>2</xdr:col>
      <xdr:colOff>661035</xdr:colOff>
      <xdr:row>32</xdr:row>
      <xdr:rowOff>55245</xdr:rowOff>
    </xdr:to>
    <xdr:pic>
      <xdr:nvPicPr>
        <xdr:cNvPr id="6" name="Imagen 5">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9690" y="5985510"/>
          <a:ext cx="2143125" cy="6534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xdr:row>
      <xdr:rowOff>0</xdr:rowOff>
    </xdr:from>
    <xdr:to>
      <xdr:col>4</xdr:col>
      <xdr:colOff>504825</xdr:colOff>
      <xdr:row>60</xdr:row>
      <xdr:rowOff>152400</xdr:rowOff>
    </xdr:to>
    <xdr:sp macro="" textlink="">
      <xdr:nvSpPr>
        <xdr:cNvPr id="7" name="CuadroTexto 6">
          <a:extLst>
            <a:ext uri="{FF2B5EF4-FFF2-40B4-BE49-F238E27FC236}">
              <a16:creationId xmlns:a16="http://schemas.microsoft.com/office/drawing/2014/main" id="{00000000-0008-0000-0500-000007000000}"/>
            </a:ext>
          </a:extLst>
        </xdr:cNvPr>
        <xdr:cNvSpPr txBox="1"/>
      </xdr:nvSpPr>
      <xdr:spPr>
        <a:xfrm>
          <a:off x="771525" y="9334500"/>
          <a:ext cx="5362575" cy="3771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C" sz="1100" b="1" i="0" u="none" strike="noStrike" baseline="0">
              <a:solidFill>
                <a:schemeClr val="dk1"/>
              </a:solidFill>
              <a:latin typeface="+mn-lt"/>
              <a:ea typeface="+mn-ea"/>
              <a:cs typeface="+mn-cs"/>
            </a:rPr>
            <a:t>7.5 Two-Sample t-Test for the Difference Between</a:t>
          </a:r>
        </a:p>
        <a:p>
          <a:r>
            <a:rPr lang="es-EC" sz="1100" b="1" i="0" u="none" strike="noStrike" baseline="0">
              <a:solidFill>
                <a:schemeClr val="dk1"/>
              </a:solidFill>
              <a:latin typeface="+mn-lt"/>
              <a:ea typeface="+mn-ea"/>
              <a:cs typeface="+mn-cs"/>
            </a:rPr>
            <a:t>Two Means</a:t>
          </a:r>
        </a:p>
        <a:p>
          <a:r>
            <a:rPr lang="es-EC" sz="1100" b="0" i="0" u="none" strike="noStrike" baseline="0">
              <a:solidFill>
                <a:schemeClr val="dk1"/>
              </a:solidFill>
              <a:latin typeface="+mn-lt"/>
              <a:ea typeface="+mn-ea"/>
              <a:cs typeface="+mn-cs"/>
            </a:rPr>
            <a:t>• The assumptions and conditions for a two-sample hypothesis test for means are the same as the assumptions and conditions for a two-sample t-interval. The null hypothesis for this type of test can be written as:</a:t>
          </a:r>
        </a:p>
        <a:p>
          <a:endParaRPr lang="es-EC" sz="1100" b="0" i="0" u="none" strike="noStrike" baseline="0">
            <a:solidFill>
              <a:schemeClr val="dk1"/>
            </a:solidFill>
            <a:latin typeface="+mn-lt"/>
            <a:ea typeface="+mn-ea"/>
            <a:cs typeface="+mn-cs"/>
          </a:endParaRPr>
        </a:p>
        <a:p>
          <a:r>
            <a:rPr lang="es-EC" sz="1100" b="0" i="1" u="none" strike="noStrike" baseline="0">
              <a:solidFill>
                <a:schemeClr val="dk1"/>
              </a:solidFill>
              <a:latin typeface="+mn-lt"/>
              <a:ea typeface="+mn-ea"/>
              <a:cs typeface="+mn-cs"/>
            </a:rPr>
            <a:t>H_</a:t>
          </a:r>
          <a:r>
            <a:rPr lang="es-EC" sz="1100" b="0" i="0" u="none" strike="noStrike" baseline="0">
              <a:solidFill>
                <a:schemeClr val="dk1"/>
              </a:solidFill>
              <a:latin typeface="+mn-lt"/>
              <a:ea typeface="+mn-ea"/>
              <a:cs typeface="+mn-cs"/>
            </a:rPr>
            <a:t>0 : </a:t>
          </a:r>
          <a:r>
            <a:rPr lang="es-EC" sz="1100" b="0" i="0" baseline="0">
              <a:solidFill>
                <a:schemeClr val="dk1"/>
              </a:solidFill>
              <a:effectLst/>
              <a:latin typeface="+mn-lt"/>
              <a:ea typeface="+mn-ea"/>
              <a:cs typeface="+mn-cs"/>
            </a:rPr>
            <a:t>mu_</a:t>
          </a:r>
          <a:r>
            <a:rPr lang="es-EC" sz="1100" b="0" i="0" u="none" strike="noStrike" baseline="0">
              <a:solidFill>
                <a:schemeClr val="dk1"/>
              </a:solidFill>
              <a:latin typeface="+mn-lt"/>
              <a:ea typeface="+mn-ea"/>
              <a:cs typeface="+mn-cs"/>
            </a:rPr>
            <a:t>1 = </a:t>
          </a:r>
          <a:r>
            <a:rPr lang="es-EC" sz="1100" b="0" i="0" baseline="0">
              <a:solidFill>
                <a:schemeClr val="dk1"/>
              </a:solidFill>
              <a:effectLst/>
              <a:latin typeface="+mn-lt"/>
              <a:ea typeface="+mn-ea"/>
              <a:cs typeface="+mn-cs"/>
            </a:rPr>
            <a:t>mu_</a:t>
          </a:r>
          <a:r>
            <a:rPr lang="es-EC" sz="1100" b="0" i="0" u="none" strike="noStrike" baseline="0">
              <a:solidFill>
                <a:schemeClr val="dk1"/>
              </a:solidFill>
              <a:latin typeface="+mn-lt"/>
              <a:ea typeface="+mn-ea"/>
              <a:cs typeface="+mn-cs"/>
            </a:rPr>
            <a:t>2 </a:t>
          </a:r>
          <a:r>
            <a:rPr lang="es-EC" sz="1100" b="0" i="1" u="none" strike="noStrike" baseline="0">
              <a:solidFill>
                <a:schemeClr val="dk1"/>
              </a:solidFill>
              <a:latin typeface="+mn-lt"/>
              <a:ea typeface="+mn-ea"/>
              <a:cs typeface="+mn-cs"/>
            </a:rPr>
            <a:t>or H</a:t>
          </a:r>
          <a:r>
            <a:rPr lang="es-EC" sz="1100" b="0" i="1" baseline="0">
              <a:solidFill>
                <a:schemeClr val="dk1"/>
              </a:solidFill>
              <a:effectLst/>
              <a:latin typeface="+mn-lt"/>
              <a:ea typeface="+mn-ea"/>
              <a:cs typeface="+mn-cs"/>
            </a:rPr>
            <a:t>_</a:t>
          </a:r>
          <a:r>
            <a:rPr lang="es-EC" sz="1100" b="0" i="0" u="none" strike="noStrike" baseline="0">
              <a:solidFill>
                <a:schemeClr val="dk1"/>
              </a:solidFill>
              <a:latin typeface="+mn-lt"/>
              <a:ea typeface="+mn-ea"/>
              <a:cs typeface="+mn-cs"/>
            </a:rPr>
            <a:t>0 : mu</a:t>
          </a:r>
          <a:r>
            <a:rPr lang="es-EC" sz="1100" b="0" i="0" baseline="0">
              <a:solidFill>
                <a:schemeClr val="dk1"/>
              </a:solidFill>
              <a:effectLst/>
              <a:latin typeface="+mn-lt"/>
              <a:ea typeface="+mn-ea"/>
              <a:cs typeface="+mn-cs"/>
            </a:rPr>
            <a:t>_</a:t>
          </a:r>
          <a:r>
            <a:rPr lang="es-EC" sz="1100" b="0" i="0" u="none" strike="noStrike" baseline="0">
              <a:solidFill>
                <a:schemeClr val="dk1"/>
              </a:solidFill>
              <a:latin typeface="+mn-lt"/>
              <a:ea typeface="+mn-ea"/>
              <a:cs typeface="+mn-cs"/>
            </a:rPr>
            <a:t>1 – </a:t>
          </a:r>
          <a:r>
            <a:rPr lang="es-EC" sz="1100" b="0" i="0" baseline="0">
              <a:solidFill>
                <a:schemeClr val="dk1"/>
              </a:solidFill>
              <a:effectLst/>
              <a:latin typeface="+mn-lt"/>
              <a:ea typeface="+mn-ea"/>
              <a:cs typeface="+mn-cs"/>
            </a:rPr>
            <a:t>mu_</a:t>
          </a:r>
          <a:r>
            <a:rPr lang="es-EC" sz="1100" b="0" i="0" u="none" strike="noStrike" baseline="0">
              <a:solidFill>
                <a:schemeClr val="dk1"/>
              </a:solidFill>
              <a:latin typeface="+mn-lt"/>
              <a:ea typeface="+mn-ea"/>
              <a:cs typeface="+mn-cs"/>
            </a:rPr>
            <a:t>2 = 0</a:t>
          </a:r>
        </a:p>
        <a:p>
          <a:endParaRPr lang="es-EC" sz="1100" b="0" i="0" u="none" strike="noStrike" baseline="0">
            <a:solidFill>
              <a:schemeClr val="dk1"/>
            </a:solidFill>
            <a:latin typeface="+mn-lt"/>
            <a:ea typeface="+mn-ea"/>
            <a:cs typeface="+mn-cs"/>
          </a:endParaRPr>
        </a:p>
        <a:p>
          <a:r>
            <a:rPr lang="es-EC" sz="1100" b="0" i="0" u="none" strike="noStrike" baseline="0">
              <a:solidFill>
                <a:schemeClr val="dk1"/>
              </a:solidFill>
              <a:latin typeface="+mn-lt"/>
              <a:ea typeface="+mn-ea"/>
              <a:cs typeface="+mn-cs"/>
            </a:rPr>
            <a:t>As with a one-sample t-test, the alternative hypothesis can be written with ≠, &lt;, or &gt;. Once the appropriate assumptions and conditions have been met, we can calculate the two-sample t-statistic as follows:</a:t>
          </a:r>
        </a:p>
        <a:p>
          <a:endParaRPr lang="es-EC" sz="1100" b="0" i="0" u="none" strike="noStrike" baseline="0">
            <a:solidFill>
              <a:schemeClr val="dk1"/>
            </a:solidFill>
            <a:latin typeface="+mn-lt"/>
            <a:ea typeface="+mn-ea"/>
            <a:cs typeface="+mn-cs"/>
          </a:endParaRPr>
        </a:p>
        <a:p>
          <a:endParaRPr lang="en-US" sz="1100"/>
        </a:p>
      </xdr:txBody>
    </xdr:sp>
    <xdr:clientData/>
  </xdr:twoCellAnchor>
  <xdr:twoCellAnchor editAs="oneCell">
    <xdr:from>
      <xdr:col>1</xdr:col>
      <xdr:colOff>180976</xdr:colOff>
      <xdr:row>52</xdr:row>
      <xdr:rowOff>9525</xdr:rowOff>
    </xdr:from>
    <xdr:to>
      <xdr:col>2</xdr:col>
      <xdr:colOff>149200</xdr:colOff>
      <xdr:row>57</xdr:row>
      <xdr:rowOff>152400</xdr:rowOff>
    </xdr:to>
    <xdr:pic>
      <xdr:nvPicPr>
        <xdr:cNvPr id="8" name="Imagen 7">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01" y="11439525"/>
          <a:ext cx="1930374" cy="1095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2057399</xdr:colOff>
      <xdr:row>21</xdr:row>
      <xdr:rowOff>160020</xdr:rowOff>
    </xdr:from>
    <xdr:to>
      <xdr:col>3</xdr:col>
      <xdr:colOff>571500</xdr:colOff>
      <xdr:row>25</xdr:row>
      <xdr:rowOff>39663</xdr:rowOff>
    </xdr:to>
    <xdr:pic>
      <xdr:nvPicPr>
        <xdr:cNvPr id="5" name="Imagen 4">
          <a:extLst>
            <a:ext uri="{FF2B5EF4-FFF2-40B4-BE49-F238E27FC236}">
              <a16:creationId xmlns:a16="http://schemas.microsoft.com/office/drawing/2014/main" id="{5A5D94D0-B27A-6B31-594A-E164C187BAC6}"/>
            </a:ext>
          </a:extLst>
        </xdr:cNvPr>
        <xdr:cNvPicPr>
          <a:picLocks noChangeAspect="1"/>
        </xdr:cNvPicPr>
      </xdr:nvPicPr>
      <xdr:blipFill rotWithShape="1">
        <a:blip xmlns:r="http://schemas.openxmlformats.org/officeDocument/2006/relationships" r:embed="rId4"/>
        <a:srcRect l="3689" t="7999" r="5450" b="1347"/>
        <a:stretch/>
      </xdr:blipFill>
      <xdr:spPr>
        <a:xfrm>
          <a:off x="4869179" y="5280660"/>
          <a:ext cx="701041" cy="61116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48</xdr:row>
      <xdr:rowOff>0</xdr:rowOff>
    </xdr:from>
    <xdr:to>
      <xdr:col>5</xdr:col>
      <xdr:colOff>2348</xdr:colOff>
      <xdr:row>52</xdr:row>
      <xdr:rowOff>125850</xdr:rowOff>
    </xdr:to>
    <xdr:pic>
      <xdr:nvPicPr>
        <xdr:cNvPr id="2" name="Imagen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792480" y="7680960"/>
          <a:ext cx="3172268" cy="857370"/>
        </a:xfrm>
        <a:prstGeom prst="rect">
          <a:avLst/>
        </a:prstGeom>
      </xdr:spPr>
    </xdr:pic>
    <xdr:clientData/>
  </xdr:twoCellAnchor>
  <xdr:twoCellAnchor editAs="oneCell">
    <xdr:from>
      <xdr:col>1</xdr:col>
      <xdr:colOff>0</xdr:colOff>
      <xdr:row>95</xdr:row>
      <xdr:rowOff>0</xdr:rowOff>
    </xdr:from>
    <xdr:to>
      <xdr:col>4</xdr:col>
      <xdr:colOff>42248</xdr:colOff>
      <xdr:row>102</xdr:row>
      <xdr:rowOff>53526</xdr:rowOff>
    </xdr:to>
    <xdr:pic>
      <xdr:nvPicPr>
        <xdr:cNvPr id="3" name="Imagen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792480" y="15361920"/>
          <a:ext cx="2419688" cy="133368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579120</xdr:colOff>
      <xdr:row>1</xdr:row>
      <xdr:rowOff>22859</xdr:rowOff>
    </xdr:from>
    <xdr:to>
      <xdr:col>4</xdr:col>
      <xdr:colOff>298174</xdr:colOff>
      <xdr:row>23</xdr:row>
      <xdr:rowOff>124239</xdr:rowOff>
    </xdr:to>
    <xdr:sp macro="" textlink="">
      <xdr:nvSpPr>
        <xdr:cNvPr id="2" name="CuadroTexto 1">
          <a:extLst>
            <a:ext uri="{FF2B5EF4-FFF2-40B4-BE49-F238E27FC236}">
              <a16:creationId xmlns:a16="http://schemas.microsoft.com/office/drawing/2014/main" id="{00000000-0008-0000-0700-000002000000}"/>
            </a:ext>
          </a:extLst>
        </xdr:cNvPr>
        <xdr:cNvSpPr txBox="1"/>
      </xdr:nvSpPr>
      <xdr:spPr>
        <a:xfrm>
          <a:off x="579120" y="213359"/>
          <a:ext cx="5235271" cy="4292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C" sz="1100" b="1" i="0" u="none" strike="noStrike" baseline="0">
              <a:solidFill>
                <a:schemeClr val="dk1"/>
              </a:solidFill>
              <a:latin typeface="+mn-lt"/>
              <a:ea typeface="+mn-ea"/>
              <a:cs typeface="+mn-cs"/>
            </a:rPr>
            <a:t>8.1 One-Sample z-Interval for Proportions</a:t>
          </a:r>
        </a:p>
        <a:p>
          <a:endParaRPr lang="en-US" sz="1100"/>
        </a:p>
        <a:p>
          <a:r>
            <a:rPr lang="es-EC" sz="1100" b="0" i="0" u="none" strike="noStrike" baseline="0">
              <a:solidFill>
                <a:schemeClr val="dk1"/>
              </a:solidFill>
              <a:latin typeface="+mn-lt"/>
              <a:ea typeface="+mn-ea"/>
              <a:cs typeface="+mn-cs"/>
            </a:rPr>
            <a:t>We are often concerned about the unknown proportion of the population that has some particular outcome of interest. Always use p^ when referring to a sample proportion and p</a:t>
          </a:r>
          <a:r>
            <a:rPr lang="es-EC" sz="1100" b="0" i="1" u="none" strike="noStrike" baseline="0">
              <a:solidFill>
                <a:schemeClr val="dk1"/>
              </a:solidFill>
              <a:latin typeface="+mn-lt"/>
              <a:ea typeface="+mn-ea"/>
              <a:cs typeface="+mn-cs"/>
            </a:rPr>
            <a:t> </a:t>
          </a:r>
          <a:r>
            <a:rPr lang="es-EC" sz="1100" b="0" i="0" u="none" strike="noStrike" baseline="0">
              <a:solidFill>
                <a:schemeClr val="dk1"/>
              </a:solidFill>
              <a:latin typeface="+mn-lt"/>
              <a:ea typeface="+mn-ea"/>
              <a:cs typeface="+mn-cs"/>
            </a:rPr>
            <a:t>when referring to a population proportion.</a:t>
          </a:r>
        </a:p>
        <a:p>
          <a:endParaRPr lang="es-EC" sz="1100" b="0" i="0" u="none" strike="noStrike" baseline="0">
            <a:solidFill>
              <a:schemeClr val="dk1"/>
            </a:solidFill>
            <a:latin typeface="+mn-lt"/>
            <a:ea typeface="+mn-ea"/>
            <a:cs typeface="+mn-cs"/>
          </a:endParaRPr>
        </a:p>
        <a:p>
          <a:r>
            <a:rPr lang="es-EC" sz="1100" b="0" i="0" u="none" strike="noStrike" baseline="0">
              <a:solidFill>
                <a:schemeClr val="dk1"/>
              </a:solidFill>
              <a:latin typeface="+mn-lt"/>
              <a:ea typeface="+mn-ea"/>
              <a:cs typeface="+mn-cs"/>
            </a:rPr>
            <a:t>• As discussed in Chapter 6, the sampling distribution of </a:t>
          </a:r>
          <a:r>
            <a:rPr lang="es-EC" sz="1100" b="0" i="0" baseline="0">
              <a:solidFill>
                <a:schemeClr val="dk1"/>
              </a:solidFill>
              <a:effectLst/>
              <a:latin typeface="+mn-lt"/>
              <a:ea typeface="+mn-ea"/>
              <a:cs typeface="+mn-cs"/>
            </a:rPr>
            <a:t>p^</a:t>
          </a:r>
          <a:r>
            <a:rPr lang="es-EC" sz="1100" b="0" i="0" u="none" strike="noStrike" baseline="0">
              <a:solidFill>
                <a:schemeClr val="dk1"/>
              </a:solidFill>
              <a:latin typeface="+mn-lt"/>
              <a:ea typeface="+mn-ea"/>
              <a:cs typeface="+mn-cs"/>
            </a:rPr>
            <a:t> is approximately normal, provided that </a:t>
          </a:r>
          <a:r>
            <a:rPr lang="es-EC" sz="1100" b="0" i="1" u="none" strike="noStrike" baseline="0">
              <a:solidFill>
                <a:schemeClr val="dk1"/>
              </a:solidFill>
              <a:latin typeface="+mn-lt"/>
              <a:ea typeface="+mn-ea"/>
              <a:cs typeface="+mn-cs"/>
            </a:rPr>
            <a:t>np </a:t>
          </a:r>
          <a:r>
            <a:rPr lang="es-EC" sz="1100" b="0" i="0" u="none" strike="noStrike" baseline="0">
              <a:solidFill>
                <a:schemeClr val="dk1"/>
              </a:solidFill>
              <a:latin typeface="+mn-lt"/>
              <a:ea typeface="+mn-ea"/>
              <a:cs typeface="+mn-cs"/>
            </a:rPr>
            <a:t>and </a:t>
          </a:r>
          <a:r>
            <a:rPr lang="es-EC" sz="1100" b="0" i="1" u="none" strike="noStrike" baseline="0">
              <a:solidFill>
                <a:schemeClr val="dk1"/>
              </a:solidFill>
              <a:latin typeface="+mn-lt"/>
              <a:ea typeface="+mn-ea"/>
              <a:cs typeface="+mn-cs"/>
            </a:rPr>
            <a:t>n</a:t>
          </a:r>
          <a:r>
            <a:rPr lang="es-EC" sz="1100" b="0" i="0" u="none" strike="noStrike" baseline="0">
              <a:solidFill>
                <a:schemeClr val="dk1"/>
              </a:solidFill>
              <a:latin typeface="+mn-lt"/>
              <a:ea typeface="+mn-ea"/>
              <a:cs typeface="+mn-cs"/>
            </a:rPr>
            <a:t>(1 – </a:t>
          </a:r>
          <a:r>
            <a:rPr lang="es-EC" sz="1100" b="0" i="1" u="none" strike="noStrike" baseline="0">
              <a:solidFill>
                <a:schemeClr val="dk1"/>
              </a:solidFill>
              <a:latin typeface="+mn-lt"/>
              <a:ea typeface="+mn-ea"/>
              <a:cs typeface="+mn-cs"/>
            </a:rPr>
            <a:t>p</a:t>
          </a:r>
          <a:r>
            <a:rPr lang="es-EC" sz="1100" b="0" i="0" u="none" strike="noStrike" baseline="0">
              <a:solidFill>
                <a:schemeClr val="dk1"/>
              </a:solidFill>
              <a:latin typeface="+mn-lt"/>
              <a:ea typeface="+mn-ea"/>
              <a:cs typeface="+mn-cs"/>
            </a:rPr>
            <a:t>) are at least 10. The standard deviation of the sampling distribution of is as long as the population is		at least 10 times the sample size.</a:t>
          </a:r>
        </a:p>
        <a:p>
          <a:endParaRPr lang="es-EC" sz="1100" b="0" i="0" u="none" strike="noStrike" baseline="0">
            <a:solidFill>
              <a:schemeClr val="dk1"/>
            </a:solidFill>
            <a:latin typeface="+mn-lt"/>
            <a:ea typeface="+mn-ea"/>
            <a:cs typeface="+mn-cs"/>
          </a:endParaRPr>
        </a:p>
        <a:p>
          <a:r>
            <a:rPr lang="es-EC" sz="1100" b="0" i="0" u="none" strike="noStrike" baseline="0">
              <a:solidFill>
                <a:schemeClr val="dk1"/>
              </a:solidFill>
              <a:latin typeface="+mn-lt"/>
              <a:ea typeface="+mn-ea"/>
              <a:cs typeface="+mn-cs"/>
            </a:rPr>
            <a:t>When dealing with confidence intervals, we do not know </a:t>
          </a:r>
          <a:r>
            <a:rPr lang="es-EC" sz="1100" b="0" i="1" u="none" strike="noStrike" baseline="0">
              <a:solidFill>
                <a:schemeClr val="dk1"/>
              </a:solidFill>
              <a:latin typeface="+mn-lt"/>
              <a:ea typeface="+mn-ea"/>
              <a:cs typeface="+mn-cs"/>
            </a:rPr>
            <a:t>p</a:t>
          </a:r>
          <a:r>
            <a:rPr lang="es-EC" sz="1100" b="0" i="0" u="none" strike="noStrike" baseline="0">
              <a:solidFill>
                <a:schemeClr val="dk1"/>
              </a:solidFill>
              <a:latin typeface="+mn-lt"/>
              <a:ea typeface="+mn-ea"/>
              <a:cs typeface="+mn-cs"/>
            </a:rPr>
            <a:t>. Because </a:t>
          </a:r>
          <a:r>
            <a:rPr lang="es-EC" sz="1100" b="0" i="0" baseline="0">
              <a:solidFill>
                <a:schemeClr val="dk1"/>
              </a:solidFill>
              <a:effectLst/>
              <a:latin typeface="+mn-lt"/>
              <a:ea typeface="+mn-ea"/>
              <a:cs typeface="+mn-cs"/>
            </a:rPr>
            <a:t>p^</a:t>
          </a:r>
          <a:r>
            <a:rPr lang="es-EC" sz="1100" b="0" i="0" u="none" strike="noStrike" baseline="0">
              <a:solidFill>
                <a:schemeClr val="dk1"/>
              </a:solidFill>
              <a:latin typeface="+mn-lt"/>
              <a:ea typeface="+mn-ea"/>
              <a:cs typeface="+mn-cs"/>
            </a:rPr>
            <a:t> is an unbiased estimator of </a:t>
          </a:r>
          <a:r>
            <a:rPr lang="es-EC" sz="1100" b="0" i="1" u="none" strike="noStrike" baseline="0">
              <a:solidFill>
                <a:schemeClr val="dk1"/>
              </a:solidFill>
              <a:latin typeface="+mn-lt"/>
              <a:ea typeface="+mn-ea"/>
              <a:cs typeface="+mn-cs"/>
            </a:rPr>
            <a:t>p</a:t>
          </a:r>
          <a:r>
            <a:rPr lang="es-EC" sz="1100" b="0" i="0" u="none" strike="noStrike" baseline="0">
              <a:solidFill>
                <a:schemeClr val="dk1"/>
              </a:solidFill>
              <a:latin typeface="+mn-lt"/>
              <a:ea typeface="+mn-ea"/>
              <a:cs typeface="+mn-cs"/>
            </a:rPr>
            <a:t>, we use to estimate </a:t>
          </a:r>
          <a:r>
            <a:rPr lang="es-EC" sz="1100" b="0" i="1" u="none" strike="noStrike" baseline="0">
              <a:solidFill>
                <a:schemeClr val="dk1"/>
              </a:solidFill>
              <a:latin typeface="+mn-lt"/>
              <a:ea typeface="+mn-ea"/>
              <a:cs typeface="+mn-cs"/>
            </a:rPr>
            <a:t>p</a:t>
          </a:r>
          <a:r>
            <a:rPr lang="es-EC" sz="1100" b="0" i="0" u="none" strike="noStrike" baseline="0">
              <a:solidFill>
                <a:schemeClr val="dk1"/>
              </a:solidFill>
              <a:latin typeface="+mn-lt"/>
              <a:ea typeface="+mn-ea"/>
              <a:cs typeface="+mn-cs"/>
            </a:rPr>
            <a:t>. These two values should be close in value, provided that the sample is large enough.</a:t>
          </a:r>
        </a:p>
        <a:p>
          <a:r>
            <a:rPr lang="es-EC" sz="1100" b="0" i="0" u="none" strike="noStrike" baseline="0">
              <a:solidFill>
                <a:schemeClr val="dk1"/>
              </a:solidFill>
              <a:latin typeface="+mn-lt"/>
              <a:ea typeface="+mn-ea"/>
              <a:cs typeface="+mn-cs"/>
            </a:rPr>
            <a:t>We can then use the standard error of , which is:</a:t>
          </a:r>
        </a:p>
        <a:p>
          <a:endParaRPr lang="es-EC" sz="1100" b="0" i="0" u="none" strike="noStrike" baseline="0">
            <a:solidFill>
              <a:schemeClr val="dk1"/>
            </a:solidFill>
            <a:latin typeface="+mn-lt"/>
            <a:ea typeface="+mn-ea"/>
            <a:cs typeface="+mn-cs"/>
          </a:endParaRPr>
        </a:p>
        <a:p>
          <a:endParaRPr lang="es-EC" sz="1100" b="0" i="0" u="none" strike="noStrike" baseline="0">
            <a:solidFill>
              <a:schemeClr val="dk1"/>
            </a:solidFill>
            <a:latin typeface="+mn-lt"/>
            <a:ea typeface="+mn-ea"/>
            <a:cs typeface="+mn-cs"/>
          </a:endParaRPr>
        </a:p>
        <a:p>
          <a:endParaRPr lang="es-EC" sz="1100" b="0" i="0" u="none" strike="noStrike" baseline="0">
            <a:solidFill>
              <a:schemeClr val="dk1"/>
            </a:solidFill>
            <a:latin typeface="+mn-lt"/>
            <a:ea typeface="+mn-ea"/>
            <a:cs typeface="+mn-cs"/>
          </a:endParaRPr>
        </a:p>
        <a:p>
          <a:r>
            <a:rPr lang="es-EC" sz="1100" b="0" i="0" u="none" strike="noStrike" baseline="0">
              <a:solidFill>
                <a:schemeClr val="dk1"/>
              </a:solidFill>
              <a:latin typeface="+mn-lt"/>
              <a:ea typeface="+mn-ea"/>
              <a:cs typeface="+mn-cs"/>
            </a:rPr>
            <a:t>• When constructing a one-proportion z-interval, we use:</a:t>
          </a:r>
        </a:p>
        <a:p>
          <a:endParaRPr lang="es-EC" sz="1100" b="0" i="0" u="none" strike="noStrike" baseline="0">
            <a:solidFill>
              <a:schemeClr val="dk1"/>
            </a:solidFill>
            <a:latin typeface="+mn-lt"/>
            <a:ea typeface="+mn-ea"/>
            <a:cs typeface="+mn-cs"/>
          </a:endParaRPr>
        </a:p>
        <a:p>
          <a:endParaRPr lang="es-EC" sz="1100" b="0" i="0" u="none" strike="noStrike" baseline="0">
            <a:solidFill>
              <a:schemeClr val="dk1"/>
            </a:solidFill>
            <a:latin typeface="+mn-lt"/>
            <a:ea typeface="+mn-ea"/>
            <a:cs typeface="+mn-cs"/>
          </a:endParaRPr>
        </a:p>
        <a:p>
          <a:endParaRPr lang="es-EC" sz="1100" b="0" i="0" u="none" strike="noStrike" baseline="0">
            <a:solidFill>
              <a:schemeClr val="dk1"/>
            </a:solidFill>
            <a:latin typeface="+mn-lt"/>
            <a:ea typeface="+mn-ea"/>
            <a:cs typeface="+mn-cs"/>
          </a:endParaRPr>
        </a:p>
        <a:p>
          <a:r>
            <a:rPr lang="es-EC" sz="1100" b="0" i="0" u="none" strike="noStrike" baseline="0">
              <a:solidFill>
                <a:schemeClr val="dk1"/>
              </a:solidFill>
              <a:latin typeface="+mn-lt"/>
              <a:ea typeface="+mn-ea"/>
              <a:cs typeface="+mn-cs"/>
            </a:rPr>
            <a:t>• The assumptions and conditions </a:t>
          </a:r>
          <a:r>
            <a:rPr lang="es-EC" sz="1100" b="0" i="0" baseline="0">
              <a:solidFill>
                <a:schemeClr val="dk1"/>
              </a:solidFill>
              <a:effectLst/>
              <a:latin typeface="+mn-lt"/>
              <a:ea typeface="+mn-ea"/>
              <a:cs typeface="+mn-cs"/>
            </a:rPr>
            <a:t>of the inference procedure </a:t>
          </a:r>
          <a:r>
            <a:rPr lang="es-EC" sz="1100" b="0" i="0" u="none" strike="noStrike" baseline="0">
              <a:solidFill>
                <a:schemeClr val="dk1"/>
              </a:solidFill>
              <a:latin typeface="+mn-lt"/>
              <a:ea typeface="+mn-ea"/>
              <a:cs typeface="+mn-cs"/>
            </a:rPr>
            <a:t>for a one-proportion z-interval or test are: </a:t>
          </a:r>
          <a:endParaRPr lang="en-US" sz="1100"/>
        </a:p>
      </xdr:txBody>
    </xdr:sp>
    <xdr:clientData/>
  </xdr:twoCellAnchor>
  <xdr:twoCellAnchor>
    <xdr:from>
      <xdr:col>0</xdr:col>
      <xdr:colOff>586740</xdr:colOff>
      <xdr:row>30</xdr:row>
      <xdr:rowOff>15240</xdr:rowOff>
    </xdr:from>
    <xdr:to>
      <xdr:col>4</xdr:col>
      <xdr:colOff>327660</xdr:colOff>
      <xdr:row>36</xdr:row>
      <xdr:rowOff>86139</xdr:rowOff>
    </xdr:to>
    <xdr:sp macro="" textlink="">
      <xdr:nvSpPr>
        <xdr:cNvPr id="3" name="CuadroTexto 2">
          <a:extLst>
            <a:ext uri="{FF2B5EF4-FFF2-40B4-BE49-F238E27FC236}">
              <a16:creationId xmlns:a16="http://schemas.microsoft.com/office/drawing/2014/main" id="{00000000-0008-0000-0700-000003000000}"/>
            </a:ext>
          </a:extLst>
        </xdr:cNvPr>
        <xdr:cNvSpPr txBox="1"/>
      </xdr:nvSpPr>
      <xdr:spPr>
        <a:xfrm>
          <a:off x="586740" y="5938962"/>
          <a:ext cx="5419477" cy="11840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baseline="0">
              <a:solidFill>
                <a:schemeClr val="dk1"/>
              </a:solidFill>
              <a:latin typeface="+mn-lt"/>
              <a:ea typeface="+mn-ea"/>
              <a:cs typeface="+mn-cs"/>
            </a:rPr>
            <a:t>• To ensure that we include all the essentials of inference, we will follow the 3-step method used in Chapter 7.</a:t>
          </a:r>
        </a:p>
        <a:p>
          <a:r>
            <a:rPr lang="en-US" sz="1100" b="0" i="0" u="none" strike="noStrike" baseline="0">
              <a:solidFill>
                <a:schemeClr val="dk1"/>
              </a:solidFill>
              <a:latin typeface="+mn-lt"/>
              <a:ea typeface="+mn-ea"/>
              <a:cs typeface="+mn-cs"/>
            </a:rPr>
            <a:t>1. Identify the parameter of interest, choose the appropriate inference procedure, and verify that the assumptions and conditions for that procedure are met.</a:t>
          </a:r>
        </a:p>
        <a:p>
          <a:r>
            <a:rPr lang="en-US" sz="1100" b="0" i="0" u="none" strike="noStrike" baseline="0">
              <a:solidFill>
                <a:schemeClr val="dk1"/>
              </a:solidFill>
              <a:latin typeface="+mn-lt"/>
              <a:ea typeface="+mn-ea"/>
              <a:cs typeface="+mn-cs"/>
            </a:rPr>
            <a:t>2. Carry out the inference procedure.</a:t>
          </a:r>
        </a:p>
        <a:p>
          <a:r>
            <a:rPr lang="en-US" sz="1100" b="0" i="0" u="none" strike="noStrike" baseline="0">
              <a:solidFill>
                <a:schemeClr val="dk1"/>
              </a:solidFill>
              <a:latin typeface="+mn-lt"/>
              <a:ea typeface="+mn-ea"/>
              <a:cs typeface="+mn-cs"/>
            </a:rPr>
            <a:t>3. Interpret the results in context of the problem.</a:t>
          </a:r>
          <a:endParaRPr lang="en-US" sz="1100"/>
        </a:p>
      </xdr:txBody>
    </xdr:sp>
    <xdr:clientData/>
  </xdr:twoCellAnchor>
  <xdr:twoCellAnchor editAs="oneCell">
    <xdr:from>
      <xdr:col>2</xdr:col>
      <xdr:colOff>795131</xdr:colOff>
      <xdr:row>13</xdr:row>
      <xdr:rowOff>57978</xdr:rowOff>
    </xdr:from>
    <xdr:to>
      <xdr:col>2</xdr:col>
      <xdr:colOff>1927364</xdr:colOff>
      <xdr:row>16</xdr:row>
      <xdr:rowOff>48453</xdr:rowOff>
    </xdr:to>
    <xdr:pic>
      <xdr:nvPicPr>
        <xdr:cNvPr id="4" name="Imagen 3">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28392" y="2534478"/>
          <a:ext cx="1132233"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488674</xdr:colOff>
      <xdr:row>8</xdr:row>
      <xdr:rowOff>132522</xdr:rowOff>
    </xdr:from>
    <xdr:to>
      <xdr:col>2</xdr:col>
      <xdr:colOff>1278007</xdr:colOff>
      <xdr:row>11</xdr:row>
      <xdr:rowOff>18222</xdr:rowOff>
    </xdr:to>
    <xdr:pic>
      <xdr:nvPicPr>
        <xdr:cNvPr id="5" name="Imagen 4">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21935" y="1656522"/>
          <a:ext cx="789333"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1258957</xdr:colOff>
      <xdr:row>17</xdr:row>
      <xdr:rowOff>41413</xdr:rowOff>
    </xdr:from>
    <xdr:to>
      <xdr:col>3</xdr:col>
      <xdr:colOff>378516</xdr:colOff>
      <xdr:row>19</xdr:row>
      <xdr:rowOff>136663</xdr:rowOff>
    </xdr:to>
    <xdr:pic>
      <xdr:nvPicPr>
        <xdr:cNvPr id="6" name="Imagen 5">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92218" y="3279913"/>
          <a:ext cx="1132233"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3</xdr:col>
      <xdr:colOff>339359</xdr:colOff>
      <xdr:row>27</xdr:row>
      <xdr:rowOff>59165</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792480" y="4206240"/>
          <a:ext cx="1924319" cy="790685"/>
        </a:xfrm>
        <a:prstGeom prst="rect">
          <a:avLst/>
        </a:prstGeom>
      </xdr:spPr>
    </xdr:pic>
    <xdr:clientData/>
  </xdr:twoCellAnchor>
  <xdr:twoCellAnchor editAs="oneCell">
    <xdr:from>
      <xdr:col>0</xdr:col>
      <xdr:colOff>0</xdr:colOff>
      <xdr:row>44</xdr:row>
      <xdr:rowOff>0</xdr:rowOff>
    </xdr:from>
    <xdr:to>
      <xdr:col>7</xdr:col>
      <xdr:colOff>339912</xdr:colOff>
      <xdr:row>85</xdr:row>
      <xdr:rowOff>56299</xdr:rowOff>
    </xdr:to>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0" y="8046720"/>
          <a:ext cx="5887272" cy="755437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579120</xdr:colOff>
      <xdr:row>1</xdr:row>
      <xdr:rowOff>22859</xdr:rowOff>
    </xdr:from>
    <xdr:to>
      <xdr:col>4</xdr:col>
      <xdr:colOff>298174</xdr:colOff>
      <xdr:row>23</xdr:row>
      <xdr:rowOff>124239</xdr:rowOff>
    </xdr:to>
    <xdr:sp macro="" textlink="">
      <xdr:nvSpPr>
        <xdr:cNvPr id="2" name="CuadroTexto 1">
          <a:extLst>
            <a:ext uri="{FF2B5EF4-FFF2-40B4-BE49-F238E27FC236}">
              <a16:creationId xmlns:a16="http://schemas.microsoft.com/office/drawing/2014/main" id="{5AC80F83-2481-4C9D-B628-79A64EC66C0C}"/>
            </a:ext>
          </a:extLst>
        </xdr:cNvPr>
        <xdr:cNvSpPr txBox="1"/>
      </xdr:nvSpPr>
      <xdr:spPr>
        <a:xfrm>
          <a:off x="579120" y="205739"/>
          <a:ext cx="5388334" cy="412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latin typeface="+mn-lt"/>
              <a:ea typeface="+mn-ea"/>
              <a:cs typeface="+mn-cs"/>
            </a:rPr>
            <a:t>8.2 One-Sample z-Test for Proportions</a:t>
          </a:r>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Hypothesis testing for a one-proportion z-test is similar to that of a one-sample t-test, at least to some extent. The difference is that we are dealing with proportions intead of means. The assumptions and conditions are the same for a one-proportion z-test as they are for a one-proportion z-interval. Keep in mind, however, that since we do not know the true population proportion, </a:t>
          </a:r>
          <a:r>
            <a:rPr lang="en-US" sz="1100" b="0" i="1" u="none" strike="noStrike" baseline="0">
              <a:solidFill>
                <a:schemeClr val="dk1"/>
              </a:solidFill>
              <a:latin typeface="+mn-lt"/>
              <a:ea typeface="+mn-ea"/>
              <a:cs typeface="+mn-cs"/>
            </a:rPr>
            <a:t>p</a:t>
          </a:r>
          <a:r>
            <a:rPr lang="en-US" sz="1100" b="0" i="0" u="none" strike="noStrike" baseline="0">
              <a:solidFill>
                <a:schemeClr val="dk1"/>
              </a:solidFill>
              <a:latin typeface="+mn-lt"/>
              <a:ea typeface="+mn-ea"/>
              <a:cs typeface="+mn-cs"/>
            </a:rPr>
            <a:t>, we use the hypothesized value, </a:t>
          </a:r>
          <a:r>
            <a:rPr lang="en-US" sz="1100" b="0" i="1" u="none" strike="noStrike" baseline="0">
              <a:solidFill>
                <a:schemeClr val="dk1"/>
              </a:solidFill>
              <a:latin typeface="+mn-lt"/>
              <a:ea typeface="+mn-ea"/>
              <a:cs typeface="+mn-cs"/>
            </a:rPr>
            <a:t>p_</a:t>
          </a:r>
          <a:r>
            <a:rPr lang="en-US" sz="1100" b="0" i="0" u="none" strike="noStrike" baseline="0">
              <a:solidFill>
                <a:schemeClr val="dk1"/>
              </a:solidFill>
              <a:latin typeface="+mn-lt"/>
              <a:ea typeface="+mn-ea"/>
              <a:cs typeface="+mn-cs"/>
            </a:rPr>
            <a:t>0, when checking the assumptions and conditions. We also use </a:t>
          </a:r>
          <a:r>
            <a:rPr lang="en-US" sz="1100" b="0" i="1" u="none" strike="noStrike" baseline="0">
              <a:solidFill>
                <a:schemeClr val="dk1"/>
              </a:solidFill>
              <a:latin typeface="+mn-lt"/>
              <a:ea typeface="+mn-ea"/>
              <a:cs typeface="+mn-cs"/>
            </a:rPr>
            <a:t>p</a:t>
          </a:r>
          <a:r>
            <a:rPr lang="en-US" sz="1100" b="0" i="1" baseline="0">
              <a:solidFill>
                <a:schemeClr val="dk1"/>
              </a:solidFill>
              <a:effectLst/>
              <a:latin typeface="+mn-lt"/>
              <a:ea typeface="+mn-ea"/>
              <a:cs typeface="+mn-cs"/>
            </a:rPr>
            <a:t>_</a:t>
          </a:r>
          <a:r>
            <a:rPr lang="en-US" sz="1100" b="0" i="0" u="none" strike="noStrike" baseline="0">
              <a:solidFill>
                <a:schemeClr val="dk1"/>
              </a:solidFill>
              <a:latin typeface="+mn-lt"/>
              <a:ea typeface="+mn-ea"/>
              <a:cs typeface="+mn-cs"/>
            </a:rPr>
            <a:t>0 for calculating the standard error of the sampling distribution of p^. As with a one-sample t-test, we use an equality when stating the null hypothesis and an inequality when stating the alternative hypothesis. We will use the same three-step process for organizing the inference procedure as we have done thus far to help ensure that we include the essentials of inference.</a:t>
          </a: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Provided that the assumptions and conditions for a one-proportion z-test are met, we can calculate the test statistic using:</a:t>
          </a: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We then obtain a p-value based on the value of z and make a decision whether to reject or fail to reject the null hypothesis</a:t>
          </a:r>
          <a:endParaRPr lang="en-US" sz="1100"/>
        </a:p>
      </xdr:txBody>
    </xdr:sp>
    <xdr:clientData/>
  </xdr:twoCellAnchor>
  <xdr:twoCellAnchor editAs="oneCell">
    <xdr:from>
      <xdr:col>1</xdr:col>
      <xdr:colOff>1914939</xdr:colOff>
      <xdr:row>14</xdr:row>
      <xdr:rowOff>99391</xdr:rowOff>
    </xdr:from>
    <xdr:to>
      <xdr:col>2</xdr:col>
      <xdr:colOff>1136640</xdr:colOff>
      <xdr:row>18</xdr:row>
      <xdr:rowOff>119269</xdr:rowOff>
    </xdr:to>
    <xdr:pic>
      <xdr:nvPicPr>
        <xdr:cNvPr id="7" name="Imagen 6">
          <a:extLst>
            <a:ext uri="{FF2B5EF4-FFF2-40B4-BE49-F238E27FC236}">
              <a16:creationId xmlns:a16="http://schemas.microsoft.com/office/drawing/2014/main" id="{E7EBDAE8-2649-110F-7E85-6EA40C2C6AFA}"/>
            </a:ext>
          </a:extLst>
        </xdr:cNvPr>
        <xdr:cNvPicPr>
          <a:picLocks noChangeAspect="1"/>
        </xdr:cNvPicPr>
      </xdr:nvPicPr>
      <xdr:blipFill rotWithShape="1">
        <a:blip xmlns:r="http://schemas.openxmlformats.org/officeDocument/2006/relationships" r:embed="rId1"/>
        <a:srcRect t="11674" b="15757"/>
        <a:stretch/>
      </xdr:blipFill>
      <xdr:spPr>
        <a:xfrm>
          <a:off x="2710069" y="2696817"/>
          <a:ext cx="1242658" cy="762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3</xdr:col>
      <xdr:colOff>82148</xdr:colOff>
      <xdr:row>12</xdr:row>
      <xdr:rowOff>24947</xdr:rowOff>
    </xdr:to>
    <xdr:pic>
      <xdr:nvPicPr>
        <xdr:cNvPr id="2" name="Imagen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792480" y="914400"/>
          <a:ext cx="1667108" cy="130510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579120</xdr:colOff>
      <xdr:row>1</xdr:row>
      <xdr:rowOff>22858</xdr:rowOff>
    </xdr:from>
    <xdr:to>
      <xdr:col>4</xdr:col>
      <xdr:colOff>298174</xdr:colOff>
      <xdr:row>38</xdr:row>
      <xdr:rowOff>26504</xdr:rowOff>
    </xdr:to>
    <xdr:sp macro="" textlink="">
      <xdr:nvSpPr>
        <xdr:cNvPr id="2" name="CuadroTexto 1">
          <a:extLst>
            <a:ext uri="{FF2B5EF4-FFF2-40B4-BE49-F238E27FC236}">
              <a16:creationId xmlns:a16="http://schemas.microsoft.com/office/drawing/2014/main" id="{5F1E4DB3-0396-40FF-8427-6D14309D5D7B}"/>
            </a:ext>
          </a:extLst>
        </xdr:cNvPr>
        <xdr:cNvSpPr txBox="1"/>
      </xdr:nvSpPr>
      <xdr:spPr>
        <a:xfrm>
          <a:off x="579120" y="208388"/>
          <a:ext cx="5397611" cy="55695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latin typeface="+mn-lt"/>
              <a:ea typeface="+mn-ea"/>
              <a:cs typeface="+mn-cs"/>
            </a:rPr>
            <a:t>8.3 Two-Sample z-Interval for Difference Between Two Proportions</a:t>
          </a:r>
        </a:p>
        <a:p>
          <a:endParaRPr lang="en-US" sz="1100" b="1"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 We are sometimes interested in comparing the proportion of successes between two groups. For example, we might be interested in knowing the difference in the proportion of males and females who text while driving.</a:t>
          </a:r>
        </a:p>
        <a:p>
          <a:r>
            <a:rPr lang="en-US" sz="1100" b="0" i="0" u="none" strike="noStrike" baseline="0">
              <a:solidFill>
                <a:schemeClr val="dk1"/>
              </a:solidFill>
              <a:latin typeface="+mn-lt"/>
              <a:ea typeface="+mn-ea"/>
              <a:cs typeface="+mn-cs"/>
            </a:rPr>
            <a:t>Or, we might be interested in the difference between the portion of college and high-school students who use laptops on a regular basis in their classes.</a:t>
          </a: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 We use the statistic p^1 - p^2 to estimate the true difference in the population proportions, </a:t>
          </a:r>
          <a:r>
            <a:rPr lang="en-US" sz="1100" b="0" i="0" baseline="0">
              <a:solidFill>
                <a:schemeClr val="dk1"/>
              </a:solidFill>
              <a:effectLst/>
              <a:latin typeface="+mn-lt"/>
              <a:ea typeface="+mn-ea"/>
              <a:cs typeface="+mn-cs"/>
            </a:rPr>
            <a:t>p_1 - p_2</a:t>
          </a:r>
          <a:r>
            <a:rPr lang="en-US" sz="1100" b="0" i="0" u="none" strike="noStrike" baseline="0">
              <a:solidFill>
                <a:schemeClr val="dk1"/>
              </a:solidFill>
              <a:latin typeface="+mn-lt"/>
              <a:ea typeface="+mn-ea"/>
              <a:cs typeface="+mn-cs"/>
            </a:rPr>
            <a:t>. Remember that </a:t>
          </a:r>
          <a:r>
            <a:rPr lang="en-US" sz="1100" b="0" i="0" baseline="0">
              <a:solidFill>
                <a:schemeClr val="dk1"/>
              </a:solidFill>
              <a:effectLst/>
              <a:latin typeface="+mn-lt"/>
              <a:ea typeface="+mn-ea"/>
              <a:cs typeface="+mn-cs"/>
            </a:rPr>
            <a:t>p^1 - p^2 </a:t>
          </a:r>
          <a:r>
            <a:rPr lang="en-US" sz="1100" b="0" i="0" u="none" strike="noStrike" baseline="0">
              <a:solidFill>
                <a:schemeClr val="dk1"/>
              </a:solidFill>
              <a:latin typeface="+mn-lt"/>
              <a:ea typeface="+mn-ea"/>
              <a:cs typeface="+mn-cs"/>
            </a:rPr>
            <a:t> is an unbiased estimator of </a:t>
          </a:r>
          <a:r>
            <a:rPr lang="en-US" sz="1100" b="0" i="0" baseline="0">
              <a:solidFill>
                <a:schemeClr val="dk1"/>
              </a:solidFill>
              <a:effectLst/>
              <a:latin typeface="+mn-lt"/>
              <a:ea typeface="+mn-ea"/>
              <a:cs typeface="+mn-cs"/>
            </a:rPr>
            <a:t>p_1 - p_2</a:t>
          </a:r>
          <a:r>
            <a:rPr lang="en-US" sz="1100" b="0" i="0" u="none" strike="noStrike" baseline="0">
              <a:solidFill>
                <a:schemeClr val="dk1"/>
              </a:solidFill>
              <a:latin typeface="+mn-lt"/>
              <a:ea typeface="+mn-ea"/>
              <a:cs typeface="+mn-cs"/>
            </a:rPr>
            <a:t>.</a:t>
          </a:r>
        </a:p>
        <a:p>
          <a:r>
            <a:rPr lang="en-US" sz="1100" b="0" i="0" u="none" strike="noStrike" baseline="0">
              <a:solidFill>
                <a:schemeClr val="dk1"/>
              </a:solidFill>
              <a:latin typeface="+mn-lt"/>
              <a:ea typeface="+mn-ea"/>
              <a:cs typeface="+mn-cs"/>
            </a:rPr>
            <a:t>• The standard deviation of the sampling distribution of </a:t>
          </a:r>
          <a:r>
            <a:rPr lang="en-US" sz="1100" b="0" i="0" baseline="0">
              <a:solidFill>
                <a:schemeClr val="dk1"/>
              </a:solidFill>
              <a:effectLst/>
              <a:latin typeface="+mn-lt"/>
              <a:ea typeface="+mn-ea"/>
              <a:cs typeface="+mn-cs"/>
            </a:rPr>
            <a:t>p^1 - p^2 </a:t>
          </a:r>
          <a:r>
            <a:rPr lang="en-US" sz="1100" b="0" i="0" u="none" strike="noStrike" baseline="0">
              <a:solidFill>
                <a:schemeClr val="dk1"/>
              </a:solidFill>
              <a:latin typeface="+mn-lt"/>
              <a:ea typeface="+mn-ea"/>
              <a:cs typeface="+mn-cs"/>
            </a:rPr>
            <a:t>is</a:t>
          </a: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When dealing with a confidence interval, the values of </a:t>
          </a:r>
          <a:r>
            <a:rPr lang="en-US" sz="1100" b="0" i="1" u="none" strike="noStrike" baseline="0">
              <a:solidFill>
                <a:schemeClr val="dk1"/>
              </a:solidFill>
              <a:latin typeface="+mn-lt"/>
              <a:ea typeface="+mn-ea"/>
              <a:cs typeface="+mn-cs"/>
            </a:rPr>
            <a:t>p_</a:t>
          </a:r>
          <a:r>
            <a:rPr lang="en-US" sz="1100" b="0" i="0" u="none" strike="noStrike" baseline="0">
              <a:solidFill>
                <a:schemeClr val="dk1"/>
              </a:solidFill>
              <a:latin typeface="+mn-lt"/>
              <a:ea typeface="+mn-ea"/>
              <a:cs typeface="+mn-cs"/>
            </a:rPr>
            <a:t>1 and </a:t>
          </a:r>
          <a:r>
            <a:rPr lang="en-US" sz="1100" b="0" i="1" u="none" strike="noStrike" baseline="0">
              <a:solidFill>
                <a:schemeClr val="dk1"/>
              </a:solidFill>
              <a:latin typeface="+mn-lt"/>
              <a:ea typeface="+mn-ea"/>
              <a:cs typeface="+mn-cs"/>
            </a:rPr>
            <a:t>p</a:t>
          </a:r>
          <a:r>
            <a:rPr lang="en-US" sz="1100" b="0" i="1" baseline="0">
              <a:solidFill>
                <a:schemeClr val="dk1"/>
              </a:solidFill>
              <a:effectLst/>
              <a:latin typeface="+mn-lt"/>
              <a:ea typeface="+mn-ea"/>
              <a:cs typeface="+mn-cs"/>
            </a:rPr>
            <a:t>_</a:t>
          </a:r>
          <a:r>
            <a:rPr lang="en-US" sz="1100" b="0" i="0" u="none" strike="noStrike" baseline="0">
              <a:solidFill>
                <a:schemeClr val="dk1"/>
              </a:solidFill>
              <a:latin typeface="+mn-lt"/>
              <a:ea typeface="+mn-ea"/>
              <a:cs typeface="+mn-cs"/>
            </a:rPr>
            <a:t>2 are unknown. For this reason, we use the standard error of the statistic </a:t>
          </a:r>
          <a:r>
            <a:rPr lang="en-US" sz="1100" b="0" i="0" baseline="0">
              <a:solidFill>
                <a:schemeClr val="dk1"/>
              </a:solidFill>
              <a:effectLst/>
              <a:latin typeface="+mn-lt"/>
              <a:ea typeface="+mn-ea"/>
              <a:cs typeface="+mn-cs"/>
            </a:rPr>
            <a:t>p^1 - p^2</a:t>
          </a:r>
          <a:r>
            <a:rPr lang="en-US" sz="1100" b="0" i="0" u="none" strike="noStrike" baseline="0">
              <a:solidFill>
                <a:schemeClr val="dk1"/>
              </a:solidFill>
              <a:latin typeface="+mn-lt"/>
              <a:ea typeface="+mn-ea"/>
              <a:cs typeface="+mn-cs"/>
            </a:rPr>
            <a:t>:</a:t>
          </a: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	</a:t>
          </a: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The formula for the confidence interval for comparing two proportions is:</a:t>
          </a: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r>
            <a:rPr lang="en-US" sz="1100" b="0" i="0" baseline="0">
              <a:solidFill>
                <a:schemeClr val="dk1"/>
              </a:solidFill>
              <a:effectLst/>
              <a:latin typeface="+mn-lt"/>
              <a:ea typeface="+mn-ea"/>
              <a:cs typeface="+mn-cs"/>
            </a:rPr>
            <a:t>The assumptions and conditions for inference when working with two proportions are as follows:</a:t>
          </a:r>
          <a:endParaRPr lang="en-US" sz="1100" b="0" i="0" u="none" strike="noStrike" baseline="0">
            <a:solidFill>
              <a:schemeClr val="dk1"/>
            </a:solidFill>
            <a:latin typeface="+mn-lt"/>
            <a:ea typeface="+mn-ea"/>
            <a:cs typeface="+mn-cs"/>
          </a:endParaRPr>
        </a:p>
        <a:p>
          <a:endParaRPr lang="en-US" sz="1100"/>
        </a:p>
      </xdr:txBody>
    </xdr:sp>
    <xdr:clientData/>
  </xdr:twoCellAnchor>
  <xdr:twoCellAnchor editAs="oneCell">
    <xdr:from>
      <xdr:col>0</xdr:col>
      <xdr:colOff>675860</xdr:colOff>
      <xdr:row>30</xdr:row>
      <xdr:rowOff>132522</xdr:rowOff>
    </xdr:from>
    <xdr:to>
      <xdr:col>2</xdr:col>
      <xdr:colOff>914529</xdr:colOff>
      <xdr:row>34</xdr:row>
      <xdr:rowOff>23328</xdr:rowOff>
    </xdr:to>
    <xdr:pic>
      <xdr:nvPicPr>
        <xdr:cNvPr id="5" name="Imagen 4">
          <a:extLst>
            <a:ext uri="{FF2B5EF4-FFF2-40B4-BE49-F238E27FC236}">
              <a16:creationId xmlns:a16="http://schemas.microsoft.com/office/drawing/2014/main" id="{35FFF159-9A6E-E35B-64DB-906F85FE0C2D}"/>
            </a:ext>
          </a:extLst>
        </xdr:cNvPr>
        <xdr:cNvPicPr>
          <a:picLocks noChangeAspect="1"/>
        </xdr:cNvPicPr>
      </xdr:nvPicPr>
      <xdr:blipFill rotWithShape="1">
        <a:blip xmlns:r="http://schemas.openxmlformats.org/officeDocument/2006/relationships" r:embed="rId1"/>
        <a:srcRect t="18517"/>
        <a:stretch/>
      </xdr:blipFill>
      <xdr:spPr>
        <a:xfrm>
          <a:off x="675860" y="4956313"/>
          <a:ext cx="3054756" cy="632928"/>
        </a:xfrm>
        <a:prstGeom prst="rect">
          <a:avLst/>
        </a:prstGeom>
      </xdr:spPr>
    </xdr:pic>
    <xdr:clientData/>
  </xdr:twoCellAnchor>
  <xdr:twoCellAnchor editAs="oneCell">
    <xdr:from>
      <xdr:col>1</xdr:col>
      <xdr:colOff>39756</xdr:colOff>
      <xdr:row>20</xdr:row>
      <xdr:rowOff>113025</xdr:rowOff>
    </xdr:from>
    <xdr:to>
      <xdr:col>2</xdr:col>
      <xdr:colOff>470452</xdr:colOff>
      <xdr:row>24</xdr:row>
      <xdr:rowOff>53007</xdr:rowOff>
    </xdr:to>
    <xdr:pic>
      <xdr:nvPicPr>
        <xdr:cNvPr id="6" name="Imagen 5">
          <a:extLst>
            <a:ext uri="{FF2B5EF4-FFF2-40B4-BE49-F238E27FC236}">
              <a16:creationId xmlns:a16="http://schemas.microsoft.com/office/drawing/2014/main" id="{457A9A07-1E2A-4679-0D05-EBDBCCF50A5B}"/>
            </a:ext>
          </a:extLst>
        </xdr:cNvPr>
        <xdr:cNvPicPr>
          <a:picLocks noChangeAspect="1"/>
        </xdr:cNvPicPr>
      </xdr:nvPicPr>
      <xdr:blipFill rotWithShape="1">
        <a:blip xmlns:r="http://schemas.openxmlformats.org/officeDocument/2006/relationships" r:embed="rId2"/>
        <a:srcRect t="12927" b="4592"/>
        <a:stretch/>
      </xdr:blipFill>
      <xdr:spPr>
        <a:xfrm>
          <a:off x="834886" y="3823634"/>
          <a:ext cx="2451653" cy="682103"/>
        </a:xfrm>
        <a:prstGeom prst="rect">
          <a:avLst/>
        </a:prstGeom>
      </xdr:spPr>
    </xdr:pic>
    <xdr:clientData/>
  </xdr:twoCellAnchor>
  <xdr:twoCellAnchor editAs="oneCell">
    <xdr:from>
      <xdr:col>0</xdr:col>
      <xdr:colOff>755373</xdr:colOff>
      <xdr:row>12</xdr:row>
      <xdr:rowOff>105113</xdr:rowOff>
    </xdr:from>
    <xdr:to>
      <xdr:col>2</xdr:col>
      <xdr:colOff>165251</xdr:colOff>
      <xdr:row>16</xdr:row>
      <xdr:rowOff>26633</xdr:rowOff>
    </xdr:to>
    <xdr:pic>
      <xdr:nvPicPr>
        <xdr:cNvPr id="7" name="Imagen 6">
          <a:extLst>
            <a:ext uri="{FF2B5EF4-FFF2-40B4-BE49-F238E27FC236}">
              <a16:creationId xmlns:a16="http://schemas.microsoft.com/office/drawing/2014/main" id="{3E11612D-8F2A-C856-58BB-3CBAF4047505}"/>
            </a:ext>
          </a:extLst>
        </xdr:cNvPr>
        <xdr:cNvPicPr>
          <a:picLocks noChangeAspect="1"/>
        </xdr:cNvPicPr>
      </xdr:nvPicPr>
      <xdr:blipFill>
        <a:blip xmlns:r="http://schemas.openxmlformats.org/officeDocument/2006/relationships" r:embed="rId3"/>
        <a:stretch>
          <a:fillRect/>
        </a:stretch>
      </xdr:blipFill>
      <xdr:spPr>
        <a:xfrm>
          <a:off x="755373" y="2331478"/>
          <a:ext cx="2225965" cy="66364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32</xdr:row>
      <xdr:rowOff>0</xdr:rowOff>
    </xdr:from>
    <xdr:to>
      <xdr:col>4</xdr:col>
      <xdr:colOff>497784</xdr:colOff>
      <xdr:row>36</xdr:row>
      <xdr:rowOff>93067</xdr:rowOff>
    </xdr:to>
    <xdr:pic>
      <xdr:nvPicPr>
        <xdr:cNvPr id="2" name="Imagen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5885793"/>
          <a:ext cx="3677163" cy="82879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579120</xdr:colOff>
      <xdr:row>1</xdr:row>
      <xdr:rowOff>22858</xdr:rowOff>
    </xdr:from>
    <xdr:to>
      <xdr:col>4</xdr:col>
      <xdr:colOff>298174</xdr:colOff>
      <xdr:row>46</xdr:row>
      <xdr:rowOff>26504</xdr:rowOff>
    </xdr:to>
    <xdr:sp macro="" textlink="">
      <xdr:nvSpPr>
        <xdr:cNvPr id="2" name="CuadroTexto 1">
          <a:extLst>
            <a:ext uri="{FF2B5EF4-FFF2-40B4-BE49-F238E27FC236}">
              <a16:creationId xmlns:a16="http://schemas.microsoft.com/office/drawing/2014/main" id="{E2AD7B82-24D9-4153-8D9A-C63EA0770901}"/>
            </a:ext>
          </a:extLst>
        </xdr:cNvPr>
        <xdr:cNvSpPr txBox="1"/>
      </xdr:nvSpPr>
      <xdr:spPr>
        <a:xfrm>
          <a:off x="579120" y="205738"/>
          <a:ext cx="5388334" cy="6770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latin typeface="+mn-lt"/>
              <a:ea typeface="+mn-ea"/>
              <a:cs typeface="+mn-cs"/>
            </a:rPr>
            <a:t>8.4 Two-Sample z-Test for Difference Between Two Proportions</a:t>
          </a:r>
        </a:p>
        <a:p>
          <a:r>
            <a:rPr lang="en-US" sz="1100" b="0" i="0" u="none" strike="noStrike" baseline="0">
              <a:solidFill>
                <a:schemeClr val="dk1"/>
              </a:solidFill>
              <a:latin typeface="+mn-lt"/>
              <a:ea typeface="+mn-ea"/>
              <a:cs typeface="+mn-cs"/>
            </a:rPr>
            <a:t>• We are sometimes interested in knowing whether or not two population proportions are really different from one another. Remember that when sampling, we always encounter sampling variability. When we find the sample proportions, we want to determine if there really is a difference between the population proportions or if the difference between the</a:t>
          </a:r>
        </a:p>
        <a:p>
          <a:r>
            <a:rPr lang="en-US" sz="1100" b="0" i="0" u="none" strike="noStrike" baseline="0">
              <a:solidFill>
                <a:schemeClr val="dk1"/>
              </a:solidFill>
              <a:latin typeface="+mn-lt"/>
              <a:ea typeface="+mn-ea"/>
              <a:cs typeface="+mn-cs"/>
            </a:rPr>
            <a:t>obtained sample proportions is purely due to chance.</a:t>
          </a: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 The null hypothesis for a two-proportion z-test is </a:t>
          </a:r>
          <a:r>
            <a:rPr lang="en-US" sz="1100" b="0" i="1" u="none" strike="noStrike" baseline="0">
              <a:solidFill>
                <a:schemeClr val="dk1"/>
              </a:solidFill>
              <a:latin typeface="+mn-lt"/>
              <a:ea typeface="+mn-ea"/>
              <a:cs typeface="+mn-cs"/>
            </a:rPr>
            <a:t>H_</a:t>
          </a:r>
          <a:r>
            <a:rPr lang="en-US" sz="1100" b="0" i="0" u="none" strike="noStrike" baseline="0">
              <a:solidFill>
                <a:schemeClr val="dk1"/>
              </a:solidFill>
              <a:latin typeface="+mn-lt"/>
              <a:ea typeface="+mn-ea"/>
              <a:cs typeface="+mn-cs"/>
            </a:rPr>
            <a:t>0 : </a:t>
          </a:r>
          <a:r>
            <a:rPr lang="en-US" sz="1100" b="0" i="1" u="none" strike="noStrike" baseline="0">
              <a:solidFill>
                <a:schemeClr val="dk1"/>
              </a:solidFill>
              <a:latin typeface="+mn-lt"/>
              <a:ea typeface="+mn-ea"/>
              <a:cs typeface="+mn-cs"/>
            </a:rPr>
            <a:t>p</a:t>
          </a:r>
          <a:r>
            <a:rPr lang="en-US" sz="1100" b="0" i="1" baseline="0">
              <a:solidFill>
                <a:schemeClr val="dk1"/>
              </a:solidFill>
              <a:effectLst/>
              <a:latin typeface="+mn-lt"/>
              <a:ea typeface="+mn-ea"/>
              <a:cs typeface="+mn-cs"/>
            </a:rPr>
            <a:t>_</a:t>
          </a:r>
          <a:r>
            <a:rPr lang="en-US" sz="1100" b="0" i="0" u="none" strike="noStrike" baseline="0">
              <a:solidFill>
                <a:schemeClr val="dk1"/>
              </a:solidFill>
              <a:latin typeface="+mn-lt"/>
              <a:ea typeface="+mn-ea"/>
              <a:cs typeface="+mn-cs"/>
            </a:rPr>
            <a:t>1 = </a:t>
          </a:r>
          <a:r>
            <a:rPr lang="en-US" sz="1100" b="0" i="1" u="none" strike="noStrike" baseline="0">
              <a:solidFill>
                <a:schemeClr val="dk1"/>
              </a:solidFill>
              <a:latin typeface="+mn-lt"/>
              <a:ea typeface="+mn-ea"/>
              <a:cs typeface="+mn-cs"/>
            </a:rPr>
            <a:t>p</a:t>
          </a:r>
          <a:r>
            <a:rPr lang="en-US" sz="1100" b="0" i="1" baseline="0">
              <a:solidFill>
                <a:schemeClr val="dk1"/>
              </a:solidFill>
              <a:effectLst/>
              <a:latin typeface="+mn-lt"/>
              <a:ea typeface="+mn-ea"/>
              <a:cs typeface="+mn-cs"/>
            </a:rPr>
            <a:t>_</a:t>
          </a:r>
          <a:r>
            <a:rPr lang="en-US" sz="1100" b="0" i="0" u="none" strike="noStrike" baseline="0">
              <a:solidFill>
                <a:schemeClr val="dk1"/>
              </a:solidFill>
              <a:latin typeface="+mn-lt"/>
              <a:ea typeface="+mn-ea"/>
              <a:cs typeface="+mn-cs"/>
            </a:rPr>
            <a:t>2. The alternative hypothesis can be one- or two-sided. To conduct the hypothesis test, we need to standardize the test statistic </a:t>
          </a:r>
          <a:r>
            <a:rPr lang="en-US" sz="1100" b="0" i="0" baseline="0">
              <a:solidFill>
                <a:schemeClr val="dk1"/>
              </a:solidFill>
              <a:effectLst/>
              <a:latin typeface="+mn-lt"/>
              <a:ea typeface="+mn-ea"/>
              <a:cs typeface="+mn-cs"/>
            </a:rPr>
            <a:t>p^1 - p^2 </a:t>
          </a:r>
          <a:r>
            <a:rPr lang="en-US" sz="1100" b="0" i="0" u="none" strike="noStrike" baseline="0">
              <a:solidFill>
                <a:schemeClr val="dk1"/>
              </a:solidFill>
              <a:latin typeface="+mn-lt"/>
              <a:ea typeface="+mn-ea"/>
              <a:cs typeface="+mn-cs"/>
            </a:rPr>
            <a:t>, . If the null hypothesis is true, then the observations from each sample actually belong to a singe population. Therefore, instead of estimating each sample proportion separately, we use the </a:t>
          </a:r>
          <a:r>
            <a:rPr lang="en-US" sz="1100" b="1" i="0" u="none" strike="noStrike" baseline="0">
              <a:solidFill>
                <a:schemeClr val="dk1"/>
              </a:solidFill>
              <a:latin typeface="+mn-lt"/>
              <a:ea typeface="+mn-ea"/>
              <a:cs typeface="+mn-cs"/>
            </a:rPr>
            <a:t>pooled sample proportion.</a:t>
          </a:r>
        </a:p>
        <a:p>
          <a:r>
            <a:rPr lang="en-US" sz="1100" b="0" i="0" u="none" strike="noStrike" baseline="0">
              <a:solidFill>
                <a:schemeClr val="dk1"/>
              </a:solidFill>
              <a:latin typeface="+mn-lt"/>
              <a:ea typeface="+mn-ea"/>
              <a:cs typeface="+mn-cs"/>
            </a:rPr>
            <a:t>To find the </a:t>
          </a:r>
          <a:r>
            <a:rPr lang="en-US" sz="1100" b="0" i="1" u="none" strike="noStrike" baseline="0">
              <a:solidFill>
                <a:schemeClr val="dk1"/>
              </a:solidFill>
              <a:latin typeface="+mn-lt"/>
              <a:ea typeface="+mn-ea"/>
              <a:cs typeface="+mn-cs"/>
            </a:rPr>
            <a:t>pooled sample proportion</a:t>
          </a:r>
          <a:r>
            <a:rPr lang="en-US" sz="1100" b="0" i="0" u="none" strike="noStrike" baseline="0">
              <a:solidFill>
                <a:schemeClr val="dk1"/>
              </a:solidFill>
              <a:latin typeface="+mn-lt"/>
              <a:ea typeface="+mn-ea"/>
              <a:cs typeface="+mn-cs"/>
            </a:rPr>
            <a:t>, we use:</a:t>
          </a: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 Once the pooled sample proportion is calculated, we can then find the standard error of the sampling distribution. Recall that for the two-proportion z-interval, we used:</a:t>
          </a: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Replacing each sample proportion with the pooled proportion, we obtain:</a:t>
          </a:r>
        </a:p>
        <a:p>
          <a:endParaRPr lang="en-US" sz="1100"/>
        </a:p>
        <a:p>
          <a:endParaRPr lang="en-US" sz="1100"/>
        </a:p>
        <a:p>
          <a:endParaRPr lang="en-US" sz="1100"/>
        </a:p>
        <a:p>
          <a:endParaRPr lang="en-US" sz="1100"/>
        </a:p>
        <a:p>
          <a:endParaRPr lang="en-US" sz="1100"/>
        </a:p>
        <a:p>
          <a:r>
            <a:rPr lang="en-US" sz="1100" b="0" i="0" u="none" strike="noStrike" baseline="0">
              <a:solidFill>
                <a:schemeClr val="dk1"/>
              </a:solidFill>
              <a:latin typeface="+mn-lt"/>
              <a:ea typeface="+mn-ea"/>
              <a:cs typeface="+mn-cs"/>
            </a:rPr>
            <a:t>We can simplify the standard error to obtain:</a:t>
          </a: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 The assumptions and conditions for inference for a two-proportion</a:t>
          </a:r>
        </a:p>
        <a:p>
          <a:r>
            <a:rPr lang="en-US" sz="1100" b="0" i="0" u="none" strike="noStrike" baseline="0">
              <a:solidFill>
                <a:schemeClr val="dk1"/>
              </a:solidFill>
              <a:latin typeface="+mn-lt"/>
              <a:ea typeface="+mn-ea"/>
              <a:cs typeface="+mn-cs"/>
            </a:rPr>
            <a:t>z-test are the same as those for a two-proportion z-interval. Provided</a:t>
          </a:r>
        </a:p>
        <a:p>
          <a:r>
            <a:rPr lang="en-US" sz="1100" b="0" i="0" u="none" strike="noStrike" baseline="0">
              <a:solidFill>
                <a:schemeClr val="dk1"/>
              </a:solidFill>
              <a:latin typeface="+mn-lt"/>
              <a:ea typeface="+mn-ea"/>
              <a:cs typeface="+mn-cs"/>
            </a:rPr>
            <a:t>the assumptions and conditions for inference are met, we can use the</a:t>
          </a:r>
        </a:p>
        <a:p>
          <a:r>
            <a:rPr lang="en-US" sz="1100" b="0" i="0" u="none" strike="noStrike" baseline="0">
              <a:solidFill>
                <a:schemeClr val="dk1"/>
              </a:solidFill>
              <a:latin typeface="+mn-lt"/>
              <a:ea typeface="+mn-ea"/>
              <a:cs typeface="+mn-cs"/>
            </a:rPr>
            <a:t>test statistic:</a:t>
          </a:r>
          <a:endParaRPr lang="en-US" sz="1100"/>
        </a:p>
        <a:p>
          <a:endParaRPr lang="en-US" sz="1100"/>
        </a:p>
        <a:p>
          <a:endParaRPr lang="en-US" sz="1100"/>
        </a:p>
      </xdr:txBody>
    </xdr:sp>
    <xdr:clientData/>
  </xdr:twoCellAnchor>
  <xdr:twoCellAnchor editAs="oneCell">
    <xdr:from>
      <xdr:col>0</xdr:col>
      <xdr:colOff>722242</xdr:colOff>
      <xdr:row>13</xdr:row>
      <xdr:rowOff>178265</xdr:rowOff>
    </xdr:from>
    <xdr:to>
      <xdr:col>2</xdr:col>
      <xdr:colOff>655982</xdr:colOff>
      <xdr:row>16</xdr:row>
      <xdr:rowOff>33130</xdr:rowOff>
    </xdr:to>
    <xdr:pic>
      <xdr:nvPicPr>
        <xdr:cNvPr id="6" name="Imagen 5">
          <a:extLst>
            <a:ext uri="{FF2B5EF4-FFF2-40B4-BE49-F238E27FC236}">
              <a16:creationId xmlns:a16="http://schemas.microsoft.com/office/drawing/2014/main" id="{C62D8C77-36BC-5871-6A33-076F2A79280E}"/>
            </a:ext>
          </a:extLst>
        </xdr:cNvPr>
        <xdr:cNvPicPr>
          <a:picLocks noChangeAspect="1"/>
        </xdr:cNvPicPr>
      </xdr:nvPicPr>
      <xdr:blipFill rotWithShape="1">
        <a:blip xmlns:r="http://schemas.openxmlformats.org/officeDocument/2006/relationships" r:embed="rId1"/>
        <a:srcRect l="1804" t="16365" r="4483" b="14761"/>
        <a:stretch/>
      </xdr:blipFill>
      <xdr:spPr>
        <a:xfrm>
          <a:off x="722242" y="2590161"/>
          <a:ext cx="2749827" cy="411456"/>
        </a:xfrm>
        <a:prstGeom prst="rect">
          <a:avLst/>
        </a:prstGeom>
      </xdr:spPr>
    </xdr:pic>
    <xdr:clientData/>
  </xdr:twoCellAnchor>
  <xdr:twoCellAnchor editAs="oneCell">
    <xdr:from>
      <xdr:col>1</xdr:col>
      <xdr:colOff>258419</xdr:colOff>
      <xdr:row>20</xdr:row>
      <xdr:rowOff>41092</xdr:rowOff>
    </xdr:from>
    <xdr:to>
      <xdr:col>2</xdr:col>
      <xdr:colOff>234033</xdr:colOff>
      <xdr:row>23</xdr:row>
      <xdr:rowOff>84616</xdr:rowOff>
    </xdr:to>
    <xdr:pic>
      <xdr:nvPicPr>
        <xdr:cNvPr id="7" name="Imagen 6">
          <a:extLst>
            <a:ext uri="{FF2B5EF4-FFF2-40B4-BE49-F238E27FC236}">
              <a16:creationId xmlns:a16="http://schemas.microsoft.com/office/drawing/2014/main" id="{96160960-20E8-F8AE-800D-525403AB0A61}"/>
            </a:ext>
          </a:extLst>
        </xdr:cNvPr>
        <xdr:cNvPicPr>
          <a:picLocks noChangeAspect="1"/>
        </xdr:cNvPicPr>
      </xdr:nvPicPr>
      <xdr:blipFill rotWithShape="1">
        <a:blip xmlns:r="http://schemas.openxmlformats.org/officeDocument/2006/relationships" r:embed="rId2"/>
        <a:srcRect l="4397"/>
        <a:stretch/>
      </xdr:blipFill>
      <xdr:spPr>
        <a:xfrm>
          <a:off x="1053549" y="3751701"/>
          <a:ext cx="1996571" cy="600115"/>
        </a:xfrm>
        <a:prstGeom prst="rect">
          <a:avLst/>
        </a:prstGeom>
      </xdr:spPr>
    </xdr:pic>
    <xdr:clientData/>
  </xdr:twoCellAnchor>
  <xdr:twoCellAnchor editAs="oneCell">
    <xdr:from>
      <xdr:col>1</xdr:col>
      <xdr:colOff>192157</xdr:colOff>
      <xdr:row>26</xdr:row>
      <xdr:rowOff>51638</xdr:rowOff>
    </xdr:from>
    <xdr:to>
      <xdr:col>2</xdr:col>
      <xdr:colOff>218661</xdr:colOff>
      <xdr:row>29</xdr:row>
      <xdr:rowOff>143446</xdr:rowOff>
    </xdr:to>
    <xdr:pic>
      <xdr:nvPicPr>
        <xdr:cNvPr id="8" name="Imagen 7">
          <a:extLst>
            <a:ext uri="{FF2B5EF4-FFF2-40B4-BE49-F238E27FC236}">
              <a16:creationId xmlns:a16="http://schemas.microsoft.com/office/drawing/2014/main" id="{F0D5F057-9C3D-2483-5F89-02F647489734}"/>
            </a:ext>
          </a:extLst>
        </xdr:cNvPr>
        <xdr:cNvPicPr>
          <a:picLocks noChangeAspect="1"/>
        </xdr:cNvPicPr>
      </xdr:nvPicPr>
      <xdr:blipFill rotWithShape="1">
        <a:blip xmlns:r="http://schemas.openxmlformats.org/officeDocument/2006/relationships" r:embed="rId3"/>
        <a:srcRect l="3829" t="15915" r="1701" b="1179"/>
        <a:stretch/>
      </xdr:blipFill>
      <xdr:spPr>
        <a:xfrm>
          <a:off x="987287" y="4875429"/>
          <a:ext cx="2047461" cy="648400"/>
        </a:xfrm>
        <a:prstGeom prst="rect">
          <a:avLst/>
        </a:prstGeom>
      </xdr:spPr>
    </xdr:pic>
    <xdr:clientData/>
  </xdr:twoCellAnchor>
  <xdr:twoCellAnchor editAs="oneCell">
    <xdr:from>
      <xdr:col>1</xdr:col>
      <xdr:colOff>192157</xdr:colOff>
      <xdr:row>30</xdr:row>
      <xdr:rowOff>183372</xdr:rowOff>
    </xdr:from>
    <xdr:to>
      <xdr:col>2</xdr:col>
      <xdr:colOff>294407</xdr:colOff>
      <xdr:row>34</xdr:row>
      <xdr:rowOff>132521</xdr:rowOff>
    </xdr:to>
    <xdr:pic>
      <xdr:nvPicPr>
        <xdr:cNvPr id="9" name="Imagen 8">
          <a:extLst>
            <a:ext uri="{FF2B5EF4-FFF2-40B4-BE49-F238E27FC236}">
              <a16:creationId xmlns:a16="http://schemas.microsoft.com/office/drawing/2014/main" id="{9A6D5A87-7D91-A970-F682-BD904536DF57}"/>
            </a:ext>
          </a:extLst>
        </xdr:cNvPr>
        <xdr:cNvPicPr>
          <a:picLocks noChangeAspect="1"/>
        </xdr:cNvPicPr>
      </xdr:nvPicPr>
      <xdr:blipFill rotWithShape="1">
        <a:blip xmlns:r="http://schemas.openxmlformats.org/officeDocument/2006/relationships" r:embed="rId4"/>
        <a:srcRect t="14862" b="6665"/>
        <a:stretch/>
      </xdr:blipFill>
      <xdr:spPr>
        <a:xfrm>
          <a:off x="987287" y="5749285"/>
          <a:ext cx="2123207" cy="691271"/>
        </a:xfrm>
        <a:prstGeom prst="rect">
          <a:avLst/>
        </a:prstGeom>
      </xdr:spPr>
    </xdr:pic>
    <xdr:clientData/>
  </xdr:twoCellAnchor>
  <xdr:twoCellAnchor editAs="oneCell">
    <xdr:from>
      <xdr:col>1</xdr:col>
      <xdr:colOff>344557</xdr:colOff>
      <xdr:row>39</xdr:row>
      <xdr:rowOff>112552</xdr:rowOff>
    </xdr:from>
    <xdr:to>
      <xdr:col>1</xdr:col>
      <xdr:colOff>1952581</xdr:colOff>
      <xdr:row>44</xdr:row>
      <xdr:rowOff>24219</xdr:rowOff>
    </xdr:to>
    <xdr:pic>
      <xdr:nvPicPr>
        <xdr:cNvPr id="10" name="Imagen 9">
          <a:extLst>
            <a:ext uri="{FF2B5EF4-FFF2-40B4-BE49-F238E27FC236}">
              <a16:creationId xmlns:a16="http://schemas.microsoft.com/office/drawing/2014/main" id="{7A64B9D4-D965-9013-7D59-C04C60EC515C}"/>
            </a:ext>
          </a:extLst>
        </xdr:cNvPr>
        <xdr:cNvPicPr>
          <a:picLocks noChangeAspect="1"/>
        </xdr:cNvPicPr>
      </xdr:nvPicPr>
      <xdr:blipFill rotWithShape="1">
        <a:blip xmlns:r="http://schemas.openxmlformats.org/officeDocument/2006/relationships" r:embed="rId5"/>
        <a:srcRect l="5255" t="8346"/>
        <a:stretch/>
      </xdr:blipFill>
      <xdr:spPr>
        <a:xfrm>
          <a:off x="1139687" y="7348239"/>
          <a:ext cx="1608024" cy="83931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38</xdr:row>
      <xdr:rowOff>0</xdr:rowOff>
    </xdr:from>
    <xdr:to>
      <xdr:col>3</xdr:col>
      <xdr:colOff>254259</xdr:colOff>
      <xdr:row>44</xdr:row>
      <xdr:rowOff>96732</xdr:rowOff>
    </xdr:to>
    <xdr:pic>
      <xdr:nvPicPr>
        <xdr:cNvPr id="3" name="Imagen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stretch>
          <a:fillRect/>
        </a:stretch>
      </xdr:blipFill>
      <xdr:spPr>
        <a:xfrm>
          <a:off x="0" y="16824960"/>
          <a:ext cx="2631699" cy="119401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579120</xdr:colOff>
      <xdr:row>1</xdr:row>
      <xdr:rowOff>22858</xdr:rowOff>
    </xdr:from>
    <xdr:to>
      <xdr:col>4</xdr:col>
      <xdr:colOff>298174</xdr:colOff>
      <xdr:row>17</xdr:row>
      <xdr:rowOff>0</xdr:rowOff>
    </xdr:to>
    <xdr:sp macro="" textlink="">
      <xdr:nvSpPr>
        <xdr:cNvPr id="2" name="CuadroTexto 1">
          <a:extLst>
            <a:ext uri="{FF2B5EF4-FFF2-40B4-BE49-F238E27FC236}">
              <a16:creationId xmlns:a16="http://schemas.microsoft.com/office/drawing/2014/main" id="{E71C5334-6A2C-46B5-814E-06E21D33E1E4}"/>
            </a:ext>
          </a:extLst>
        </xdr:cNvPr>
        <xdr:cNvSpPr txBox="1"/>
      </xdr:nvSpPr>
      <xdr:spPr>
        <a:xfrm>
          <a:off x="579120" y="208388"/>
          <a:ext cx="5397611" cy="64375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9.2 Chi-Square Test for Goodness of Fit</a:t>
          </a:r>
          <a:r>
            <a:rPr lang="en-US" b="1"/>
            <a:t> </a:t>
          </a:r>
        </a:p>
        <a:p>
          <a:r>
            <a:rPr lang="en-US" sz="1100" b="0" i="0" u="none" strike="noStrike">
              <a:solidFill>
                <a:schemeClr val="dk1"/>
              </a:solidFill>
              <a:effectLst/>
              <a:latin typeface="+mn-lt"/>
              <a:ea typeface="+mn-ea"/>
              <a:cs typeface="+mn-cs"/>
            </a:rPr>
            <a:t>• We sometimes want to examine the proportions in a single population.</a:t>
          </a:r>
          <a:r>
            <a:rPr lang="en-US"/>
            <a:t> </a:t>
          </a:r>
          <a:r>
            <a:rPr lang="en-US" sz="1100" b="0" i="0" u="none" strike="noStrike">
              <a:solidFill>
                <a:schemeClr val="dk1"/>
              </a:solidFill>
              <a:effectLst/>
              <a:latin typeface="+mn-lt"/>
              <a:ea typeface="+mn-ea"/>
              <a:cs typeface="+mn-cs"/>
            </a:rPr>
            <a:t>In this case, we turn to the Chi-Square Test for Goodness of Fit. You may</a:t>
          </a:r>
          <a:r>
            <a:rPr lang="en-US"/>
            <a:t> </a:t>
          </a:r>
          <a:r>
            <a:rPr lang="en-US" sz="1100" b="0" i="0" u="none" strike="noStrike">
              <a:solidFill>
                <a:schemeClr val="dk1"/>
              </a:solidFill>
              <a:effectLst/>
              <a:latin typeface="+mn-lt"/>
              <a:ea typeface="+mn-ea"/>
              <a:cs typeface="+mn-cs"/>
            </a:rPr>
            <a:t>have used or seen the chi-square test for goodness of fit in your biology</a:t>
          </a:r>
          <a:r>
            <a:rPr lang="en-US"/>
            <a:t> </a:t>
          </a:r>
          <a:r>
            <a:rPr lang="en-US" sz="1100" b="0" i="0" u="none" strike="noStrike">
              <a:solidFill>
                <a:schemeClr val="dk1"/>
              </a:solidFill>
              <a:effectLst/>
              <a:latin typeface="+mn-lt"/>
              <a:ea typeface="+mn-ea"/>
              <a:cs typeface="+mn-cs"/>
            </a:rPr>
            <a:t>class, for it is often used in the field of genetics. The goodness of fit test</a:t>
          </a:r>
          <a:r>
            <a:rPr lang="en-US"/>
            <a:t> </a:t>
          </a:r>
          <a:r>
            <a:rPr lang="en-US" sz="1100" b="0" i="0" u="none" strike="noStrike">
              <a:solidFill>
                <a:schemeClr val="dk1"/>
              </a:solidFill>
              <a:effectLst/>
              <a:latin typeface="+mn-lt"/>
              <a:ea typeface="+mn-ea"/>
              <a:cs typeface="+mn-cs"/>
            </a:rPr>
            <a:t>can be used by scientists to determine whether their hypothesized ratios</a:t>
          </a:r>
          <a:r>
            <a:rPr lang="en-US"/>
            <a:t> </a:t>
          </a:r>
          <a:r>
            <a:rPr lang="en-US" sz="1100" b="0" i="0" u="none" strike="noStrike">
              <a:solidFill>
                <a:schemeClr val="dk1"/>
              </a:solidFill>
              <a:effectLst/>
              <a:latin typeface="+mn-lt"/>
              <a:ea typeface="+mn-ea"/>
              <a:cs typeface="+mn-cs"/>
            </a:rPr>
            <a:t>are indeed correct. The null hypothesis in a goodness of fit test is that</a:t>
          </a:r>
          <a:r>
            <a:rPr lang="en-US"/>
            <a:t> </a:t>
          </a:r>
          <a:r>
            <a:rPr lang="en-US" sz="1100" b="0" i="0" u="none" strike="noStrike">
              <a:solidFill>
                <a:schemeClr val="dk1"/>
              </a:solidFill>
              <a:effectLst/>
              <a:latin typeface="+mn-lt"/>
              <a:ea typeface="+mn-ea"/>
              <a:cs typeface="+mn-cs"/>
            </a:rPr>
            <a:t>the actual population proportions are equal to the hypothesized values.</a:t>
          </a:r>
          <a:r>
            <a:rPr lang="en-US"/>
            <a:t> </a:t>
          </a:r>
          <a:r>
            <a:rPr lang="en-US" sz="1100" b="0" i="0" u="none" strike="noStrike">
              <a:solidFill>
                <a:schemeClr val="dk1"/>
              </a:solidFill>
              <a:effectLst/>
              <a:latin typeface="+mn-lt"/>
              <a:ea typeface="+mn-ea"/>
              <a:cs typeface="+mn-cs"/>
            </a:rPr>
            <a:t>The alternative hypothesis is that the actual population proportions are</a:t>
          </a:r>
          <a:r>
            <a:rPr lang="en-US"/>
            <a:t> </a:t>
          </a:r>
          <a:r>
            <a:rPr lang="en-US" sz="1100" b="0" i="0" u="none" strike="noStrike">
              <a:solidFill>
                <a:schemeClr val="dk1"/>
              </a:solidFill>
              <a:effectLst/>
              <a:latin typeface="+mn-lt"/>
              <a:ea typeface="+mn-ea"/>
              <a:cs typeface="+mn-cs"/>
            </a:rPr>
            <a:t>different from the hypothesized values.</a:t>
          </a:r>
          <a:r>
            <a:rPr lang="en-US"/>
            <a:t> </a:t>
          </a:r>
        </a:p>
        <a:p>
          <a:endParaRPr lang="en-US" sz="1100"/>
        </a:p>
        <a:p>
          <a:r>
            <a:rPr lang="en-US" sz="1100" b="0" i="0" u="none" strike="noStrike" baseline="0">
              <a:solidFill>
                <a:schemeClr val="dk1"/>
              </a:solidFill>
              <a:latin typeface="+mn-lt"/>
              <a:ea typeface="+mn-ea"/>
              <a:cs typeface="+mn-cs"/>
            </a:rPr>
            <a:t>• We can use the goodness of fit test to determine how well the observed counts match the expected counts. </a:t>
          </a: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 As with all inference, we must be sure to check the assumptions and conditions of the test. Following are the assumptions and conditions for the chi-square goodness of fit test:</a:t>
          </a:r>
          <a:endParaRPr lang="en-US" sz="1100"/>
        </a:p>
      </xdr:txBody>
    </xdr:sp>
    <xdr:clientData/>
  </xdr:twoCellAnchor>
  <xdr:twoCellAnchor>
    <xdr:from>
      <xdr:col>0</xdr:col>
      <xdr:colOff>618877</xdr:colOff>
      <xdr:row>23</xdr:row>
      <xdr:rowOff>9605</xdr:rowOff>
    </xdr:from>
    <xdr:to>
      <xdr:col>4</xdr:col>
      <xdr:colOff>337931</xdr:colOff>
      <xdr:row>38</xdr:row>
      <xdr:rowOff>172278</xdr:rowOff>
    </xdr:to>
    <xdr:sp macro="" textlink="">
      <xdr:nvSpPr>
        <xdr:cNvPr id="8" name="CuadroTexto 7">
          <a:extLst>
            <a:ext uri="{FF2B5EF4-FFF2-40B4-BE49-F238E27FC236}">
              <a16:creationId xmlns:a16="http://schemas.microsoft.com/office/drawing/2014/main" id="{F1E422C2-A22F-4209-870B-761DB3D3FD09}"/>
            </a:ext>
          </a:extLst>
        </xdr:cNvPr>
        <xdr:cNvSpPr txBox="1"/>
      </xdr:nvSpPr>
      <xdr:spPr>
        <a:xfrm>
          <a:off x="618877" y="4654492"/>
          <a:ext cx="5397611" cy="29456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baseline="0">
              <a:solidFill>
                <a:schemeClr val="dk1"/>
              </a:solidFill>
              <a:latin typeface="+mn-lt"/>
              <a:ea typeface="+mn-ea"/>
              <a:cs typeface="+mn-cs"/>
            </a:rPr>
            <a:t>• Once we have checked the assumptions and conditions for inference,</a:t>
          </a:r>
        </a:p>
        <a:p>
          <a:r>
            <a:rPr lang="en-US" sz="1100" b="0" i="0" u="none" strike="noStrike" baseline="0">
              <a:solidFill>
                <a:schemeClr val="dk1"/>
              </a:solidFill>
              <a:latin typeface="+mn-lt"/>
              <a:ea typeface="+mn-ea"/>
              <a:cs typeface="+mn-cs"/>
            </a:rPr>
            <a:t>we can calculate the chi-square test statistic to test the hypothesis of</a:t>
          </a:r>
        </a:p>
        <a:p>
          <a:r>
            <a:rPr lang="en-US" sz="1100" b="0" i="0" u="none" strike="noStrike" baseline="0">
              <a:solidFill>
                <a:schemeClr val="dk1"/>
              </a:solidFill>
              <a:latin typeface="+mn-lt"/>
              <a:ea typeface="+mn-ea"/>
              <a:cs typeface="+mn-cs"/>
            </a:rPr>
            <a:t>either a uniform distribution for the given categories or some specified</a:t>
          </a:r>
        </a:p>
        <a:p>
          <a:r>
            <a:rPr lang="en-US" sz="1100" b="0" i="0" u="none" strike="noStrike" baseline="0">
              <a:solidFill>
                <a:schemeClr val="dk1"/>
              </a:solidFill>
              <a:latin typeface="+mn-lt"/>
              <a:ea typeface="+mn-ea"/>
              <a:cs typeface="+mn-cs"/>
            </a:rPr>
            <a:t>distribution for each category. We can use the test statistic:</a:t>
          </a: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The chi-square statistic for a goodness of fit test has </a:t>
          </a:r>
          <a:r>
            <a:rPr lang="en-US" sz="1100" b="0" i="1" u="none" strike="noStrike" baseline="0">
              <a:solidFill>
                <a:schemeClr val="dk1"/>
              </a:solidFill>
              <a:latin typeface="+mn-lt"/>
              <a:ea typeface="+mn-ea"/>
              <a:cs typeface="+mn-cs"/>
            </a:rPr>
            <a:t>n</a:t>
          </a:r>
          <a:r>
            <a:rPr lang="en-US" sz="1100" b="0" i="0" u="none" strike="noStrike" baseline="0">
              <a:solidFill>
                <a:schemeClr val="dk1"/>
              </a:solidFill>
              <a:latin typeface="+mn-lt"/>
              <a:ea typeface="+mn-ea"/>
              <a:cs typeface="+mn-cs"/>
            </a:rPr>
            <a:t>–1 degrees of freedom,</a:t>
          </a:r>
        </a:p>
        <a:p>
          <a:r>
            <a:rPr lang="en-US" sz="1100" b="0" i="0" u="none" strike="noStrike" baseline="0">
              <a:solidFill>
                <a:schemeClr val="dk1"/>
              </a:solidFill>
              <a:latin typeface="+mn-lt"/>
              <a:ea typeface="+mn-ea"/>
              <a:cs typeface="+mn-cs"/>
            </a:rPr>
            <a:t>where </a:t>
          </a:r>
          <a:r>
            <a:rPr lang="en-US" sz="1100" b="0" i="1" u="none" strike="noStrike" baseline="0">
              <a:solidFill>
                <a:schemeClr val="dk1"/>
              </a:solidFill>
              <a:latin typeface="+mn-lt"/>
              <a:ea typeface="+mn-ea"/>
              <a:cs typeface="+mn-cs"/>
            </a:rPr>
            <a:t>n </a:t>
          </a:r>
          <a:r>
            <a:rPr lang="en-US" sz="1100" b="0" i="0" u="none" strike="noStrike" baseline="0">
              <a:solidFill>
                <a:schemeClr val="dk1"/>
              </a:solidFill>
              <a:latin typeface="+mn-lt"/>
              <a:ea typeface="+mn-ea"/>
              <a:cs typeface="+mn-cs"/>
            </a:rPr>
            <a:t>is the </a:t>
          </a:r>
          <a:r>
            <a:rPr lang="en-US" sz="1100" b="0" i="1" u="none" strike="noStrike" baseline="0">
              <a:solidFill>
                <a:schemeClr val="dk1"/>
              </a:solidFill>
              <a:latin typeface="+mn-lt"/>
              <a:ea typeface="+mn-ea"/>
              <a:cs typeface="+mn-cs"/>
            </a:rPr>
            <a:t>number of categories </a:t>
          </a:r>
          <a:r>
            <a:rPr lang="en-US" sz="1100" b="0" i="0" u="none" strike="noStrike" baseline="0">
              <a:solidFill>
                <a:schemeClr val="dk1"/>
              </a:solidFill>
              <a:latin typeface="+mn-lt"/>
              <a:ea typeface="+mn-ea"/>
              <a:cs typeface="+mn-cs"/>
            </a:rPr>
            <a:t>(not the sample size).</a:t>
          </a:r>
        </a:p>
        <a:p>
          <a:r>
            <a:rPr lang="en-US" sz="1100" b="0" i="0" u="none" strike="noStrike" baseline="0">
              <a:solidFill>
                <a:schemeClr val="dk1"/>
              </a:solidFill>
              <a:latin typeface="+mn-lt"/>
              <a:ea typeface="+mn-ea"/>
              <a:cs typeface="+mn-cs"/>
            </a:rPr>
            <a:t>• We can calculate the p-value of the test by looking up the critical value</a:t>
          </a:r>
        </a:p>
        <a:p>
          <a:r>
            <a:rPr lang="en-US" sz="1100" b="0" i="0" u="none" strike="noStrike" baseline="0">
              <a:solidFill>
                <a:schemeClr val="dk1"/>
              </a:solidFill>
              <a:latin typeface="+mn-lt"/>
              <a:ea typeface="+mn-ea"/>
              <a:cs typeface="+mn-cs"/>
            </a:rPr>
            <a:t>with the correct degrees of freedom in the chi-square table of values or</a:t>
          </a:r>
        </a:p>
        <a:p>
          <a:r>
            <a:rPr lang="en-US" sz="1100" b="0" i="0" u="none" strike="noStrike" baseline="0">
              <a:solidFill>
                <a:schemeClr val="dk1"/>
              </a:solidFill>
              <a:latin typeface="+mn-lt"/>
              <a:ea typeface="+mn-ea"/>
              <a:cs typeface="+mn-cs"/>
            </a:rPr>
            <a:t>by using the graphing calculator  </a:t>
          </a:r>
          <a:r>
            <a:rPr lang="el-GR" sz="1100" b="0" i="0" u="none" strike="noStrike" baseline="0">
              <a:solidFill>
                <a:schemeClr val="dk1"/>
              </a:solidFill>
              <a:latin typeface="+mn-lt"/>
              <a:ea typeface="+mn-ea"/>
              <a:cs typeface="+mn-cs"/>
            </a:rPr>
            <a:t>χ2</a:t>
          </a:r>
          <a:r>
            <a:rPr lang="en-US" sz="1100" b="0" i="0" u="none" strike="noStrike" baseline="0">
              <a:solidFill>
                <a:schemeClr val="dk1"/>
              </a:solidFill>
              <a:latin typeface="+mn-lt"/>
              <a:ea typeface="+mn-ea"/>
              <a:cs typeface="+mn-cs"/>
            </a:rPr>
            <a:t> </a:t>
          </a:r>
          <a:r>
            <a:rPr lang="en-US" sz="1100" b="0" i="1" u="none" strike="noStrike" baseline="0">
              <a:solidFill>
                <a:schemeClr val="dk1"/>
              </a:solidFill>
              <a:latin typeface="+mn-lt"/>
              <a:ea typeface="+mn-ea"/>
              <a:cs typeface="+mn-cs"/>
            </a:rPr>
            <a:t>cdf </a:t>
          </a:r>
          <a:r>
            <a:rPr lang="en-US" sz="1100" b="0" i="0" u="none" strike="noStrike" baseline="0">
              <a:solidFill>
                <a:schemeClr val="dk1"/>
              </a:solidFill>
              <a:latin typeface="+mn-lt"/>
              <a:ea typeface="+mn-ea"/>
              <a:cs typeface="+mn-cs"/>
            </a:rPr>
            <a:t>command.</a:t>
          </a:r>
          <a:endParaRPr lang="en-US" sz="1100"/>
        </a:p>
      </xdr:txBody>
    </xdr:sp>
    <xdr:clientData/>
  </xdr:twoCellAnchor>
  <xdr:twoCellAnchor editAs="oneCell">
    <xdr:from>
      <xdr:col>1</xdr:col>
      <xdr:colOff>0</xdr:colOff>
      <xdr:row>27</xdr:row>
      <xdr:rowOff>15364</xdr:rowOff>
    </xdr:from>
    <xdr:to>
      <xdr:col>1</xdr:col>
      <xdr:colOff>1552431</xdr:colOff>
      <xdr:row>30</xdr:row>
      <xdr:rowOff>151279</xdr:rowOff>
    </xdr:to>
    <xdr:pic>
      <xdr:nvPicPr>
        <xdr:cNvPr id="9" name="Imagen 8">
          <a:extLst>
            <a:ext uri="{FF2B5EF4-FFF2-40B4-BE49-F238E27FC236}">
              <a16:creationId xmlns:a16="http://schemas.microsoft.com/office/drawing/2014/main" id="{A33C1F8D-8527-E5E8-F399-056A7C7CF22E}"/>
            </a:ext>
          </a:extLst>
        </xdr:cNvPr>
        <xdr:cNvPicPr>
          <a:picLocks noChangeAspect="1"/>
        </xdr:cNvPicPr>
      </xdr:nvPicPr>
      <xdr:blipFill>
        <a:blip xmlns:r="http://schemas.openxmlformats.org/officeDocument/2006/relationships" r:embed="rId1"/>
        <a:stretch>
          <a:fillRect/>
        </a:stretch>
      </xdr:blipFill>
      <xdr:spPr>
        <a:xfrm>
          <a:off x="795130" y="5402373"/>
          <a:ext cx="1552431" cy="69250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462000</xdr:colOff>
      <xdr:row>33</xdr:row>
      <xdr:rowOff>156000</xdr:rowOff>
    </xdr:from>
    <xdr:to>
      <xdr:col>4</xdr:col>
      <xdr:colOff>621318</xdr:colOff>
      <xdr:row>37</xdr:row>
      <xdr:rowOff>102843</xdr:rowOff>
    </xdr:to>
    <xdr:pic>
      <xdr:nvPicPr>
        <xdr:cNvPr id="2" name="Imagen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2046000" y="7536000"/>
          <a:ext cx="1743318" cy="66684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579120</xdr:colOff>
      <xdr:row>1</xdr:row>
      <xdr:rowOff>22858</xdr:rowOff>
    </xdr:from>
    <xdr:to>
      <xdr:col>4</xdr:col>
      <xdr:colOff>298174</xdr:colOff>
      <xdr:row>41</xdr:row>
      <xdr:rowOff>0</xdr:rowOff>
    </xdr:to>
    <xdr:sp macro="" textlink="">
      <xdr:nvSpPr>
        <xdr:cNvPr id="2" name="CuadroTexto 1">
          <a:extLst>
            <a:ext uri="{FF2B5EF4-FFF2-40B4-BE49-F238E27FC236}">
              <a16:creationId xmlns:a16="http://schemas.microsoft.com/office/drawing/2014/main" id="{39D4B409-8EA8-4DF5-8B08-FFC5AF202537}"/>
            </a:ext>
          </a:extLst>
        </xdr:cNvPr>
        <xdr:cNvSpPr txBox="1"/>
      </xdr:nvSpPr>
      <xdr:spPr>
        <a:xfrm>
          <a:off x="579120" y="205738"/>
          <a:ext cx="5388334" cy="29032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9.3 Chi-Square Test for Homogeneity of Populations</a:t>
          </a:r>
        </a:p>
        <a:p>
          <a:endParaRPr lang="en-US" sz="1100" b="1" i="0" u="none" strike="noStrike" baseline="0">
            <a:solidFill>
              <a:schemeClr val="dk1"/>
            </a:solidFill>
            <a:effectLst/>
            <a:latin typeface="+mn-lt"/>
            <a:ea typeface="+mn-ea"/>
            <a:cs typeface="+mn-cs"/>
          </a:endParaRPr>
        </a:p>
        <a:p>
          <a:r>
            <a:rPr lang="en-US" sz="1100" b="0" i="0" u="none" strike="noStrike" baseline="0">
              <a:solidFill>
                <a:schemeClr val="dk1"/>
              </a:solidFill>
              <a:latin typeface="+mn-lt"/>
              <a:ea typeface="+mn-ea"/>
              <a:cs typeface="+mn-cs"/>
            </a:rPr>
            <a:t>• We sometimes need to compare proportions across multiple groups. When we want to</a:t>
          </a:r>
        </a:p>
        <a:p>
          <a:r>
            <a:rPr lang="en-US" sz="1100" b="0" i="0" u="none" strike="noStrike" baseline="0">
              <a:solidFill>
                <a:schemeClr val="dk1"/>
              </a:solidFill>
              <a:latin typeface="+mn-lt"/>
              <a:ea typeface="+mn-ea"/>
              <a:cs typeface="+mn-cs"/>
            </a:rPr>
            <a:t>know if category proportions are the same for each group, we use the </a:t>
          </a:r>
          <a:r>
            <a:rPr lang="en-US" sz="1100" b="0" i="1" u="none" strike="noStrike" baseline="0">
              <a:solidFill>
                <a:schemeClr val="dk1"/>
              </a:solidFill>
              <a:latin typeface="+mn-lt"/>
              <a:ea typeface="+mn-ea"/>
              <a:cs typeface="+mn-cs"/>
            </a:rPr>
            <a:t>Chi-Square Test for Homogeneity</a:t>
          </a:r>
          <a:r>
            <a:rPr lang="en-US" sz="1100" b="0" i="0" u="none" strike="noStrike" baseline="0">
              <a:solidFill>
                <a:schemeClr val="dk1"/>
              </a:solidFill>
              <a:latin typeface="+mn-lt"/>
              <a:ea typeface="+mn-ea"/>
              <a:cs typeface="+mn-cs"/>
            </a:rPr>
            <a:t>. The data typically appear in two-way tables, as there are sometimes several categories.  The chi-square test of homogeneity of populations eliminates the problem of comparing proportion 1 to proportion 2, proportion 1 to proportion 3, proportion 2 to proportion 3, and so on, as would be the case using multiple z-proportions.</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 Although we are trying to determine whether the proportions for multiple populations are the same, it’s important to remember that we are still working with counts. The expected counts for a chi-square test of homogeneity are </a:t>
          </a:r>
          <a:r>
            <a:rPr lang="en-US" sz="1100" b="0" i="1" baseline="0">
              <a:solidFill>
                <a:schemeClr val="dk1"/>
              </a:solidFill>
              <a:effectLst/>
              <a:latin typeface="+mn-lt"/>
              <a:ea typeface="+mn-ea"/>
              <a:cs typeface="+mn-cs"/>
            </a:rPr>
            <a:t>not </a:t>
          </a:r>
          <a:r>
            <a:rPr lang="en-US" sz="1100" b="0" i="0" baseline="0">
              <a:solidFill>
                <a:schemeClr val="dk1"/>
              </a:solidFill>
              <a:effectLst/>
              <a:latin typeface="+mn-lt"/>
              <a:ea typeface="+mn-ea"/>
              <a:cs typeface="+mn-cs"/>
            </a:rPr>
            <a:t>found in the same manner as they are in a goodness of fit test. To find the expected counts for a chi-square test</a:t>
          </a:r>
          <a:endParaRPr lang="en-US">
            <a:effectLst/>
          </a:endParaRPr>
        </a:p>
        <a:p>
          <a:r>
            <a:rPr lang="en-US" sz="1100" b="0" i="0" baseline="0">
              <a:solidFill>
                <a:schemeClr val="dk1"/>
              </a:solidFill>
              <a:effectLst/>
              <a:latin typeface="+mn-lt"/>
              <a:ea typeface="+mn-ea"/>
              <a:cs typeface="+mn-cs"/>
            </a:rPr>
            <a:t>of homogeneity, we use the following:</a:t>
          </a:r>
          <a:endParaRPr lang="en-US">
            <a:effectLst/>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 The degrees of freedom are also calculated differently in a chi-square test of homogeneity than they are for a goodness of fit test. To find the degrees of freedom for a chi-square test of homogeneity, we use the following:</a:t>
          </a:r>
        </a:p>
        <a:p>
          <a:endParaRPr lang="en-US" sz="1100" b="0" i="0" u="none" strike="noStrike" baseline="0">
            <a:solidFill>
              <a:schemeClr val="dk1"/>
            </a:solidFill>
            <a:latin typeface="+mn-lt"/>
            <a:ea typeface="+mn-ea"/>
            <a:cs typeface="+mn-cs"/>
          </a:endParaRPr>
        </a:p>
        <a:p>
          <a:r>
            <a:rPr lang="en-US" sz="1100" b="0" i="1" u="none" strike="noStrike" baseline="0">
              <a:solidFill>
                <a:schemeClr val="dk1"/>
              </a:solidFill>
              <a:latin typeface="+mn-lt"/>
              <a:ea typeface="+mn-ea"/>
              <a:cs typeface="+mn-cs"/>
            </a:rPr>
            <a:t>Degrees of freedom </a:t>
          </a:r>
          <a:r>
            <a:rPr lang="en-US" sz="1100" b="0" i="0" u="none" strike="noStrike" baseline="0">
              <a:solidFill>
                <a:schemeClr val="dk1"/>
              </a:solidFill>
              <a:latin typeface="+mn-lt"/>
              <a:ea typeface="+mn-ea"/>
              <a:cs typeface="+mn-cs"/>
            </a:rPr>
            <a:t>= (# </a:t>
          </a:r>
          <a:r>
            <a:rPr lang="en-US" sz="1100" b="0" i="1" u="none" strike="noStrike" baseline="0">
              <a:solidFill>
                <a:schemeClr val="dk1"/>
              </a:solidFill>
              <a:latin typeface="+mn-lt"/>
              <a:ea typeface="+mn-ea"/>
              <a:cs typeface="+mn-cs"/>
            </a:rPr>
            <a:t>of rows </a:t>
          </a:r>
          <a:r>
            <a:rPr lang="en-US" sz="1100" b="0" i="0" u="none" strike="noStrike" baseline="0">
              <a:solidFill>
                <a:schemeClr val="dk1"/>
              </a:solidFill>
              <a:latin typeface="+mn-lt"/>
              <a:ea typeface="+mn-ea"/>
              <a:cs typeface="+mn-cs"/>
            </a:rPr>
            <a:t>– 1)(# </a:t>
          </a:r>
          <a:r>
            <a:rPr lang="en-US" sz="1100" b="0" i="1" u="none" strike="noStrike" baseline="0">
              <a:solidFill>
                <a:schemeClr val="dk1"/>
              </a:solidFill>
              <a:latin typeface="+mn-lt"/>
              <a:ea typeface="+mn-ea"/>
              <a:cs typeface="+mn-cs"/>
            </a:rPr>
            <a:t>of columns </a:t>
          </a:r>
          <a:r>
            <a:rPr lang="en-US" sz="1100" b="0" i="0" u="none" strike="noStrike" baseline="0">
              <a:solidFill>
                <a:schemeClr val="dk1"/>
              </a:solidFill>
              <a:latin typeface="+mn-lt"/>
              <a:ea typeface="+mn-ea"/>
              <a:cs typeface="+mn-cs"/>
            </a:rPr>
            <a:t>– 1) = (</a:t>
          </a:r>
          <a:r>
            <a:rPr lang="en-US" sz="1100" b="0" i="1" u="none" strike="noStrike" baseline="0">
              <a:solidFill>
                <a:schemeClr val="dk1"/>
              </a:solidFill>
              <a:latin typeface="+mn-lt"/>
              <a:ea typeface="+mn-ea"/>
              <a:cs typeface="+mn-cs"/>
            </a:rPr>
            <a:t>r </a:t>
          </a:r>
          <a:r>
            <a:rPr lang="en-US" sz="1100" b="0" i="0" u="none" strike="noStrike" baseline="0">
              <a:solidFill>
                <a:schemeClr val="dk1"/>
              </a:solidFill>
              <a:latin typeface="+mn-lt"/>
              <a:ea typeface="+mn-ea"/>
              <a:cs typeface="+mn-cs"/>
            </a:rPr>
            <a:t>– 1)(</a:t>
          </a:r>
          <a:r>
            <a:rPr lang="en-US" sz="1100" b="0" i="1" u="none" strike="noStrike" baseline="0">
              <a:solidFill>
                <a:schemeClr val="dk1"/>
              </a:solidFill>
              <a:latin typeface="+mn-lt"/>
              <a:ea typeface="+mn-ea"/>
              <a:cs typeface="+mn-cs"/>
            </a:rPr>
            <a:t>c </a:t>
          </a:r>
          <a:r>
            <a:rPr lang="en-US" sz="1100" b="0" i="0" u="none" strike="noStrike" baseline="0">
              <a:solidFill>
                <a:schemeClr val="dk1"/>
              </a:solidFill>
              <a:latin typeface="+mn-lt"/>
              <a:ea typeface="+mn-ea"/>
              <a:cs typeface="+mn-cs"/>
            </a:rPr>
            <a:t>– 1)</a:t>
          </a: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 The null hypothesis for a chi-square test of homogeneity is that the distribution (proportion) of the counts for each group is the same. The alternative hypothesis is that the distribution for the counts for each group is not the same. We can write the null and alternative hypotheses in words or symbols.</a:t>
          </a: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 Because we are working with observed and expected counts, the chi-square test for homogeneity uses the same test statistic as the goodness of fit test.</a:t>
          </a: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 As is the case for all inference procedures, we must always check the</a:t>
          </a:r>
        </a:p>
        <a:p>
          <a:r>
            <a:rPr lang="en-US" sz="1100" b="0" i="0" u="none" strike="noStrike" baseline="0">
              <a:solidFill>
                <a:schemeClr val="dk1"/>
              </a:solidFill>
              <a:latin typeface="+mn-lt"/>
              <a:ea typeface="+mn-ea"/>
              <a:cs typeface="+mn-cs"/>
            </a:rPr>
            <a:t>assumptions and conditions. The assumptions and conditions for a</a:t>
          </a:r>
        </a:p>
        <a:p>
          <a:r>
            <a:rPr lang="en-US" sz="1100" b="0" i="0" u="none" strike="noStrike" baseline="0">
              <a:solidFill>
                <a:schemeClr val="dk1"/>
              </a:solidFill>
              <a:latin typeface="+mn-lt"/>
              <a:ea typeface="+mn-ea"/>
              <a:cs typeface="+mn-cs"/>
            </a:rPr>
            <a:t>chi-square test of homogeneity are:</a:t>
          </a:r>
          <a:endParaRPr lang="en-US" sz="1100"/>
        </a:p>
      </xdr:txBody>
    </xdr:sp>
    <xdr:clientData/>
  </xdr:twoCellAnchor>
  <xdr:twoCellAnchor>
    <xdr:from>
      <xdr:col>0</xdr:col>
      <xdr:colOff>618877</xdr:colOff>
      <xdr:row>47</xdr:row>
      <xdr:rowOff>9605</xdr:rowOff>
    </xdr:from>
    <xdr:to>
      <xdr:col>4</xdr:col>
      <xdr:colOff>337931</xdr:colOff>
      <xdr:row>62</xdr:row>
      <xdr:rowOff>172278</xdr:rowOff>
    </xdr:to>
    <xdr:sp macro="" textlink="">
      <xdr:nvSpPr>
        <xdr:cNvPr id="3" name="CuadroTexto 2">
          <a:extLst>
            <a:ext uri="{FF2B5EF4-FFF2-40B4-BE49-F238E27FC236}">
              <a16:creationId xmlns:a16="http://schemas.microsoft.com/office/drawing/2014/main" id="{A5941C9C-FEEE-4DDE-B8CD-6DBF3E0CAA9B}"/>
            </a:ext>
          </a:extLst>
        </xdr:cNvPr>
        <xdr:cNvSpPr txBox="1"/>
      </xdr:nvSpPr>
      <xdr:spPr>
        <a:xfrm>
          <a:off x="618877" y="4596845"/>
          <a:ext cx="5388334" cy="29058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baseline="0">
              <a:solidFill>
                <a:schemeClr val="dk1"/>
              </a:solidFill>
              <a:latin typeface="+mn-lt"/>
              <a:ea typeface="+mn-ea"/>
              <a:cs typeface="+mn-cs"/>
            </a:rPr>
            <a:t>• Once we have checked the assumptions and conditions for inference, we can calculate the chi-square test statistic to test the hypothesis of either a uniform distribution for the given categories or some specified distribution for each category. We can use the test statistic:</a:t>
          </a: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The chi-square statistic for a goodness of fit test has </a:t>
          </a:r>
          <a:r>
            <a:rPr lang="en-US" sz="1100" b="0" i="1" u="none" strike="noStrike" baseline="0">
              <a:solidFill>
                <a:schemeClr val="dk1"/>
              </a:solidFill>
              <a:latin typeface="+mn-lt"/>
              <a:ea typeface="+mn-ea"/>
              <a:cs typeface="+mn-cs"/>
            </a:rPr>
            <a:t>n</a:t>
          </a:r>
          <a:r>
            <a:rPr lang="en-US" sz="1100" b="0" i="0" u="none" strike="noStrike" baseline="0">
              <a:solidFill>
                <a:schemeClr val="dk1"/>
              </a:solidFill>
              <a:latin typeface="+mn-lt"/>
              <a:ea typeface="+mn-ea"/>
              <a:cs typeface="+mn-cs"/>
            </a:rPr>
            <a:t>–1 degrees of freedom, where </a:t>
          </a:r>
          <a:r>
            <a:rPr lang="en-US" sz="1100" b="0" i="1" u="none" strike="noStrike" baseline="0">
              <a:solidFill>
                <a:schemeClr val="dk1"/>
              </a:solidFill>
              <a:latin typeface="+mn-lt"/>
              <a:ea typeface="+mn-ea"/>
              <a:cs typeface="+mn-cs"/>
            </a:rPr>
            <a:t>n </a:t>
          </a:r>
          <a:r>
            <a:rPr lang="en-US" sz="1100" b="0" i="0" u="none" strike="noStrike" baseline="0">
              <a:solidFill>
                <a:schemeClr val="dk1"/>
              </a:solidFill>
              <a:latin typeface="+mn-lt"/>
              <a:ea typeface="+mn-ea"/>
              <a:cs typeface="+mn-cs"/>
            </a:rPr>
            <a:t>is the </a:t>
          </a:r>
          <a:r>
            <a:rPr lang="en-US" sz="1100" b="0" i="1" u="none" strike="noStrike" baseline="0">
              <a:solidFill>
                <a:schemeClr val="dk1"/>
              </a:solidFill>
              <a:latin typeface="+mn-lt"/>
              <a:ea typeface="+mn-ea"/>
              <a:cs typeface="+mn-cs"/>
            </a:rPr>
            <a:t>number of categories </a:t>
          </a:r>
          <a:r>
            <a:rPr lang="en-US" sz="1100" b="0" i="0" u="none" strike="noStrike" baseline="0">
              <a:solidFill>
                <a:schemeClr val="dk1"/>
              </a:solidFill>
              <a:latin typeface="+mn-lt"/>
              <a:ea typeface="+mn-ea"/>
              <a:cs typeface="+mn-cs"/>
            </a:rPr>
            <a:t>(not the sample size).</a:t>
          </a:r>
        </a:p>
        <a:p>
          <a:r>
            <a:rPr lang="en-US" sz="1100" b="0" i="0" u="none" strike="noStrike" baseline="0">
              <a:solidFill>
                <a:schemeClr val="dk1"/>
              </a:solidFill>
              <a:latin typeface="+mn-lt"/>
              <a:ea typeface="+mn-ea"/>
              <a:cs typeface="+mn-cs"/>
            </a:rPr>
            <a:t>• We can calculate the p-value of the test by looking up the critical value with the correct degrees of freedom in the chi-square table of values or by using the graphing calculator  </a:t>
          </a:r>
          <a:r>
            <a:rPr lang="el-GR" sz="1100" b="0" i="0" u="none" strike="noStrike" baseline="0">
              <a:solidFill>
                <a:schemeClr val="dk1"/>
              </a:solidFill>
              <a:latin typeface="+mn-lt"/>
              <a:ea typeface="+mn-ea"/>
              <a:cs typeface="+mn-cs"/>
            </a:rPr>
            <a:t>χ2</a:t>
          </a:r>
          <a:r>
            <a:rPr lang="en-US" sz="1100" b="0" i="0" u="none" strike="noStrike" baseline="0">
              <a:solidFill>
                <a:schemeClr val="dk1"/>
              </a:solidFill>
              <a:latin typeface="+mn-lt"/>
              <a:ea typeface="+mn-ea"/>
              <a:cs typeface="+mn-cs"/>
            </a:rPr>
            <a:t> </a:t>
          </a:r>
          <a:r>
            <a:rPr lang="en-US" sz="1100" b="0" i="1" u="none" strike="noStrike" baseline="0">
              <a:solidFill>
                <a:schemeClr val="dk1"/>
              </a:solidFill>
              <a:latin typeface="+mn-lt"/>
              <a:ea typeface="+mn-ea"/>
              <a:cs typeface="+mn-cs"/>
            </a:rPr>
            <a:t>cdf </a:t>
          </a:r>
          <a:r>
            <a:rPr lang="en-US" sz="1100" b="0" i="0" u="none" strike="noStrike" baseline="0">
              <a:solidFill>
                <a:schemeClr val="dk1"/>
              </a:solidFill>
              <a:latin typeface="+mn-lt"/>
              <a:ea typeface="+mn-ea"/>
              <a:cs typeface="+mn-cs"/>
            </a:rPr>
            <a:t>command.</a:t>
          </a:r>
          <a:endParaRPr lang="en-US" sz="1100"/>
        </a:p>
      </xdr:txBody>
    </xdr:sp>
    <xdr:clientData/>
  </xdr:twoCellAnchor>
  <xdr:twoCellAnchor editAs="oneCell">
    <xdr:from>
      <xdr:col>1</xdr:col>
      <xdr:colOff>0</xdr:colOff>
      <xdr:row>51</xdr:row>
      <xdr:rowOff>15364</xdr:rowOff>
    </xdr:from>
    <xdr:to>
      <xdr:col>1</xdr:col>
      <xdr:colOff>1552431</xdr:colOff>
      <xdr:row>54</xdr:row>
      <xdr:rowOff>151279</xdr:rowOff>
    </xdr:to>
    <xdr:pic>
      <xdr:nvPicPr>
        <xdr:cNvPr id="4" name="Imagen 3">
          <a:extLst>
            <a:ext uri="{FF2B5EF4-FFF2-40B4-BE49-F238E27FC236}">
              <a16:creationId xmlns:a16="http://schemas.microsoft.com/office/drawing/2014/main" id="{E38ABC50-73BC-4BB1-A396-D34E824FAE9D}"/>
            </a:ext>
          </a:extLst>
        </xdr:cNvPr>
        <xdr:cNvPicPr>
          <a:picLocks noChangeAspect="1"/>
        </xdr:cNvPicPr>
      </xdr:nvPicPr>
      <xdr:blipFill>
        <a:blip xmlns:r="http://schemas.openxmlformats.org/officeDocument/2006/relationships" r:embed="rId1"/>
        <a:stretch>
          <a:fillRect/>
        </a:stretch>
      </xdr:blipFill>
      <xdr:spPr>
        <a:xfrm>
          <a:off x="792480" y="5334124"/>
          <a:ext cx="1552431" cy="684555"/>
        </a:xfrm>
        <a:prstGeom prst="rect">
          <a:avLst/>
        </a:prstGeom>
      </xdr:spPr>
    </xdr:pic>
    <xdr:clientData/>
  </xdr:twoCellAnchor>
  <xdr:twoCellAnchor editAs="oneCell">
    <xdr:from>
      <xdr:col>1</xdr:col>
      <xdr:colOff>397567</xdr:colOff>
      <xdr:row>14</xdr:row>
      <xdr:rowOff>100545</xdr:rowOff>
    </xdr:from>
    <xdr:to>
      <xdr:col>2</xdr:col>
      <xdr:colOff>1156098</xdr:colOff>
      <xdr:row>17</xdr:row>
      <xdr:rowOff>159176</xdr:rowOff>
    </xdr:to>
    <xdr:pic>
      <xdr:nvPicPr>
        <xdr:cNvPr id="7" name="Imagen 6">
          <a:extLst>
            <a:ext uri="{FF2B5EF4-FFF2-40B4-BE49-F238E27FC236}">
              <a16:creationId xmlns:a16="http://schemas.microsoft.com/office/drawing/2014/main" id="{BA887EF8-7768-ED2C-AA82-CE83CC5CE14C}"/>
            </a:ext>
          </a:extLst>
        </xdr:cNvPr>
        <xdr:cNvPicPr>
          <a:picLocks noChangeAspect="1"/>
        </xdr:cNvPicPr>
      </xdr:nvPicPr>
      <xdr:blipFill>
        <a:blip xmlns:r="http://schemas.openxmlformats.org/officeDocument/2006/relationships" r:embed="rId2"/>
        <a:stretch>
          <a:fillRect/>
        </a:stretch>
      </xdr:blipFill>
      <xdr:spPr>
        <a:xfrm>
          <a:off x="1192697" y="3254562"/>
          <a:ext cx="2779488" cy="615222"/>
        </a:xfrm>
        <a:prstGeom prst="rect">
          <a:avLst/>
        </a:prstGeom>
      </xdr:spPr>
    </xdr:pic>
    <xdr:clientData/>
  </xdr:twoCellAnchor>
  <xdr:twoCellAnchor editAs="oneCell">
    <xdr:from>
      <xdr:col>1</xdr:col>
      <xdr:colOff>291548</xdr:colOff>
      <xdr:row>31</xdr:row>
      <xdr:rowOff>98059</xdr:rowOff>
    </xdr:from>
    <xdr:to>
      <xdr:col>1</xdr:col>
      <xdr:colOff>1717703</xdr:colOff>
      <xdr:row>34</xdr:row>
      <xdr:rowOff>114420</xdr:rowOff>
    </xdr:to>
    <xdr:pic>
      <xdr:nvPicPr>
        <xdr:cNvPr id="10" name="Imagen 9">
          <a:extLst>
            <a:ext uri="{FF2B5EF4-FFF2-40B4-BE49-F238E27FC236}">
              <a16:creationId xmlns:a16="http://schemas.microsoft.com/office/drawing/2014/main" id="{5F3FC28D-ABB1-5968-DB60-357D55E57791}"/>
            </a:ext>
          </a:extLst>
        </xdr:cNvPr>
        <xdr:cNvPicPr>
          <a:picLocks noChangeAspect="1"/>
        </xdr:cNvPicPr>
      </xdr:nvPicPr>
      <xdr:blipFill>
        <a:blip xmlns:r="http://schemas.openxmlformats.org/officeDocument/2006/relationships" r:embed="rId3"/>
        <a:stretch>
          <a:fillRect/>
        </a:stretch>
      </xdr:blipFill>
      <xdr:spPr>
        <a:xfrm>
          <a:off x="1086678" y="5849502"/>
          <a:ext cx="1426155" cy="57295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83820</xdr:colOff>
      <xdr:row>47</xdr:row>
      <xdr:rowOff>45720</xdr:rowOff>
    </xdr:from>
    <xdr:to>
      <xdr:col>3</xdr:col>
      <xdr:colOff>242178</xdr:colOff>
      <xdr:row>50</xdr:row>
      <xdr:rowOff>163923</xdr:rowOff>
    </xdr:to>
    <xdr:pic>
      <xdr:nvPicPr>
        <xdr:cNvPr id="2" name="Imagen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876300" y="8641080"/>
          <a:ext cx="1743318" cy="66684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579120</xdr:colOff>
      <xdr:row>1</xdr:row>
      <xdr:rowOff>22858</xdr:rowOff>
    </xdr:from>
    <xdr:to>
      <xdr:col>4</xdr:col>
      <xdr:colOff>298174</xdr:colOff>
      <xdr:row>33</xdr:row>
      <xdr:rowOff>0</xdr:rowOff>
    </xdr:to>
    <xdr:sp macro="" textlink="">
      <xdr:nvSpPr>
        <xdr:cNvPr id="2" name="CuadroTexto 1">
          <a:extLst>
            <a:ext uri="{FF2B5EF4-FFF2-40B4-BE49-F238E27FC236}">
              <a16:creationId xmlns:a16="http://schemas.microsoft.com/office/drawing/2014/main" id="{A6DBB815-FEFB-45E9-BD8E-7E9408F90FEF}"/>
            </a:ext>
          </a:extLst>
        </xdr:cNvPr>
        <xdr:cNvSpPr txBox="1"/>
      </xdr:nvSpPr>
      <xdr:spPr>
        <a:xfrm>
          <a:off x="579120" y="205738"/>
          <a:ext cx="5388334" cy="78409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latin typeface="+mn-lt"/>
              <a:ea typeface="+mn-ea"/>
              <a:cs typeface="+mn-cs"/>
            </a:rPr>
            <a:t>9.4 Chi-Square Test for Independence/Association</a:t>
          </a:r>
        </a:p>
        <a:p>
          <a:r>
            <a:rPr lang="en-US" sz="1100" b="0" i="0" u="none" strike="noStrike" baseline="0">
              <a:solidFill>
                <a:schemeClr val="dk1"/>
              </a:solidFill>
              <a:latin typeface="+mn-lt"/>
              <a:ea typeface="+mn-ea"/>
              <a:cs typeface="+mn-cs"/>
            </a:rPr>
            <a:t>• We use a </a:t>
          </a:r>
          <a:r>
            <a:rPr lang="en-US" sz="1100" b="0" i="1" u="none" strike="noStrike" baseline="0">
              <a:solidFill>
                <a:schemeClr val="dk1"/>
              </a:solidFill>
              <a:latin typeface="+mn-lt"/>
              <a:ea typeface="+mn-ea"/>
              <a:cs typeface="+mn-cs"/>
            </a:rPr>
            <a:t>Chi-Square Test for Independence/Association </a:t>
          </a:r>
          <a:r>
            <a:rPr lang="en-US" sz="1100" b="0" i="0" u="none" strike="noStrike" baseline="0">
              <a:solidFill>
                <a:schemeClr val="dk1"/>
              </a:solidFill>
              <a:latin typeface="+mn-lt"/>
              <a:ea typeface="+mn-ea"/>
              <a:cs typeface="+mn-cs"/>
            </a:rPr>
            <a:t>to determine whether there is an association between two categorical variables in a </a:t>
          </a:r>
          <a:r>
            <a:rPr lang="en-US" sz="1100" b="0" i="1" u="none" strike="noStrike" baseline="0">
              <a:solidFill>
                <a:schemeClr val="dk1"/>
              </a:solidFill>
              <a:latin typeface="+mn-lt"/>
              <a:ea typeface="+mn-ea"/>
              <a:cs typeface="+mn-cs"/>
            </a:rPr>
            <a:t>single </a:t>
          </a:r>
          <a:r>
            <a:rPr lang="en-US" sz="1100" b="0" i="0" u="none" strike="noStrike" baseline="0">
              <a:solidFill>
                <a:schemeClr val="dk1"/>
              </a:solidFill>
              <a:latin typeface="+mn-lt"/>
              <a:ea typeface="+mn-ea"/>
              <a:cs typeface="+mn-cs"/>
            </a:rPr>
            <a:t>population. As with the chi-square test for homogeneity, the data are usually given in two-way tables. When testing for independence/ association, the two-way tables are called </a:t>
          </a:r>
          <a:r>
            <a:rPr lang="en-US" sz="1100" b="1" i="0" u="none" strike="noStrike" baseline="0">
              <a:solidFill>
                <a:schemeClr val="dk1"/>
              </a:solidFill>
              <a:latin typeface="+mn-lt"/>
              <a:ea typeface="+mn-ea"/>
              <a:cs typeface="+mn-cs"/>
            </a:rPr>
            <a:t>contingency tables </a:t>
          </a:r>
          <a:r>
            <a:rPr lang="en-US" sz="1100" b="0" i="0" u="none" strike="noStrike" baseline="0">
              <a:solidFill>
                <a:schemeClr val="dk1"/>
              </a:solidFill>
              <a:latin typeface="+mn-lt"/>
              <a:ea typeface="+mn-ea"/>
              <a:cs typeface="+mn-cs"/>
            </a:rPr>
            <a:t>because</a:t>
          </a:r>
        </a:p>
        <a:p>
          <a:r>
            <a:rPr lang="en-US" sz="1100" b="0" i="0" u="none" strike="noStrike" baseline="0">
              <a:solidFill>
                <a:schemeClr val="dk1"/>
              </a:solidFill>
              <a:latin typeface="+mn-lt"/>
              <a:ea typeface="+mn-ea"/>
              <a:cs typeface="+mn-cs"/>
            </a:rPr>
            <a:t>we are classifying individuals into </a:t>
          </a:r>
          <a:r>
            <a:rPr lang="en-US" sz="1100" b="0" i="1" u="none" strike="noStrike" baseline="0">
              <a:solidFill>
                <a:schemeClr val="dk1"/>
              </a:solidFill>
              <a:latin typeface="+mn-lt"/>
              <a:ea typeface="+mn-ea"/>
              <a:cs typeface="+mn-cs"/>
            </a:rPr>
            <a:t>two </a:t>
          </a:r>
          <a:r>
            <a:rPr lang="en-US" sz="1100" b="0" i="0" u="none" strike="noStrike" baseline="0">
              <a:solidFill>
                <a:schemeClr val="dk1"/>
              </a:solidFill>
              <a:latin typeface="+mn-lt"/>
              <a:ea typeface="+mn-ea"/>
              <a:cs typeface="+mn-cs"/>
            </a:rPr>
            <a:t>categorical variables.</a:t>
          </a: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 When do you use a chi-square test of homogeneity, and when do you use a chi-square test for independence/association? In order to differentiate between the two types of tests, you need to think about the design of the study.</a:t>
          </a: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 Remember that in a test of independence/association, there is a </a:t>
          </a:r>
          <a:r>
            <a:rPr lang="en-US" sz="1100" b="0" i="1" u="none" strike="noStrike" baseline="0">
              <a:solidFill>
                <a:schemeClr val="dk1"/>
              </a:solidFill>
              <a:latin typeface="+mn-lt"/>
              <a:ea typeface="+mn-ea"/>
              <a:cs typeface="+mn-cs"/>
            </a:rPr>
            <a:t>single </a:t>
          </a:r>
          <a:r>
            <a:rPr lang="en-US" sz="1100" b="0" i="0" u="none" strike="noStrike" baseline="0">
              <a:solidFill>
                <a:schemeClr val="dk1"/>
              </a:solidFill>
              <a:latin typeface="+mn-lt"/>
              <a:ea typeface="+mn-ea"/>
              <a:cs typeface="+mn-cs"/>
            </a:rPr>
            <a:t>sample from a </a:t>
          </a:r>
          <a:r>
            <a:rPr lang="en-US" sz="1100" b="0" i="1" u="none" strike="noStrike" baseline="0">
              <a:solidFill>
                <a:schemeClr val="dk1"/>
              </a:solidFill>
              <a:latin typeface="+mn-lt"/>
              <a:ea typeface="+mn-ea"/>
              <a:cs typeface="+mn-cs"/>
            </a:rPr>
            <a:t>single </a:t>
          </a:r>
          <a:r>
            <a:rPr lang="en-US" sz="1100" b="0" i="0" u="none" strike="noStrike" baseline="0">
              <a:solidFill>
                <a:schemeClr val="dk1"/>
              </a:solidFill>
              <a:latin typeface="+mn-lt"/>
              <a:ea typeface="+mn-ea"/>
              <a:cs typeface="+mn-cs"/>
            </a:rPr>
            <a:t>population. The individuals within the samples are classified according to two categorical variables. The chi-square test for homogeneity, on the other hand, takes only one sample from each of the populations of interest. Each individual from the sample is categorized based on a single variable. Thus, the null and alternative hypotheses</a:t>
          </a:r>
        </a:p>
        <a:p>
          <a:r>
            <a:rPr lang="en-US" sz="1100" b="0" i="0" u="none" strike="noStrike" baseline="0">
              <a:solidFill>
                <a:schemeClr val="dk1"/>
              </a:solidFill>
              <a:latin typeface="+mn-lt"/>
              <a:ea typeface="+mn-ea"/>
              <a:cs typeface="+mn-cs"/>
            </a:rPr>
            <a:t>differ depending on how the study was designed.</a:t>
          </a: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 The null hypothesis for a chi-square test of association/independence is that there is no relationship between the two categorical variables of interest. The alternative hypothesis is that there is a relationship between the two categorical variables of interest. We typically write the null and alternative in one of the following two ways:</a:t>
          </a:r>
        </a:p>
        <a:p>
          <a:endParaRPr lang="en-US" sz="1100" b="0" i="0" u="none" strike="noStrike" baseline="0">
            <a:solidFill>
              <a:schemeClr val="dk1"/>
            </a:solidFill>
            <a:latin typeface="+mn-lt"/>
            <a:ea typeface="+mn-ea"/>
            <a:cs typeface="+mn-cs"/>
          </a:endParaRPr>
        </a:p>
        <a:p>
          <a:r>
            <a:rPr lang="en-US" sz="1100" b="0" i="1" u="none" strike="noStrike" baseline="0">
              <a:solidFill>
                <a:schemeClr val="dk1"/>
              </a:solidFill>
              <a:latin typeface="+mn-lt"/>
              <a:ea typeface="+mn-ea"/>
              <a:cs typeface="+mn-cs"/>
            </a:rPr>
            <a:t>H</a:t>
          </a:r>
          <a:r>
            <a:rPr lang="en-US" sz="1100" b="0" i="0" u="none" strike="noStrike" baseline="0">
              <a:solidFill>
                <a:schemeClr val="dk1"/>
              </a:solidFill>
              <a:latin typeface="+mn-lt"/>
              <a:ea typeface="+mn-ea"/>
              <a:cs typeface="+mn-cs"/>
            </a:rPr>
            <a:t>0 : </a:t>
          </a:r>
          <a:r>
            <a:rPr lang="en-US" sz="1100" b="0" i="1" u="none" strike="noStrike" baseline="0">
              <a:solidFill>
                <a:schemeClr val="dk1"/>
              </a:solidFill>
              <a:latin typeface="+mn-lt"/>
              <a:ea typeface="+mn-ea"/>
              <a:cs typeface="+mn-cs"/>
            </a:rPr>
            <a:t>The two categorical variables are independent</a:t>
          </a:r>
        </a:p>
        <a:p>
          <a:r>
            <a:rPr lang="en-US" sz="1100" b="0" i="1" u="none" strike="noStrike" baseline="0">
              <a:solidFill>
                <a:schemeClr val="dk1"/>
              </a:solidFill>
              <a:latin typeface="+mn-lt"/>
              <a:ea typeface="+mn-ea"/>
              <a:cs typeface="+mn-cs"/>
            </a:rPr>
            <a:t>Ha </a:t>
          </a:r>
          <a:r>
            <a:rPr lang="en-US" sz="1100" b="0" i="0" u="none" strike="noStrike" baseline="0">
              <a:solidFill>
                <a:schemeClr val="dk1"/>
              </a:solidFill>
              <a:latin typeface="+mn-lt"/>
              <a:ea typeface="+mn-ea"/>
              <a:cs typeface="+mn-cs"/>
            </a:rPr>
            <a:t>: </a:t>
          </a:r>
          <a:r>
            <a:rPr lang="en-US" sz="1100" b="0" i="1" u="none" strike="noStrike" baseline="0">
              <a:solidFill>
                <a:schemeClr val="dk1"/>
              </a:solidFill>
              <a:latin typeface="+mn-lt"/>
              <a:ea typeface="+mn-ea"/>
              <a:cs typeface="+mn-cs"/>
            </a:rPr>
            <a:t>The two categorical variables are not independent</a:t>
          </a:r>
        </a:p>
        <a:p>
          <a:r>
            <a:rPr lang="en-US" sz="1100" b="0" i="1" u="none" strike="noStrike" baseline="0">
              <a:solidFill>
                <a:schemeClr val="dk1"/>
              </a:solidFill>
              <a:latin typeface="+mn-lt"/>
              <a:ea typeface="+mn-ea"/>
              <a:cs typeface="+mn-cs"/>
            </a:rPr>
            <a:t>or</a:t>
          </a:r>
        </a:p>
        <a:p>
          <a:r>
            <a:rPr lang="en-US" sz="1100" b="0" i="1" u="none" strike="noStrike" baseline="0">
              <a:solidFill>
                <a:schemeClr val="dk1"/>
              </a:solidFill>
              <a:latin typeface="+mn-lt"/>
              <a:ea typeface="+mn-ea"/>
              <a:cs typeface="+mn-cs"/>
            </a:rPr>
            <a:t>H</a:t>
          </a:r>
          <a:r>
            <a:rPr lang="en-US" sz="1100" b="0" i="0" u="none" strike="noStrike" baseline="0">
              <a:solidFill>
                <a:schemeClr val="dk1"/>
              </a:solidFill>
              <a:latin typeface="+mn-lt"/>
              <a:ea typeface="+mn-ea"/>
              <a:cs typeface="+mn-cs"/>
            </a:rPr>
            <a:t>0 : </a:t>
          </a:r>
          <a:r>
            <a:rPr lang="en-US" sz="1100" b="0" i="1" u="none" strike="noStrike" baseline="0">
              <a:solidFill>
                <a:schemeClr val="dk1"/>
              </a:solidFill>
              <a:latin typeface="+mn-lt"/>
              <a:ea typeface="+mn-ea"/>
              <a:cs typeface="+mn-cs"/>
            </a:rPr>
            <a:t>There is no association between the categorical variables</a:t>
          </a:r>
        </a:p>
        <a:p>
          <a:r>
            <a:rPr lang="en-US" sz="1100" b="0" i="1" u="none" strike="noStrike" baseline="0">
              <a:solidFill>
                <a:schemeClr val="dk1"/>
              </a:solidFill>
              <a:latin typeface="+mn-lt"/>
              <a:ea typeface="+mn-ea"/>
              <a:cs typeface="+mn-cs"/>
            </a:rPr>
            <a:t>Ha </a:t>
          </a:r>
          <a:r>
            <a:rPr lang="en-US" sz="1100" b="0" i="0" u="none" strike="noStrike" baseline="0">
              <a:solidFill>
                <a:schemeClr val="dk1"/>
              </a:solidFill>
              <a:latin typeface="+mn-lt"/>
              <a:ea typeface="+mn-ea"/>
              <a:cs typeface="+mn-cs"/>
            </a:rPr>
            <a:t>: </a:t>
          </a:r>
          <a:r>
            <a:rPr lang="en-US" sz="1100" b="0" i="1" u="none" strike="noStrike" baseline="0">
              <a:solidFill>
                <a:schemeClr val="dk1"/>
              </a:solidFill>
              <a:latin typeface="+mn-lt"/>
              <a:ea typeface="+mn-ea"/>
              <a:cs typeface="+mn-cs"/>
            </a:rPr>
            <a:t>There is an association between the categorical variables</a:t>
          </a:r>
        </a:p>
        <a:p>
          <a:endParaRPr lang="en-US" sz="1100" b="0" i="1"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 We will use the same three-step procedure we have used for all inferences thus far, including the assumptions and conditions for the chi-square test for independence/association. The assumptions and conditions for this test are:</a:t>
          </a:r>
          <a:endParaRPr lang="en-US" sz="1100"/>
        </a:p>
      </xdr:txBody>
    </xdr:sp>
    <xdr:clientData/>
  </xdr:twoCellAnchor>
  <xdr:twoCellAnchor>
    <xdr:from>
      <xdr:col>0</xdr:col>
      <xdr:colOff>618877</xdr:colOff>
      <xdr:row>39</xdr:row>
      <xdr:rowOff>9605</xdr:rowOff>
    </xdr:from>
    <xdr:to>
      <xdr:col>4</xdr:col>
      <xdr:colOff>337931</xdr:colOff>
      <xdr:row>54</xdr:row>
      <xdr:rowOff>172278</xdr:rowOff>
    </xdr:to>
    <xdr:sp macro="" textlink="">
      <xdr:nvSpPr>
        <xdr:cNvPr id="3" name="CuadroTexto 2">
          <a:extLst>
            <a:ext uri="{FF2B5EF4-FFF2-40B4-BE49-F238E27FC236}">
              <a16:creationId xmlns:a16="http://schemas.microsoft.com/office/drawing/2014/main" id="{C2FC3728-721B-47BA-918F-6D410491EE8F}"/>
            </a:ext>
          </a:extLst>
        </xdr:cNvPr>
        <xdr:cNvSpPr txBox="1"/>
      </xdr:nvSpPr>
      <xdr:spPr>
        <a:xfrm>
          <a:off x="618877" y="9534605"/>
          <a:ext cx="5388334" cy="29058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baseline="0">
              <a:solidFill>
                <a:schemeClr val="dk1"/>
              </a:solidFill>
              <a:latin typeface="+mn-lt"/>
              <a:ea typeface="+mn-ea"/>
              <a:cs typeface="+mn-cs"/>
            </a:rPr>
            <a:t>• Since the data are in counts, we continue to use the same chi-square</a:t>
          </a:r>
        </a:p>
        <a:p>
          <a:r>
            <a:rPr lang="en-US" sz="1100" b="0" i="0" u="none" strike="noStrike" baseline="0">
              <a:solidFill>
                <a:schemeClr val="dk1"/>
              </a:solidFill>
              <a:latin typeface="+mn-lt"/>
              <a:ea typeface="+mn-ea"/>
              <a:cs typeface="+mn-cs"/>
            </a:rPr>
            <a:t>test statistic:</a:t>
          </a: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r>
            <a:rPr lang="en-US" sz="1100" b="0" i="0" u="none" strike="noStrike" baseline="0">
              <a:solidFill>
                <a:schemeClr val="dk1"/>
              </a:solidFill>
              <a:latin typeface="+mn-lt"/>
              <a:ea typeface="+mn-ea"/>
              <a:cs typeface="+mn-cs"/>
            </a:rPr>
            <a:t>The chi-square statistic for a goodness of fit test has </a:t>
          </a:r>
          <a:r>
            <a:rPr lang="en-US" sz="1100" b="0" i="1" u="none" strike="noStrike" baseline="0">
              <a:solidFill>
                <a:schemeClr val="dk1"/>
              </a:solidFill>
              <a:latin typeface="+mn-lt"/>
              <a:ea typeface="+mn-ea"/>
              <a:cs typeface="+mn-cs"/>
            </a:rPr>
            <a:t>n</a:t>
          </a:r>
          <a:r>
            <a:rPr lang="en-US" sz="1100" b="0" i="0" u="none" strike="noStrike" baseline="0">
              <a:solidFill>
                <a:schemeClr val="dk1"/>
              </a:solidFill>
              <a:latin typeface="+mn-lt"/>
              <a:ea typeface="+mn-ea"/>
              <a:cs typeface="+mn-cs"/>
            </a:rPr>
            <a:t>–1 degrees of freedom,</a:t>
          </a:r>
        </a:p>
        <a:p>
          <a:r>
            <a:rPr lang="en-US" sz="1100" b="0" i="0" u="none" strike="noStrike" baseline="0">
              <a:solidFill>
                <a:schemeClr val="dk1"/>
              </a:solidFill>
              <a:latin typeface="+mn-lt"/>
              <a:ea typeface="+mn-ea"/>
              <a:cs typeface="+mn-cs"/>
            </a:rPr>
            <a:t>where </a:t>
          </a:r>
          <a:r>
            <a:rPr lang="en-US" sz="1100" b="0" i="1" u="none" strike="noStrike" baseline="0">
              <a:solidFill>
                <a:schemeClr val="dk1"/>
              </a:solidFill>
              <a:latin typeface="+mn-lt"/>
              <a:ea typeface="+mn-ea"/>
              <a:cs typeface="+mn-cs"/>
            </a:rPr>
            <a:t>n </a:t>
          </a:r>
          <a:r>
            <a:rPr lang="en-US" sz="1100" b="0" i="0" u="none" strike="noStrike" baseline="0">
              <a:solidFill>
                <a:schemeClr val="dk1"/>
              </a:solidFill>
              <a:latin typeface="+mn-lt"/>
              <a:ea typeface="+mn-ea"/>
              <a:cs typeface="+mn-cs"/>
            </a:rPr>
            <a:t>is the </a:t>
          </a:r>
          <a:r>
            <a:rPr lang="en-US" sz="1100" b="0" i="1" u="none" strike="noStrike" baseline="0">
              <a:solidFill>
                <a:schemeClr val="dk1"/>
              </a:solidFill>
              <a:latin typeface="+mn-lt"/>
              <a:ea typeface="+mn-ea"/>
              <a:cs typeface="+mn-cs"/>
            </a:rPr>
            <a:t>number of categories </a:t>
          </a:r>
          <a:r>
            <a:rPr lang="en-US" sz="1100" b="0" i="0" u="none" strike="noStrike" baseline="0">
              <a:solidFill>
                <a:schemeClr val="dk1"/>
              </a:solidFill>
              <a:latin typeface="+mn-lt"/>
              <a:ea typeface="+mn-ea"/>
              <a:cs typeface="+mn-cs"/>
            </a:rPr>
            <a:t>(not the sample size).</a:t>
          </a:r>
        </a:p>
        <a:p>
          <a:r>
            <a:rPr lang="en-US" sz="1100" b="0" i="0" u="none" strike="noStrike" baseline="0">
              <a:solidFill>
                <a:schemeClr val="dk1"/>
              </a:solidFill>
              <a:latin typeface="+mn-lt"/>
              <a:ea typeface="+mn-ea"/>
              <a:cs typeface="+mn-cs"/>
            </a:rPr>
            <a:t>• We can calculate the p-value of the test by looking up the critical value</a:t>
          </a:r>
        </a:p>
        <a:p>
          <a:r>
            <a:rPr lang="en-US" sz="1100" b="0" i="0" u="none" strike="noStrike" baseline="0">
              <a:solidFill>
                <a:schemeClr val="dk1"/>
              </a:solidFill>
              <a:latin typeface="+mn-lt"/>
              <a:ea typeface="+mn-ea"/>
              <a:cs typeface="+mn-cs"/>
            </a:rPr>
            <a:t>with the correct degrees of freedom in the chi-square table of values or</a:t>
          </a:r>
        </a:p>
        <a:p>
          <a:r>
            <a:rPr lang="en-US" sz="1100" b="0" i="0" u="none" strike="noStrike" baseline="0">
              <a:solidFill>
                <a:schemeClr val="dk1"/>
              </a:solidFill>
              <a:latin typeface="+mn-lt"/>
              <a:ea typeface="+mn-ea"/>
              <a:cs typeface="+mn-cs"/>
            </a:rPr>
            <a:t>by using the graphing calculator  </a:t>
          </a:r>
          <a:r>
            <a:rPr lang="el-GR" sz="1100" b="0" i="0" u="none" strike="noStrike" baseline="0">
              <a:solidFill>
                <a:schemeClr val="dk1"/>
              </a:solidFill>
              <a:latin typeface="+mn-lt"/>
              <a:ea typeface="+mn-ea"/>
              <a:cs typeface="+mn-cs"/>
            </a:rPr>
            <a:t>χ2</a:t>
          </a:r>
          <a:r>
            <a:rPr lang="en-US" sz="1100" b="0" i="0" u="none" strike="noStrike" baseline="0">
              <a:solidFill>
                <a:schemeClr val="dk1"/>
              </a:solidFill>
              <a:latin typeface="+mn-lt"/>
              <a:ea typeface="+mn-ea"/>
              <a:cs typeface="+mn-cs"/>
            </a:rPr>
            <a:t> </a:t>
          </a:r>
          <a:r>
            <a:rPr lang="en-US" sz="1100" b="0" i="1" u="none" strike="noStrike" baseline="0">
              <a:solidFill>
                <a:schemeClr val="dk1"/>
              </a:solidFill>
              <a:latin typeface="+mn-lt"/>
              <a:ea typeface="+mn-ea"/>
              <a:cs typeface="+mn-cs"/>
            </a:rPr>
            <a:t>cdf </a:t>
          </a:r>
          <a:r>
            <a:rPr lang="en-US" sz="1100" b="0" i="0" u="none" strike="noStrike" baseline="0">
              <a:solidFill>
                <a:schemeClr val="dk1"/>
              </a:solidFill>
              <a:latin typeface="+mn-lt"/>
              <a:ea typeface="+mn-ea"/>
              <a:cs typeface="+mn-cs"/>
            </a:rPr>
            <a:t>command.</a:t>
          </a:r>
          <a:endParaRPr lang="en-US" sz="1100"/>
        </a:p>
      </xdr:txBody>
    </xdr:sp>
    <xdr:clientData/>
  </xdr:twoCellAnchor>
  <xdr:twoCellAnchor editAs="oneCell">
    <xdr:from>
      <xdr:col>1</xdr:col>
      <xdr:colOff>967409</xdr:colOff>
      <xdr:row>41</xdr:row>
      <xdr:rowOff>29005</xdr:rowOff>
    </xdr:from>
    <xdr:to>
      <xdr:col>2</xdr:col>
      <xdr:colOff>260344</xdr:colOff>
      <xdr:row>44</xdr:row>
      <xdr:rowOff>58513</xdr:rowOff>
    </xdr:to>
    <xdr:pic>
      <xdr:nvPicPr>
        <xdr:cNvPr id="4" name="Imagen 3">
          <a:extLst>
            <a:ext uri="{FF2B5EF4-FFF2-40B4-BE49-F238E27FC236}">
              <a16:creationId xmlns:a16="http://schemas.microsoft.com/office/drawing/2014/main" id="{A8E83D70-793F-4649-8AE2-8204A4185E55}"/>
            </a:ext>
          </a:extLst>
        </xdr:cNvPr>
        <xdr:cNvPicPr>
          <a:picLocks noChangeAspect="1"/>
        </xdr:cNvPicPr>
      </xdr:nvPicPr>
      <xdr:blipFill>
        <a:blip xmlns:r="http://schemas.openxmlformats.org/officeDocument/2006/relationships" r:embed="rId1"/>
        <a:stretch>
          <a:fillRect/>
        </a:stretch>
      </xdr:blipFill>
      <xdr:spPr>
        <a:xfrm>
          <a:off x="1762539" y="8013440"/>
          <a:ext cx="1313892" cy="58609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68580</xdr:colOff>
      <xdr:row>47</xdr:row>
      <xdr:rowOff>160020</xdr:rowOff>
    </xdr:from>
    <xdr:to>
      <xdr:col>3</xdr:col>
      <xdr:colOff>226938</xdr:colOff>
      <xdr:row>51</xdr:row>
      <xdr:rowOff>95343</xdr:rowOff>
    </xdr:to>
    <xdr:pic>
      <xdr:nvPicPr>
        <xdr:cNvPr id="2" name="Imagen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861060" y="8938260"/>
          <a:ext cx="1743318" cy="66684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10</xdr:row>
      <xdr:rowOff>54444</xdr:rowOff>
    </xdr:from>
    <xdr:to>
      <xdr:col>8</xdr:col>
      <xdr:colOff>231926</xdr:colOff>
      <xdr:row>14</xdr:row>
      <xdr:rowOff>131637</xdr:rowOff>
    </xdr:to>
    <xdr:pic>
      <xdr:nvPicPr>
        <xdr:cNvPr id="2" name="Imagen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0" y="1944204"/>
          <a:ext cx="5962166" cy="808713"/>
        </a:xfrm>
        <a:prstGeom prst="rect">
          <a:avLst/>
        </a:prstGeom>
      </xdr:spPr>
    </xdr:pic>
    <xdr:clientData/>
  </xdr:twoCellAnchor>
  <xdr:twoCellAnchor editAs="oneCell">
    <xdr:from>
      <xdr:col>0</xdr:col>
      <xdr:colOff>845821</xdr:colOff>
      <xdr:row>70</xdr:row>
      <xdr:rowOff>22860</xdr:rowOff>
    </xdr:from>
    <xdr:to>
      <xdr:col>9</xdr:col>
      <xdr:colOff>118789</xdr:colOff>
      <xdr:row>93</xdr:row>
      <xdr:rowOff>166627</xdr:rowOff>
    </xdr:to>
    <xdr:pic>
      <xdr:nvPicPr>
        <xdr:cNvPr id="3" name="Imagen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stretch>
          <a:fillRect/>
        </a:stretch>
      </xdr:blipFill>
      <xdr:spPr>
        <a:xfrm>
          <a:off x="845821" y="13258800"/>
          <a:ext cx="5795688" cy="435000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0</xdr:colOff>
      <xdr:row>3</xdr:row>
      <xdr:rowOff>0</xdr:rowOff>
    </xdr:from>
    <xdr:to>
      <xdr:col>8</xdr:col>
      <xdr:colOff>358140</xdr:colOff>
      <xdr:row>53</xdr:row>
      <xdr:rowOff>7620</xdr:rowOff>
    </xdr:to>
    <xdr:sp macro="" textlink="">
      <xdr:nvSpPr>
        <xdr:cNvPr id="2" name="CuadroTexto 1">
          <a:extLst>
            <a:ext uri="{FF2B5EF4-FFF2-40B4-BE49-F238E27FC236}">
              <a16:creationId xmlns:a16="http://schemas.microsoft.com/office/drawing/2014/main" id="{3080BE0B-D2BD-4AEA-B3BB-432710E3E7BF}"/>
            </a:ext>
          </a:extLst>
        </xdr:cNvPr>
        <xdr:cNvSpPr txBox="1"/>
      </xdr:nvSpPr>
      <xdr:spPr>
        <a:xfrm>
          <a:off x="792480" y="548640"/>
          <a:ext cx="5905500" cy="9151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Using ANOVA to Test Hypotheses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You use analysis of variance (ANOVA) to test hypotheses about the equality of two or more population means. ANOVA is based on experiments performed on subjects that are </a:t>
          </a:r>
          <a:r>
            <a:rPr lang="en-US" sz="1100" i="1">
              <a:solidFill>
                <a:schemeClr val="dk1"/>
              </a:solidFill>
              <a:effectLst/>
              <a:latin typeface="+mn-lt"/>
              <a:ea typeface="+mn-ea"/>
              <a:cs typeface="+mn-cs"/>
            </a:rPr>
            <a:t>independent </a:t>
          </a:r>
          <a:r>
            <a:rPr lang="en-US" sz="1100">
              <a:solidFill>
                <a:schemeClr val="dk1"/>
              </a:solidFill>
              <a:effectLst/>
              <a:latin typeface="+mn-lt"/>
              <a:ea typeface="+mn-ea"/>
              <a:cs typeface="+mn-cs"/>
            </a:rPr>
            <a:t>of each other; in other words, they are not related to each other.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following procedure is based on the assumptions that</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The samples chosen are independent of each other</a:t>
          </a:r>
        </a:p>
        <a:p>
          <a:r>
            <a:rPr lang="en-US" sz="1100">
              <a:solidFill>
                <a:schemeClr val="dk1"/>
              </a:solidFill>
              <a:effectLst/>
              <a:latin typeface="+mn-lt"/>
              <a:ea typeface="+mn-ea"/>
              <a:cs typeface="+mn-cs"/>
            </a:rPr>
            <a:t>✓ The underlying populations have equal variances</a:t>
          </a:r>
        </a:p>
        <a:p>
          <a:r>
            <a:rPr lang="en-US" sz="1100">
              <a:solidFill>
                <a:schemeClr val="dk1"/>
              </a:solidFill>
              <a:effectLst/>
              <a:latin typeface="+mn-lt"/>
              <a:ea typeface="+mn-ea"/>
              <a:cs typeface="+mn-cs"/>
            </a:rPr>
            <a:t>✓ The populations are normally distributed</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r>
            <a:rPr lang="en-US" sz="1100">
              <a:solidFill>
                <a:schemeClr val="dk1"/>
              </a:solidFill>
              <a:effectLst/>
              <a:latin typeface="+mn-lt"/>
              <a:ea typeface="+mn-ea"/>
              <a:cs typeface="+mn-cs"/>
            </a:rPr>
            <a:t>Writing the null and alternative hypotheses</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The null hypothesis is a statement that’s assumed to be true unless you find strong contrary evidence. For testing the hypothesis that three population means are equal, you write:</a:t>
          </a:r>
        </a:p>
        <a:p>
          <a:r>
            <a:rPr lang="en-US" sz="1100">
              <a:solidFill>
                <a:schemeClr val="dk1"/>
              </a:solidFill>
              <a:effectLst/>
              <a:latin typeface="+mn-lt"/>
              <a:ea typeface="+mn-ea"/>
              <a:cs typeface="+mn-cs"/>
            </a:rPr>
            <a:t> </a:t>
          </a:r>
        </a:p>
        <a:p>
          <a:r>
            <a:rPr lang="es-ES"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In this expression,</a:t>
          </a:r>
        </a:p>
        <a:p>
          <a:r>
            <a:rPr lang="en-US" sz="1100">
              <a:solidFill>
                <a:schemeClr val="dk1"/>
              </a:solidFill>
              <a:effectLst/>
              <a:latin typeface="+mn-lt"/>
              <a:ea typeface="+mn-ea"/>
              <a:cs typeface="+mn-cs"/>
            </a:rPr>
            <a:t>H0 represents the null hypothesis</a:t>
          </a:r>
        </a:p>
        <a:p>
          <a:r>
            <a:rPr lang="es-ES" sz="1100">
              <a:solidFill>
                <a:schemeClr val="dk1"/>
              </a:solidFill>
              <a:effectLst/>
              <a:latin typeface="+mn-lt"/>
              <a:ea typeface="+mn-ea"/>
              <a:cs typeface="+mn-cs"/>
            </a:rPr>
            <a:t>μ</a:t>
          </a:r>
          <a:r>
            <a:rPr lang="en-US" sz="1100">
              <a:solidFill>
                <a:schemeClr val="dk1"/>
              </a:solidFill>
              <a:effectLst/>
              <a:latin typeface="+mn-lt"/>
              <a:ea typeface="+mn-ea"/>
              <a:cs typeface="+mn-cs"/>
            </a:rPr>
            <a:t>1, </a:t>
          </a:r>
          <a:r>
            <a:rPr lang="es-ES" sz="1100">
              <a:solidFill>
                <a:schemeClr val="dk1"/>
              </a:solidFill>
              <a:effectLst/>
              <a:latin typeface="+mn-lt"/>
              <a:ea typeface="+mn-ea"/>
              <a:cs typeface="+mn-cs"/>
            </a:rPr>
            <a:t>μ</a:t>
          </a:r>
          <a:r>
            <a:rPr lang="en-US" sz="1100">
              <a:solidFill>
                <a:schemeClr val="dk1"/>
              </a:solidFill>
              <a:effectLst/>
              <a:latin typeface="+mn-lt"/>
              <a:ea typeface="+mn-ea"/>
              <a:cs typeface="+mn-cs"/>
            </a:rPr>
            <a:t>2, </a:t>
          </a:r>
          <a:r>
            <a:rPr lang="es-ES" sz="1100">
              <a:solidFill>
                <a:schemeClr val="dk1"/>
              </a:solidFill>
              <a:effectLst/>
              <a:latin typeface="+mn-lt"/>
              <a:ea typeface="+mn-ea"/>
              <a:cs typeface="+mn-cs"/>
            </a:rPr>
            <a:t>μ</a:t>
          </a:r>
          <a:r>
            <a:rPr lang="en-US" sz="1100">
              <a:solidFill>
                <a:schemeClr val="dk1"/>
              </a:solidFill>
              <a:effectLst/>
              <a:latin typeface="+mn-lt"/>
              <a:ea typeface="+mn-ea"/>
              <a:cs typeface="+mn-cs"/>
            </a:rPr>
            <a:t>3 represent the means of population 1, 2 and 3</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The alternative hypothesis is a statement that you accept in the event that the null hypothesis is rejected (for example, there’s strong evidence against it). When testing the hypothesis that three population means are equal, the alternative hypothesis is simply that the three population means are </a:t>
          </a:r>
          <a:r>
            <a:rPr lang="en-US" sz="1100" i="1">
              <a:solidFill>
                <a:schemeClr val="dk1"/>
              </a:solidFill>
              <a:effectLst/>
              <a:latin typeface="+mn-lt"/>
              <a:ea typeface="+mn-ea"/>
              <a:cs typeface="+mn-cs"/>
            </a:rPr>
            <a:t>not </a:t>
          </a:r>
          <a:r>
            <a:rPr lang="en-US" sz="1100">
              <a:solidFill>
                <a:schemeClr val="dk1"/>
              </a:solidFill>
              <a:effectLst/>
              <a:latin typeface="+mn-lt"/>
              <a:ea typeface="+mn-ea"/>
              <a:cs typeface="+mn-cs"/>
            </a:rPr>
            <a:t>equal.</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alternative hypothesis can be expressed in different ways, such as:</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H1: The three means are </a:t>
          </a:r>
          <a:r>
            <a:rPr lang="en-US" sz="1100" i="1">
              <a:solidFill>
                <a:schemeClr val="dk1"/>
              </a:solidFill>
              <a:effectLst/>
              <a:latin typeface="+mn-lt"/>
              <a:ea typeface="+mn-ea"/>
              <a:cs typeface="+mn-cs"/>
            </a:rPr>
            <a:t>not </a:t>
          </a:r>
          <a:r>
            <a:rPr lang="en-US" sz="1100">
              <a:solidFill>
                <a:schemeClr val="dk1"/>
              </a:solidFill>
              <a:effectLst/>
              <a:latin typeface="+mn-lt"/>
              <a:ea typeface="+mn-ea"/>
              <a:cs typeface="+mn-cs"/>
            </a:rPr>
            <a:t>all equal</a:t>
          </a:r>
        </a:p>
        <a:p>
          <a:r>
            <a:rPr lang="en-US" sz="1100">
              <a:solidFill>
                <a:schemeClr val="dk1"/>
              </a:solidFill>
              <a:effectLst/>
              <a:latin typeface="+mn-lt"/>
              <a:ea typeface="+mn-ea"/>
              <a:cs typeface="+mn-cs"/>
            </a:rPr>
            <a:t>H1: At least one of the three means is different from the others</a:t>
          </a:r>
        </a:p>
        <a:p>
          <a:r>
            <a:rPr lang="en-US" sz="1100">
              <a:solidFill>
                <a:schemeClr val="dk1"/>
              </a:solidFill>
              <a:effectLst/>
              <a:latin typeface="+mn-lt"/>
              <a:ea typeface="+mn-ea"/>
              <a:cs typeface="+mn-cs"/>
            </a:rPr>
            <a:t>In these examples, H1 represents the alternative hypothesis.</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Choosing the level of significance</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To test a hypothesis, you have to choose a </a:t>
          </a:r>
          <a:r>
            <a:rPr lang="en-US" sz="1100" i="1">
              <a:solidFill>
                <a:schemeClr val="dk1"/>
              </a:solidFill>
              <a:effectLst/>
              <a:latin typeface="+mn-lt"/>
              <a:ea typeface="+mn-ea"/>
              <a:cs typeface="+mn-cs"/>
            </a:rPr>
            <a:t>level of significance</a:t>
          </a:r>
          <a:r>
            <a:rPr lang="en-US" sz="1100">
              <a:solidFill>
                <a:schemeClr val="dk1"/>
              </a:solidFill>
              <a:effectLst/>
              <a:latin typeface="+mn-lt"/>
              <a:ea typeface="+mn-ea"/>
              <a:cs typeface="+mn-cs"/>
            </a:rPr>
            <a:t>. The level of significance, designated with </a:t>
          </a:r>
          <a:r>
            <a:rPr lang="es-ES" sz="1100">
              <a:solidFill>
                <a:schemeClr val="dk1"/>
              </a:solidFill>
              <a:effectLst/>
              <a:latin typeface="+mn-lt"/>
              <a:ea typeface="+mn-ea"/>
              <a:cs typeface="+mn-cs"/>
            </a:rPr>
            <a:t>α</a:t>
          </a:r>
          <a:r>
            <a:rPr lang="en-US" sz="1100">
              <a:solidFill>
                <a:schemeClr val="dk1"/>
              </a:solidFill>
              <a:effectLst/>
              <a:latin typeface="+mn-lt"/>
              <a:ea typeface="+mn-ea"/>
              <a:cs typeface="+mn-cs"/>
            </a:rPr>
            <a:t>, equals the probability of incorrectly rejecting the null hypothesis when it’s actually true. This is called a </a:t>
          </a:r>
          <a:r>
            <a:rPr lang="en-US" sz="1100" i="1">
              <a:solidFill>
                <a:schemeClr val="dk1"/>
              </a:solidFill>
              <a:effectLst/>
              <a:latin typeface="+mn-lt"/>
              <a:ea typeface="+mn-ea"/>
              <a:cs typeface="+mn-cs"/>
            </a:rPr>
            <a:t>Type I error</a:t>
          </a:r>
          <a:r>
            <a:rPr lang="en-US" sz="1100">
              <a:solidFill>
                <a:schemeClr val="dk1"/>
              </a:solidFill>
              <a:effectLst/>
              <a:latin typeface="+mn-lt"/>
              <a:ea typeface="+mn-ea"/>
              <a:cs typeface="+mn-cs"/>
            </a:rPr>
            <a:t>. A Type II error occurs when you fail to reject the null hypothesis when it’s not true. (Check out Chapter 12 for details on Type I and Type II errors in hypothesis testing.)</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For many business applications, the level of significance is chosen as 0.05 (5 percent). Other frequent choices include 0.001, 0.01, and 0.10.</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Computing the test statistic</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The test statistic is a numerical value that is used to determine if the null hypothesis should be rejected. The form of the test statistic depends on the type of hypothesis being tested. If the test statistic has an extremely large positive or negative value, this may be a sign that the null hypothesis is incorrect and should be rejected.</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Constructing the test statistic for ANOVA is quite complex, compared with other types of hypothesis tests (see Chapter 12 for a discussion of the steps required for hypothesis testing).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twoCellAnchor editAs="oneCell">
    <xdr:from>
      <xdr:col>1</xdr:col>
      <xdr:colOff>167640</xdr:colOff>
      <xdr:row>18</xdr:row>
      <xdr:rowOff>106680</xdr:rowOff>
    </xdr:from>
    <xdr:to>
      <xdr:col>2</xdr:col>
      <xdr:colOff>699135</xdr:colOff>
      <xdr:row>19</xdr:row>
      <xdr:rowOff>165100</xdr:rowOff>
    </xdr:to>
    <xdr:pic>
      <xdr:nvPicPr>
        <xdr:cNvPr id="4" name="image32.png">
          <a:extLst>
            <a:ext uri="{FF2B5EF4-FFF2-40B4-BE49-F238E27FC236}">
              <a16:creationId xmlns:a16="http://schemas.microsoft.com/office/drawing/2014/main" id="{18C7A3AE-C496-4B8B-B734-6BFE7D6300AF}"/>
            </a:ext>
          </a:extLst>
        </xdr:cNvPr>
        <xdr:cNvPicPr/>
      </xdr:nvPicPr>
      <xdr:blipFill>
        <a:blip xmlns:r="http://schemas.openxmlformats.org/officeDocument/2006/relationships" r:embed="rId1"/>
        <a:srcRect/>
        <a:stretch>
          <a:fillRect/>
        </a:stretch>
      </xdr:blipFill>
      <xdr:spPr>
        <a:xfrm>
          <a:off x="960120" y="3398520"/>
          <a:ext cx="1323975" cy="241300"/>
        </a:xfrm>
        <a:prstGeom prst="rect">
          <a:avLst/>
        </a:prstGeom>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32</xdr:row>
      <xdr:rowOff>7620</xdr:rowOff>
    </xdr:from>
    <xdr:to>
      <xdr:col>3</xdr:col>
      <xdr:colOff>415569</xdr:colOff>
      <xdr:row>36</xdr:row>
      <xdr:rowOff>133470</xdr:rowOff>
    </xdr:to>
    <xdr:pic>
      <xdr:nvPicPr>
        <xdr:cNvPr id="3" name="Imagen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792480" y="5859780"/>
          <a:ext cx="2000529" cy="857370"/>
        </a:xfrm>
        <a:prstGeom prst="rect">
          <a:avLst/>
        </a:prstGeom>
      </xdr:spPr>
    </xdr:pic>
    <xdr:clientData/>
  </xdr:twoCellAnchor>
  <xdr:twoCellAnchor editAs="oneCell">
    <xdr:from>
      <xdr:col>1</xdr:col>
      <xdr:colOff>0</xdr:colOff>
      <xdr:row>65</xdr:row>
      <xdr:rowOff>0</xdr:rowOff>
    </xdr:from>
    <xdr:to>
      <xdr:col>3</xdr:col>
      <xdr:colOff>83820</xdr:colOff>
      <xdr:row>67</xdr:row>
      <xdr:rowOff>174542</xdr:rowOff>
    </xdr:to>
    <xdr:pic>
      <xdr:nvPicPr>
        <xdr:cNvPr id="5" name="Imagen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2"/>
        <a:stretch>
          <a:fillRect/>
        </a:stretch>
      </xdr:blipFill>
      <xdr:spPr>
        <a:xfrm>
          <a:off x="792480" y="11917680"/>
          <a:ext cx="1668780" cy="540302"/>
        </a:xfrm>
        <a:prstGeom prst="rect">
          <a:avLst/>
        </a:prstGeom>
      </xdr:spPr>
    </xdr:pic>
    <xdr:clientData/>
  </xdr:twoCellAnchor>
  <xdr:twoCellAnchor editAs="oneCell">
    <xdr:from>
      <xdr:col>1</xdr:col>
      <xdr:colOff>143873</xdr:colOff>
      <xdr:row>146</xdr:row>
      <xdr:rowOff>155363</xdr:rowOff>
    </xdr:from>
    <xdr:to>
      <xdr:col>5</xdr:col>
      <xdr:colOff>739990</xdr:colOff>
      <xdr:row>154</xdr:row>
      <xdr:rowOff>51848</xdr:rowOff>
    </xdr:to>
    <xdr:pic>
      <xdr:nvPicPr>
        <xdr:cNvPr id="2" name="Imagen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37845" y="26670832"/>
          <a:ext cx="3772005" cy="13458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14"/>
  <sheetViews>
    <sheetView workbookViewId="0">
      <selection activeCell="B32" sqref="B32"/>
    </sheetView>
  </sheetViews>
  <sheetFormatPr baseColWidth="10" defaultRowHeight="14.4" x14ac:dyDescent="0.3"/>
  <sheetData>
    <row r="2" spans="2:2" x14ac:dyDescent="0.3">
      <c r="B2" t="str">
        <f>+'7.2'!A1</f>
        <v>7.2 One-Sample t-Interval for the Mean</v>
      </c>
    </row>
    <row r="3" spans="2:2" x14ac:dyDescent="0.3">
      <c r="B3" t="str">
        <f>+'7.3'!A1</f>
        <v>7.3 One-Sample t-Test for the Mean</v>
      </c>
    </row>
    <row r="4" spans="2:2" x14ac:dyDescent="0.3">
      <c r="B4" t="str">
        <f>+'7.4 - 7.5'!A1</f>
        <v>7.4 Two-Sample t-Interval for the Difference Between Two Means</v>
      </c>
    </row>
    <row r="5" spans="2:2" x14ac:dyDescent="0.3">
      <c r="B5" t="str">
        <f>+'7.4 - 7.5'!A78</f>
        <v>7.5 Two-Sample t-Test for the Difference Between Two Means</v>
      </c>
    </row>
    <row r="6" spans="2:2" x14ac:dyDescent="0.3">
      <c r="B6" t="str">
        <f>+'8.1'!A1</f>
        <v>8.1 One-Sample z-Interval for Proportions</v>
      </c>
    </row>
    <row r="7" spans="2:2" x14ac:dyDescent="0.3">
      <c r="B7" t="str">
        <f>+'8.2'!A1</f>
        <v>8.2 One-Sample z-Test for Proportions</v>
      </c>
    </row>
    <row r="8" spans="2:2" x14ac:dyDescent="0.3">
      <c r="B8" t="str">
        <f>+'8.3'!A1</f>
        <v>8.3 Two-Sample z-Interval for Difference Between Two Proportions</v>
      </c>
    </row>
    <row r="9" spans="2:2" x14ac:dyDescent="0.3">
      <c r="B9" t="str">
        <f>+'8.4'!A1</f>
        <v>8.4 Two-Sample z-Test for Difference Between Two Proportions</v>
      </c>
    </row>
    <row r="10" spans="2:2" x14ac:dyDescent="0.3">
      <c r="B10" t="str">
        <f>+'9.2'!A1</f>
        <v>9.2 Chi-Square Test for Goodness of Fit</v>
      </c>
    </row>
    <row r="11" spans="2:2" x14ac:dyDescent="0.3">
      <c r="B11" t="str">
        <f>+'9.3'!A1</f>
        <v>9.3 Chi-Square Test for Homogeneity of Populations</v>
      </c>
    </row>
    <row r="12" spans="2:2" x14ac:dyDescent="0.3">
      <c r="B12" t="str">
        <f>+'9.4'!A1</f>
        <v>9.4 Chi-Square Test for Independence/Association</v>
      </c>
    </row>
    <row r="13" spans="2:2" x14ac:dyDescent="0.3">
      <c r="B13" t="str">
        <f>+'4.5.1'!A1</f>
        <v>4.5.1 Varianza entre y dentro de las muestras</v>
      </c>
    </row>
    <row r="14" spans="2:2" x14ac:dyDescent="0.3">
      <c r="B14" t="str">
        <f>+Hoja3!A1</f>
        <v>Two-Way ANOVA</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I20"/>
  <sheetViews>
    <sheetView topLeftCell="A7" zoomScaleNormal="100" workbookViewId="0">
      <selection activeCell="D56" sqref="D56"/>
    </sheetView>
  </sheetViews>
  <sheetFormatPr baseColWidth="10" defaultColWidth="11.5546875" defaultRowHeight="14.4" x14ac:dyDescent="0.3"/>
  <cols>
    <col min="1" max="1" width="11.5546875" style="11"/>
    <col min="2" max="2" width="29.44140625" style="11" customWidth="1"/>
    <col min="3" max="3" width="30.109375" style="11" customWidth="1"/>
    <col min="4" max="16384" width="11.5546875" style="11"/>
  </cols>
  <sheetData>
    <row r="1" spans="2:9" x14ac:dyDescent="0.3">
      <c r="I1" s="26" t="s">
        <v>425</v>
      </c>
    </row>
    <row r="15" spans="2:9" x14ac:dyDescent="0.3">
      <c r="B15" s="27" t="s">
        <v>427</v>
      </c>
      <c r="C15" s="27" t="s">
        <v>428</v>
      </c>
    </row>
    <row r="16" spans="2:9" ht="28.8" x14ac:dyDescent="0.3">
      <c r="B16" s="27" t="s">
        <v>429</v>
      </c>
      <c r="C16" s="28" t="s">
        <v>430</v>
      </c>
    </row>
    <row r="17" spans="2:3" x14ac:dyDescent="0.3">
      <c r="B17" s="29" t="s">
        <v>432</v>
      </c>
      <c r="C17" s="27" t="s">
        <v>433</v>
      </c>
    </row>
    <row r="18" spans="2:3" x14ac:dyDescent="0.3">
      <c r="B18" s="30"/>
      <c r="C18" s="27" t="s">
        <v>426</v>
      </c>
    </row>
    <row r="19" spans="2:3" ht="28.8" x14ac:dyDescent="0.3">
      <c r="B19" s="30"/>
      <c r="C19" s="28" t="s">
        <v>431</v>
      </c>
    </row>
    <row r="20" spans="2:3" ht="43.2" x14ac:dyDescent="0.3">
      <c r="B20" s="31"/>
      <c r="C20" s="28" t="s">
        <v>442</v>
      </c>
    </row>
  </sheetData>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E713F-F174-427D-918E-50C40F11BF84}">
  <dimension ref="B1:I40"/>
  <sheetViews>
    <sheetView zoomScaleNormal="100" workbookViewId="0">
      <selection activeCell="C43" sqref="C43"/>
    </sheetView>
  </sheetViews>
  <sheetFormatPr baseColWidth="10" defaultColWidth="11.5546875" defaultRowHeight="14.4" x14ac:dyDescent="0.3"/>
  <cols>
    <col min="1" max="1" width="11.5546875" style="11"/>
    <col min="2" max="2" width="31.33203125" style="11" customWidth="1"/>
    <col min="3" max="3" width="30.109375" style="11" customWidth="1"/>
    <col min="4" max="16384" width="11.5546875" style="11"/>
  </cols>
  <sheetData>
    <row r="1" spans="9:9" x14ac:dyDescent="0.3">
      <c r="I1" s="26"/>
    </row>
    <row r="35" spans="2:3" x14ac:dyDescent="0.3">
      <c r="B35" s="27" t="s">
        <v>493</v>
      </c>
      <c r="C35" s="27" t="s">
        <v>494</v>
      </c>
    </row>
    <row r="36" spans="2:3" ht="28.8" x14ac:dyDescent="0.3">
      <c r="B36" s="27" t="s">
        <v>498</v>
      </c>
      <c r="C36" s="28" t="s">
        <v>501</v>
      </c>
    </row>
    <row r="37" spans="2:3" x14ac:dyDescent="0.3">
      <c r="B37" s="29" t="s">
        <v>497</v>
      </c>
      <c r="C37" s="27" t="s">
        <v>499</v>
      </c>
    </row>
    <row r="38" spans="2:3" x14ac:dyDescent="0.3">
      <c r="B38" s="30"/>
      <c r="C38" s="27" t="s">
        <v>500</v>
      </c>
    </row>
    <row r="39" spans="2:3" ht="28.8" x14ac:dyDescent="0.3">
      <c r="B39" s="30"/>
      <c r="C39" s="28" t="s">
        <v>496</v>
      </c>
    </row>
    <row r="40" spans="2:3" ht="77.400000000000006" customHeight="1" x14ac:dyDescent="0.3">
      <c r="B40" s="31"/>
      <c r="C40" s="28" t="s">
        <v>495</v>
      </c>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79"/>
  <sheetViews>
    <sheetView topLeftCell="A52" workbookViewId="0">
      <selection activeCell="F62" sqref="F62"/>
    </sheetView>
  </sheetViews>
  <sheetFormatPr baseColWidth="10" defaultRowHeight="14.4" x14ac:dyDescent="0.3"/>
  <cols>
    <col min="3" max="3" width="12" bestFit="1" customWidth="1"/>
  </cols>
  <sheetData>
    <row r="1" spans="1:9" x14ac:dyDescent="0.3">
      <c r="A1" s="1" t="s">
        <v>42</v>
      </c>
      <c r="I1" s="1" t="s">
        <v>434</v>
      </c>
    </row>
    <row r="3" spans="1:9" x14ac:dyDescent="0.3">
      <c r="B3" t="s">
        <v>435</v>
      </c>
    </row>
    <row r="5" spans="1:9" x14ac:dyDescent="0.3">
      <c r="B5" t="s">
        <v>436</v>
      </c>
    </row>
    <row r="6" spans="1:9" x14ac:dyDescent="0.3">
      <c r="B6" t="s">
        <v>437</v>
      </c>
    </row>
    <row r="7" spans="1:9" x14ac:dyDescent="0.3">
      <c r="B7" t="s">
        <v>438</v>
      </c>
    </row>
    <row r="8" spans="1:9" x14ac:dyDescent="0.3">
      <c r="B8" t="s">
        <v>439</v>
      </c>
    </row>
    <row r="9" spans="1:9" x14ac:dyDescent="0.3">
      <c r="B9" t="s">
        <v>440</v>
      </c>
    </row>
    <row r="10" spans="1:9" x14ac:dyDescent="0.3">
      <c r="B10" t="s">
        <v>441</v>
      </c>
    </row>
    <row r="13" spans="1:9" x14ac:dyDescent="0.3">
      <c r="B13" t="s">
        <v>43</v>
      </c>
    </row>
    <row r="14" spans="1:9" x14ac:dyDescent="0.3">
      <c r="B14" t="s">
        <v>44</v>
      </c>
    </row>
    <row r="15" spans="1:9" x14ac:dyDescent="0.3">
      <c r="B15" t="s">
        <v>45</v>
      </c>
    </row>
    <row r="16" spans="1:9" x14ac:dyDescent="0.3">
      <c r="B16" t="s">
        <v>46</v>
      </c>
    </row>
    <row r="17" spans="2:7" x14ac:dyDescent="0.3">
      <c r="B17" t="s">
        <v>47</v>
      </c>
    </row>
    <row r="18" spans="2:7" x14ac:dyDescent="0.3">
      <c r="B18" t="s">
        <v>48</v>
      </c>
    </row>
    <row r="19" spans="2:7" x14ac:dyDescent="0.3">
      <c r="B19" t="s">
        <v>49</v>
      </c>
    </row>
    <row r="21" spans="2:7" x14ac:dyDescent="0.3">
      <c r="B21" t="s">
        <v>2</v>
      </c>
    </row>
    <row r="22" spans="2:7" x14ac:dyDescent="0.3">
      <c r="B22">
        <v>20</v>
      </c>
      <c r="G22" s="6">
        <f t="shared" ref="G22:G41" si="0">(+B22-C$66)^2</f>
        <v>858.48999999999978</v>
      </c>
    </row>
    <row r="23" spans="2:7" x14ac:dyDescent="0.3">
      <c r="B23">
        <v>30</v>
      </c>
      <c r="G23" s="6">
        <f t="shared" si="0"/>
        <v>372.4899999999999</v>
      </c>
    </row>
    <row r="24" spans="2:7" x14ac:dyDescent="0.3">
      <c r="B24">
        <v>35</v>
      </c>
      <c r="G24" s="6">
        <f t="shared" si="0"/>
        <v>204.48999999999992</v>
      </c>
    </row>
    <row r="25" spans="2:7" x14ac:dyDescent="0.3">
      <c r="B25">
        <v>40</v>
      </c>
      <c r="G25" s="6">
        <f t="shared" si="0"/>
        <v>86.489999999999952</v>
      </c>
    </row>
    <row r="26" spans="2:7" x14ac:dyDescent="0.3">
      <c r="B26">
        <v>40</v>
      </c>
      <c r="G26" s="6">
        <f t="shared" si="0"/>
        <v>86.489999999999952</v>
      </c>
    </row>
    <row r="27" spans="2:7" x14ac:dyDescent="0.3">
      <c r="B27">
        <v>45</v>
      </c>
      <c r="G27" s="6">
        <f t="shared" si="0"/>
        <v>18.489999999999977</v>
      </c>
    </row>
    <row r="28" spans="2:7" x14ac:dyDescent="0.3">
      <c r="B28">
        <v>45</v>
      </c>
      <c r="G28" s="6">
        <f t="shared" si="0"/>
        <v>18.489999999999977</v>
      </c>
    </row>
    <row r="29" spans="2:7" x14ac:dyDescent="0.3">
      <c r="B29">
        <v>45</v>
      </c>
      <c r="G29" s="6">
        <f t="shared" si="0"/>
        <v>18.489999999999977</v>
      </c>
    </row>
    <row r="30" spans="2:7" x14ac:dyDescent="0.3">
      <c r="B30">
        <v>50</v>
      </c>
      <c r="G30" s="6">
        <f t="shared" si="0"/>
        <v>0.49000000000000399</v>
      </c>
    </row>
    <row r="31" spans="2:7" x14ac:dyDescent="0.3">
      <c r="B31">
        <v>50</v>
      </c>
      <c r="G31" s="6">
        <f t="shared" si="0"/>
        <v>0.49000000000000399</v>
      </c>
    </row>
    <row r="32" spans="2:7" x14ac:dyDescent="0.3">
      <c r="B32">
        <v>50</v>
      </c>
      <c r="G32" s="6">
        <f t="shared" si="0"/>
        <v>0.49000000000000399</v>
      </c>
    </row>
    <row r="33" spans="1:7" x14ac:dyDescent="0.3">
      <c r="B33">
        <v>50</v>
      </c>
      <c r="G33" s="6">
        <f t="shared" si="0"/>
        <v>0.49000000000000399</v>
      </c>
    </row>
    <row r="34" spans="1:7" x14ac:dyDescent="0.3">
      <c r="B34">
        <v>52</v>
      </c>
      <c r="G34" s="6">
        <f t="shared" si="0"/>
        <v>7.2900000000000151</v>
      </c>
    </row>
    <row r="35" spans="1:7" x14ac:dyDescent="0.3">
      <c r="B35">
        <v>54</v>
      </c>
      <c r="G35" s="6">
        <f t="shared" si="0"/>
        <v>22.090000000000028</v>
      </c>
    </row>
    <row r="36" spans="1:7" x14ac:dyDescent="0.3">
      <c r="B36">
        <v>55</v>
      </c>
      <c r="G36" s="6">
        <f t="shared" si="0"/>
        <v>32.49000000000003</v>
      </c>
    </row>
    <row r="37" spans="1:7" x14ac:dyDescent="0.3">
      <c r="B37">
        <v>60</v>
      </c>
      <c r="G37" s="6">
        <f t="shared" si="0"/>
        <v>114.49000000000007</v>
      </c>
    </row>
    <row r="38" spans="1:7" x14ac:dyDescent="0.3">
      <c r="B38">
        <v>60</v>
      </c>
      <c r="G38" s="6">
        <f t="shared" si="0"/>
        <v>114.49000000000007</v>
      </c>
    </row>
    <row r="39" spans="1:7" x14ac:dyDescent="0.3">
      <c r="B39">
        <v>60</v>
      </c>
      <c r="G39" s="6">
        <f t="shared" si="0"/>
        <v>114.49000000000007</v>
      </c>
    </row>
    <row r="40" spans="1:7" x14ac:dyDescent="0.3">
      <c r="B40">
        <v>70</v>
      </c>
      <c r="G40" s="6">
        <f t="shared" si="0"/>
        <v>428.49000000000012</v>
      </c>
    </row>
    <row r="41" spans="1:7" x14ac:dyDescent="0.3">
      <c r="B41">
        <v>75</v>
      </c>
      <c r="G41" s="6">
        <f t="shared" si="0"/>
        <v>660.49000000000012</v>
      </c>
    </row>
    <row r="42" spans="1:7" x14ac:dyDescent="0.3">
      <c r="G42" s="6">
        <f>SUM(G22:G41)</f>
        <v>3160.2000000000003</v>
      </c>
    </row>
    <row r="43" spans="1:7" x14ac:dyDescent="0.3">
      <c r="F43" t="s">
        <v>489</v>
      </c>
      <c r="G43" s="6">
        <f>+G42/(COUNT(G22:G41)-1)</f>
        <v>166.32631578947371</v>
      </c>
    </row>
    <row r="44" spans="1:7" x14ac:dyDescent="0.3">
      <c r="A44" t="s">
        <v>4</v>
      </c>
      <c r="F44" t="s">
        <v>490</v>
      </c>
      <c r="G44" s="6">
        <f>SQRT(G43)</f>
        <v>12.896756018064144</v>
      </c>
    </row>
    <row r="45" spans="1:7" x14ac:dyDescent="0.3">
      <c r="A45" t="s">
        <v>5</v>
      </c>
    </row>
    <row r="47" spans="1:7" x14ac:dyDescent="0.3">
      <c r="B47" t="s">
        <v>8</v>
      </c>
    </row>
    <row r="48" spans="1:7" x14ac:dyDescent="0.3">
      <c r="B48" t="s">
        <v>50</v>
      </c>
    </row>
    <row r="49" spans="1:6" x14ac:dyDescent="0.3">
      <c r="B49" t="s">
        <v>51</v>
      </c>
    </row>
    <row r="52" spans="1:6" x14ac:dyDescent="0.3">
      <c r="A52" t="s">
        <v>52</v>
      </c>
    </row>
    <row r="53" spans="1:6" x14ac:dyDescent="0.3">
      <c r="A53" t="s">
        <v>53</v>
      </c>
    </row>
    <row r="61" spans="1:6" x14ac:dyDescent="0.3">
      <c r="B61" t="s">
        <v>16</v>
      </c>
      <c r="C61" s="2">
        <v>0.95</v>
      </c>
      <c r="E61">
        <v>0.05</v>
      </c>
      <c r="F61">
        <v>0.95</v>
      </c>
    </row>
    <row r="62" spans="1:6" x14ac:dyDescent="0.3">
      <c r="B62" t="s">
        <v>488</v>
      </c>
      <c r="C62">
        <f>COUNT(B22:B41)</f>
        <v>20</v>
      </c>
      <c r="E62">
        <v>20</v>
      </c>
      <c r="F62">
        <v>20</v>
      </c>
    </row>
    <row r="63" spans="1:6" x14ac:dyDescent="0.3">
      <c r="B63" t="s">
        <v>33</v>
      </c>
      <c r="C63">
        <f>+C62-1</f>
        <v>19</v>
      </c>
      <c r="E63">
        <f>+E62-1</f>
        <v>19</v>
      </c>
      <c r="F63">
        <f>+F62-1</f>
        <v>19</v>
      </c>
    </row>
    <row r="64" spans="1:6" x14ac:dyDescent="0.3">
      <c r="B64" s="2" t="s">
        <v>17</v>
      </c>
      <c r="C64">
        <f>_xlfn.T.INV(C61,19)</f>
        <v>1.7291328115213698</v>
      </c>
      <c r="E64">
        <f>_xlfn.T.INV(E61,19)</f>
        <v>-1.7291328115213698</v>
      </c>
      <c r="F64">
        <f>_xlfn.T.INV(F61,19)</f>
        <v>1.7291328115213698</v>
      </c>
    </row>
    <row r="66" spans="1:3" x14ac:dyDescent="0.3">
      <c r="B66" t="s">
        <v>54</v>
      </c>
      <c r="C66">
        <f>AVERAGE(B22:B41)</f>
        <v>49.3</v>
      </c>
    </row>
    <row r="67" spans="1:3" x14ac:dyDescent="0.3">
      <c r="B67" t="s">
        <v>55</v>
      </c>
      <c r="C67">
        <f>_xlfn.STDEV.S(B22:B41)</f>
        <v>12.896756018064137</v>
      </c>
    </row>
    <row r="69" spans="1:3" x14ac:dyDescent="0.3">
      <c r="B69" t="s">
        <v>18</v>
      </c>
      <c r="C69">
        <f>+C66-C64*C67/SQRT(C62)</f>
        <v>44.313522795949417</v>
      </c>
    </row>
    <row r="70" spans="1:3" x14ac:dyDescent="0.3">
      <c r="B70" t="s">
        <v>19</v>
      </c>
      <c r="C70">
        <f>+C66+C64*C67/SQRT(C62)</f>
        <v>54.286477204050577</v>
      </c>
    </row>
    <row r="73" spans="1:3" x14ac:dyDescent="0.3">
      <c r="A73" t="s">
        <v>56</v>
      </c>
    </row>
    <row r="74" spans="1:3" x14ac:dyDescent="0.3">
      <c r="A74" t="s">
        <v>57</v>
      </c>
    </row>
    <row r="75" spans="1:3" x14ac:dyDescent="0.3">
      <c r="A75" t="s">
        <v>58</v>
      </c>
    </row>
    <row r="79" spans="1:3" x14ac:dyDescent="0.3">
      <c r="B79" t="s">
        <v>491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51"/>
  <sheetViews>
    <sheetView zoomScaleNormal="100" workbookViewId="0">
      <selection activeCell="C3" sqref="C3"/>
    </sheetView>
  </sheetViews>
  <sheetFormatPr baseColWidth="10" defaultColWidth="11.5546875" defaultRowHeight="14.4" x14ac:dyDescent="0.3"/>
  <cols>
    <col min="1" max="1" width="11.5546875" style="11"/>
    <col min="2" max="2" width="29.44140625" style="11" customWidth="1"/>
    <col min="3" max="3" width="30.109375" style="11" customWidth="1"/>
    <col min="4" max="16384" width="11.5546875" style="11"/>
  </cols>
  <sheetData>
    <row r="1" spans="9:9" x14ac:dyDescent="0.3">
      <c r="I1" s="26" t="s">
        <v>425</v>
      </c>
    </row>
    <row r="46" spans="2:3" x14ac:dyDescent="0.3">
      <c r="B46" s="27" t="s">
        <v>427</v>
      </c>
      <c r="C46" s="27" t="s">
        <v>428</v>
      </c>
    </row>
    <row r="47" spans="2:3" ht="28.8" x14ac:dyDescent="0.3">
      <c r="B47" s="27" t="s">
        <v>429</v>
      </c>
      <c r="C47" s="28" t="s">
        <v>430</v>
      </c>
    </row>
    <row r="48" spans="2:3" x14ac:dyDescent="0.3">
      <c r="B48" s="29" t="s">
        <v>432</v>
      </c>
      <c r="C48" s="27" t="s">
        <v>433</v>
      </c>
    </row>
    <row r="49" spans="2:3" x14ac:dyDescent="0.3">
      <c r="B49" s="30"/>
      <c r="C49" s="27" t="s">
        <v>426</v>
      </c>
    </row>
    <row r="50" spans="2:3" ht="28.8" x14ac:dyDescent="0.3">
      <c r="B50" s="30"/>
      <c r="C50" s="28" t="s">
        <v>431</v>
      </c>
    </row>
    <row r="51" spans="2:3" ht="43.2" x14ac:dyDescent="0.3">
      <c r="B51" s="31"/>
      <c r="C51" s="28" t="s">
        <v>442</v>
      </c>
    </row>
  </sheetData>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57"/>
  <sheetViews>
    <sheetView workbookViewId="0"/>
  </sheetViews>
  <sheetFormatPr baseColWidth="10" defaultRowHeight="14.4" x14ac:dyDescent="0.3"/>
  <sheetData>
    <row r="1" spans="1:2" x14ac:dyDescent="0.3">
      <c r="A1" s="1" t="s">
        <v>59</v>
      </c>
    </row>
    <row r="3" spans="1:2" x14ac:dyDescent="0.3">
      <c r="B3" t="s">
        <v>60</v>
      </c>
    </row>
    <row r="4" spans="1:2" x14ac:dyDescent="0.3">
      <c r="B4" t="s">
        <v>61</v>
      </c>
    </row>
    <row r="5" spans="1:2" x14ac:dyDescent="0.3">
      <c r="B5" t="s">
        <v>62</v>
      </c>
    </row>
    <row r="6" spans="1:2" x14ac:dyDescent="0.3">
      <c r="B6" t="s">
        <v>63</v>
      </c>
    </row>
    <row r="7" spans="1:2" x14ac:dyDescent="0.3">
      <c r="B7" t="s">
        <v>64</v>
      </c>
    </row>
    <row r="8" spans="1:2" x14ac:dyDescent="0.3">
      <c r="B8" t="s">
        <v>65</v>
      </c>
    </row>
    <row r="9" spans="1:2" x14ac:dyDescent="0.3">
      <c r="B9" t="s">
        <v>66</v>
      </c>
    </row>
    <row r="10" spans="1:2" x14ac:dyDescent="0.3">
      <c r="B10" t="s">
        <v>67</v>
      </c>
    </row>
    <row r="13" spans="1:2" x14ac:dyDescent="0.3">
      <c r="A13" t="s">
        <v>4</v>
      </c>
    </row>
    <row r="14" spans="1:2" x14ac:dyDescent="0.3">
      <c r="A14" t="s">
        <v>68</v>
      </c>
    </row>
    <row r="15" spans="1:2" x14ac:dyDescent="0.3">
      <c r="B15" t="s">
        <v>70</v>
      </c>
    </row>
    <row r="16" spans="1:2" x14ac:dyDescent="0.3">
      <c r="B16" t="s">
        <v>69</v>
      </c>
    </row>
    <row r="17" spans="1:2" x14ac:dyDescent="0.3">
      <c r="B17" t="s">
        <v>71</v>
      </c>
    </row>
    <row r="18" spans="1:2" x14ac:dyDescent="0.3">
      <c r="B18" t="s">
        <v>72</v>
      </c>
    </row>
    <row r="20" spans="1:2" x14ac:dyDescent="0.3">
      <c r="B20" t="s">
        <v>8</v>
      </c>
    </row>
    <row r="21" spans="1:2" x14ac:dyDescent="0.3">
      <c r="B21" t="s">
        <v>73</v>
      </c>
    </row>
    <row r="22" spans="1:2" x14ac:dyDescent="0.3">
      <c r="B22" t="s">
        <v>51</v>
      </c>
    </row>
    <row r="24" spans="1:2" x14ac:dyDescent="0.3">
      <c r="A24" t="s">
        <v>74</v>
      </c>
    </row>
    <row r="34" spans="1:3" x14ac:dyDescent="0.3">
      <c r="B34" t="s">
        <v>79</v>
      </c>
      <c r="C34">
        <v>16.5</v>
      </c>
    </row>
    <row r="35" spans="1:3" x14ac:dyDescent="0.3">
      <c r="B35" t="s">
        <v>78</v>
      </c>
      <c r="C35">
        <v>15</v>
      </c>
    </row>
    <row r="36" spans="1:3" x14ac:dyDescent="0.3">
      <c r="B36" t="s">
        <v>77</v>
      </c>
      <c r="C36">
        <v>4.5</v>
      </c>
    </row>
    <row r="37" spans="1:3" x14ac:dyDescent="0.3">
      <c r="B37" t="s">
        <v>76</v>
      </c>
      <c r="C37">
        <v>42</v>
      </c>
    </row>
    <row r="40" spans="1:3" x14ac:dyDescent="0.3">
      <c r="B40" t="s">
        <v>80</v>
      </c>
      <c r="C40">
        <f>42-1</f>
        <v>41</v>
      </c>
    </row>
    <row r="41" spans="1:3" x14ac:dyDescent="0.3">
      <c r="B41" t="s">
        <v>75</v>
      </c>
      <c r="C41">
        <f>+(C34-C35)/(C36/SQRT(C37))</f>
        <v>2.1602468994692869</v>
      </c>
    </row>
    <row r="43" spans="1:3" x14ac:dyDescent="0.3">
      <c r="C43" s="3">
        <f>_xlfn.T.DIST.2T(C41,C40)/2</f>
        <v>1.8325265776614082E-2</v>
      </c>
    </row>
    <row r="45" spans="1:3" x14ac:dyDescent="0.3">
      <c r="A45" t="s">
        <v>81</v>
      </c>
    </row>
    <row r="46" spans="1:3" x14ac:dyDescent="0.3">
      <c r="A46" t="s">
        <v>82</v>
      </c>
    </row>
    <row r="47" spans="1:3" x14ac:dyDescent="0.3">
      <c r="A47" t="s">
        <v>83</v>
      </c>
    </row>
    <row r="48" spans="1:3" x14ac:dyDescent="0.3">
      <c r="A48" t="s">
        <v>84</v>
      </c>
    </row>
    <row r="51" spans="1:1" x14ac:dyDescent="0.3">
      <c r="A51" t="s">
        <v>443</v>
      </c>
    </row>
    <row r="52" spans="1:1" x14ac:dyDescent="0.3">
      <c r="A52" t="s">
        <v>444</v>
      </c>
    </row>
    <row r="53" spans="1:1" x14ac:dyDescent="0.3">
      <c r="A53" t="s">
        <v>445</v>
      </c>
    </row>
    <row r="54" spans="1:1" x14ac:dyDescent="0.3">
      <c r="A54" t="s">
        <v>449</v>
      </c>
    </row>
    <row r="55" spans="1:1" x14ac:dyDescent="0.3">
      <c r="A55" t="s">
        <v>446</v>
      </c>
    </row>
    <row r="56" spans="1:1" x14ac:dyDescent="0.3">
      <c r="A56" t="s">
        <v>447</v>
      </c>
    </row>
    <row r="57" spans="1:1" x14ac:dyDescent="0.3">
      <c r="A57" t="s">
        <v>448</v>
      </c>
    </row>
  </sheetData>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I15"/>
  <sheetViews>
    <sheetView workbookViewId="0">
      <selection activeCell="E15" sqref="E15"/>
    </sheetView>
  </sheetViews>
  <sheetFormatPr baseColWidth="10" defaultColWidth="11.5546875" defaultRowHeight="14.4" x14ac:dyDescent="0.3"/>
  <cols>
    <col min="1" max="1" width="11.5546875" style="11"/>
    <col min="2" max="2" width="29.44140625" style="11" customWidth="1"/>
    <col min="3" max="3" width="31.88671875" style="11" customWidth="1"/>
    <col min="4" max="16384" width="11.5546875" style="11"/>
  </cols>
  <sheetData>
    <row r="1" spans="2:9" x14ac:dyDescent="0.3">
      <c r="I1" s="26"/>
    </row>
    <row r="11" spans="2:9" x14ac:dyDescent="0.3">
      <c r="B11" s="33" t="s">
        <v>427</v>
      </c>
      <c r="C11" s="34" t="s">
        <v>457</v>
      </c>
    </row>
    <row r="12" spans="2:9" ht="28.8" x14ac:dyDescent="0.3">
      <c r="B12" s="35" t="s">
        <v>450</v>
      </c>
      <c r="C12" s="28" t="s">
        <v>451</v>
      </c>
    </row>
    <row r="13" spans="2:9" ht="28.8" x14ac:dyDescent="0.3">
      <c r="B13" s="35" t="s">
        <v>452</v>
      </c>
      <c r="C13" s="28" t="s">
        <v>453</v>
      </c>
    </row>
    <row r="14" spans="2:9" x14ac:dyDescent="0.3">
      <c r="B14" s="36" t="s">
        <v>454</v>
      </c>
      <c r="C14" s="37" t="s">
        <v>455</v>
      </c>
    </row>
    <row r="15" spans="2:9" ht="86.4" x14ac:dyDescent="0.3">
      <c r="B15" s="38"/>
      <c r="C15" s="32" t="s">
        <v>456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15"/>
  <sheetViews>
    <sheetView topLeftCell="A46" zoomScale="85" zoomScaleNormal="85" workbookViewId="0">
      <selection activeCell="I1" sqref="I1"/>
    </sheetView>
  </sheetViews>
  <sheetFormatPr baseColWidth="10" defaultRowHeight="14.4" x14ac:dyDescent="0.3"/>
  <sheetData>
    <row r="1" spans="1:9" s="1" customFormat="1" x14ac:dyDescent="0.3">
      <c r="A1" s="1" t="s">
        <v>0</v>
      </c>
      <c r="I1" s="1" t="s">
        <v>40</v>
      </c>
    </row>
    <row r="2" spans="1:9" s="1" customFormat="1" x14ac:dyDescent="0.3"/>
    <row r="3" spans="1:9" s="1" customFormat="1" x14ac:dyDescent="0.3">
      <c r="B3" t="s">
        <v>1</v>
      </c>
    </row>
    <row r="4" spans="1:9" s="1" customFormat="1" x14ac:dyDescent="0.3"/>
    <row r="5" spans="1:9" x14ac:dyDescent="0.3">
      <c r="B5" t="s">
        <v>2</v>
      </c>
      <c r="C5" t="s">
        <v>3</v>
      </c>
    </row>
    <row r="6" spans="1:9" x14ac:dyDescent="0.3">
      <c r="B6">
        <v>20</v>
      </c>
      <c r="C6">
        <v>20</v>
      </c>
    </row>
    <row r="7" spans="1:9" x14ac:dyDescent="0.3">
      <c r="B7">
        <v>30</v>
      </c>
      <c r="C7">
        <v>20</v>
      </c>
    </row>
    <row r="8" spans="1:9" x14ac:dyDescent="0.3">
      <c r="B8">
        <v>35</v>
      </c>
      <c r="C8">
        <v>30</v>
      </c>
    </row>
    <row r="9" spans="1:9" x14ac:dyDescent="0.3">
      <c r="B9">
        <v>40</v>
      </c>
      <c r="C9">
        <v>35</v>
      </c>
    </row>
    <row r="10" spans="1:9" x14ac:dyDescent="0.3">
      <c r="B10">
        <v>40</v>
      </c>
      <c r="C10">
        <v>35</v>
      </c>
    </row>
    <row r="11" spans="1:9" x14ac:dyDescent="0.3">
      <c r="B11">
        <v>45</v>
      </c>
      <c r="C11">
        <v>40</v>
      </c>
    </row>
    <row r="12" spans="1:9" x14ac:dyDescent="0.3">
      <c r="B12">
        <v>45</v>
      </c>
      <c r="C12">
        <v>40</v>
      </c>
    </row>
    <row r="13" spans="1:9" x14ac:dyDescent="0.3">
      <c r="B13">
        <v>45</v>
      </c>
      <c r="C13">
        <v>40</v>
      </c>
    </row>
    <row r="14" spans="1:9" x14ac:dyDescent="0.3">
      <c r="B14">
        <v>50</v>
      </c>
      <c r="C14">
        <v>45</v>
      </c>
    </row>
    <row r="15" spans="1:9" x14ac:dyDescent="0.3">
      <c r="B15">
        <v>50</v>
      </c>
      <c r="C15">
        <v>45</v>
      </c>
    </row>
    <row r="16" spans="1:9" x14ac:dyDescent="0.3">
      <c r="B16">
        <v>50</v>
      </c>
      <c r="C16">
        <v>45</v>
      </c>
    </row>
    <row r="17" spans="1:3" x14ac:dyDescent="0.3">
      <c r="B17">
        <v>50</v>
      </c>
      <c r="C17">
        <v>50</v>
      </c>
    </row>
    <row r="18" spans="1:3" x14ac:dyDescent="0.3">
      <c r="B18">
        <v>52</v>
      </c>
      <c r="C18">
        <v>50</v>
      </c>
    </row>
    <row r="19" spans="1:3" x14ac:dyDescent="0.3">
      <c r="B19">
        <v>54</v>
      </c>
      <c r="C19">
        <v>50</v>
      </c>
    </row>
    <row r="20" spans="1:3" x14ac:dyDescent="0.3">
      <c r="B20">
        <v>55</v>
      </c>
      <c r="C20">
        <v>52</v>
      </c>
    </row>
    <row r="21" spans="1:3" x14ac:dyDescent="0.3">
      <c r="B21">
        <v>60</v>
      </c>
      <c r="C21">
        <v>60</v>
      </c>
    </row>
    <row r="22" spans="1:3" x14ac:dyDescent="0.3">
      <c r="B22">
        <v>60</v>
      </c>
      <c r="C22">
        <v>60</v>
      </c>
    </row>
    <row r="23" spans="1:3" x14ac:dyDescent="0.3">
      <c r="B23">
        <v>60</v>
      </c>
      <c r="C23">
        <v>60</v>
      </c>
    </row>
    <row r="24" spans="1:3" x14ac:dyDescent="0.3">
      <c r="B24">
        <v>70</v>
      </c>
      <c r="C24">
        <v>60</v>
      </c>
    </row>
    <row r="25" spans="1:3" x14ac:dyDescent="0.3">
      <c r="B25">
        <v>75</v>
      </c>
      <c r="C25">
        <v>60</v>
      </c>
    </row>
    <row r="28" spans="1:3" x14ac:dyDescent="0.3">
      <c r="A28" t="s">
        <v>4</v>
      </c>
    </row>
    <row r="29" spans="1:3" x14ac:dyDescent="0.3">
      <c r="A29" t="s">
        <v>5</v>
      </c>
    </row>
    <row r="30" spans="1:3" x14ac:dyDescent="0.3">
      <c r="B30" t="s">
        <v>6</v>
      </c>
    </row>
    <row r="31" spans="1:3" x14ac:dyDescent="0.3">
      <c r="B31" t="s">
        <v>7</v>
      </c>
    </row>
    <row r="34" spans="1:2" x14ac:dyDescent="0.3">
      <c r="B34" t="s">
        <v>8</v>
      </c>
    </row>
    <row r="36" spans="1:2" x14ac:dyDescent="0.3">
      <c r="B36" t="s">
        <v>458</v>
      </c>
    </row>
    <row r="37" spans="1:2" x14ac:dyDescent="0.3">
      <c r="B37" t="s">
        <v>459</v>
      </c>
    </row>
    <row r="39" spans="1:2" x14ac:dyDescent="0.3">
      <c r="B39" t="s">
        <v>460</v>
      </c>
    </row>
    <row r="40" spans="1:2" x14ac:dyDescent="0.3">
      <c r="B40" t="s">
        <v>461</v>
      </c>
    </row>
    <row r="41" spans="1:2" x14ac:dyDescent="0.3">
      <c r="B41" t="s">
        <v>462</v>
      </c>
    </row>
    <row r="43" spans="1:2" x14ac:dyDescent="0.3">
      <c r="B43" t="s">
        <v>463</v>
      </c>
    </row>
    <row r="44" spans="1:2" x14ac:dyDescent="0.3">
      <c r="B44" t="s">
        <v>464</v>
      </c>
    </row>
    <row r="47" spans="1:2" x14ac:dyDescent="0.3">
      <c r="A47" t="s">
        <v>9</v>
      </c>
    </row>
    <row r="55" spans="2:3" x14ac:dyDescent="0.3">
      <c r="B55" t="s">
        <v>10</v>
      </c>
      <c r="C55">
        <f>AVERAGE(B6:B25)</f>
        <v>49.3</v>
      </c>
    </row>
    <row r="56" spans="2:3" x14ac:dyDescent="0.3">
      <c r="B56" t="s">
        <v>11</v>
      </c>
      <c r="C56">
        <f>AVERAGE(C6:C25)</f>
        <v>44.85</v>
      </c>
    </row>
    <row r="58" spans="2:3" x14ac:dyDescent="0.3">
      <c r="B58" t="s">
        <v>16</v>
      </c>
      <c r="C58" s="2">
        <v>0.97499999999999998</v>
      </c>
    </row>
    <row r="59" spans="2:3" x14ac:dyDescent="0.3">
      <c r="B59" s="2" t="s">
        <v>17</v>
      </c>
      <c r="C59">
        <f>_xlfn.T.INV(C58,19)</f>
        <v>2.0930240544083087</v>
      </c>
    </row>
    <row r="61" spans="2:3" x14ac:dyDescent="0.3">
      <c r="B61" t="s">
        <v>12</v>
      </c>
      <c r="C61">
        <f>_xlfn.STDEV.S(B6:B25)</f>
        <v>12.896756018064137</v>
      </c>
    </row>
    <row r="62" spans="2:3" x14ac:dyDescent="0.3">
      <c r="B62" t="s">
        <v>13</v>
      </c>
      <c r="C62">
        <f>_xlfn.STDEV.S(C6:C25)</f>
        <v>12.562580190893577</v>
      </c>
    </row>
    <row r="64" spans="2:3" x14ac:dyDescent="0.3">
      <c r="B64" t="s">
        <v>14</v>
      </c>
      <c r="C64">
        <f>COUNT(B6:B25)</f>
        <v>20</v>
      </c>
    </row>
    <row r="65" spans="1:3" x14ac:dyDescent="0.3">
      <c r="B65" t="s">
        <v>15</v>
      </c>
      <c r="C65">
        <f>COUNT(C6:C25)</f>
        <v>20</v>
      </c>
    </row>
    <row r="68" spans="1:3" x14ac:dyDescent="0.3">
      <c r="B68" t="s">
        <v>18</v>
      </c>
      <c r="C68">
        <f>+(C55-C56)+C59*SQRT(C61^2/C64+C62^2/C65)</f>
        <v>12.87614074233282</v>
      </c>
    </row>
    <row r="69" spans="1:3" x14ac:dyDescent="0.3">
      <c r="B69" t="s">
        <v>19</v>
      </c>
      <c r="C69">
        <f>+(C55-C56)-C59*SQRT(C61^2/C64+C62^2/C65)</f>
        <v>-3.976140742332829</v>
      </c>
    </row>
    <row r="72" spans="1:3" x14ac:dyDescent="0.3">
      <c r="A72" t="s">
        <v>20</v>
      </c>
    </row>
    <row r="73" spans="1:3" x14ac:dyDescent="0.3">
      <c r="A73" t="s">
        <v>21</v>
      </c>
    </row>
    <row r="74" spans="1:3" x14ac:dyDescent="0.3">
      <c r="A74" t="s">
        <v>22</v>
      </c>
    </row>
    <row r="78" spans="1:3" x14ac:dyDescent="0.3">
      <c r="A78" t="s">
        <v>41</v>
      </c>
    </row>
    <row r="80" spans="1:3" x14ac:dyDescent="0.3">
      <c r="A80" t="s">
        <v>23</v>
      </c>
    </row>
    <row r="81" spans="1:2" x14ac:dyDescent="0.3">
      <c r="A81" t="s">
        <v>24</v>
      </c>
    </row>
    <row r="82" spans="1:2" x14ac:dyDescent="0.3">
      <c r="A82" t="s">
        <v>25</v>
      </c>
    </row>
    <row r="84" spans="1:2" x14ac:dyDescent="0.3">
      <c r="A84" t="s">
        <v>26</v>
      </c>
    </row>
    <row r="85" spans="1:2" x14ac:dyDescent="0.3">
      <c r="A85" t="s">
        <v>27</v>
      </c>
    </row>
    <row r="87" spans="1:2" x14ac:dyDescent="0.3">
      <c r="A87" t="s">
        <v>28</v>
      </c>
      <c r="B87" t="s">
        <v>29</v>
      </c>
    </row>
    <row r="88" spans="1:2" x14ac:dyDescent="0.3">
      <c r="A88" t="s">
        <v>30</v>
      </c>
    </row>
    <row r="90" spans="1:2" x14ac:dyDescent="0.3">
      <c r="A90" t="s">
        <v>4</v>
      </c>
    </row>
    <row r="91" spans="1:2" x14ac:dyDescent="0.3">
      <c r="A91" t="s">
        <v>5</v>
      </c>
    </row>
    <row r="92" spans="1:2" x14ac:dyDescent="0.3">
      <c r="B92" t="s">
        <v>31</v>
      </c>
    </row>
    <row r="93" spans="1:2" x14ac:dyDescent="0.3">
      <c r="B93" t="s">
        <v>32</v>
      </c>
    </row>
    <row r="105" spans="1:4" x14ac:dyDescent="0.3">
      <c r="B105" s="2" t="s">
        <v>17</v>
      </c>
      <c r="C105">
        <f>+((C55-C56)-(0))/SQRT(C61^2/C64+C62^2/C65)</f>
        <v>1.1053645229688323</v>
      </c>
    </row>
    <row r="106" spans="1:4" x14ac:dyDescent="0.3">
      <c r="B106" t="s">
        <v>33</v>
      </c>
      <c r="C106">
        <f>20-1+20-1</f>
        <v>38</v>
      </c>
    </row>
    <row r="107" spans="1:4" x14ac:dyDescent="0.3">
      <c r="B107" t="s">
        <v>34</v>
      </c>
      <c r="D107" s="3">
        <f>_xlfn.T.TEST(B6:B25,C6:C25,2,3)</f>
        <v>0.27595598784577441</v>
      </c>
    </row>
    <row r="112" spans="1:4" x14ac:dyDescent="0.3">
      <c r="A112" t="s">
        <v>35</v>
      </c>
      <c r="B112" t="s">
        <v>36</v>
      </c>
    </row>
    <row r="113" spans="1:1" x14ac:dyDescent="0.3">
      <c r="A113" t="s">
        <v>37</v>
      </c>
    </row>
    <row r="114" spans="1:1" x14ac:dyDescent="0.3">
      <c r="A114" t="s">
        <v>38</v>
      </c>
    </row>
    <row r="115" spans="1:1" x14ac:dyDescent="0.3">
      <c r="A115" t="s">
        <v>39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I29"/>
  <sheetViews>
    <sheetView topLeftCell="A17" zoomScale="115" zoomScaleNormal="115" workbookViewId="0">
      <selection activeCell="F1" sqref="F1"/>
    </sheetView>
  </sheetViews>
  <sheetFormatPr baseColWidth="10" defaultColWidth="11.5546875" defaultRowHeight="14.4" x14ac:dyDescent="0.3"/>
  <cols>
    <col min="1" max="1" width="11.5546875" style="11"/>
    <col min="2" max="2" width="29.44140625" style="11" customWidth="1"/>
    <col min="3" max="3" width="30.109375" style="11" customWidth="1"/>
    <col min="4" max="16384" width="11.5546875" style="11"/>
  </cols>
  <sheetData>
    <row r="1" spans="9:9" x14ac:dyDescent="0.3">
      <c r="I1" s="26" t="s">
        <v>465</v>
      </c>
    </row>
    <row r="27" spans="2:3" x14ac:dyDescent="0.3">
      <c r="B27" s="27" t="s">
        <v>427</v>
      </c>
      <c r="C27" s="27" t="s">
        <v>428</v>
      </c>
    </row>
    <row r="28" spans="2:3" ht="28.8" x14ac:dyDescent="0.3">
      <c r="B28" s="27" t="s">
        <v>429</v>
      </c>
      <c r="C28" s="28" t="s">
        <v>430</v>
      </c>
    </row>
    <row r="29" spans="2:3" ht="28.8" x14ac:dyDescent="0.3">
      <c r="B29" s="27" t="s">
        <v>466</v>
      </c>
      <c r="C29" s="28" t="s">
        <v>467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3"/>
  <sheetViews>
    <sheetView topLeftCell="A19" zoomScale="150" workbookViewId="0">
      <selection activeCell="D36" sqref="D36"/>
    </sheetView>
  </sheetViews>
  <sheetFormatPr baseColWidth="10" defaultRowHeight="14.4" x14ac:dyDescent="0.3"/>
  <sheetData>
    <row r="1" spans="1:1" x14ac:dyDescent="0.3">
      <c r="A1" t="s">
        <v>85</v>
      </c>
    </row>
    <row r="3" spans="1:1" x14ac:dyDescent="0.3">
      <c r="A3" t="s">
        <v>86</v>
      </c>
    </row>
    <row r="4" spans="1:1" x14ac:dyDescent="0.3">
      <c r="A4" t="s">
        <v>87</v>
      </c>
    </row>
    <row r="5" spans="1:1" x14ac:dyDescent="0.3">
      <c r="A5" t="s">
        <v>88</v>
      </c>
    </row>
    <row r="6" spans="1:1" x14ac:dyDescent="0.3">
      <c r="A6" t="s">
        <v>89</v>
      </c>
    </row>
    <row r="7" spans="1:1" x14ac:dyDescent="0.3">
      <c r="A7" t="s">
        <v>90</v>
      </c>
    </row>
    <row r="8" spans="1:1" x14ac:dyDescent="0.3">
      <c r="A8" t="s">
        <v>91</v>
      </c>
    </row>
    <row r="9" spans="1:1" x14ac:dyDescent="0.3">
      <c r="A9" t="s">
        <v>92</v>
      </c>
    </row>
    <row r="10" spans="1:1" x14ac:dyDescent="0.3">
      <c r="A10" t="s">
        <v>93</v>
      </c>
    </row>
    <row r="12" spans="1:1" x14ac:dyDescent="0.3">
      <c r="A12" t="s">
        <v>4</v>
      </c>
    </row>
    <row r="13" spans="1:1" x14ac:dyDescent="0.3">
      <c r="A13" t="s">
        <v>94</v>
      </c>
    </row>
    <row r="14" spans="1:1" x14ac:dyDescent="0.3">
      <c r="A14" t="s">
        <v>95</v>
      </c>
    </row>
    <row r="15" spans="1:1" x14ac:dyDescent="0.3">
      <c r="A15" t="s">
        <v>8</v>
      </c>
    </row>
    <row r="18" spans="1:3" x14ac:dyDescent="0.3">
      <c r="A18" t="s">
        <v>50</v>
      </c>
    </row>
    <row r="19" spans="1:3" x14ac:dyDescent="0.3">
      <c r="A19" t="s">
        <v>96</v>
      </c>
    </row>
    <row r="21" spans="1:3" x14ac:dyDescent="0.3">
      <c r="A21" t="s">
        <v>97</v>
      </c>
    </row>
    <row r="22" spans="1:3" x14ac:dyDescent="0.3">
      <c r="A22" t="s">
        <v>98</v>
      </c>
    </row>
    <row r="31" spans="1:3" x14ac:dyDescent="0.3">
      <c r="B31" t="s">
        <v>16</v>
      </c>
      <c r="C31" s="2">
        <v>0.95</v>
      </c>
    </row>
    <row r="32" spans="1:3" x14ac:dyDescent="0.3">
      <c r="B32" t="s">
        <v>76</v>
      </c>
      <c r="C32">
        <v>100</v>
      </c>
    </row>
    <row r="33" spans="1:3" x14ac:dyDescent="0.3">
      <c r="B33" t="s">
        <v>99</v>
      </c>
      <c r="C33">
        <f>18/100</f>
        <v>0.18</v>
      </c>
    </row>
    <row r="34" spans="1:3" x14ac:dyDescent="0.3">
      <c r="B34" t="s">
        <v>100</v>
      </c>
      <c r="C34">
        <f>_xlfn.NORM.S.INV(C31)</f>
        <v>1.6448536269514715</v>
      </c>
    </row>
    <row r="36" spans="1:3" x14ac:dyDescent="0.3">
      <c r="B36" t="s">
        <v>102</v>
      </c>
      <c r="C36">
        <f>+C33-C34*SQRT((C33*(1-C33)/C32))</f>
        <v>0.11680678724542622</v>
      </c>
    </row>
    <row r="37" spans="1:3" x14ac:dyDescent="0.3">
      <c r="B37" t="s">
        <v>101</v>
      </c>
      <c r="C37">
        <f>+C33+C34*SQRT((C33*(1-C33)/C32))</f>
        <v>0.24319321275457378</v>
      </c>
    </row>
    <row r="40" spans="1:3" x14ac:dyDescent="0.3">
      <c r="A40" t="s">
        <v>103</v>
      </c>
    </row>
    <row r="41" spans="1:3" x14ac:dyDescent="0.3">
      <c r="A41" t="s">
        <v>104</v>
      </c>
    </row>
    <row r="42" spans="1:3" x14ac:dyDescent="0.3">
      <c r="A42" t="s">
        <v>105</v>
      </c>
    </row>
    <row r="43" spans="1:3" x14ac:dyDescent="0.3">
      <c r="A43" t="s">
        <v>106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BF6CE-C837-479E-BD30-CF12D9ADF416}">
  <dimension ref="B1:I29"/>
  <sheetViews>
    <sheetView zoomScale="115" zoomScaleNormal="115" workbookViewId="0">
      <selection activeCell="D28" sqref="D28"/>
    </sheetView>
  </sheetViews>
  <sheetFormatPr baseColWidth="10" defaultColWidth="11.5546875" defaultRowHeight="14.4" x14ac:dyDescent="0.3"/>
  <cols>
    <col min="1" max="1" width="11.5546875" style="11"/>
    <col min="2" max="2" width="29.44140625" style="11" customWidth="1"/>
    <col min="3" max="3" width="30.109375" style="11" customWidth="1"/>
    <col min="4" max="16384" width="11.5546875" style="11"/>
  </cols>
  <sheetData>
    <row r="1" spans="9:9" x14ac:dyDescent="0.3">
      <c r="I1" s="26" t="s">
        <v>465</v>
      </c>
    </row>
    <row r="27" spans="2:3" x14ac:dyDescent="0.3">
      <c r="B27" s="27" t="s">
        <v>427</v>
      </c>
      <c r="C27" s="27" t="s">
        <v>428</v>
      </c>
    </row>
    <row r="28" spans="2:3" ht="28.8" x14ac:dyDescent="0.3">
      <c r="B28" s="27" t="s">
        <v>429</v>
      </c>
      <c r="C28" s="28" t="s">
        <v>430</v>
      </c>
    </row>
    <row r="29" spans="2:3" ht="28.8" x14ac:dyDescent="0.3">
      <c r="B29" s="27" t="s">
        <v>466</v>
      </c>
      <c r="C29" s="28" t="s">
        <v>467</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4"/>
  <sheetViews>
    <sheetView workbookViewId="0"/>
  </sheetViews>
  <sheetFormatPr baseColWidth="10" defaultRowHeight="14.4" x14ac:dyDescent="0.3"/>
  <sheetData>
    <row r="1" spans="1:1" x14ac:dyDescent="0.3">
      <c r="A1" s="1" t="s">
        <v>107</v>
      </c>
    </row>
    <row r="3" spans="1:1" x14ac:dyDescent="0.3">
      <c r="A3" t="s">
        <v>108</v>
      </c>
    </row>
    <row r="4" spans="1:1" x14ac:dyDescent="0.3">
      <c r="A4" t="s">
        <v>109</v>
      </c>
    </row>
    <row r="14" spans="1:1" x14ac:dyDescent="0.3">
      <c r="A14" t="s">
        <v>110</v>
      </c>
    </row>
    <row r="15" spans="1:1" x14ac:dyDescent="0.3">
      <c r="A15" t="s">
        <v>111</v>
      </c>
    </row>
    <row r="16" spans="1:1" x14ac:dyDescent="0.3">
      <c r="A16" t="s">
        <v>112</v>
      </c>
    </row>
    <row r="17" spans="1:1" x14ac:dyDescent="0.3">
      <c r="A17" t="s">
        <v>113</v>
      </c>
    </row>
    <row r="18" spans="1:1" x14ac:dyDescent="0.3">
      <c r="A18" t="s">
        <v>114</v>
      </c>
    </row>
    <row r="21" spans="1:1" x14ac:dyDescent="0.3">
      <c r="A21" t="s">
        <v>4</v>
      </c>
    </row>
    <row r="22" spans="1:1" x14ac:dyDescent="0.3">
      <c r="A22" t="s">
        <v>117</v>
      </c>
    </row>
    <row r="23" spans="1:1" x14ac:dyDescent="0.3">
      <c r="A23" t="s">
        <v>118</v>
      </c>
    </row>
    <row r="24" spans="1:1" x14ac:dyDescent="0.3">
      <c r="A24" t="s">
        <v>119</v>
      </c>
    </row>
    <row r="25" spans="1:1" x14ac:dyDescent="0.3">
      <c r="A25" t="s">
        <v>120</v>
      </c>
    </row>
    <row r="27" spans="1:1" x14ac:dyDescent="0.3">
      <c r="A27" t="s">
        <v>8</v>
      </c>
    </row>
    <row r="28" spans="1:1" x14ac:dyDescent="0.3">
      <c r="A28" t="s">
        <v>73</v>
      </c>
    </row>
    <row r="29" spans="1:1" x14ac:dyDescent="0.3">
      <c r="A29" t="s">
        <v>96</v>
      </c>
    </row>
    <row r="32" spans="1:1" x14ac:dyDescent="0.3">
      <c r="A32" t="s">
        <v>121</v>
      </c>
    </row>
    <row r="33" spans="1:3" x14ac:dyDescent="0.3">
      <c r="A33" t="s">
        <v>122</v>
      </c>
    </row>
    <row r="35" spans="1:3" x14ac:dyDescent="0.3">
      <c r="B35" t="s">
        <v>115</v>
      </c>
      <c r="C35">
        <v>0.45</v>
      </c>
    </row>
    <row r="36" spans="1:3" x14ac:dyDescent="0.3">
      <c r="B36" t="s">
        <v>76</v>
      </c>
      <c r="C36">
        <v>1000</v>
      </c>
    </row>
    <row r="37" spans="1:3" x14ac:dyDescent="0.3">
      <c r="B37" t="s">
        <v>116</v>
      </c>
      <c r="C37">
        <f>419/C36</f>
        <v>0.41899999999999998</v>
      </c>
    </row>
    <row r="39" spans="1:3" x14ac:dyDescent="0.3">
      <c r="B39" t="s">
        <v>100</v>
      </c>
      <c r="C39">
        <f>+(C37-C35)/SQRT(C35*(1-C35)/C36)</f>
        <v>-1.970489351107559</v>
      </c>
    </row>
    <row r="40" spans="1:3" x14ac:dyDescent="0.3">
      <c r="B40" t="s">
        <v>492</v>
      </c>
      <c r="C40">
        <f>_xlfn.NORM.S.DIST(C39,TRUE)</f>
        <v>2.4391157120813849E-2</v>
      </c>
    </row>
    <row r="42" spans="1:3" x14ac:dyDescent="0.3">
      <c r="A42" t="s">
        <v>123</v>
      </c>
    </row>
    <row r="43" spans="1:3" x14ac:dyDescent="0.3">
      <c r="A43" t="s">
        <v>124</v>
      </c>
    </row>
    <row r="44" spans="1:3" x14ac:dyDescent="0.3">
      <c r="A44" t="s">
        <v>125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58778-EC26-47D8-9122-7F0A4D33733E}">
  <dimension ref="B1:I43"/>
  <sheetViews>
    <sheetView zoomScale="115" zoomScaleNormal="115" workbookViewId="0">
      <selection activeCell="G5" sqref="G5"/>
    </sheetView>
  </sheetViews>
  <sheetFormatPr baseColWidth="10" defaultColWidth="11.5546875" defaultRowHeight="14.4" x14ac:dyDescent="0.3"/>
  <cols>
    <col min="1" max="1" width="11.5546875" style="11"/>
    <col min="2" max="2" width="29.44140625" style="11" customWidth="1"/>
    <col min="3" max="3" width="30.109375" style="11" customWidth="1"/>
    <col min="4" max="16384" width="11.5546875" style="11"/>
  </cols>
  <sheetData>
    <row r="1" spans="9:9" x14ac:dyDescent="0.3">
      <c r="I1" s="26" t="s">
        <v>473</v>
      </c>
    </row>
    <row r="40" spans="2:3" x14ac:dyDescent="0.3">
      <c r="B40" s="27" t="s">
        <v>427</v>
      </c>
      <c r="C40" s="27" t="s">
        <v>428</v>
      </c>
    </row>
    <row r="41" spans="2:3" ht="30" customHeight="1" x14ac:dyDescent="0.3">
      <c r="B41" s="28" t="s">
        <v>450</v>
      </c>
      <c r="C41" s="28" t="s">
        <v>468</v>
      </c>
    </row>
    <row r="42" spans="2:3" ht="43.2" x14ac:dyDescent="0.3">
      <c r="B42" s="28" t="s">
        <v>472</v>
      </c>
      <c r="C42" s="28" t="s">
        <v>469</v>
      </c>
    </row>
    <row r="43" spans="2:3" ht="28.8" x14ac:dyDescent="0.3">
      <c r="B43" s="28" t="s">
        <v>471</v>
      </c>
      <c r="C43" s="28" t="s">
        <v>470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53"/>
  <sheetViews>
    <sheetView zoomScaleNormal="100" workbookViewId="0"/>
  </sheetViews>
  <sheetFormatPr baseColWidth="10" defaultRowHeight="14.4" x14ac:dyDescent="0.3"/>
  <sheetData>
    <row r="1" spans="1:1" x14ac:dyDescent="0.3">
      <c r="A1" s="1" t="s">
        <v>126</v>
      </c>
    </row>
    <row r="3" spans="1:1" x14ac:dyDescent="0.3">
      <c r="A3" t="s">
        <v>127</v>
      </c>
    </row>
    <row r="4" spans="1:1" x14ac:dyDescent="0.3">
      <c r="A4" t="s">
        <v>128</v>
      </c>
    </row>
    <row r="5" spans="1:1" x14ac:dyDescent="0.3">
      <c r="A5" t="s">
        <v>129</v>
      </c>
    </row>
    <row r="8" spans="1:1" x14ac:dyDescent="0.3">
      <c r="A8" t="s">
        <v>130</v>
      </c>
    </row>
    <row r="9" spans="1:1" x14ac:dyDescent="0.3">
      <c r="A9" t="s">
        <v>131</v>
      </c>
    </row>
    <row r="10" spans="1:1" x14ac:dyDescent="0.3">
      <c r="A10" t="s">
        <v>132</v>
      </c>
    </row>
    <row r="11" spans="1:1" x14ac:dyDescent="0.3">
      <c r="A11" t="s">
        <v>133</v>
      </c>
    </row>
    <row r="12" spans="1:1" x14ac:dyDescent="0.3">
      <c r="A12" t="s">
        <v>134</v>
      </c>
    </row>
    <row r="13" spans="1:1" x14ac:dyDescent="0.3">
      <c r="A13" t="s">
        <v>135</v>
      </c>
    </row>
    <row r="15" spans="1:1" x14ac:dyDescent="0.3">
      <c r="A15" t="s">
        <v>4</v>
      </c>
    </row>
    <row r="16" spans="1:1" x14ac:dyDescent="0.3">
      <c r="A16" t="s">
        <v>136</v>
      </c>
    </row>
    <row r="19" spans="1:2" x14ac:dyDescent="0.3">
      <c r="A19" t="s">
        <v>139</v>
      </c>
      <c r="B19">
        <v>200</v>
      </c>
    </row>
    <row r="20" spans="1:2" x14ac:dyDescent="0.3">
      <c r="A20" t="s">
        <v>140</v>
      </c>
      <c r="B20">
        <v>200</v>
      </c>
    </row>
    <row r="21" spans="1:2" x14ac:dyDescent="0.3">
      <c r="A21" t="s">
        <v>137</v>
      </c>
      <c r="B21">
        <f>158/B19</f>
        <v>0.79</v>
      </c>
    </row>
    <row r="22" spans="1:2" x14ac:dyDescent="0.3">
      <c r="A22" t="s">
        <v>138</v>
      </c>
      <c r="B22">
        <f>176/B20</f>
        <v>0.88</v>
      </c>
    </row>
    <row r="24" spans="1:2" x14ac:dyDescent="0.3">
      <c r="A24" t="s">
        <v>8</v>
      </c>
    </row>
    <row r="25" spans="1:2" x14ac:dyDescent="0.3">
      <c r="A25" t="s">
        <v>141</v>
      </c>
    </row>
    <row r="26" spans="1:2" x14ac:dyDescent="0.3">
      <c r="A26" t="s">
        <v>142</v>
      </c>
    </row>
    <row r="27" spans="1:2" x14ac:dyDescent="0.3">
      <c r="A27" t="s">
        <v>143</v>
      </c>
    </row>
    <row r="30" spans="1:2" x14ac:dyDescent="0.3">
      <c r="A30" t="s">
        <v>144</v>
      </c>
    </row>
    <row r="31" spans="1:2" x14ac:dyDescent="0.3">
      <c r="A31" t="s">
        <v>145</v>
      </c>
    </row>
    <row r="39" spans="1:3" x14ac:dyDescent="0.3">
      <c r="B39" s="39" t="s">
        <v>476</v>
      </c>
      <c r="C39" s="40" t="s">
        <v>477</v>
      </c>
    </row>
    <row r="40" spans="1:3" x14ac:dyDescent="0.3">
      <c r="A40" t="s">
        <v>16</v>
      </c>
      <c r="B40">
        <v>0.995</v>
      </c>
      <c r="C40" s="5">
        <v>0.99</v>
      </c>
    </row>
    <row r="41" spans="1:3" x14ac:dyDescent="0.3">
      <c r="A41" t="s">
        <v>100</v>
      </c>
      <c r="B41">
        <f>_xlfn.NORM.S.INV(B40)</f>
        <v>2.5758293035488999</v>
      </c>
      <c r="C41" s="5">
        <f>_xlfn.NORM.S.INV(C40)</f>
        <v>2.3263478740408408</v>
      </c>
    </row>
    <row r="42" spans="1:3" x14ac:dyDescent="0.3">
      <c r="C42" s="5"/>
    </row>
    <row r="43" spans="1:3" x14ac:dyDescent="0.3">
      <c r="A43" t="s">
        <v>102</v>
      </c>
      <c r="B43">
        <f>+(B21-B22)-B41*SQRT((B21*(1-B21)/B19)+(B22*(1-B22)/B20))</f>
        <v>-0.1849045422300023</v>
      </c>
      <c r="C43" s="5">
        <f>+(B21-B22)-C41*SQRT((B21*(1-B21)/B19)+(B22*(1-B22)/B20))</f>
        <v>-0.17571258186611963</v>
      </c>
    </row>
    <row r="44" spans="1:3" x14ac:dyDescent="0.3">
      <c r="A44" t="s">
        <v>101</v>
      </c>
      <c r="B44">
        <f>+(B21-B22)+B41*SQRT((B21*(1-B21)/B19)+(B22*(1-B22)/B20))</f>
        <v>4.9045422300023483E-3</v>
      </c>
      <c r="C44" s="5">
        <f>+(B21-B22)+C41*SQRT((B21*(1-B21)/B19)+(B22*(1-B22)/B20))</f>
        <v>-4.2874181338803108E-3</v>
      </c>
    </row>
    <row r="46" spans="1:3" x14ac:dyDescent="0.3">
      <c r="A46" t="s">
        <v>146</v>
      </c>
    </row>
    <row r="47" spans="1:3" x14ac:dyDescent="0.3">
      <c r="A47" t="s">
        <v>147</v>
      </c>
    </row>
    <row r="48" spans="1:3" x14ac:dyDescent="0.3">
      <c r="A48" t="s">
        <v>148</v>
      </c>
    </row>
    <row r="49" spans="1:1" x14ac:dyDescent="0.3">
      <c r="A49" t="s">
        <v>149</v>
      </c>
    </row>
    <row r="50" spans="1:1" x14ac:dyDescent="0.3">
      <c r="A50" t="s">
        <v>150</v>
      </c>
    </row>
    <row r="51" spans="1:1" x14ac:dyDescent="0.3">
      <c r="A51" t="s">
        <v>151</v>
      </c>
    </row>
    <row r="52" spans="1:1" x14ac:dyDescent="0.3">
      <c r="A52" s="5" t="s">
        <v>474</v>
      </c>
    </row>
    <row r="53" spans="1:1" x14ac:dyDescent="0.3">
      <c r="A53" s="5" t="s">
        <v>475</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56F32-4154-47E5-9725-873E268CC860}">
  <dimension ref="B1:I51"/>
  <sheetViews>
    <sheetView topLeftCell="A29" zoomScale="115" zoomScaleNormal="115" workbookViewId="0">
      <selection activeCell="F8" sqref="F8"/>
    </sheetView>
  </sheetViews>
  <sheetFormatPr baseColWidth="10" defaultColWidth="11.5546875" defaultRowHeight="14.4" x14ac:dyDescent="0.3"/>
  <cols>
    <col min="1" max="1" width="11.5546875" style="11"/>
    <col min="2" max="2" width="29.44140625" style="11" customWidth="1"/>
    <col min="3" max="3" width="30.109375" style="11" customWidth="1"/>
    <col min="4" max="16384" width="11.5546875" style="11"/>
  </cols>
  <sheetData>
    <row r="1" spans="9:9" x14ac:dyDescent="0.3">
      <c r="I1" s="26" t="s">
        <v>473</v>
      </c>
    </row>
    <row r="48" spans="2:3" x14ac:dyDescent="0.3">
      <c r="B48" s="27" t="s">
        <v>427</v>
      </c>
      <c r="C48" s="27" t="s">
        <v>428</v>
      </c>
    </row>
    <row r="49" spans="2:3" ht="30" customHeight="1" x14ac:dyDescent="0.3">
      <c r="B49" s="28" t="s">
        <v>450</v>
      </c>
      <c r="C49" s="28" t="s">
        <v>468</v>
      </c>
    </row>
    <row r="50" spans="2:3" ht="43.2" x14ac:dyDescent="0.3">
      <c r="B50" s="28" t="s">
        <v>472</v>
      </c>
      <c r="C50" s="28" t="s">
        <v>469</v>
      </c>
    </row>
    <row r="51" spans="2:3" ht="28.8" x14ac:dyDescent="0.3">
      <c r="B51" s="28" t="s">
        <v>471</v>
      </c>
      <c r="C51" s="28" t="s">
        <v>470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62"/>
  <sheetViews>
    <sheetView zoomScaleNormal="100" workbookViewId="0"/>
  </sheetViews>
  <sheetFormatPr baseColWidth="10" defaultRowHeight="14.4" x14ac:dyDescent="0.3"/>
  <sheetData>
    <row r="1" spans="1:1" x14ac:dyDescent="0.3">
      <c r="A1" s="1" t="s">
        <v>152</v>
      </c>
    </row>
    <row r="3" spans="1:1" x14ac:dyDescent="0.3">
      <c r="A3" t="s">
        <v>153</v>
      </c>
    </row>
    <row r="4" spans="1:1" x14ac:dyDescent="0.3">
      <c r="A4" t="s">
        <v>154</v>
      </c>
    </row>
    <row r="6" spans="1:1" x14ac:dyDescent="0.3">
      <c r="A6" t="s">
        <v>155</v>
      </c>
    </row>
    <row r="7" spans="1:1" x14ac:dyDescent="0.3">
      <c r="A7" t="s">
        <v>156</v>
      </c>
    </row>
    <row r="8" spans="1:1" x14ac:dyDescent="0.3">
      <c r="A8" t="s">
        <v>157</v>
      </c>
    </row>
    <row r="9" spans="1:1" x14ac:dyDescent="0.3">
      <c r="A9" t="s">
        <v>158</v>
      </c>
    </row>
    <row r="10" spans="1:1" x14ac:dyDescent="0.3">
      <c r="A10" t="s">
        <v>159</v>
      </c>
    </row>
    <row r="11" spans="1:1" x14ac:dyDescent="0.3">
      <c r="A11" t="s">
        <v>160</v>
      </c>
    </row>
    <row r="12" spans="1:1" x14ac:dyDescent="0.3">
      <c r="A12" t="s">
        <v>161</v>
      </c>
    </row>
    <row r="13" spans="1:1" x14ac:dyDescent="0.3">
      <c r="A13" t="s">
        <v>162</v>
      </c>
    </row>
    <row r="14" spans="1:1" x14ac:dyDescent="0.3">
      <c r="A14" t="s">
        <v>163</v>
      </c>
    </row>
    <row r="15" spans="1:1" x14ac:dyDescent="0.3">
      <c r="A15" t="s">
        <v>164</v>
      </c>
    </row>
    <row r="16" spans="1:1" x14ac:dyDescent="0.3">
      <c r="A16" t="s">
        <v>165</v>
      </c>
    </row>
    <row r="19" spans="1:1" x14ac:dyDescent="0.3">
      <c r="A19" t="s">
        <v>4</v>
      </c>
    </row>
    <row r="20" spans="1:1" x14ac:dyDescent="0.3">
      <c r="A20" t="s">
        <v>5</v>
      </c>
    </row>
    <row r="21" spans="1:1" x14ac:dyDescent="0.3">
      <c r="A21" t="s">
        <v>166</v>
      </c>
    </row>
    <row r="22" spans="1:1" x14ac:dyDescent="0.3">
      <c r="A22" t="s">
        <v>167</v>
      </c>
    </row>
    <row r="23" spans="1:1" x14ac:dyDescent="0.3">
      <c r="A23" t="s">
        <v>168</v>
      </c>
    </row>
    <row r="24" spans="1:1" x14ac:dyDescent="0.3">
      <c r="A24" t="s">
        <v>169</v>
      </c>
    </row>
    <row r="27" spans="1:1" x14ac:dyDescent="0.3">
      <c r="A27" t="s">
        <v>170</v>
      </c>
    </row>
    <row r="28" spans="1:1" x14ac:dyDescent="0.3">
      <c r="A28" t="s">
        <v>171</v>
      </c>
    </row>
    <row r="31" spans="1:1" x14ac:dyDescent="0.3">
      <c r="A31" t="s">
        <v>8</v>
      </c>
    </row>
    <row r="32" spans="1:1" x14ac:dyDescent="0.3">
      <c r="A32" t="s">
        <v>141</v>
      </c>
    </row>
    <row r="33" spans="1:4" x14ac:dyDescent="0.3">
      <c r="A33" t="s">
        <v>142</v>
      </c>
    </row>
    <row r="34" spans="1:4" x14ac:dyDescent="0.3">
      <c r="A34" t="s">
        <v>143</v>
      </c>
    </row>
    <row r="36" spans="1:4" x14ac:dyDescent="0.3">
      <c r="A36" t="s">
        <v>172</v>
      </c>
    </row>
    <row r="37" spans="1:4" x14ac:dyDescent="0.3">
      <c r="A37" t="s">
        <v>173</v>
      </c>
    </row>
    <row r="47" spans="1:4" x14ac:dyDescent="0.3">
      <c r="A47" t="s">
        <v>139</v>
      </c>
      <c r="B47">
        <v>500</v>
      </c>
      <c r="C47">
        <v>323</v>
      </c>
      <c r="D47">
        <f>+B47-C47</f>
        <v>177</v>
      </c>
    </row>
    <row r="48" spans="1:4" x14ac:dyDescent="0.3">
      <c r="A48" t="s">
        <v>140</v>
      </c>
      <c r="B48">
        <v>450</v>
      </c>
      <c r="C48">
        <v>279</v>
      </c>
      <c r="D48">
        <f>+B48-C48</f>
        <v>171</v>
      </c>
    </row>
    <row r="50" spans="1:3" x14ac:dyDescent="0.3">
      <c r="A50" t="s">
        <v>175</v>
      </c>
      <c r="B50">
        <f>+C47/B47</f>
        <v>0.64600000000000002</v>
      </c>
    </row>
    <row r="51" spans="1:3" x14ac:dyDescent="0.3">
      <c r="A51" t="s">
        <v>176</v>
      </c>
      <c r="B51">
        <f>+C48/B48</f>
        <v>0.62</v>
      </c>
    </row>
    <row r="53" spans="1:3" x14ac:dyDescent="0.3">
      <c r="A53" t="s">
        <v>174</v>
      </c>
      <c r="C53" s="4">
        <f>+(C47+C48)/(B47+B48)</f>
        <v>0.63368421052631574</v>
      </c>
    </row>
    <row r="55" spans="1:3" x14ac:dyDescent="0.3">
      <c r="A55" t="s">
        <v>100</v>
      </c>
      <c r="B55">
        <f>+(B50-B51)/SQRT(C53*(1-C53)*(1/B47+1/B48))</f>
        <v>0.83049790657545464</v>
      </c>
    </row>
    <row r="56" spans="1:3" x14ac:dyDescent="0.3">
      <c r="A56" t="s">
        <v>99</v>
      </c>
      <c r="B56">
        <f>1-_xlfn.NORM.S.DIST(B55,TRUE)</f>
        <v>0.20312866547288633</v>
      </c>
      <c r="C56" s="5" t="s">
        <v>181</v>
      </c>
    </row>
    <row r="59" spans="1:3" x14ac:dyDescent="0.3">
      <c r="A59" t="s">
        <v>177</v>
      </c>
    </row>
    <row r="60" spans="1:3" x14ac:dyDescent="0.3">
      <c r="A60" t="s">
        <v>178</v>
      </c>
    </row>
    <row r="61" spans="1:3" x14ac:dyDescent="0.3">
      <c r="A61" t="s">
        <v>179</v>
      </c>
    </row>
    <row r="62" spans="1:3" x14ac:dyDescent="0.3">
      <c r="A62" t="s">
        <v>180</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8472C-C073-4C56-9653-584C93B00FA3}">
  <dimension ref="B1:I22"/>
  <sheetViews>
    <sheetView zoomScale="115" zoomScaleNormal="115" workbookViewId="0">
      <selection activeCell="G31" sqref="G31"/>
    </sheetView>
  </sheetViews>
  <sheetFormatPr baseColWidth="10" defaultColWidth="11.5546875" defaultRowHeight="14.4" x14ac:dyDescent="0.3"/>
  <cols>
    <col min="1" max="1" width="11.5546875" style="11"/>
    <col min="2" max="2" width="29.44140625" style="11" customWidth="1"/>
    <col min="3" max="3" width="30.109375" style="11" customWidth="1"/>
    <col min="4" max="16384" width="11.5546875" style="11"/>
  </cols>
  <sheetData>
    <row r="1" spans="9:9" x14ac:dyDescent="0.3">
      <c r="I1" s="26" t="s">
        <v>473</v>
      </c>
    </row>
    <row r="19" spans="2:3" x14ac:dyDescent="0.3">
      <c r="B19" s="27" t="s">
        <v>427</v>
      </c>
      <c r="C19" s="27" t="s">
        <v>428</v>
      </c>
    </row>
    <row r="20" spans="2:3" ht="30" customHeight="1" x14ac:dyDescent="0.3">
      <c r="B20" s="28" t="s">
        <v>478</v>
      </c>
      <c r="C20" s="28" t="s">
        <v>481</v>
      </c>
    </row>
    <row r="21" spans="2:3" ht="28.8" x14ac:dyDescent="0.3">
      <c r="B21" s="28" t="s">
        <v>479</v>
      </c>
      <c r="C21" s="28" t="s">
        <v>482</v>
      </c>
    </row>
    <row r="22" spans="2:3" x14ac:dyDescent="0.3">
      <c r="B22" s="28" t="s">
        <v>480</v>
      </c>
      <c r="C22" s="28" t="s">
        <v>483</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43"/>
  <sheetViews>
    <sheetView topLeftCell="A13" zoomScale="83" workbookViewId="0">
      <selection activeCell="B37" sqref="B37"/>
    </sheetView>
  </sheetViews>
  <sheetFormatPr baseColWidth="10" defaultRowHeight="14.4" x14ac:dyDescent="0.3"/>
  <sheetData>
    <row r="1" spans="1:8" x14ac:dyDescent="0.3">
      <c r="A1" s="1" t="s">
        <v>210</v>
      </c>
    </row>
    <row r="3" spans="1:8" x14ac:dyDescent="0.3">
      <c r="A3" t="s">
        <v>182</v>
      </c>
    </row>
    <row r="4" spans="1:8" x14ac:dyDescent="0.3">
      <c r="A4" t="s">
        <v>183</v>
      </c>
    </row>
    <row r="5" spans="1:8" x14ac:dyDescent="0.3">
      <c r="A5" t="s">
        <v>184</v>
      </c>
    </row>
    <row r="6" spans="1:8" x14ac:dyDescent="0.3">
      <c r="A6" t="s">
        <v>185</v>
      </c>
    </row>
    <row r="7" spans="1:8" x14ac:dyDescent="0.3">
      <c r="A7" t="s">
        <v>186</v>
      </c>
    </row>
    <row r="8" spans="1:8" x14ac:dyDescent="0.3">
      <c r="A8" t="s">
        <v>187</v>
      </c>
    </row>
    <row r="9" spans="1:8" x14ac:dyDescent="0.3">
      <c r="A9" t="s">
        <v>188</v>
      </c>
    </row>
    <row r="10" spans="1:8" x14ac:dyDescent="0.3">
      <c r="A10" t="s">
        <v>189</v>
      </c>
    </row>
    <row r="11" spans="1:8" x14ac:dyDescent="0.3">
      <c r="A11" t="s">
        <v>190</v>
      </c>
    </row>
    <row r="12" spans="1:8" x14ac:dyDescent="0.3">
      <c r="A12" t="s">
        <v>191</v>
      </c>
    </row>
    <row r="13" spans="1:8" x14ac:dyDescent="0.3">
      <c r="A13" t="s">
        <v>192</v>
      </c>
    </row>
    <row r="14" spans="1:8" x14ac:dyDescent="0.3">
      <c r="A14" t="s">
        <v>193</v>
      </c>
    </row>
    <row r="16" spans="1:8" x14ac:dyDescent="0.3">
      <c r="B16" t="s">
        <v>196</v>
      </c>
      <c r="C16" t="s">
        <v>197</v>
      </c>
      <c r="D16" t="s">
        <v>199</v>
      </c>
      <c r="E16" t="s">
        <v>200</v>
      </c>
      <c r="F16" t="s">
        <v>198</v>
      </c>
      <c r="G16" t="s">
        <v>201</v>
      </c>
      <c r="H16" t="s">
        <v>202</v>
      </c>
    </row>
    <row r="17" spans="1:8" x14ac:dyDescent="0.3">
      <c r="A17" t="s">
        <v>194</v>
      </c>
      <c r="B17">
        <v>6</v>
      </c>
      <c r="C17">
        <v>6</v>
      </c>
      <c r="D17">
        <v>5</v>
      </c>
      <c r="E17">
        <v>15</v>
      </c>
      <c r="F17">
        <v>9</v>
      </c>
      <c r="G17">
        <v>15</v>
      </c>
      <c r="H17">
        <v>56</v>
      </c>
    </row>
    <row r="18" spans="1:8" x14ac:dyDescent="0.3">
      <c r="A18" t="s">
        <v>195</v>
      </c>
      <c r="B18">
        <f>+H18*0.13</f>
        <v>7.28</v>
      </c>
      <c r="C18">
        <f>0.14*H18</f>
        <v>7.8400000000000007</v>
      </c>
      <c r="D18">
        <f>0.13*H18</f>
        <v>7.28</v>
      </c>
      <c r="E18">
        <f>0.2*H18</f>
        <v>11.200000000000001</v>
      </c>
      <c r="F18">
        <f>0.16*H18</f>
        <v>8.9600000000000009</v>
      </c>
      <c r="G18">
        <f>0.24*H18</f>
        <v>13.44</v>
      </c>
      <c r="H18">
        <v>56</v>
      </c>
    </row>
    <row r="20" spans="1:8" x14ac:dyDescent="0.3">
      <c r="A20" t="s">
        <v>4</v>
      </c>
    </row>
    <row r="21" spans="1:8" x14ac:dyDescent="0.3">
      <c r="A21" t="s">
        <v>203</v>
      </c>
    </row>
    <row r="22" spans="1:8" x14ac:dyDescent="0.3">
      <c r="A22" t="s">
        <v>204</v>
      </c>
    </row>
    <row r="23" spans="1:8" x14ac:dyDescent="0.3">
      <c r="A23" t="s">
        <v>205</v>
      </c>
    </row>
    <row r="24" spans="1:8" x14ac:dyDescent="0.3">
      <c r="A24" t="s">
        <v>206</v>
      </c>
    </row>
    <row r="25" spans="1:8" x14ac:dyDescent="0.3">
      <c r="A25" t="s">
        <v>207</v>
      </c>
    </row>
    <row r="26" spans="1:8" x14ac:dyDescent="0.3">
      <c r="A26" t="s">
        <v>208</v>
      </c>
    </row>
    <row r="27" spans="1:8" x14ac:dyDescent="0.3">
      <c r="A27" t="s">
        <v>209</v>
      </c>
    </row>
    <row r="31" spans="1:8" x14ac:dyDescent="0.3">
      <c r="A31" t="s">
        <v>8</v>
      </c>
    </row>
    <row r="32" spans="1:8" x14ac:dyDescent="0.3">
      <c r="A32" t="s">
        <v>211</v>
      </c>
    </row>
    <row r="33" spans="1:2" x14ac:dyDescent="0.3">
      <c r="A33" t="s">
        <v>212</v>
      </c>
    </row>
    <row r="34" spans="1:2" x14ac:dyDescent="0.3">
      <c r="A34" t="s">
        <v>213</v>
      </c>
    </row>
    <row r="36" spans="1:2" x14ac:dyDescent="0.3">
      <c r="A36" t="s">
        <v>214</v>
      </c>
      <c r="B36">
        <f>+(B17-B18)^2/B18+(C17-C18)^2/C18+(D17-D18)^2/D18+(E17-E18)^2/E18+(F17-F18)^2/F18+(G17-G18)^2/G18</f>
        <v>2.8414933281004711</v>
      </c>
    </row>
    <row r="37" spans="1:2" x14ac:dyDescent="0.3">
      <c r="A37" t="s">
        <v>99</v>
      </c>
      <c r="B37">
        <f>CHIDIST(B36,5)</f>
        <v>0.72440693713366711</v>
      </c>
    </row>
    <row r="40" spans="1:2" x14ac:dyDescent="0.3">
      <c r="A40" t="s">
        <v>215</v>
      </c>
    </row>
    <row r="41" spans="1:2" x14ac:dyDescent="0.3">
      <c r="A41" t="s">
        <v>216</v>
      </c>
    </row>
    <row r="42" spans="1:2" x14ac:dyDescent="0.3">
      <c r="A42" t="s">
        <v>217</v>
      </c>
    </row>
    <row r="43" spans="1:2" x14ac:dyDescent="0.3">
      <c r="A43" t="s">
        <v>218</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E5C18-6EC9-427F-8871-02F550352AFE}">
  <dimension ref="B1:I46"/>
  <sheetViews>
    <sheetView topLeftCell="A41" zoomScale="115" zoomScaleNormal="115" workbookViewId="0">
      <selection activeCell="G30" sqref="G30"/>
    </sheetView>
  </sheetViews>
  <sheetFormatPr baseColWidth="10" defaultColWidth="11.5546875" defaultRowHeight="14.4" x14ac:dyDescent="0.3"/>
  <cols>
    <col min="1" max="1" width="11.5546875" style="11"/>
    <col min="2" max="2" width="29.44140625" style="11" customWidth="1"/>
    <col min="3" max="3" width="30.109375" style="11" customWidth="1"/>
    <col min="4" max="16384" width="11.5546875" style="11"/>
  </cols>
  <sheetData>
    <row r="1" spans="9:9" x14ac:dyDescent="0.3">
      <c r="I1" s="26" t="s">
        <v>473</v>
      </c>
    </row>
    <row r="43" spans="2:3" x14ac:dyDescent="0.3">
      <c r="B43" s="27" t="s">
        <v>427</v>
      </c>
      <c r="C43" s="27" t="s">
        <v>428</v>
      </c>
    </row>
    <row r="44" spans="2:3" ht="30" customHeight="1" x14ac:dyDescent="0.3">
      <c r="B44" s="28" t="s">
        <v>478</v>
      </c>
      <c r="C44" s="28" t="s">
        <v>481</v>
      </c>
    </row>
    <row r="45" spans="2:3" ht="28.8" x14ac:dyDescent="0.3">
      <c r="B45" s="28" t="s">
        <v>484</v>
      </c>
      <c r="C45" s="28" t="s">
        <v>485</v>
      </c>
    </row>
    <row r="46" spans="2:3" x14ac:dyDescent="0.3">
      <c r="B46" s="28" t="s">
        <v>480</v>
      </c>
      <c r="C46" s="28" t="s">
        <v>483</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64"/>
  <sheetViews>
    <sheetView workbookViewId="0"/>
  </sheetViews>
  <sheetFormatPr baseColWidth="10" defaultRowHeight="14.4" x14ac:dyDescent="0.3"/>
  <sheetData>
    <row r="1" spans="1:1" x14ac:dyDescent="0.3">
      <c r="A1" s="1" t="s">
        <v>219</v>
      </c>
    </row>
    <row r="3" spans="1:1" x14ac:dyDescent="0.3">
      <c r="A3" t="s">
        <v>220</v>
      </c>
    </row>
    <row r="4" spans="1:1" x14ac:dyDescent="0.3">
      <c r="A4" t="s">
        <v>221</v>
      </c>
    </row>
    <row r="5" spans="1:1" x14ac:dyDescent="0.3">
      <c r="A5" t="s">
        <v>222</v>
      </c>
    </row>
    <row r="6" spans="1:1" x14ac:dyDescent="0.3">
      <c r="A6" t="s">
        <v>223</v>
      </c>
    </row>
    <row r="7" spans="1:1" x14ac:dyDescent="0.3">
      <c r="A7" t="s">
        <v>224</v>
      </c>
    </row>
    <row r="9" spans="1:1" x14ac:dyDescent="0.3">
      <c r="A9" t="s">
        <v>225</v>
      </c>
    </row>
    <row r="10" spans="1:1" x14ac:dyDescent="0.3">
      <c r="A10" t="s">
        <v>226</v>
      </c>
    </row>
    <row r="11" spans="1:1" x14ac:dyDescent="0.3">
      <c r="A11" t="s">
        <v>227</v>
      </c>
    </row>
    <row r="12" spans="1:1" x14ac:dyDescent="0.3">
      <c r="A12" t="s">
        <v>228</v>
      </c>
    </row>
    <row r="13" spans="1:1" x14ac:dyDescent="0.3">
      <c r="A13" t="s">
        <v>229</v>
      </c>
    </row>
    <row r="14" spans="1:1" x14ac:dyDescent="0.3">
      <c r="A14" t="s">
        <v>230</v>
      </c>
    </row>
    <row r="15" spans="1:1" x14ac:dyDescent="0.3">
      <c r="A15" t="s">
        <v>231</v>
      </c>
    </row>
    <row r="16" spans="1:1" x14ac:dyDescent="0.3">
      <c r="A16" t="s">
        <v>232</v>
      </c>
    </row>
    <row r="18" spans="1:8" x14ac:dyDescent="0.3">
      <c r="C18" t="s">
        <v>194</v>
      </c>
      <c r="G18" t="s">
        <v>195</v>
      </c>
    </row>
    <row r="19" spans="1:8" x14ac:dyDescent="0.3">
      <c r="A19" t="s">
        <v>233</v>
      </c>
      <c r="B19" t="s">
        <v>234</v>
      </c>
      <c r="C19" t="s">
        <v>235</v>
      </c>
      <c r="D19" t="s">
        <v>202</v>
      </c>
      <c r="F19" t="s">
        <v>234</v>
      </c>
      <c r="G19" t="s">
        <v>235</v>
      </c>
      <c r="H19" t="s">
        <v>202</v>
      </c>
    </row>
    <row r="20" spans="1:8" x14ac:dyDescent="0.3">
      <c r="A20" t="s">
        <v>236</v>
      </c>
      <c r="B20">
        <v>96</v>
      </c>
      <c r="C20">
        <v>144</v>
      </c>
      <c r="D20">
        <f>SUM(B20:C20)</f>
        <v>240</v>
      </c>
      <c r="F20">
        <f>+$D20/$D$25*B$25</f>
        <v>94.576271186440678</v>
      </c>
      <c r="G20">
        <f t="shared" ref="G20:G24" si="0">+$D20/$D$25*C$25</f>
        <v>145.42372881355934</v>
      </c>
      <c r="H20">
        <f>SUM(F20:G20)</f>
        <v>240</v>
      </c>
    </row>
    <row r="21" spans="1:8" x14ac:dyDescent="0.3">
      <c r="A21" t="s">
        <v>237</v>
      </c>
      <c r="B21">
        <v>89</v>
      </c>
      <c r="C21">
        <v>151</v>
      </c>
      <c r="D21">
        <f t="shared" ref="D21:D24" si="1">SUM(B21:C21)</f>
        <v>240</v>
      </c>
      <c r="F21">
        <f t="shared" ref="F21:F24" si="2">+$D21/$D$25*B$25</f>
        <v>94.576271186440678</v>
      </c>
      <c r="G21">
        <f t="shared" si="0"/>
        <v>145.42372881355934</v>
      </c>
      <c r="H21">
        <f t="shared" ref="H21:H24" si="3">SUM(F21:G21)</f>
        <v>240</v>
      </c>
    </row>
    <row r="22" spans="1:8" x14ac:dyDescent="0.3">
      <c r="A22" t="s">
        <v>238</v>
      </c>
      <c r="B22">
        <v>103</v>
      </c>
      <c r="C22">
        <v>142</v>
      </c>
      <c r="D22">
        <f t="shared" si="1"/>
        <v>245</v>
      </c>
      <c r="F22">
        <f t="shared" si="2"/>
        <v>96.54661016949153</v>
      </c>
      <c r="G22">
        <f t="shared" si="0"/>
        <v>148.45338983050848</v>
      </c>
      <c r="H22">
        <f t="shared" si="3"/>
        <v>245</v>
      </c>
    </row>
    <row r="23" spans="1:8" x14ac:dyDescent="0.3">
      <c r="A23" t="s">
        <v>239</v>
      </c>
      <c r="B23">
        <v>95</v>
      </c>
      <c r="C23">
        <v>135</v>
      </c>
      <c r="D23">
        <f t="shared" si="1"/>
        <v>230</v>
      </c>
      <c r="F23">
        <f t="shared" si="2"/>
        <v>90.63559322033899</v>
      </c>
      <c r="G23">
        <f t="shared" si="0"/>
        <v>139.36440677966101</v>
      </c>
      <c r="H23">
        <f t="shared" si="3"/>
        <v>230</v>
      </c>
    </row>
    <row r="24" spans="1:8" x14ac:dyDescent="0.3">
      <c r="A24" t="s">
        <v>240</v>
      </c>
      <c r="B24">
        <v>82</v>
      </c>
      <c r="C24">
        <v>143</v>
      </c>
      <c r="D24">
        <f t="shared" si="1"/>
        <v>225</v>
      </c>
      <c r="F24">
        <f t="shared" si="2"/>
        <v>88.665254237288138</v>
      </c>
      <c r="G24">
        <f t="shared" si="0"/>
        <v>136.33474576271186</v>
      </c>
      <c r="H24">
        <f t="shared" si="3"/>
        <v>225</v>
      </c>
    </row>
    <row r="25" spans="1:8" x14ac:dyDescent="0.3">
      <c r="A25" t="s">
        <v>202</v>
      </c>
      <c r="B25">
        <f>SUM(B20:B24)</f>
        <v>465</v>
      </c>
      <c r="C25">
        <f>SUM(C20:C24)</f>
        <v>715</v>
      </c>
      <c r="D25">
        <f>SUM(D20:D24)</f>
        <v>1180</v>
      </c>
      <c r="F25">
        <f>SUM(F20:F24)</f>
        <v>465</v>
      </c>
      <c r="G25">
        <f>SUM(G20:G24)</f>
        <v>715</v>
      </c>
      <c r="H25">
        <f>SUM(H20:H24)</f>
        <v>1180</v>
      </c>
    </row>
    <row r="28" spans="1:8" x14ac:dyDescent="0.3">
      <c r="A28" t="s">
        <v>4</v>
      </c>
    </row>
    <row r="30" spans="1:8" x14ac:dyDescent="0.3">
      <c r="A30" t="s">
        <v>241</v>
      </c>
    </row>
    <row r="31" spans="1:8" x14ac:dyDescent="0.3">
      <c r="A31" t="s">
        <v>242</v>
      </c>
    </row>
    <row r="32" spans="1:8" x14ac:dyDescent="0.3">
      <c r="A32" t="s">
        <v>243</v>
      </c>
    </row>
    <row r="33" spans="1:1" x14ac:dyDescent="0.3">
      <c r="A33" t="s">
        <v>244</v>
      </c>
    </row>
    <row r="34" spans="1:1" x14ac:dyDescent="0.3">
      <c r="A34" t="s">
        <v>245</v>
      </c>
    </row>
    <row r="35" spans="1:1" x14ac:dyDescent="0.3">
      <c r="A35" t="s">
        <v>246</v>
      </c>
    </row>
    <row r="37" spans="1:1" x14ac:dyDescent="0.3">
      <c r="A37" t="s">
        <v>247</v>
      </c>
    </row>
    <row r="38" spans="1:1" x14ac:dyDescent="0.3">
      <c r="A38" t="s">
        <v>248</v>
      </c>
    </row>
    <row r="40" spans="1:1" x14ac:dyDescent="0.3">
      <c r="A40" t="s">
        <v>249</v>
      </c>
    </row>
    <row r="41" spans="1:1" x14ac:dyDescent="0.3">
      <c r="A41" t="s">
        <v>250</v>
      </c>
    </row>
    <row r="42" spans="1:1" x14ac:dyDescent="0.3">
      <c r="A42" t="s">
        <v>251</v>
      </c>
    </row>
    <row r="43" spans="1:1" x14ac:dyDescent="0.3">
      <c r="A43" t="s">
        <v>252</v>
      </c>
    </row>
    <row r="45" spans="1:1" x14ac:dyDescent="0.3">
      <c r="A45" t="s">
        <v>253</v>
      </c>
    </row>
    <row r="46" spans="1:1" x14ac:dyDescent="0.3">
      <c r="A46" t="s">
        <v>254</v>
      </c>
    </row>
    <row r="47" spans="1:1" x14ac:dyDescent="0.3">
      <c r="A47" t="s">
        <v>255</v>
      </c>
    </row>
    <row r="53" spans="1:3" x14ac:dyDescent="0.3">
      <c r="B53" t="s">
        <v>80</v>
      </c>
      <c r="C53" s="5">
        <f>COUNT(B20:B24)</f>
        <v>5</v>
      </c>
    </row>
    <row r="54" spans="1:3" x14ac:dyDescent="0.3">
      <c r="B54" t="s">
        <v>214</v>
      </c>
      <c r="C54">
        <f>+(B20-F20)^2/F20+(C20-G20)^2/G20+(B21-F21)^2/F21+(C21-G21)^2/G21+(B22-F22)^2/F22+(C22-G22)^2/G22+(B23-F23)^2/F23+(C23-G23)^2/G23+(B24-F24)^2/F24+(C24-G24)^2/G24</f>
        <v>2.4636106809699263</v>
      </c>
    </row>
    <row r="55" spans="1:3" x14ac:dyDescent="0.3">
      <c r="B55" t="s">
        <v>99</v>
      </c>
      <c r="C55">
        <f>CHIDIST(C54,C53-1)</f>
        <v>0.65116350222677644</v>
      </c>
    </row>
    <row r="58" spans="1:3" x14ac:dyDescent="0.3">
      <c r="A58" t="s">
        <v>256</v>
      </c>
    </row>
    <row r="59" spans="1:3" x14ac:dyDescent="0.3">
      <c r="A59" t="s">
        <v>257</v>
      </c>
    </row>
    <row r="60" spans="1:3" x14ac:dyDescent="0.3">
      <c r="A60" t="s">
        <v>258</v>
      </c>
    </row>
    <row r="61" spans="1:3" x14ac:dyDescent="0.3">
      <c r="A61" t="s">
        <v>259</v>
      </c>
    </row>
    <row r="62" spans="1:3" x14ac:dyDescent="0.3">
      <c r="A62" t="s">
        <v>260</v>
      </c>
    </row>
    <row r="63" spans="1:3" x14ac:dyDescent="0.3">
      <c r="A63" t="s">
        <v>261</v>
      </c>
    </row>
    <row r="64" spans="1:3" x14ac:dyDescent="0.3">
      <c r="A64" t="s">
        <v>262</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FDB04-9C4D-4B40-95BF-C19BA47920E4}">
  <dimension ref="B1:I38"/>
  <sheetViews>
    <sheetView zoomScale="115" zoomScaleNormal="115" workbookViewId="0">
      <selection activeCell="F58" sqref="F58"/>
    </sheetView>
  </sheetViews>
  <sheetFormatPr baseColWidth="10" defaultColWidth="11.5546875" defaultRowHeight="14.4" x14ac:dyDescent="0.3"/>
  <cols>
    <col min="1" max="1" width="11.5546875" style="11"/>
    <col min="2" max="2" width="29.44140625" style="11" customWidth="1"/>
    <col min="3" max="3" width="30.109375" style="11" customWidth="1"/>
    <col min="4" max="16384" width="11.5546875" style="11"/>
  </cols>
  <sheetData>
    <row r="1" spans="9:9" x14ac:dyDescent="0.3">
      <c r="I1" s="26" t="s">
        <v>486</v>
      </c>
    </row>
    <row r="35" spans="2:3" x14ac:dyDescent="0.3">
      <c r="B35" s="27" t="s">
        <v>427</v>
      </c>
      <c r="C35" s="27" t="s">
        <v>428</v>
      </c>
    </row>
    <row r="36" spans="2:3" ht="30" customHeight="1" x14ac:dyDescent="0.3">
      <c r="B36" s="28" t="s">
        <v>478</v>
      </c>
      <c r="C36" s="28" t="s">
        <v>481</v>
      </c>
    </row>
    <row r="37" spans="2:3" ht="28.8" x14ac:dyDescent="0.3">
      <c r="B37" s="28" t="s">
        <v>484</v>
      </c>
      <c r="C37" s="28" t="s">
        <v>485</v>
      </c>
    </row>
    <row r="38" spans="2:3" x14ac:dyDescent="0.3">
      <c r="B38" s="28" t="s">
        <v>480</v>
      </c>
      <c r="C38" s="28" t="s">
        <v>483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62"/>
  <sheetViews>
    <sheetView topLeftCell="A53" workbookViewId="0">
      <selection activeCell="B64" sqref="B64"/>
    </sheetView>
  </sheetViews>
  <sheetFormatPr baseColWidth="10" defaultRowHeight="14.4" x14ac:dyDescent="0.3"/>
  <sheetData>
    <row r="1" spans="1:1" x14ac:dyDescent="0.3">
      <c r="A1" s="1" t="s">
        <v>263</v>
      </c>
    </row>
    <row r="2" spans="1:1" x14ac:dyDescent="0.3">
      <c r="A2" t="s">
        <v>264</v>
      </c>
    </row>
    <row r="3" spans="1:1" x14ac:dyDescent="0.3">
      <c r="A3" t="s">
        <v>265</v>
      </c>
    </row>
    <row r="4" spans="1:1" x14ac:dyDescent="0.3">
      <c r="A4" t="s">
        <v>266</v>
      </c>
    </row>
    <row r="5" spans="1:1" x14ac:dyDescent="0.3">
      <c r="A5" t="s">
        <v>267</v>
      </c>
    </row>
    <row r="6" spans="1:1" x14ac:dyDescent="0.3">
      <c r="A6" t="s">
        <v>268</v>
      </c>
    </row>
    <row r="7" spans="1:1" x14ac:dyDescent="0.3">
      <c r="A7" t="s">
        <v>269</v>
      </c>
    </row>
    <row r="9" spans="1:1" x14ac:dyDescent="0.3">
      <c r="A9" t="s">
        <v>270</v>
      </c>
    </row>
    <row r="10" spans="1:1" x14ac:dyDescent="0.3">
      <c r="A10" t="s">
        <v>271</v>
      </c>
    </row>
    <row r="11" spans="1:1" x14ac:dyDescent="0.3">
      <c r="A11" t="s">
        <v>272</v>
      </c>
    </row>
    <row r="12" spans="1:1" x14ac:dyDescent="0.3">
      <c r="A12" t="s">
        <v>273</v>
      </c>
    </row>
    <row r="13" spans="1:1" x14ac:dyDescent="0.3">
      <c r="A13" t="s">
        <v>274</v>
      </c>
    </row>
    <row r="14" spans="1:1" x14ac:dyDescent="0.3">
      <c r="A14" t="s">
        <v>275</v>
      </c>
    </row>
    <row r="15" spans="1:1" x14ac:dyDescent="0.3">
      <c r="A15" t="s">
        <v>276</v>
      </c>
    </row>
    <row r="17" spans="1:9" x14ac:dyDescent="0.3">
      <c r="A17" t="s">
        <v>277</v>
      </c>
    </row>
    <row r="18" spans="1:9" x14ac:dyDescent="0.3">
      <c r="A18" t="s">
        <v>278</v>
      </c>
    </row>
    <row r="19" spans="1:9" x14ac:dyDescent="0.3">
      <c r="A19" t="s">
        <v>279</v>
      </c>
    </row>
    <row r="20" spans="1:9" x14ac:dyDescent="0.3">
      <c r="A20" t="s">
        <v>280</v>
      </c>
    </row>
    <row r="22" spans="1:9" x14ac:dyDescent="0.3">
      <c r="D22" t="s">
        <v>194</v>
      </c>
      <c r="H22" t="s">
        <v>195</v>
      </c>
    </row>
    <row r="23" spans="1:9" x14ac:dyDescent="0.3">
      <c r="B23" t="s">
        <v>283</v>
      </c>
      <c r="C23" t="s">
        <v>281</v>
      </c>
      <c r="D23" t="s">
        <v>282</v>
      </c>
      <c r="E23" t="s">
        <v>202</v>
      </c>
      <c r="G23" t="s">
        <v>281</v>
      </c>
      <c r="H23" t="s">
        <v>282</v>
      </c>
      <c r="I23" t="s">
        <v>202</v>
      </c>
    </row>
    <row r="24" spans="1:9" x14ac:dyDescent="0.3">
      <c r="B24" t="s">
        <v>284</v>
      </c>
      <c r="C24">
        <v>40</v>
      </c>
      <c r="D24">
        <v>28</v>
      </c>
      <c r="E24">
        <f>SUM(C24:D24)</f>
        <v>68</v>
      </c>
      <c r="G24" s="6">
        <f>+$E24/$E$27*C$27</f>
        <v>32.827586206896548</v>
      </c>
      <c r="H24" s="6">
        <f t="shared" ref="H24:H26" si="0">+$E24/$E$27*D$27</f>
        <v>35.172413793103445</v>
      </c>
      <c r="I24" s="6">
        <f>SUM(G24:H24)</f>
        <v>68</v>
      </c>
    </row>
    <row r="25" spans="1:9" x14ac:dyDescent="0.3">
      <c r="B25" t="s">
        <v>285</v>
      </c>
      <c r="C25">
        <v>14</v>
      </c>
      <c r="D25">
        <v>16</v>
      </c>
      <c r="E25">
        <f t="shared" ref="E25:E26" si="1">SUM(C25:D25)</f>
        <v>30</v>
      </c>
      <c r="G25" s="6">
        <f t="shared" ref="G25:G26" si="2">+$E25/$E$27*C$27</f>
        <v>14.482758620689655</v>
      </c>
      <c r="H25" s="6">
        <f t="shared" si="0"/>
        <v>15.517241379310345</v>
      </c>
      <c r="I25" s="6">
        <f t="shared" ref="I25:I26" si="3">SUM(G25:H25)</f>
        <v>30</v>
      </c>
    </row>
    <row r="26" spans="1:9" x14ac:dyDescent="0.3">
      <c r="B26" t="s">
        <v>286</v>
      </c>
      <c r="C26">
        <v>16</v>
      </c>
      <c r="D26">
        <v>31</v>
      </c>
      <c r="E26">
        <f t="shared" si="1"/>
        <v>47</v>
      </c>
      <c r="G26" s="6">
        <f t="shared" si="2"/>
        <v>22.689655172413794</v>
      </c>
      <c r="H26" s="6">
        <f t="shared" si="0"/>
        <v>24.310344827586206</v>
      </c>
      <c r="I26" s="6">
        <f t="shared" si="3"/>
        <v>47</v>
      </c>
    </row>
    <row r="27" spans="1:9" x14ac:dyDescent="0.3">
      <c r="B27" t="s">
        <v>202</v>
      </c>
      <c r="C27">
        <f>SUM(C24:C26)</f>
        <v>70</v>
      </c>
      <c r="D27">
        <f>SUM(D24:D26)</f>
        <v>75</v>
      </c>
      <c r="E27">
        <f>SUM(E24:E26)</f>
        <v>145</v>
      </c>
      <c r="G27" s="6">
        <f>SUM(G24:G26)</f>
        <v>70</v>
      </c>
      <c r="H27" s="6">
        <f>SUM(H24:H26)</f>
        <v>75</v>
      </c>
      <c r="I27" s="6">
        <f>SUM(I24:I26)</f>
        <v>145</v>
      </c>
    </row>
    <row r="30" spans="1:9" x14ac:dyDescent="0.3">
      <c r="A30" t="s">
        <v>4</v>
      </c>
    </row>
    <row r="31" spans="1:9" x14ac:dyDescent="0.3">
      <c r="A31" t="s">
        <v>5</v>
      </c>
    </row>
    <row r="33" spans="1:2" x14ac:dyDescent="0.3">
      <c r="B33" t="s">
        <v>287</v>
      </c>
    </row>
    <row r="34" spans="1:2" x14ac:dyDescent="0.3">
      <c r="B34" t="s">
        <v>288</v>
      </c>
    </row>
    <row r="35" spans="1:2" x14ac:dyDescent="0.3">
      <c r="B35" t="s">
        <v>289</v>
      </c>
    </row>
    <row r="36" spans="1:2" x14ac:dyDescent="0.3">
      <c r="B36" t="s">
        <v>288</v>
      </c>
    </row>
    <row r="38" spans="1:2" x14ac:dyDescent="0.3">
      <c r="B38" t="s">
        <v>249</v>
      </c>
    </row>
    <row r="39" spans="1:2" x14ac:dyDescent="0.3">
      <c r="B39" t="s">
        <v>250</v>
      </c>
    </row>
    <row r="40" spans="1:2" x14ac:dyDescent="0.3">
      <c r="B40" t="s">
        <v>251</v>
      </c>
    </row>
    <row r="41" spans="1:2" x14ac:dyDescent="0.3">
      <c r="B41" t="s">
        <v>252</v>
      </c>
    </row>
    <row r="44" spans="1:2" x14ac:dyDescent="0.3">
      <c r="A44" t="s">
        <v>290</v>
      </c>
    </row>
    <row r="45" spans="1:2" x14ac:dyDescent="0.3">
      <c r="A45" t="s">
        <v>291</v>
      </c>
    </row>
    <row r="46" spans="1:2" x14ac:dyDescent="0.3">
      <c r="A46" t="s">
        <v>292</v>
      </c>
    </row>
    <row r="55" spans="1:4" x14ac:dyDescent="0.3">
      <c r="B55" t="s">
        <v>80</v>
      </c>
      <c r="C55" cm="1">
        <f t="array" ref="C55">COUNT(C24:C26-1)</f>
        <v>3</v>
      </c>
    </row>
    <row r="56" spans="1:4" x14ac:dyDescent="0.3">
      <c r="B56" t="s">
        <v>214</v>
      </c>
      <c r="C56" s="7">
        <f>+(C24-G24)^2/G24+(D24-H24)^2/H24+(C25-G25)^2/G25+(D25-H25)^2/H25+(C26-G26)^2/G26+(D26-H26)^2/H26</f>
        <v>6.8739742137989968</v>
      </c>
      <c r="D56" s="7"/>
    </row>
    <row r="57" spans="1:4" x14ac:dyDescent="0.3">
      <c r="B57" t="s">
        <v>99</v>
      </c>
      <c r="C57">
        <f>CHIDIST(C56,C55-1)</f>
        <v>3.2161438477313141E-2</v>
      </c>
    </row>
    <row r="58" spans="1:4" x14ac:dyDescent="0.3">
      <c r="C58" s="7"/>
    </row>
    <row r="59" spans="1:4" x14ac:dyDescent="0.3">
      <c r="A59" t="s">
        <v>293</v>
      </c>
    </row>
    <row r="60" spans="1:4" x14ac:dyDescent="0.3">
      <c r="A60" t="s">
        <v>294</v>
      </c>
    </row>
    <row r="61" spans="1:4" x14ac:dyDescent="0.3">
      <c r="A61" t="s">
        <v>295</v>
      </c>
    </row>
    <row r="62" spans="1:4" x14ac:dyDescent="0.3">
      <c r="A62" t="s">
        <v>296</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66"/>
  <sheetViews>
    <sheetView topLeftCell="A8" workbookViewId="0">
      <selection activeCell="I23" sqref="I23"/>
    </sheetView>
  </sheetViews>
  <sheetFormatPr baseColWidth="10" defaultRowHeight="14.4" x14ac:dyDescent="0.3"/>
  <cols>
    <col min="1" max="1" width="19.109375" customWidth="1"/>
    <col min="2" max="2" width="3.88671875" bestFit="1" customWidth="1"/>
    <col min="3" max="3" width="5.88671875" customWidth="1"/>
    <col min="4" max="4" width="8.44140625" bestFit="1" customWidth="1"/>
  </cols>
  <sheetData>
    <row r="1" spans="1:11" x14ac:dyDescent="0.3">
      <c r="A1" s="22" t="s">
        <v>333</v>
      </c>
    </row>
    <row r="2" spans="1:11" x14ac:dyDescent="0.3">
      <c r="A2" t="s">
        <v>332</v>
      </c>
    </row>
    <row r="3" spans="1:11" ht="15.6" x14ac:dyDescent="0.3">
      <c r="A3" t="s">
        <v>331</v>
      </c>
      <c r="K3" t="s">
        <v>487</v>
      </c>
    </row>
    <row r="4" spans="1:11" x14ac:dyDescent="0.3">
      <c r="K4" t="s">
        <v>350</v>
      </c>
    </row>
    <row r="5" spans="1:11" ht="16.2" x14ac:dyDescent="0.3">
      <c r="B5" s="41" t="s">
        <v>304</v>
      </c>
      <c r="C5" s="21" t="s">
        <v>329</v>
      </c>
      <c r="D5" t="s">
        <v>330</v>
      </c>
    </row>
    <row r="6" spans="1:11" ht="16.2" x14ac:dyDescent="0.3">
      <c r="B6" s="41"/>
      <c r="C6" s="16" t="s">
        <v>329</v>
      </c>
      <c r="D6" t="s">
        <v>328</v>
      </c>
    </row>
    <row r="10" spans="1:11" x14ac:dyDescent="0.3">
      <c r="A10" t="s">
        <v>327</v>
      </c>
    </row>
    <row r="17" spans="3:6" ht="15.6" x14ac:dyDescent="0.35">
      <c r="D17" s="20" t="s">
        <v>326</v>
      </c>
      <c r="E17" s="20" t="s">
        <v>325</v>
      </c>
      <c r="F17" s="20" t="s">
        <v>324</v>
      </c>
    </row>
    <row r="18" spans="3:6" x14ac:dyDescent="0.3">
      <c r="D18" t="s">
        <v>323</v>
      </c>
      <c r="E18" t="s">
        <v>322</v>
      </c>
      <c r="F18" t="s">
        <v>321</v>
      </c>
    </row>
    <row r="19" spans="3:6" x14ac:dyDescent="0.3">
      <c r="D19">
        <v>4</v>
      </c>
      <c r="E19">
        <v>7</v>
      </c>
      <c r="F19">
        <v>7</v>
      </c>
    </row>
    <row r="20" spans="3:6" x14ac:dyDescent="0.3">
      <c r="D20">
        <v>7</v>
      </c>
      <c r="E20">
        <v>2</v>
      </c>
      <c r="F20">
        <v>9</v>
      </c>
    </row>
    <row r="21" spans="3:6" x14ac:dyDescent="0.3">
      <c r="D21">
        <v>8</v>
      </c>
      <c r="E21">
        <v>4</v>
      </c>
      <c r="F21">
        <v>6</v>
      </c>
    </row>
    <row r="22" spans="3:6" x14ac:dyDescent="0.3">
      <c r="D22">
        <v>5</v>
      </c>
      <c r="E22">
        <v>5</v>
      </c>
      <c r="F22">
        <v>6</v>
      </c>
    </row>
    <row r="23" spans="3:6" x14ac:dyDescent="0.3">
      <c r="D23">
        <v>6</v>
      </c>
      <c r="E23">
        <v>7</v>
      </c>
      <c r="F23">
        <v>7</v>
      </c>
    </row>
    <row r="25" spans="3:6" ht="15.6" x14ac:dyDescent="0.35">
      <c r="C25" s="19" t="s">
        <v>320</v>
      </c>
      <c r="D25">
        <f>COUNT(D19:D23)</f>
        <v>5</v>
      </c>
    </row>
    <row r="26" spans="3:6" ht="15.6" x14ac:dyDescent="0.35">
      <c r="C26" s="19" t="s">
        <v>319</v>
      </c>
      <c r="D26">
        <f>COUNT(E19:E23)</f>
        <v>5</v>
      </c>
    </row>
    <row r="27" spans="3:6" ht="15.6" x14ac:dyDescent="0.35">
      <c r="C27" s="19" t="s">
        <v>318</v>
      </c>
      <c r="D27">
        <f>COUNT(F19:F23)</f>
        <v>5</v>
      </c>
    </row>
    <row r="29" spans="3:6" ht="15.6" x14ac:dyDescent="0.35">
      <c r="C29" s="19" t="s">
        <v>317</v>
      </c>
      <c r="D29">
        <f>AVERAGE(D19:D23)</f>
        <v>6</v>
      </c>
    </row>
    <row r="30" spans="3:6" ht="15.6" x14ac:dyDescent="0.35">
      <c r="C30" s="19" t="s">
        <v>316</v>
      </c>
      <c r="D30">
        <f>AVERAGE(E19:E23)</f>
        <v>5</v>
      </c>
    </row>
    <row r="31" spans="3:6" ht="15.6" x14ac:dyDescent="0.35">
      <c r="C31" s="19" t="s">
        <v>315</v>
      </c>
      <c r="D31">
        <f>AVERAGE(F19:F23)</f>
        <v>7</v>
      </c>
    </row>
    <row r="34" spans="1:4" ht="15.6" x14ac:dyDescent="0.35">
      <c r="C34" s="19" t="s">
        <v>314</v>
      </c>
      <c r="D34" s="18">
        <f>(+(D19-$D29)^2+(D20-$D29)^2+(D21-$D29)^2+(D22-$D29)^2+(D23-$D29)^2)/($D25-1)</f>
        <v>2.5</v>
      </c>
    </row>
    <row r="35" spans="1:4" ht="15.6" x14ac:dyDescent="0.35">
      <c r="C35" s="19" t="s">
        <v>313</v>
      </c>
      <c r="D35" s="18">
        <f>(+(E19-$D30)^2+(E20-$D30)^2+(E21-$D30)^2+(E22-$D30)^2+(E23-$D30)^2)/($D26-1)</f>
        <v>4.5</v>
      </c>
    </row>
    <row r="36" spans="1:4" ht="15.6" x14ac:dyDescent="0.35">
      <c r="C36" s="19" t="s">
        <v>312</v>
      </c>
      <c r="D36" s="18">
        <f>(+(F19-$D31)^2+(F20-$D31)^2+(F21-$D31)^2+(F22-$D31)^2+(F23-$D31)^2)/($D27-1)</f>
        <v>1.5</v>
      </c>
    </row>
    <row r="38" spans="1:4" ht="16.2" x14ac:dyDescent="0.3">
      <c r="B38" s="16" t="s">
        <v>311</v>
      </c>
      <c r="D38" s="18">
        <f>+(D34+D35+D36)/3</f>
        <v>2.8333333333333335</v>
      </c>
    </row>
    <row r="40" spans="1:4" ht="15.6" x14ac:dyDescent="0.3">
      <c r="C40" s="1" t="s">
        <v>310</v>
      </c>
      <c r="D40">
        <f>+(D29+D30+D31)/3</f>
        <v>6</v>
      </c>
    </row>
    <row r="42" spans="1:4" ht="16.8" x14ac:dyDescent="0.35">
      <c r="B42" s="16" t="s">
        <v>309</v>
      </c>
      <c r="D42">
        <f>+((D29-$D$40)^2+(D30-D40)^2+(D31-D40)^2)/(3-1)</f>
        <v>1</v>
      </c>
    </row>
    <row r="44" spans="1:4" ht="16.8" x14ac:dyDescent="0.35">
      <c r="A44" s="3"/>
      <c r="B44" s="17" t="s">
        <v>308</v>
      </c>
      <c r="C44" s="3"/>
      <c r="D44" s="3"/>
    </row>
    <row r="45" spans="1:4" ht="16.8" x14ac:dyDescent="0.35">
      <c r="B45" s="16" t="s">
        <v>307</v>
      </c>
      <c r="D45" s="16">
        <f>5*D42</f>
        <v>5</v>
      </c>
    </row>
    <row r="49" spans="2:9" ht="16.8" x14ac:dyDescent="0.35">
      <c r="B49" s="42" t="s">
        <v>304</v>
      </c>
      <c r="C49" s="15" t="s">
        <v>306</v>
      </c>
      <c r="D49" s="14"/>
    </row>
    <row r="50" spans="2:9" ht="16.8" x14ac:dyDescent="0.35">
      <c r="B50" s="42"/>
      <c r="C50" s="13" t="s">
        <v>305</v>
      </c>
      <c r="D50" s="3"/>
    </row>
    <row r="53" spans="2:9" x14ac:dyDescent="0.3">
      <c r="B53" s="12" t="s">
        <v>304</v>
      </c>
      <c r="C53" s="10">
        <f>+D45/+D38</f>
        <v>1.7647058823529411</v>
      </c>
    </row>
    <row r="54" spans="2:9" x14ac:dyDescent="0.3">
      <c r="B54" s="11"/>
      <c r="C54" s="10"/>
    </row>
    <row r="56" spans="2:9" x14ac:dyDescent="0.3">
      <c r="B56" s="3" t="s">
        <v>303</v>
      </c>
      <c r="C56" s="3"/>
      <c r="D56" s="3"/>
      <c r="E56" s="3"/>
      <c r="F56" s="3"/>
      <c r="G56" s="3"/>
    </row>
    <row r="57" spans="2:9" x14ac:dyDescent="0.3">
      <c r="B57" s="3" t="s">
        <v>302</v>
      </c>
      <c r="C57" s="3"/>
      <c r="D57" s="3"/>
      <c r="E57" s="3"/>
      <c r="F57" s="3"/>
      <c r="G57" s="3"/>
      <c r="H57" s="3"/>
      <c r="I57" s="3"/>
    </row>
    <row r="60" spans="2:9" x14ac:dyDescent="0.3">
      <c r="B60" s="9" t="s">
        <v>301</v>
      </c>
      <c r="C60">
        <f>3-1</f>
        <v>2</v>
      </c>
      <c r="G60" s="3">
        <f>_xlfn.F.INV(95%,C60,C61)</f>
        <v>3.8852938346523924</v>
      </c>
    </row>
    <row r="61" spans="2:9" x14ac:dyDescent="0.3">
      <c r="B61" s="9" t="s">
        <v>300</v>
      </c>
      <c r="C61">
        <f>3*(5-1)</f>
        <v>12</v>
      </c>
    </row>
    <row r="64" spans="2:9" x14ac:dyDescent="0.3">
      <c r="B64" t="s">
        <v>299</v>
      </c>
    </row>
    <row r="65" spans="2:2" x14ac:dyDescent="0.3">
      <c r="B65" t="s">
        <v>298</v>
      </c>
    </row>
    <row r="66" spans="2:2" ht="16.8" x14ac:dyDescent="0.35">
      <c r="B66" s="8" t="s">
        <v>297</v>
      </c>
    </row>
  </sheetData>
  <mergeCells count="2">
    <mergeCell ref="B5:B6"/>
    <mergeCell ref="B49:B50"/>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54:B88"/>
  <sheetViews>
    <sheetView tabSelected="1" topLeftCell="A30" workbookViewId="0">
      <selection activeCell="K15" sqref="K15"/>
    </sheetView>
  </sheetViews>
  <sheetFormatPr baseColWidth="10" defaultRowHeight="14.4" x14ac:dyDescent="0.3"/>
  <sheetData>
    <row r="54" spans="1:2" x14ac:dyDescent="0.3">
      <c r="A54" t="s">
        <v>334</v>
      </c>
    </row>
    <row r="56" spans="1:2" x14ac:dyDescent="0.3">
      <c r="B56" t="s">
        <v>335</v>
      </c>
    </row>
    <row r="57" spans="1:2" x14ac:dyDescent="0.3">
      <c r="B57" t="s">
        <v>336</v>
      </c>
    </row>
    <row r="59" spans="1:2" x14ac:dyDescent="0.3">
      <c r="B59" t="s">
        <v>337</v>
      </c>
    </row>
    <row r="61" spans="1:2" x14ac:dyDescent="0.3">
      <c r="B61" t="s">
        <v>338</v>
      </c>
    </row>
    <row r="63" spans="1:2" x14ac:dyDescent="0.3">
      <c r="B63" t="s">
        <v>339</v>
      </c>
    </row>
    <row r="65" spans="2:2" x14ac:dyDescent="0.3">
      <c r="B65" t="s">
        <v>340</v>
      </c>
    </row>
    <row r="67" spans="2:2" x14ac:dyDescent="0.3">
      <c r="B67" t="s">
        <v>341</v>
      </c>
    </row>
    <row r="69" spans="2:2" x14ac:dyDescent="0.3">
      <c r="B69" t="s">
        <v>342</v>
      </c>
    </row>
    <row r="73" spans="2:2" x14ac:dyDescent="0.3">
      <c r="B73" t="s">
        <v>343</v>
      </c>
    </row>
    <row r="76" spans="2:2" x14ac:dyDescent="0.3">
      <c r="B76" t="s">
        <v>344</v>
      </c>
    </row>
    <row r="79" spans="2:2" x14ac:dyDescent="0.3">
      <c r="B79" t="s">
        <v>345</v>
      </c>
    </row>
    <row r="82" spans="2:2" x14ac:dyDescent="0.3">
      <c r="B82" t="s">
        <v>346</v>
      </c>
    </row>
    <row r="85" spans="2:2" x14ac:dyDescent="0.3">
      <c r="B85" t="s">
        <v>347</v>
      </c>
    </row>
    <row r="88" spans="2:2" x14ac:dyDescent="0.3">
      <c r="B88" t="s">
        <v>348</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85"/>
  <sheetViews>
    <sheetView topLeftCell="A157" zoomScale="143" workbookViewId="0">
      <selection activeCell="A185" sqref="A185"/>
    </sheetView>
  </sheetViews>
  <sheetFormatPr baseColWidth="10" defaultRowHeight="14.4" x14ac:dyDescent="0.3"/>
  <sheetData>
    <row r="1" spans="1:6" x14ac:dyDescent="0.3">
      <c r="A1" s="1" t="s">
        <v>351</v>
      </c>
    </row>
    <row r="2" spans="1:6" x14ac:dyDescent="0.3">
      <c r="A2" t="s">
        <v>349</v>
      </c>
    </row>
    <row r="4" spans="1:6" x14ac:dyDescent="0.3">
      <c r="A4" t="s">
        <v>352</v>
      </c>
    </row>
    <row r="5" spans="1:6" x14ac:dyDescent="0.3">
      <c r="A5" t="s">
        <v>353</v>
      </c>
    </row>
    <row r="6" spans="1:6" x14ac:dyDescent="0.3">
      <c r="A6" t="s">
        <v>354</v>
      </c>
    </row>
    <row r="7" spans="1:6" x14ac:dyDescent="0.3">
      <c r="A7" t="s">
        <v>355</v>
      </c>
    </row>
    <row r="9" spans="1:6" x14ac:dyDescent="0.3">
      <c r="D9" t="s">
        <v>357</v>
      </c>
    </row>
    <row r="10" spans="1:6" x14ac:dyDescent="0.3">
      <c r="B10" t="s">
        <v>356</v>
      </c>
      <c r="C10" t="s">
        <v>358</v>
      </c>
      <c r="D10" t="s">
        <v>359</v>
      </c>
      <c r="E10" t="s">
        <v>360</v>
      </c>
      <c r="F10" t="s">
        <v>361</v>
      </c>
    </row>
    <row r="11" spans="1:6" x14ac:dyDescent="0.3">
      <c r="B11" t="s">
        <v>362</v>
      </c>
      <c r="C11">
        <v>4.8</v>
      </c>
      <c r="D11">
        <v>5</v>
      </c>
      <c r="E11">
        <v>6.4</v>
      </c>
      <c r="F11">
        <v>6.3</v>
      </c>
    </row>
    <row r="12" spans="1:6" x14ac:dyDescent="0.3">
      <c r="C12">
        <v>4.4000000000000004</v>
      </c>
      <c r="D12">
        <v>5.2</v>
      </c>
      <c r="E12">
        <v>6.2</v>
      </c>
      <c r="F12">
        <v>6.4</v>
      </c>
    </row>
    <row r="13" spans="1:6" x14ac:dyDescent="0.3">
      <c r="C13">
        <v>3.2</v>
      </c>
      <c r="D13">
        <v>5.6</v>
      </c>
      <c r="E13">
        <v>4.7</v>
      </c>
      <c r="F13">
        <v>5.6</v>
      </c>
    </row>
    <row r="14" spans="1:6" x14ac:dyDescent="0.3">
      <c r="C14">
        <v>3.9</v>
      </c>
      <c r="D14">
        <v>4.3</v>
      </c>
      <c r="E14">
        <v>5.5</v>
      </c>
      <c r="F14">
        <v>4.8</v>
      </c>
    </row>
    <row r="15" spans="1:6" x14ac:dyDescent="0.3">
      <c r="C15">
        <v>4.4000000000000004</v>
      </c>
      <c r="D15">
        <v>4.8</v>
      </c>
      <c r="E15">
        <v>5.8</v>
      </c>
      <c r="F15">
        <v>5.8</v>
      </c>
    </row>
    <row r="16" spans="1:6" x14ac:dyDescent="0.3">
      <c r="B16" t="s">
        <v>363</v>
      </c>
      <c r="C16">
        <v>4.4000000000000004</v>
      </c>
      <c r="D16">
        <v>4.9000000000000004</v>
      </c>
      <c r="E16">
        <v>5.8</v>
      </c>
      <c r="F16">
        <v>6</v>
      </c>
    </row>
    <row r="17" spans="1:6" x14ac:dyDescent="0.3">
      <c r="C17">
        <v>4.2</v>
      </c>
      <c r="D17">
        <v>5.3</v>
      </c>
      <c r="E17">
        <v>6.2</v>
      </c>
      <c r="F17">
        <v>4.9000000000000004</v>
      </c>
    </row>
    <row r="18" spans="1:6" x14ac:dyDescent="0.3">
      <c r="C18">
        <v>3.8</v>
      </c>
      <c r="D18">
        <v>5.7</v>
      </c>
      <c r="E18">
        <v>6.3</v>
      </c>
      <c r="F18">
        <v>4.5999999999999996</v>
      </c>
    </row>
    <row r="19" spans="1:6" x14ac:dyDescent="0.3">
      <c r="C19">
        <v>3.7</v>
      </c>
      <c r="D19">
        <v>5.4</v>
      </c>
      <c r="E19">
        <v>6.5</v>
      </c>
      <c r="F19">
        <v>5.6</v>
      </c>
    </row>
    <row r="20" spans="1:6" x14ac:dyDescent="0.3">
      <c r="C20">
        <v>3.9</v>
      </c>
      <c r="D20">
        <v>4.8</v>
      </c>
      <c r="E20">
        <v>5.5</v>
      </c>
      <c r="F20">
        <v>5.5</v>
      </c>
    </row>
    <row r="23" spans="1:6" x14ac:dyDescent="0.3">
      <c r="A23" s="24" t="s">
        <v>364</v>
      </c>
    </row>
    <row r="25" spans="1:6" x14ac:dyDescent="0.3">
      <c r="A25" t="s">
        <v>365</v>
      </c>
    </row>
    <row r="27" spans="1:6" x14ac:dyDescent="0.3">
      <c r="B27" t="s">
        <v>366</v>
      </c>
      <c r="C27">
        <f>AVERAGE(C11:F20)</f>
        <v>5.1525000000000007</v>
      </c>
    </row>
    <row r="28" spans="1:6" x14ac:dyDescent="0.3">
      <c r="B28" t="s">
        <v>367</v>
      </c>
      <c r="C28">
        <f>AVERAGE(C11:F15)</f>
        <v>5.1550000000000002</v>
      </c>
    </row>
    <row r="29" spans="1:6" x14ac:dyDescent="0.3">
      <c r="B29" t="s">
        <v>368</v>
      </c>
      <c r="C29">
        <f>AVERAGE(C16:F20)</f>
        <v>5.15</v>
      </c>
    </row>
    <row r="31" spans="1:6" x14ac:dyDescent="0.3">
      <c r="B31" t="s">
        <v>369</v>
      </c>
    </row>
    <row r="39" spans="2:3" x14ac:dyDescent="0.3">
      <c r="B39" t="s">
        <v>370</v>
      </c>
    </row>
    <row r="41" spans="2:3" x14ac:dyDescent="0.3">
      <c r="B41" t="s">
        <v>371</v>
      </c>
    </row>
    <row r="42" spans="2:3" x14ac:dyDescent="0.3">
      <c r="B42" t="s">
        <v>372</v>
      </c>
    </row>
    <row r="43" spans="2:3" x14ac:dyDescent="0.3">
      <c r="B43" t="s">
        <v>373</v>
      </c>
    </row>
    <row r="44" spans="2:3" x14ac:dyDescent="0.3">
      <c r="B44" t="s">
        <v>374</v>
      </c>
    </row>
    <row r="47" spans="2:3" x14ac:dyDescent="0.3">
      <c r="B47" t="s">
        <v>76</v>
      </c>
      <c r="C47">
        <f>COUNT(C11:F15)</f>
        <v>20</v>
      </c>
    </row>
    <row r="48" spans="2:3" x14ac:dyDescent="0.3">
      <c r="B48" t="s">
        <v>375</v>
      </c>
      <c r="C48">
        <f>AVERAGE(C11:F15)</f>
        <v>5.1550000000000002</v>
      </c>
    </row>
    <row r="49" spans="1:5" x14ac:dyDescent="0.3">
      <c r="B49" t="s">
        <v>376</v>
      </c>
      <c r="C49">
        <f>AVERAGE(C16:F20)</f>
        <v>5.15</v>
      </c>
    </row>
    <row r="50" spans="1:5" x14ac:dyDescent="0.3">
      <c r="B50" t="s">
        <v>79</v>
      </c>
      <c r="C50">
        <f>AVERAGE(C11:F20)</f>
        <v>5.1525000000000007</v>
      </c>
    </row>
    <row r="52" spans="1:5" ht="16.8" x14ac:dyDescent="0.3">
      <c r="B52" s="23" t="s">
        <v>377</v>
      </c>
      <c r="D52">
        <f>+C47*(C48-C50)^2+C47*(C49-C50)^2</f>
        <v>2.4999999999998938E-4</v>
      </c>
    </row>
    <row r="55" spans="1:5" x14ac:dyDescent="0.3">
      <c r="A55" t="s">
        <v>378</v>
      </c>
    </row>
    <row r="57" spans="1:5" x14ac:dyDescent="0.3">
      <c r="E57" t="s">
        <v>384</v>
      </c>
    </row>
    <row r="58" spans="1:5" x14ac:dyDescent="0.3">
      <c r="B58" t="s">
        <v>379</v>
      </c>
      <c r="D58">
        <f>AVERAGE(C11:C20)</f>
        <v>4.0699999999999994</v>
      </c>
      <c r="E58">
        <f>COUNT(C11:C20)</f>
        <v>10</v>
      </c>
    </row>
    <row r="59" spans="1:5" x14ac:dyDescent="0.3">
      <c r="B59" t="s">
        <v>380</v>
      </c>
      <c r="D59">
        <f>AVERAGE(D11:D20)</f>
        <v>5.0999999999999996</v>
      </c>
      <c r="E59">
        <f>COUNT(D11:D20)</f>
        <v>10</v>
      </c>
    </row>
    <row r="60" spans="1:5" x14ac:dyDescent="0.3">
      <c r="B60" t="s">
        <v>381</v>
      </c>
      <c r="D60">
        <f>AVERAGE(E11:E20)</f>
        <v>5.89</v>
      </c>
      <c r="E60">
        <f>COUNT(E11:E20)</f>
        <v>10</v>
      </c>
    </row>
    <row r="61" spans="1:5" x14ac:dyDescent="0.3">
      <c r="B61" t="s">
        <v>382</v>
      </c>
      <c r="D61">
        <f>AVERAGE(F11:F20)</f>
        <v>5.55</v>
      </c>
      <c r="E61">
        <f>COUNT(F11:F20)</f>
        <v>10</v>
      </c>
    </row>
    <row r="64" spans="1:5" x14ac:dyDescent="0.3">
      <c r="B64" t="s">
        <v>383</v>
      </c>
    </row>
    <row r="69" spans="1:4" x14ac:dyDescent="0.3">
      <c r="B69" t="s">
        <v>370</v>
      </c>
    </row>
    <row r="71" spans="1:4" x14ac:dyDescent="0.3">
      <c r="B71" t="s">
        <v>371</v>
      </c>
    </row>
    <row r="72" spans="1:4" x14ac:dyDescent="0.3">
      <c r="B72" t="s">
        <v>372</v>
      </c>
    </row>
    <row r="73" spans="1:4" x14ac:dyDescent="0.3">
      <c r="B73" t="s">
        <v>373</v>
      </c>
    </row>
    <row r="74" spans="1:4" x14ac:dyDescent="0.3">
      <c r="B74" t="s">
        <v>374</v>
      </c>
    </row>
    <row r="77" spans="1:4" ht="16.8" x14ac:dyDescent="0.3">
      <c r="B77" s="23" t="s">
        <v>377</v>
      </c>
      <c r="D77">
        <f>+E58*(D58-C$27)^2+E59*(D59-C$27)^2+E60*(D60-C$27)^2+E61*(D61-C$27)^2</f>
        <v>18.76475000000001</v>
      </c>
    </row>
    <row r="80" spans="1:4" x14ac:dyDescent="0.3">
      <c r="A80" t="s">
        <v>385</v>
      </c>
    </row>
    <row r="82" spans="1:7" x14ac:dyDescent="0.3">
      <c r="A82" t="s">
        <v>386</v>
      </c>
    </row>
    <row r="83" spans="1:7" x14ac:dyDescent="0.3">
      <c r="A83" t="s">
        <v>387</v>
      </c>
    </row>
    <row r="84" spans="1:7" x14ac:dyDescent="0.3">
      <c r="A84" t="s">
        <v>388</v>
      </c>
    </row>
    <row r="87" spans="1:7" x14ac:dyDescent="0.3">
      <c r="C87" t="s">
        <v>389</v>
      </c>
      <c r="E87" t="s">
        <v>357</v>
      </c>
    </row>
    <row r="88" spans="1:7" x14ac:dyDescent="0.3">
      <c r="C88" t="s">
        <v>356</v>
      </c>
      <c r="D88" t="s">
        <v>358</v>
      </c>
      <c r="E88" t="s">
        <v>359</v>
      </c>
      <c r="F88" t="s">
        <v>360</v>
      </c>
      <c r="G88" t="s">
        <v>361</v>
      </c>
    </row>
    <row r="89" spans="1:7" x14ac:dyDescent="0.3">
      <c r="C89" t="s">
        <v>362</v>
      </c>
      <c r="D89">
        <f>AVERAGE(C11:C15)</f>
        <v>4.1399999999999988</v>
      </c>
      <c r="E89">
        <f>AVERAGE(D11:D15)</f>
        <v>4.9799999999999995</v>
      </c>
      <c r="F89">
        <f>AVERAGE(E11:E15)</f>
        <v>5.7200000000000006</v>
      </c>
      <c r="G89">
        <f>AVERAGE(F11:F15)</f>
        <v>5.7799999999999994</v>
      </c>
    </row>
    <row r="90" spans="1:7" x14ac:dyDescent="0.3">
      <c r="C90" t="s">
        <v>363</v>
      </c>
      <c r="D90">
        <f>AVERAGE(C16:C20)</f>
        <v>4</v>
      </c>
      <c r="E90">
        <f>AVERAGE(D16:D20)</f>
        <v>5.22</v>
      </c>
      <c r="F90">
        <f>AVERAGE(E16:E20)</f>
        <v>6.0600000000000005</v>
      </c>
      <c r="G90">
        <f>AVERAGE(F16:F20)</f>
        <v>5.32</v>
      </c>
    </row>
    <row r="93" spans="1:7" x14ac:dyDescent="0.3">
      <c r="C93" t="s">
        <v>358</v>
      </c>
      <c r="D93" t="s">
        <v>359</v>
      </c>
      <c r="E93" t="s">
        <v>360</v>
      </c>
      <c r="F93" t="s">
        <v>361</v>
      </c>
    </row>
    <row r="94" spans="1:7" x14ac:dyDescent="0.3">
      <c r="C94">
        <f t="shared" ref="C94:F98" si="0">+(C11-D$89)^2</f>
        <v>0.43560000000000137</v>
      </c>
      <c r="D94">
        <f t="shared" si="0"/>
        <v>4.0000000000001845E-4</v>
      </c>
      <c r="E94">
        <f t="shared" si="0"/>
        <v>0.46239999999999959</v>
      </c>
      <c r="F94">
        <f t="shared" si="0"/>
        <v>0.27040000000000047</v>
      </c>
    </row>
    <row r="95" spans="1:7" x14ac:dyDescent="0.3">
      <c r="C95">
        <f t="shared" si="0"/>
        <v>6.7600000000000812E-2</v>
      </c>
      <c r="D95">
        <f t="shared" si="0"/>
        <v>4.8400000000000283E-2</v>
      </c>
      <c r="E95">
        <f t="shared" si="0"/>
        <v>0.23039999999999955</v>
      </c>
      <c r="F95">
        <f t="shared" si="0"/>
        <v>0.38440000000000124</v>
      </c>
    </row>
    <row r="96" spans="1:7" x14ac:dyDescent="0.3">
      <c r="C96">
        <f t="shared" si="0"/>
        <v>0.88359999999999739</v>
      </c>
      <c r="D96">
        <f t="shared" si="0"/>
        <v>0.38440000000000013</v>
      </c>
      <c r="E96">
        <f t="shared" si="0"/>
        <v>1.0404000000000009</v>
      </c>
      <c r="F96">
        <f t="shared" si="0"/>
        <v>3.2399999999999901E-2</v>
      </c>
    </row>
    <row r="97" spans="2:6" x14ac:dyDescent="0.3">
      <c r="C97">
        <f t="shared" si="0"/>
        <v>5.7599999999999464E-2</v>
      </c>
      <c r="D97">
        <f t="shared" si="0"/>
        <v>0.46239999999999959</v>
      </c>
      <c r="E97">
        <f t="shared" si="0"/>
        <v>4.8400000000000283E-2</v>
      </c>
      <c r="F97">
        <f t="shared" si="0"/>
        <v>0.96039999999999914</v>
      </c>
    </row>
    <row r="98" spans="2:6" x14ac:dyDescent="0.3">
      <c r="C98" s="25">
        <f t="shared" si="0"/>
        <v>6.7600000000000812E-2</v>
      </c>
      <c r="D98" s="25">
        <f t="shared" si="0"/>
        <v>3.2399999999999901E-2</v>
      </c>
      <c r="E98" s="25">
        <f t="shared" si="0"/>
        <v>6.3999999999998693E-3</v>
      </c>
      <c r="F98" s="25">
        <f t="shared" si="0"/>
        <v>4.0000000000001845E-4</v>
      </c>
    </row>
    <row r="99" spans="2:6" x14ac:dyDescent="0.3">
      <c r="B99" s="1" t="s">
        <v>362</v>
      </c>
      <c r="C99" s="1">
        <f>SUM(C94:C98)</f>
        <v>1.5119999999999998</v>
      </c>
      <c r="D99" s="1">
        <f t="shared" ref="D99:F99" si="1">SUM(D94:D98)</f>
        <v>0.92799999999999983</v>
      </c>
      <c r="E99" s="1">
        <f t="shared" si="1"/>
        <v>1.7880000000000003</v>
      </c>
      <c r="F99" s="1">
        <f t="shared" si="1"/>
        <v>1.6480000000000006</v>
      </c>
    </row>
    <row r="101" spans="2:6" x14ac:dyDescent="0.3">
      <c r="C101">
        <f t="shared" ref="C101:F105" si="2">+(C16-D$90)^2</f>
        <v>0.16000000000000028</v>
      </c>
      <c r="D101">
        <f t="shared" si="2"/>
        <v>0.10239999999999962</v>
      </c>
      <c r="E101">
        <f t="shared" si="2"/>
        <v>6.7600000000000354E-2</v>
      </c>
      <c r="F101">
        <f t="shared" si="2"/>
        <v>0.46239999999999959</v>
      </c>
    </row>
    <row r="102" spans="2:6" x14ac:dyDescent="0.3">
      <c r="C102">
        <f t="shared" si="2"/>
        <v>4.000000000000007E-2</v>
      </c>
      <c r="D102">
        <f t="shared" si="2"/>
        <v>6.4000000000000116E-3</v>
      </c>
      <c r="E102">
        <f t="shared" si="2"/>
        <v>1.9599999999999909E-2</v>
      </c>
      <c r="F102">
        <f t="shared" si="2"/>
        <v>0.17639999999999995</v>
      </c>
    </row>
    <row r="103" spans="2:6" x14ac:dyDescent="0.3">
      <c r="C103">
        <f t="shared" si="2"/>
        <v>4.000000000000007E-2</v>
      </c>
      <c r="D103">
        <f t="shared" si="2"/>
        <v>0.23040000000000041</v>
      </c>
      <c r="E103">
        <f t="shared" si="2"/>
        <v>5.7599999999999679E-2</v>
      </c>
      <c r="F103">
        <f t="shared" si="2"/>
        <v>0.51840000000000097</v>
      </c>
    </row>
    <row r="104" spans="2:6" x14ac:dyDescent="0.3">
      <c r="C104">
        <f t="shared" si="2"/>
        <v>8.99999999999999E-2</v>
      </c>
      <c r="D104">
        <f t="shared" si="2"/>
        <v>3.240000000000022E-2</v>
      </c>
      <c r="E104">
        <f t="shared" si="2"/>
        <v>0.19359999999999955</v>
      </c>
      <c r="F104">
        <f t="shared" si="2"/>
        <v>7.8399999999999637E-2</v>
      </c>
    </row>
    <row r="105" spans="2:6" x14ac:dyDescent="0.3">
      <c r="C105" s="25">
        <f t="shared" si="2"/>
        <v>1.0000000000000018E-2</v>
      </c>
      <c r="D105" s="25">
        <f t="shared" si="2"/>
        <v>0.17639999999999995</v>
      </c>
      <c r="E105" s="25">
        <f t="shared" si="2"/>
        <v>0.31360000000000054</v>
      </c>
      <c r="F105" s="25">
        <f t="shared" si="2"/>
        <v>3.2399999999999901E-2</v>
      </c>
    </row>
    <row r="106" spans="2:6" x14ac:dyDescent="0.3">
      <c r="B106" s="1" t="s">
        <v>363</v>
      </c>
      <c r="C106" s="1">
        <f>SUM(C101:C105)</f>
        <v>0.3400000000000003</v>
      </c>
      <c r="D106" s="1">
        <f t="shared" ref="D106" si="3">SUM(D101:D105)</f>
        <v>0.54800000000000026</v>
      </c>
      <c r="E106" s="1">
        <f t="shared" ref="E106" si="4">SUM(E101:E105)</f>
        <v>0.65200000000000002</v>
      </c>
      <c r="F106" s="1">
        <f t="shared" ref="F106" si="5">SUM(F101:F105)</f>
        <v>1.268</v>
      </c>
    </row>
    <row r="109" spans="2:6" x14ac:dyDescent="0.3">
      <c r="B109" t="s">
        <v>390</v>
      </c>
    </row>
    <row r="111" spans="2:6" x14ac:dyDescent="0.3">
      <c r="B111" t="s">
        <v>391</v>
      </c>
      <c r="D111">
        <f>SUM(C99:F99)+SUM(C106:F106)</f>
        <v>8.6840000000000011</v>
      </c>
    </row>
    <row r="114" spans="1:6" x14ac:dyDescent="0.3">
      <c r="A114" t="s">
        <v>392</v>
      </c>
    </row>
    <row r="116" spans="1:6" x14ac:dyDescent="0.3">
      <c r="A116" t="s">
        <v>393</v>
      </c>
    </row>
    <row r="117" spans="1:6" x14ac:dyDescent="0.3">
      <c r="A117" t="s">
        <v>394</v>
      </c>
    </row>
    <row r="119" spans="1:6" x14ac:dyDescent="0.3">
      <c r="D119" t="s">
        <v>357</v>
      </c>
    </row>
    <row r="120" spans="1:6" x14ac:dyDescent="0.3">
      <c r="B120" t="s">
        <v>356</v>
      </c>
      <c r="C120" t="s">
        <v>358</v>
      </c>
      <c r="D120" t="s">
        <v>359</v>
      </c>
      <c r="E120" t="s">
        <v>360</v>
      </c>
      <c r="F120" t="s">
        <v>361</v>
      </c>
    </row>
    <row r="121" spans="1:6" x14ac:dyDescent="0.3">
      <c r="B121" t="s">
        <v>362</v>
      </c>
      <c r="C121">
        <f t="shared" ref="C121:F130" si="6">+(C11-$C$27)^2</f>
        <v>0.12425625000000065</v>
      </c>
      <c r="D121">
        <f t="shared" si="6"/>
        <v>2.3256250000000228E-2</v>
      </c>
      <c r="E121">
        <f t="shared" si="6"/>
        <v>1.556256249999999</v>
      </c>
      <c r="F121">
        <f t="shared" si="6"/>
        <v>1.3167562499999979</v>
      </c>
    </row>
    <row r="122" spans="1:6" x14ac:dyDescent="0.3">
      <c r="C122">
        <f t="shared" si="6"/>
        <v>0.56625625000000057</v>
      </c>
      <c r="D122">
        <f t="shared" si="6"/>
        <v>2.2562499999999458E-3</v>
      </c>
      <c r="E122">
        <f t="shared" si="6"/>
        <v>1.0972562499999987</v>
      </c>
      <c r="F122">
        <f t="shared" si="6"/>
        <v>1.556256249999999</v>
      </c>
    </row>
    <row r="123" spans="1:6" x14ac:dyDescent="0.3">
      <c r="C123">
        <f t="shared" si="6"/>
        <v>3.8122562500000021</v>
      </c>
      <c r="D123">
        <f t="shared" si="6"/>
        <v>0.20025624999999903</v>
      </c>
      <c r="E123">
        <f t="shared" si="6"/>
        <v>0.20475625000000053</v>
      </c>
      <c r="F123">
        <f t="shared" si="6"/>
        <v>0.20025624999999903</v>
      </c>
    </row>
    <row r="124" spans="1:6" x14ac:dyDescent="0.3">
      <c r="C124">
        <f t="shared" si="6"/>
        <v>1.5687562500000021</v>
      </c>
      <c r="D124">
        <f t="shared" si="6"/>
        <v>0.72675625000000155</v>
      </c>
      <c r="E124">
        <f t="shared" si="6"/>
        <v>0.12075624999999948</v>
      </c>
      <c r="F124">
        <f t="shared" si="6"/>
        <v>0.12425625000000065</v>
      </c>
    </row>
    <row r="125" spans="1:6" x14ac:dyDescent="0.3">
      <c r="C125">
        <f t="shared" si="6"/>
        <v>0.56625625000000057</v>
      </c>
      <c r="D125">
        <f t="shared" si="6"/>
        <v>0.12425625000000065</v>
      </c>
      <c r="E125">
        <f t="shared" si="6"/>
        <v>0.41925624999999883</v>
      </c>
      <c r="F125">
        <f t="shared" si="6"/>
        <v>0.41925624999999883</v>
      </c>
    </row>
    <row r="126" spans="1:6" x14ac:dyDescent="0.3">
      <c r="B126" t="s">
        <v>363</v>
      </c>
      <c r="C126">
        <f t="shared" si="6"/>
        <v>0.56625625000000057</v>
      </c>
      <c r="D126">
        <f t="shared" si="6"/>
        <v>6.3756250000000195E-2</v>
      </c>
      <c r="E126">
        <f t="shared" si="6"/>
        <v>0.41925624999999883</v>
      </c>
      <c r="F126">
        <f t="shared" si="6"/>
        <v>0.71825624999999871</v>
      </c>
    </row>
    <row r="127" spans="1:6" x14ac:dyDescent="0.3">
      <c r="C127">
        <f t="shared" si="6"/>
        <v>0.9072562500000011</v>
      </c>
      <c r="D127">
        <f t="shared" si="6"/>
        <v>2.1756249999999727E-2</v>
      </c>
      <c r="E127">
        <f t="shared" si="6"/>
        <v>1.0972562499999987</v>
      </c>
      <c r="F127">
        <f t="shared" si="6"/>
        <v>6.3756250000000195E-2</v>
      </c>
    </row>
    <row r="128" spans="1:6" x14ac:dyDescent="0.3">
      <c r="C128">
        <f t="shared" si="6"/>
        <v>1.8292562500000025</v>
      </c>
      <c r="D128">
        <f t="shared" si="6"/>
        <v>0.29975624999999939</v>
      </c>
      <c r="E128">
        <f t="shared" si="6"/>
        <v>1.3167562499999979</v>
      </c>
      <c r="F128">
        <f t="shared" si="6"/>
        <v>0.30525625000000123</v>
      </c>
    </row>
    <row r="129" spans="1:7" x14ac:dyDescent="0.3">
      <c r="C129">
        <f t="shared" si="6"/>
        <v>2.1097562500000016</v>
      </c>
      <c r="D129">
        <f t="shared" si="6"/>
        <v>6.1256249999999804E-2</v>
      </c>
      <c r="E129">
        <f t="shared" si="6"/>
        <v>1.815756249999998</v>
      </c>
      <c r="F129">
        <f t="shared" si="6"/>
        <v>0.20025624999999903</v>
      </c>
    </row>
    <row r="130" spans="1:7" x14ac:dyDescent="0.3">
      <c r="C130">
        <f t="shared" si="6"/>
        <v>1.5687562500000021</v>
      </c>
      <c r="D130">
        <f t="shared" si="6"/>
        <v>0.12425625000000065</v>
      </c>
      <c r="E130">
        <f t="shared" si="6"/>
        <v>0.12075624999999948</v>
      </c>
      <c r="F130">
        <f t="shared" si="6"/>
        <v>0.12075624999999948</v>
      </c>
    </row>
    <row r="132" spans="1:7" x14ac:dyDescent="0.3">
      <c r="B132" t="s">
        <v>395</v>
      </c>
      <c r="D132">
        <f>SUM(C121:F130)</f>
        <v>28.459749999999993</v>
      </c>
    </row>
    <row r="135" spans="1:7" x14ac:dyDescent="0.3">
      <c r="A135" t="s">
        <v>396</v>
      </c>
    </row>
    <row r="137" spans="1:7" x14ac:dyDescent="0.3">
      <c r="A137" t="s">
        <v>397</v>
      </c>
    </row>
    <row r="139" spans="1:7" x14ac:dyDescent="0.3">
      <c r="B139" t="s">
        <v>398</v>
      </c>
    </row>
    <row r="140" spans="1:7" x14ac:dyDescent="0.3">
      <c r="B140" t="s">
        <v>399</v>
      </c>
      <c r="D140">
        <f>+D132</f>
        <v>28.459749999999993</v>
      </c>
      <c r="E140">
        <f>+D52</f>
        <v>2.4999999999998938E-4</v>
      </c>
      <c r="F140">
        <f>+D77</f>
        <v>18.76475000000001</v>
      </c>
      <c r="G140">
        <f>+D111</f>
        <v>8.6840000000000011</v>
      </c>
    </row>
    <row r="141" spans="1:7" x14ac:dyDescent="0.3">
      <c r="B141" t="s">
        <v>399</v>
      </c>
      <c r="D141">
        <f>+D140-E140-F140-G140</f>
        <v>1.0107499999999803</v>
      </c>
    </row>
    <row r="144" spans="1:7" x14ac:dyDescent="0.3">
      <c r="A144" t="s">
        <v>400</v>
      </c>
    </row>
    <row r="146" spans="1:2" x14ac:dyDescent="0.3">
      <c r="A146" t="s">
        <v>401</v>
      </c>
    </row>
    <row r="157" spans="1:2" x14ac:dyDescent="0.3">
      <c r="B157" t="s">
        <v>402</v>
      </c>
    </row>
    <row r="159" spans="1:2" x14ac:dyDescent="0.3">
      <c r="B159" t="s">
        <v>403</v>
      </c>
    </row>
    <row r="160" spans="1:2" x14ac:dyDescent="0.3">
      <c r="B160" t="s">
        <v>404</v>
      </c>
    </row>
    <row r="161" spans="1:2" x14ac:dyDescent="0.3">
      <c r="B161" t="s">
        <v>405</v>
      </c>
    </row>
    <row r="162" spans="1:2" x14ac:dyDescent="0.3">
      <c r="B162" t="s">
        <v>406</v>
      </c>
    </row>
    <row r="163" spans="1:2" x14ac:dyDescent="0.3">
      <c r="B163" t="s">
        <v>407</v>
      </c>
    </row>
    <row r="164" spans="1:2" x14ac:dyDescent="0.3">
      <c r="B164" t="s">
        <v>408</v>
      </c>
    </row>
    <row r="165" spans="1:2" x14ac:dyDescent="0.3">
      <c r="B165" t="s">
        <v>409</v>
      </c>
    </row>
    <row r="166" spans="1:2" x14ac:dyDescent="0.3">
      <c r="B166" t="s">
        <v>410</v>
      </c>
    </row>
    <row r="167" spans="1:2" x14ac:dyDescent="0.3">
      <c r="B167" t="s">
        <v>411</v>
      </c>
    </row>
    <row r="168" spans="1:2" x14ac:dyDescent="0.3">
      <c r="B168" t="s">
        <v>412</v>
      </c>
    </row>
    <row r="169" spans="1:2" x14ac:dyDescent="0.3">
      <c r="B169" t="s">
        <v>413</v>
      </c>
    </row>
    <row r="170" spans="1:2" x14ac:dyDescent="0.3">
      <c r="B170" t="s">
        <v>414</v>
      </c>
    </row>
    <row r="172" spans="1:2" x14ac:dyDescent="0.3">
      <c r="B172" t="s">
        <v>415</v>
      </c>
    </row>
    <row r="173" spans="1:2" x14ac:dyDescent="0.3">
      <c r="B173" t="s">
        <v>416</v>
      </c>
    </row>
    <row r="175" spans="1:2" x14ac:dyDescent="0.3">
      <c r="A175" t="s">
        <v>417</v>
      </c>
    </row>
    <row r="177" spans="1:1" x14ac:dyDescent="0.3">
      <c r="A177" t="s">
        <v>418</v>
      </c>
    </row>
    <row r="179" spans="1:1" x14ac:dyDescent="0.3">
      <c r="A179" t="s">
        <v>419</v>
      </c>
    </row>
    <row r="180" spans="1:1" x14ac:dyDescent="0.3">
      <c r="A180" t="s">
        <v>420</v>
      </c>
    </row>
    <row r="181" spans="1:1" x14ac:dyDescent="0.3">
      <c r="A181" t="s">
        <v>421</v>
      </c>
    </row>
    <row r="183" spans="1:1" x14ac:dyDescent="0.3">
      <c r="A183" t="s">
        <v>422</v>
      </c>
    </row>
    <row r="184" spans="1:1" x14ac:dyDescent="0.3">
      <c r="A184" t="s">
        <v>423</v>
      </c>
    </row>
    <row r="185" spans="1:1" x14ac:dyDescent="0.3">
      <c r="A185" t="s">
        <v>424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25</vt:i4>
      </vt:variant>
    </vt:vector>
  </HeadingPairs>
  <TitlesOfParts>
    <vt:vector size="25" baseType="lpstr">
      <vt:lpstr>Index</vt:lpstr>
      <vt:lpstr>7.2 theory</vt:lpstr>
      <vt:lpstr>7.2 theory v1</vt:lpstr>
      <vt:lpstr>7.2</vt:lpstr>
      <vt:lpstr>7.3 theory</vt:lpstr>
      <vt:lpstr>7.3</vt:lpstr>
      <vt:lpstr>7.4 - 7.5 theory</vt:lpstr>
      <vt:lpstr>7.4 - 7.5</vt:lpstr>
      <vt:lpstr>8.1 theory</vt:lpstr>
      <vt:lpstr>8.1</vt:lpstr>
      <vt:lpstr>8.2 theory</vt:lpstr>
      <vt:lpstr>8.2</vt:lpstr>
      <vt:lpstr>8.3 theory</vt:lpstr>
      <vt:lpstr>8.3</vt:lpstr>
      <vt:lpstr>8.4 theory</vt:lpstr>
      <vt:lpstr>8.4</vt:lpstr>
      <vt:lpstr>9.2 theory</vt:lpstr>
      <vt:lpstr>9.2</vt:lpstr>
      <vt:lpstr>9.3 theory</vt:lpstr>
      <vt:lpstr>9.3</vt:lpstr>
      <vt:lpstr>9.4 theory</vt:lpstr>
      <vt:lpstr>9.4</vt:lpstr>
      <vt:lpstr>4.5.1</vt:lpstr>
      <vt:lpstr>4.5.3</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2022-12-20T00:19:19Z</dcterms:created>
  <dcterms:modified xsi:type="dcterms:W3CDTF">2023-01-06T17:33:56Z</dcterms:modified>
</cp:coreProperties>
</file>