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9315" windowHeight="7710" activeTab="1"/>
  </bookViews>
  <sheets>
    <sheet name="table" sheetId="1" r:id="rId1"/>
    <sheet name="Sheet1" sheetId="2" r:id="rId2"/>
  </sheets>
  <definedNames>
    <definedName name="_xlnm._FilterDatabase" localSheetId="0" hidden="1">table!$A$1:$B$253</definedName>
  </definedNames>
  <calcPr calcId="0"/>
</workbook>
</file>

<file path=xl/calcChain.xml><?xml version="1.0" encoding="utf-8"?>
<calcChain xmlns="http://schemas.openxmlformats.org/spreadsheetml/2006/main">
  <c r="AD7" i="2"/>
  <c r="M1" s="1"/>
  <c r="AD6"/>
  <c r="I1" s="1"/>
  <c r="AD8"/>
  <c r="Q1" s="1"/>
  <c r="AD5"/>
  <c r="E1" s="1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L253"/>
  <c r="K253"/>
  <c r="L252"/>
  <c r="K252"/>
  <c r="L251"/>
  <c r="K251"/>
  <c r="L250"/>
  <c r="K250"/>
  <c r="L249"/>
  <c r="K249"/>
  <c r="L248"/>
  <c r="K248"/>
  <c r="L247"/>
  <c r="K247"/>
  <c r="L246"/>
  <c r="K246"/>
  <c r="L245"/>
  <c r="K245"/>
  <c r="L244"/>
  <c r="K244"/>
  <c r="L243"/>
  <c r="K243"/>
  <c r="L242"/>
  <c r="K242"/>
  <c r="L241"/>
  <c r="K241"/>
  <c r="L240"/>
  <c r="K240"/>
  <c r="L239"/>
  <c r="K239"/>
  <c r="L238"/>
  <c r="K238"/>
  <c r="L237"/>
  <c r="K237"/>
  <c r="L236"/>
  <c r="K236"/>
  <c r="L235"/>
  <c r="K235"/>
  <c r="L234"/>
  <c r="K234"/>
  <c r="L233"/>
  <c r="K233"/>
  <c r="L232"/>
  <c r="K232"/>
  <c r="L231"/>
  <c r="K231"/>
  <c r="L230"/>
  <c r="K230"/>
  <c r="L229"/>
  <c r="K229"/>
  <c r="L228"/>
  <c r="K228"/>
  <c r="L227"/>
  <c r="K227"/>
  <c r="L226"/>
  <c r="K226"/>
  <c r="L225"/>
  <c r="K225"/>
  <c r="L224"/>
  <c r="K224"/>
  <c r="L223"/>
  <c r="K223"/>
  <c r="L222"/>
  <c r="K222"/>
  <c r="L221"/>
  <c r="K221"/>
  <c r="L220"/>
  <c r="K220"/>
  <c r="L219"/>
  <c r="K219"/>
  <c r="L218"/>
  <c r="K218"/>
  <c r="L217"/>
  <c r="K217"/>
  <c r="L216"/>
  <c r="K216"/>
  <c r="L215"/>
  <c r="K215"/>
  <c r="L214"/>
  <c r="K214"/>
  <c r="L213"/>
  <c r="K213"/>
  <c r="L212"/>
  <c r="K212"/>
  <c r="L211"/>
  <c r="K211"/>
  <c r="L210"/>
  <c r="K210"/>
  <c r="L209"/>
  <c r="K209"/>
  <c r="L208"/>
  <c r="K208"/>
  <c r="L207"/>
  <c r="K207"/>
  <c r="L206"/>
  <c r="K206"/>
  <c r="L205"/>
  <c r="K205"/>
  <c r="L204"/>
  <c r="K204"/>
  <c r="L203"/>
  <c r="K203"/>
  <c r="L202"/>
  <c r="K202"/>
  <c r="L201"/>
  <c r="K201"/>
  <c r="L200"/>
  <c r="K200"/>
  <c r="L199"/>
  <c r="K199"/>
  <c r="L198"/>
  <c r="K198"/>
  <c r="L197"/>
  <c r="K197"/>
  <c r="L196"/>
  <c r="K196"/>
  <c r="L195"/>
  <c r="K195"/>
  <c r="L194"/>
  <c r="K194"/>
  <c r="L193"/>
  <c r="K193"/>
  <c r="L192"/>
  <c r="K192"/>
  <c r="L191"/>
  <c r="K191"/>
  <c r="L190"/>
  <c r="K190"/>
  <c r="L189"/>
  <c r="K189"/>
  <c r="L188"/>
  <c r="K188"/>
  <c r="L187"/>
  <c r="K187"/>
  <c r="L186"/>
  <c r="K186"/>
  <c r="L185"/>
  <c r="K185"/>
  <c r="L184"/>
  <c r="K184"/>
  <c r="L183"/>
  <c r="K183"/>
  <c r="L182"/>
  <c r="K182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K1" s="1"/>
  <c r="H253"/>
  <c r="G253"/>
  <c r="H252"/>
  <c r="G252"/>
  <c r="H251"/>
  <c r="G251"/>
  <c r="H250"/>
  <c r="G250"/>
  <c r="H249"/>
  <c r="G249"/>
  <c r="H248"/>
  <c r="G248"/>
  <c r="H247"/>
  <c r="G247"/>
  <c r="H246"/>
  <c r="G246"/>
  <c r="H245"/>
  <c r="G245"/>
  <c r="H244"/>
  <c r="G244"/>
  <c r="H243"/>
  <c r="G243"/>
  <c r="H242"/>
  <c r="G242"/>
  <c r="H241"/>
  <c r="G241"/>
  <c r="H240"/>
  <c r="G240"/>
  <c r="H239"/>
  <c r="G239"/>
  <c r="H238"/>
  <c r="G238"/>
  <c r="H237"/>
  <c r="G237"/>
  <c r="H236"/>
  <c r="G236"/>
  <c r="H235"/>
  <c r="G235"/>
  <c r="H234"/>
  <c r="G234"/>
  <c r="H233"/>
  <c r="G233"/>
  <c r="H232"/>
  <c r="G232"/>
  <c r="H231"/>
  <c r="G231"/>
  <c r="H230"/>
  <c r="G230"/>
  <c r="H229"/>
  <c r="G229"/>
  <c r="H228"/>
  <c r="G228"/>
  <c r="H227"/>
  <c r="G227"/>
  <c r="H226"/>
  <c r="G226"/>
  <c r="H225"/>
  <c r="G225"/>
  <c r="H224"/>
  <c r="G224"/>
  <c r="H223"/>
  <c r="G223"/>
  <c r="H222"/>
  <c r="G222"/>
  <c r="H221"/>
  <c r="G221"/>
  <c r="H220"/>
  <c r="G220"/>
  <c r="H219"/>
  <c r="G219"/>
  <c r="H218"/>
  <c r="G218"/>
  <c r="H217"/>
  <c r="G217"/>
  <c r="H216"/>
  <c r="G216"/>
  <c r="H215"/>
  <c r="G215"/>
  <c r="H214"/>
  <c r="G214"/>
  <c r="H213"/>
  <c r="G213"/>
  <c r="H212"/>
  <c r="G212"/>
  <c r="H211"/>
  <c r="G211"/>
  <c r="H210"/>
  <c r="G210"/>
  <c r="H209"/>
  <c r="G209"/>
  <c r="H208"/>
  <c r="G208"/>
  <c r="H207"/>
  <c r="G207"/>
  <c r="H206"/>
  <c r="G206"/>
  <c r="H205"/>
  <c r="G205"/>
  <c r="H204"/>
  <c r="G204"/>
  <c r="H203"/>
  <c r="G203"/>
  <c r="H202"/>
  <c r="G202"/>
  <c r="H201"/>
  <c r="G201"/>
  <c r="H200"/>
  <c r="G200"/>
  <c r="H199"/>
  <c r="G199"/>
  <c r="H198"/>
  <c r="G198"/>
  <c r="H197"/>
  <c r="G197"/>
  <c r="H196"/>
  <c r="G196"/>
  <c r="H195"/>
  <c r="G195"/>
  <c r="H194"/>
  <c r="G194"/>
  <c r="H193"/>
  <c r="G193"/>
  <c r="H192"/>
  <c r="G192"/>
  <c r="H191"/>
  <c r="G191"/>
  <c r="H190"/>
  <c r="G190"/>
  <c r="H189"/>
  <c r="G189"/>
  <c r="H188"/>
  <c r="G188"/>
  <c r="H187"/>
  <c r="G187"/>
  <c r="H186"/>
  <c r="G186"/>
  <c r="H185"/>
  <c r="G185"/>
  <c r="H184"/>
  <c r="G184"/>
  <c r="H183"/>
  <c r="G183"/>
  <c r="H182"/>
  <c r="G182"/>
  <c r="H181"/>
  <c r="G181"/>
  <c r="H180"/>
  <c r="G180"/>
  <c r="H179"/>
  <c r="G179"/>
  <c r="H178"/>
  <c r="G178"/>
  <c r="H177"/>
  <c r="G177"/>
  <c r="H176"/>
  <c r="G176"/>
  <c r="H175"/>
  <c r="G175"/>
  <c r="H174"/>
  <c r="G174"/>
  <c r="H173"/>
  <c r="G173"/>
  <c r="H172"/>
  <c r="G172"/>
  <c r="H171"/>
  <c r="G171"/>
  <c r="H170"/>
  <c r="G170"/>
  <c r="H169"/>
  <c r="G169"/>
  <c r="H168"/>
  <c r="G168"/>
  <c r="H167"/>
  <c r="G167"/>
  <c r="H166"/>
  <c r="G166"/>
  <c r="H165"/>
  <c r="G165"/>
  <c r="H164"/>
  <c r="G164"/>
  <c r="H163"/>
  <c r="G163"/>
  <c r="H162"/>
  <c r="G162"/>
  <c r="H161"/>
  <c r="G161"/>
  <c r="H160"/>
  <c r="G160"/>
  <c r="H159"/>
  <c r="G159"/>
  <c r="H158"/>
  <c r="G158"/>
  <c r="H157"/>
  <c r="G157"/>
  <c r="H156"/>
  <c r="G156"/>
  <c r="H155"/>
  <c r="G155"/>
  <c r="H154"/>
  <c r="G154"/>
  <c r="H153"/>
  <c r="G153"/>
  <c r="H152"/>
  <c r="G152"/>
  <c r="H151"/>
  <c r="G151"/>
  <c r="H150"/>
  <c r="G150"/>
  <c r="H149"/>
  <c r="G149"/>
  <c r="H148"/>
  <c r="G148"/>
  <c r="H147"/>
  <c r="G147"/>
  <c r="H146"/>
  <c r="G146"/>
  <c r="H145"/>
  <c r="G145"/>
  <c r="H144"/>
  <c r="G144"/>
  <c r="H143"/>
  <c r="G143"/>
  <c r="H142"/>
  <c r="G142"/>
  <c r="H141"/>
  <c r="G141"/>
  <c r="H140"/>
  <c r="G140"/>
  <c r="H139"/>
  <c r="G139"/>
  <c r="H138"/>
  <c r="G138"/>
  <c r="H137"/>
  <c r="G137"/>
  <c r="H136"/>
  <c r="G136"/>
  <c r="H135"/>
  <c r="G135"/>
  <c r="H134"/>
  <c r="G134"/>
  <c r="H133"/>
  <c r="G133"/>
  <c r="H132"/>
  <c r="G132"/>
  <c r="H131"/>
  <c r="G131"/>
  <c r="H130"/>
  <c r="G130"/>
  <c r="H129"/>
  <c r="G129"/>
  <c r="H128"/>
  <c r="G128"/>
  <c r="H127"/>
  <c r="G127"/>
  <c r="H126"/>
  <c r="G126"/>
  <c r="H125"/>
  <c r="G125"/>
  <c r="H124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1" s="1"/>
  <c r="AA6" s="1"/>
  <c r="H5"/>
  <c r="G5"/>
  <c r="AE15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5"/>
  <c r="D1" s="1"/>
  <c r="AA5" s="1"/>
  <c r="H2" i="1"/>
  <c r="G7"/>
  <c r="G5"/>
  <c r="G4"/>
  <c r="G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3"/>
  <c r="P1" i="2" l="1"/>
  <c r="AA8" s="1"/>
  <c r="J1"/>
  <c r="Z7"/>
  <c r="AB7" s="1"/>
  <c r="AD13"/>
  <c r="G1"/>
  <c r="O1"/>
  <c r="Z8" s="1"/>
  <c r="E12"/>
  <c r="AD14"/>
  <c r="L1"/>
  <c r="AA7" s="1"/>
  <c r="AD15"/>
  <c r="AE14"/>
  <c r="C1"/>
  <c r="AF15"/>
  <c r="AB8"/>
  <c r="E8"/>
  <c r="E225"/>
  <c r="E97"/>
  <c r="E249"/>
  <c r="E129"/>
  <c r="E193"/>
  <c r="E65"/>
  <c r="E161"/>
  <c r="E33"/>
  <c r="E253"/>
  <c r="E232"/>
  <c r="E200"/>
  <c r="E168"/>
  <c r="E136"/>
  <c r="E104"/>
  <c r="E72"/>
  <c r="E40"/>
  <c r="E243"/>
  <c r="E216"/>
  <c r="E184"/>
  <c r="E152"/>
  <c r="E120"/>
  <c r="E88"/>
  <c r="E56"/>
  <c r="E24"/>
  <c r="E239"/>
  <c r="E209"/>
  <c r="E177"/>
  <c r="E145"/>
  <c r="E113"/>
  <c r="E81"/>
  <c r="E49"/>
  <c r="E17"/>
  <c r="Q229"/>
  <c r="Q165"/>
  <c r="Q101"/>
  <c r="Q37"/>
  <c r="Q245"/>
  <c r="Q133"/>
  <c r="Q5"/>
  <c r="Q213"/>
  <c r="Q149"/>
  <c r="Q85"/>
  <c r="Q21"/>
  <c r="Q181"/>
  <c r="Q117"/>
  <c r="Q53"/>
  <c r="Q197"/>
  <c r="Q69"/>
  <c r="E248"/>
  <c r="E237"/>
  <c r="E224"/>
  <c r="E208"/>
  <c r="E192"/>
  <c r="E176"/>
  <c r="E160"/>
  <c r="E144"/>
  <c r="E128"/>
  <c r="E112"/>
  <c r="E96"/>
  <c r="E80"/>
  <c r="E64"/>
  <c r="E48"/>
  <c r="E32"/>
  <c r="E16"/>
  <c r="E244"/>
  <c r="E233"/>
  <c r="E217"/>
  <c r="E201"/>
  <c r="E185"/>
  <c r="E169"/>
  <c r="E153"/>
  <c r="E137"/>
  <c r="E121"/>
  <c r="E105"/>
  <c r="E89"/>
  <c r="E73"/>
  <c r="E57"/>
  <c r="E41"/>
  <c r="E25"/>
  <c r="E9"/>
  <c r="I251"/>
  <c r="I247"/>
  <c r="I243"/>
  <c r="I239"/>
  <c r="I235"/>
  <c r="I249"/>
  <c r="I244"/>
  <c r="I238"/>
  <c r="I233"/>
  <c r="I229"/>
  <c r="I225"/>
  <c r="I221"/>
  <c r="I217"/>
  <c r="I213"/>
  <c r="I209"/>
  <c r="I205"/>
  <c r="I201"/>
  <c r="I197"/>
  <c r="I193"/>
  <c r="I189"/>
  <c r="I185"/>
  <c r="I181"/>
  <c r="I177"/>
  <c r="I173"/>
  <c r="I169"/>
  <c r="I165"/>
  <c r="I161"/>
  <c r="I157"/>
  <c r="I153"/>
  <c r="I149"/>
  <c r="I145"/>
  <c r="I141"/>
  <c r="I137"/>
  <c r="I133"/>
  <c r="I129"/>
  <c r="I125"/>
  <c r="I121"/>
  <c r="I117"/>
  <c r="I113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3"/>
  <c r="I9"/>
  <c r="I5"/>
  <c r="I250"/>
  <c r="I245"/>
  <c r="I240"/>
  <c r="I234"/>
  <c r="I230"/>
  <c r="I226"/>
  <c r="I222"/>
  <c r="I218"/>
  <c r="I214"/>
  <c r="I210"/>
  <c r="I206"/>
  <c r="I202"/>
  <c r="I198"/>
  <c r="I194"/>
  <c r="I190"/>
  <c r="I186"/>
  <c r="I182"/>
  <c r="I178"/>
  <c r="I174"/>
  <c r="I170"/>
  <c r="I166"/>
  <c r="I162"/>
  <c r="I158"/>
  <c r="I154"/>
  <c r="I150"/>
  <c r="I146"/>
  <c r="I142"/>
  <c r="I138"/>
  <c r="I134"/>
  <c r="I130"/>
  <c r="I126"/>
  <c r="I122"/>
  <c r="I118"/>
  <c r="I114"/>
  <c r="I110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"/>
  <c r="I10"/>
  <c r="I6"/>
  <c r="I246"/>
  <c r="I236"/>
  <c r="I227"/>
  <c r="I219"/>
  <c r="I211"/>
  <c r="I203"/>
  <c r="I195"/>
  <c r="I187"/>
  <c r="I179"/>
  <c r="I171"/>
  <c r="I163"/>
  <c r="I155"/>
  <c r="I147"/>
  <c r="I139"/>
  <c r="I131"/>
  <c r="I123"/>
  <c r="I115"/>
  <c r="I107"/>
  <c r="I99"/>
  <c r="I91"/>
  <c r="I83"/>
  <c r="I75"/>
  <c r="I67"/>
  <c r="I59"/>
  <c r="I51"/>
  <c r="I43"/>
  <c r="I35"/>
  <c r="I27"/>
  <c r="I19"/>
  <c r="I11"/>
  <c r="I241"/>
  <c r="I183"/>
  <c r="I167"/>
  <c r="I151"/>
  <c r="I135"/>
  <c r="I119"/>
  <c r="I103"/>
  <c r="I79"/>
  <c r="I63"/>
  <c r="I47"/>
  <c r="I31"/>
  <c r="I15"/>
  <c r="I242"/>
  <c r="I224"/>
  <c r="I208"/>
  <c r="I192"/>
  <c r="I176"/>
  <c r="I160"/>
  <c r="I144"/>
  <c r="I128"/>
  <c r="I112"/>
  <c r="I96"/>
  <c r="I80"/>
  <c r="I64"/>
  <c r="I48"/>
  <c r="I32"/>
  <c r="I16"/>
  <c r="I248"/>
  <c r="I237"/>
  <c r="I228"/>
  <c r="I220"/>
  <c r="I212"/>
  <c r="I204"/>
  <c r="I196"/>
  <c r="I188"/>
  <c r="I180"/>
  <c r="I172"/>
  <c r="I164"/>
  <c r="I156"/>
  <c r="I148"/>
  <c r="I140"/>
  <c r="I132"/>
  <c r="I124"/>
  <c r="I116"/>
  <c r="I108"/>
  <c r="I100"/>
  <c r="I92"/>
  <c r="I84"/>
  <c r="I76"/>
  <c r="I68"/>
  <c r="I60"/>
  <c r="I52"/>
  <c r="I44"/>
  <c r="I36"/>
  <c r="I28"/>
  <c r="I20"/>
  <c r="I12"/>
  <c r="I4"/>
  <c r="I252"/>
  <c r="I231"/>
  <c r="I223"/>
  <c r="I215"/>
  <c r="I207"/>
  <c r="I199"/>
  <c r="I191"/>
  <c r="I175"/>
  <c r="I159"/>
  <c r="I143"/>
  <c r="I127"/>
  <c r="I111"/>
  <c r="I95"/>
  <c r="I87"/>
  <c r="I71"/>
  <c r="I55"/>
  <c r="I39"/>
  <c r="I23"/>
  <c r="I7"/>
  <c r="I253"/>
  <c r="I232"/>
  <c r="I216"/>
  <c r="I200"/>
  <c r="I184"/>
  <c r="I168"/>
  <c r="I152"/>
  <c r="I136"/>
  <c r="I120"/>
  <c r="I104"/>
  <c r="I88"/>
  <c r="I72"/>
  <c r="I56"/>
  <c r="I40"/>
  <c r="I24"/>
  <c r="I8"/>
  <c r="M252"/>
  <c r="M248"/>
  <c r="M244"/>
  <c r="M240"/>
  <c r="M236"/>
  <c r="M232"/>
  <c r="M228"/>
  <c r="M224"/>
  <c r="M220"/>
  <c r="M216"/>
  <c r="M212"/>
  <c r="M208"/>
  <c r="M204"/>
  <c r="M253"/>
  <c r="M249"/>
  <c r="M245"/>
  <c r="M241"/>
  <c r="M237"/>
  <c r="M233"/>
  <c r="M229"/>
  <c r="M225"/>
  <c r="M221"/>
  <c r="M217"/>
  <c r="M213"/>
  <c r="M209"/>
  <c r="M205"/>
  <c r="M201"/>
  <c r="M197"/>
  <c r="M193"/>
  <c r="M189"/>
  <c r="M185"/>
  <c r="M181"/>
  <c r="M177"/>
  <c r="M173"/>
  <c r="M169"/>
  <c r="M165"/>
  <c r="M161"/>
  <c r="M157"/>
  <c r="M153"/>
  <c r="M149"/>
  <c r="M145"/>
  <c r="M141"/>
  <c r="M137"/>
  <c r="M133"/>
  <c r="M129"/>
  <c r="M125"/>
  <c r="M121"/>
  <c r="M117"/>
  <c r="M113"/>
  <c r="M109"/>
  <c r="M105"/>
  <c r="M101"/>
  <c r="M97"/>
  <c r="M93"/>
  <c r="M89"/>
  <c r="M85"/>
  <c r="M81"/>
  <c r="M77"/>
  <c r="M73"/>
  <c r="M69"/>
  <c r="M65"/>
  <c r="M61"/>
  <c r="M57"/>
  <c r="M53"/>
  <c r="M49"/>
  <c r="M45"/>
  <c r="M41"/>
  <c r="M37"/>
  <c r="M33"/>
  <c r="M29"/>
  <c r="M25"/>
  <c r="M21"/>
  <c r="M17"/>
  <c r="M13"/>
  <c r="M9"/>
  <c r="M5"/>
  <c r="M250"/>
  <c r="M242"/>
  <c r="M234"/>
  <c r="M226"/>
  <c r="M218"/>
  <c r="M210"/>
  <c r="M202"/>
  <c r="M196"/>
  <c r="M191"/>
  <c r="M186"/>
  <c r="M180"/>
  <c r="M175"/>
  <c r="M170"/>
  <c r="M164"/>
  <c r="M159"/>
  <c r="M154"/>
  <c r="M148"/>
  <c r="M143"/>
  <c r="M138"/>
  <c r="M132"/>
  <c r="M127"/>
  <c r="M122"/>
  <c r="M116"/>
  <c r="M111"/>
  <c r="M106"/>
  <c r="M100"/>
  <c r="M95"/>
  <c r="M90"/>
  <c r="M84"/>
  <c r="M79"/>
  <c r="M74"/>
  <c r="M68"/>
  <c r="M63"/>
  <c r="M58"/>
  <c r="M52"/>
  <c r="M47"/>
  <c r="M42"/>
  <c r="M36"/>
  <c r="M31"/>
  <c r="M26"/>
  <c r="M20"/>
  <c r="M15"/>
  <c r="M10"/>
  <c r="M4"/>
  <c r="M251"/>
  <c r="M243"/>
  <c r="M235"/>
  <c r="M227"/>
  <c r="M219"/>
  <c r="M211"/>
  <c r="M203"/>
  <c r="M198"/>
  <c r="M192"/>
  <c r="M187"/>
  <c r="M182"/>
  <c r="M176"/>
  <c r="M171"/>
  <c r="M166"/>
  <c r="M160"/>
  <c r="M155"/>
  <c r="M150"/>
  <c r="M144"/>
  <c r="M139"/>
  <c r="M134"/>
  <c r="M128"/>
  <c r="M123"/>
  <c r="M118"/>
  <c r="M112"/>
  <c r="M107"/>
  <c r="M102"/>
  <c r="M96"/>
  <c r="M91"/>
  <c r="M86"/>
  <c r="M80"/>
  <c r="M75"/>
  <c r="M70"/>
  <c r="M64"/>
  <c r="M59"/>
  <c r="M54"/>
  <c r="M48"/>
  <c r="M43"/>
  <c r="M38"/>
  <c r="M32"/>
  <c r="M27"/>
  <c r="M22"/>
  <c r="M16"/>
  <c r="M11"/>
  <c r="M6"/>
  <c r="M246"/>
  <c r="M230"/>
  <c r="M214"/>
  <c r="M199"/>
  <c r="M188"/>
  <c r="M178"/>
  <c r="M167"/>
  <c r="M156"/>
  <c r="M146"/>
  <c r="M135"/>
  <c r="M124"/>
  <c r="M114"/>
  <c r="M103"/>
  <c r="M92"/>
  <c r="M82"/>
  <c r="M71"/>
  <c r="M60"/>
  <c r="M50"/>
  <c r="M39"/>
  <c r="M28"/>
  <c r="M18"/>
  <c r="M7"/>
  <c r="M239"/>
  <c r="M207"/>
  <c r="M184"/>
  <c r="M163"/>
  <c r="M142"/>
  <c r="M120"/>
  <c r="M99"/>
  <c r="M78"/>
  <c r="M56"/>
  <c r="M35"/>
  <c r="M14"/>
  <c r="M247"/>
  <c r="M231"/>
  <c r="M215"/>
  <c r="M200"/>
  <c r="M190"/>
  <c r="M179"/>
  <c r="M168"/>
  <c r="M158"/>
  <c r="M147"/>
  <c r="M136"/>
  <c r="M126"/>
  <c r="M115"/>
  <c r="M104"/>
  <c r="M94"/>
  <c r="M83"/>
  <c r="M72"/>
  <c r="M62"/>
  <c r="M51"/>
  <c r="M40"/>
  <c r="M30"/>
  <c r="M19"/>
  <c r="M8"/>
  <c r="M238"/>
  <c r="M222"/>
  <c r="M206"/>
  <c r="M194"/>
  <c r="M183"/>
  <c r="M172"/>
  <c r="M162"/>
  <c r="M151"/>
  <c r="M140"/>
  <c r="M130"/>
  <c r="M119"/>
  <c r="M108"/>
  <c r="M98"/>
  <c r="M87"/>
  <c r="M76"/>
  <c r="M66"/>
  <c r="M55"/>
  <c r="M44"/>
  <c r="M34"/>
  <c r="M23"/>
  <c r="M12"/>
  <c r="M223"/>
  <c r="M195"/>
  <c r="M174"/>
  <c r="M152"/>
  <c r="M131"/>
  <c r="M110"/>
  <c r="M88"/>
  <c r="M67"/>
  <c r="M46"/>
  <c r="M24"/>
  <c r="Q250"/>
  <c r="Q246"/>
  <c r="Q242"/>
  <c r="Q238"/>
  <c r="Q234"/>
  <c r="Q230"/>
  <c r="Q226"/>
  <c r="Q222"/>
  <c r="Q218"/>
  <c r="Q214"/>
  <c r="Q210"/>
  <c r="Q206"/>
  <c r="Q202"/>
  <c r="Q198"/>
  <c r="Q194"/>
  <c r="Q190"/>
  <c r="Q186"/>
  <c r="Q182"/>
  <c r="Q178"/>
  <c r="Q174"/>
  <c r="Q170"/>
  <c r="Q166"/>
  <c r="Q162"/>
  <c r="Q158"/>
  <c r="Q154"/>
  <c r="Q150"/>
  <c r="Q146"/>
  <c r="Q142"/>
  <c r="Q138"/>
  <c r="Q134"/>
  <c r="Q130"/>
  <c r="Q126"/>
  <c r="Q122"/>
  <c r="Q118"/>
  <c r="Q114"/>
  <c r="Q110"/>
  <c r="Q106"/>
  <c r="Q102"/>
  <c r="Q98"/>
  <c r="Q94"/>
  <c r="Q90"/>
  <c r="Q86"/>
  <c r="Q82"/>
  <c r="Q78"/>
  <c r="Q74"/>
  <c r="Q70"/>
  <c r="Q66"/>
  <c r="Q62"/>
  <c r="Q58"/>
  <c r="Q54"/>
  <c r="Q50"/>
  <c r="Q46"/>
  <c r="Q42"/>
  <c r="Q38"/>
  <c r="Q34"/>
  <c r="Q30"/>
  <c r="Q26"/>
  <c r="Q22"/>
  <c r="Q18"/>
  <c r="Q14"/>
  <c r="Q10"/>
  <c r="Q6"/>
  <c r="Q251"/>
  <c r="Q247"/>
  <c r="Q243"/>
  <c r="Q239"/>
  <c r="Q235"/>
  <c r="Q231"/>
  <c r="Q227"/>
  <c r="Q223"/>
  <c r="Q219"/>
  <c r="Q215"/>
  <c r="Q211"/>
  <c r="Q207"/>
  <c r="Q203"/>
  <c r="Q199"/>
  <c r="Q195"/>
  <c r="Q191"/>
  <c r="Q187"/>
  <c r="Q183"/>
  <c r="Q179"/>
  <c r="Q175"/>
  <c r="Q171"/>
  <c r="Q167"/>
  <c r="Q163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63"/>
  <c r="Q59"/>
  <c r="Q55"/>
  <c r="Q51"/>
  <c r="Q47"/>
  <c r="Q43"/>
  <c r="Q39"/>
  <c r="Q35"/>
  <c r="Q31"/>
  <c r="Q27"/>
  <c r="Q23"/>
  <c r="Q19"/>
  <c r="Q15"/>
  <c r="Q11"/>
  <c r="Q7"/>
  <c r="Q248"/>
  <c r="Q240"/>
  <c r="Q232"/>
  <c r="Q224"/>
  <c r="Q216"/>
  <c r="Q208"/>
  <c r="Q200"/>
  <c r="Q192"/>
  <c r="Q184"/>
  <c r="Q176"/>
  <c r="Q168"/>
  <c r="Q160"/>
  <c r="Q152"/>
  <c r="Q144"/>
  <c r="Q136"/>
  <c r="Q128"/>
  <c r="Q120"/>
  <c r="Q112"/>
  <c r="Q104"/>
  <c r="Q96"/>
  <c r="Q88"/>
  <c r="Q80"/>
  <c r="Q72"/>
  <c r="Q64"/>
  <c r="Q56"/>
  <c r="Q48"/>
  <c r="Q40"/>
  <c r="Q32"/>
  <c r="Q24"/>
  <c r="Q16"/>
  <c r="Q8"/>
  <c r="Q249"/>
  <c r="Q241"/>
  <c r="Q233"/>
  <c r="Q225"/>
  <c r="Q217"/>
  <c r="Q209"/>
  <c r="Q201"/>
  <c r="Q193"/>
  <c r="Q185"/>
  <c r="Q177"/>
  <c r="Q169"/>
  <c r="Q161"/>
  <c r="Q153"/>
  <c r="Q145"/>
  <c r="Q137"/>
  <c r="Q129"/>
  <c r="Q121"/>
  <c r="Q113"/>
  <c r="Q105"/>
  <c r="Q97"/>
  <c r="Q89"/>
  <c r="Q81"/>
  <c r="Q73"/>
  <c r="Q65"/>
  <c r="Q57"/>
  <c r="Q49"/>
  <c r="Q41"/>
  <c r="Q33"/>
  <c r="Q25"/>
  <c r="Q17"/>
  <c r="Q9"/>
  <c r="Q4"/>
  <c r="Q20"/>
  <c r="Q36"/>
  <c r="Q52"/>
  <c r="Q68"/>
  <c r="Q84"/>
  <c r="Q100"/>
  <c r="Q116"/>
  <c r="Q132"/>
  <c r="Q148"/>
  <c r="Q164"/>
  <c r="Q180"/>
  <c r="Q196"/>
  <c r="Q212"/>
  <c r="Q228"/>
  <c r="Q244"/>
  <c r="E251"/>
  <c r="E245"/>
  <c r="E240"/>
  <c r="E235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Q13"/>
  <c r="Q29"/>
  <c r="Q45"/>
  <c r="Q61"/>
  <c r="Q77"/>
  <c r="Q93"/>
  <c r="Q109"/>
  <c r="Q125"/>
  <c r="Q141"/>
  <c r="Q157"/>
  <c r="Q173"/>
  <c r="Q189"/>
  <c r="Q205"/>
  <c r="Q221"/>
  <c r="Q237"/>
  <c r="Q253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E122"/>
  <c r="E126"/>
  <c r="E130"/>
  <c r="E134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4"/>
  <c r="E252"/>
  <c r="E247"/>
  <c r="E241"/>
  <c r="E236"/>
  <c r="E229"/>
  <c r="E221"/>
  <c r="E213"/>
  <c r="E205"/>
  <c r="E197"/>
  <c r="E189"/>
  <c r="E181"/>
  <c r="E173"/>
  <c r="E165"/>
  <c r="E157"/>
  <c r="E149"/>
  <c r="E141"/>
  <c r="E133"/>
  <c r="E125"/>
  <c r="E117"/>
  <c r="E109"/>
  <c r="E101"/>
  <c r="E93"/>
  <c r="E85"/>
  <c r="E77"/>
  <c r="E69"/>
  <c r="E61"/>
  <c r="E53"/>
  <c r="E45"/>
  <c r="E37"/>
  <c r="E29"/>
  <c r="E21"/>
  <c r="E13"/>
  <c r="E5"/>
  <c r="Q12"/>
  <c r="Q28"/>
  <c r="Q44"/>
  <c r="Q60"/>
  <c r="Q76"/>
  <c r="Q92"/>
  <c r="Q108"/>
  <c r="Q124"/>
  <c r="Q140"/>
  <c r="Q156"/>
  <c r="Q172"/>
  <c r="Q188"/>
  <c r="Q204"/>
  <c r="Q220"/>
  <c r="Q236"/>
  <c r="Q252"/>
  <c r="Z5" l="1"/>
  <c r="AB5" s="1"/>
  <c r="B1"/>
  <c r="F1"/>
  <c r="Z6"/>
  <c r="AB6" s="1"/>
  <c r="N1"/>
  <c r="R33"/>
  <c r="R113"/>
  <c r="R13"/>
  <c r="R77"/>
  <c r="R141"/>
  <c r="R205"/>
  <c r="R210"/>
  <c r="R178"/>
  <c r="R162"/>
  <c r="R146"/>
  <c r="R130"/>
  <c r="R50"/>
  <c r="R34"/>
  <c r="R18"/>
  <c r="R185"/>
  <c r="R225"/>
  <c r="R154"/>
  <c r="R90"/>
  <c r="R26"/>
  <c r="R193"/>
  <c r="R168"/>
  <c r="R129"/>
  <c r="R65"/>
  <c r="R61"/>
  <c r="R125"/>
  <c r="R189"/>
  <c r="R250"/>
  <c r="R218"/>
  <c r="R186"/>
  <c r="R170"/>
  <c r="R122"/>
  <c r="R106"/>
  <c r="R58"/>
  <c r="R42"/>
  <c r="R60"/>
  <c r="R188"/>
  <c r="R41"/>
  <c r="R244"/>
  <c r="R219"/>
  <c r="R97"/>
  <c r="R40"/>
  <c r="R72"/>
  <c r="R200"/>
  <c r="R74"/>
  <c r="R10"/>
  <c r="R92"/>
  <c r="R120"/>
  <c r="R8"/>
  <c r="R136"/>
  <c r="R48"/>
  <c r="R105"/>
  <c r="R112"/>
  <c r="R176"/>
  <c r="R49"/>
  <c r="R161"/>
  <c r="R224"/>
  <c r="S225" s="1"/>
  <c r="R234"/>
  <c r="R202"/>
  <c r="R138"/>
  <c r="R124"/>
  <c r="R220"/>
  <c r="R29"/>
  <c r="R93"/>
  <c r="R157"/>
  <c r="R221"/>
  <c r="R247"/>
  <c r="R243"/>
  <c r="R104"/>
  <c r="R232"/>
  <c r="R223"/>
  <c r="R207"/>
  <c r="R191"/>
  <c r="R175"/>
  <c r="R159"/>
  <c r="R143"/>
  <c r="R127"/>
  <c r="R111"/>
  <c r="R95"/>
  <c r="R79"/>
  <c r="R63"/>
  <c r="R47"/>
  <c r="R31"/>
  <c r="R15"/>
  <c r="R28"/>
  <c r="R156"/>
  <c r="R245"/>
  <c r="S245" s="1"/>
  <c r="R16"/>
  <c r="R80"/>
  <c r="R144"/>
  <c r="R208"/>
  <c r="R21"/>
  <c r="R53"/>
  <c r="R85"/>
  <c r="R117"/>
  <c r="R149"/>
  <c r="R181"/>
  <c r="R213"/>
  <c r="R4"/>
  <c r="R238"/>
  <c r="R253"/>
  <c r="R17"/>
  <c r="R81"/>
  <c r="R145"/>
  <c r="R177"/>
  <c r="S178" s="1"/>
  <c r="R209"/>
  <c r="R184"/>
  <c r="R248"/>
  <c r="R56"/>
  <c r="R239"/>
  <c r="R32"/>
  <c r="S32" s="1"/>
  <c r="R96"/>
  <c r="R160"/>
  <c r="R24"/>
  <c r="R88"/>
  <c r="R152"/>
  <c r="R216"/>
  <c r="R64"/>
  <c r="R128"/>
  <c r="R192"/>
  <c r="R9"/>
  <c r="R25"/>
  <c r="S25" s="1"/>
  <c r="R57"/>
  <c r="R73"/>
  <c r="R89"/>
  <c r="R121"/>
  <c r="R137"/>
  <c r="R153"/>
  <c r="S153" s="1"/>
  <c r="R169"/>
  <c r="R201"/>
  <c r="R217"/>
  <c r="R233"/>
  <c r="R12"/>
  <c r="R237"/>
  <c r="R249"/>
  <c r="R187"/>
  <c r="R123"/>
  <c r="R59"/>
  <c r="R222"/>
  <c r="R190"/>
  <c r="R158"/>
  <c r="R110"/>
  <c r="R78"/>
  <c r="R62"/>
  <c r="R30"/>
  <c r="R227"/>
  <c r="R195"/>
  <c r="R163"/>
  <c r="R131"/>
  <c r="R99"/>
  <c r="R67"/>
  <c r="R35"/>
  <c r="R20"/>
  <c r="R84"/>
  <c r="R148"/>
  <c r="R212"/>
  <c r="R45"/>
  <c r="R109"/>
  <c r="R173"/>
  <c r="R236"/>
  <c r="R242"/>
  <c r="R226"/>
  <c r="R194"/>
  <c r="R114"/>
  <c r="R98"/>
  <c r="R82"/>
  <c r="R66"/>
  <c r="R231"/>
  <c r="R215"/>
  <c r="R199"/>
  <c r="R183"/>
  <c r="R167"/>
  <c r="R151"/>
  <c r="R135"/>
  <c r="R119"/>
  <c r="R103"/>
  <c r="R87"/>
  <c r="R71"/>
  <c r="R55"/>
  <c r="R39"/>
  <c r="R23"/>
  <c r="R7"/>
  <c r="R44"/>
  <c r="R76"/>
  <c r="R108"/>
  <c r="R140"/>
  <c r="R172"/>
  <c r="R204"/>
  <c r="R235"/>
  <c r="R241"/>
  <c r="R206"/>
  <c r="R174"/>
  <c r="R142"/>
  <c r="R126"/>
  <c r="R94"/>
  <c r="R46"/>
  <c r="R14"/>
  <c r="R211"/>
  <c r="R179"/>
  <c r="R147"/>
  <c r="R115"/>
  <c r="R83"/>
  <c r="R51"/>
  <c r="R19"/>
  <c r="R52"/>
  <c r="R116"/>
  <c r="R180"/>
  <c r="S180" s="1"/>
  <c r="R240"/>
  <c r="R5"/>
  <c r="R37"/>
  <c r="R69"/>
  <c r="R101"/>
  <c r="R133"/>
  <c r="R165"/>
  <c r="R197"/>
  <c r="R229"/>
  <c r="R252"/>
  <c r="R246"/>
  <c r="R230"/>
  <c r="R214"/>
  <c r="R198"/>
  <c r="R182"/>
  <c r="R166"/>
  <c r="R150"/>
  <c r="R134"/>
  <c r="R118"/>
  <c r="R102"/>
  <c r="R86"/>
  <c r="R70"/>
  <c r="R54"/>
  <c r="R38"/>
  <c r="R22"/>
  <c r="R6"/>
  <c r="S6" s="1"/>
  <c r="R203"/>
  <c r="R171"/>
  <c r="R155"/>
  <c r="R139"/>
  <c r="R107"/>
  <c r="R91"/>
  <c r="R75"/>
  <c r="R43"/>
  <c r="R27"/>
  <c r="R11"/>
  <c r="R36"/>
  <c r="R68"/>
  <c r="R100"/>
  <c r="R132"/>
  <c r="R164"/>
  <c r="R196"/>
  <c r="R228"/>
  <c r="R251"/>
  <c r="S134" l="1"/>
  <c r="S49"/>
  <c r="S34"/>
  <c r="S203"/>
  <c r="S35"/>
  <c r="S163"/>
  <c r="S193"/>
  <c r="S243"/>
  <c r="S162"/>
  <c r="S106"/>
  <c r="S18"/>
  <c r="S83"/>
  <c r="S91"/>
  <c r="S171"/>
  <c r="S206"/>
  <c r="S114"/>
  <c r="S73"/>
  <c r="S146"/>
  <c r="S250"/>
  <c r="S19"/>
  <c r="S147"/>
  <c r="S89"/>
  <c r="S113"/>
  <c r="S14"/>
  <c r="S142"/>
  <c r="S90"/>
  <c r="S194"/>
  <c r="S78"/>
  <c r="S211"/>
  <c r="S120"/>
  <c r="S13"/>
  <c r="S179"/>
  <c r="S131"/>
  <c r="S226"/>
  <c r="S58"/>
  <c r="S48"/>
  <c r="S42"/>
  <c r="S130"/>
  <c r="S51"/>
  <c r="S161"/>
  <c r="S27"/>
  <c r="S54"/>
  <c r="S182"/>
  <c r="S190"/>
  <c r="S157"/>
  <c r="S220"/>
  <c r="S234"/>
  <c r="S186"/>
  <c r="S251"/>
  <c r="S154"/>
  <c r="S66"/>
  <c r="S185"/>
  <c r="S208"/>
  <c r="S244"/>
  <c r="S41"/>
  <c r="S36"/>
  <c r="S155"/>
  <c r="S235"/>
  <c r="S30"/>
  <c r="S43"/>
  <c r="S139"/>
  <c r="S72"/>
  <c r="S50"/>
  <c r="S59"/>
  <c r="S238"/>
  <c r="S201"/>
  <c r="S121"/>
  <c r="S213"/>
  <c r="S125"/>
  <c r="S74"/>
  <c r="S189"/>
  <c r="S219"/>
  <c r="S61"/>
  <c r="S223"/>
  <c r="S11"/>
  <c r="S164"/>
  <c r="S169"/>
  <c r="S93"/>
  <c r="S26"/>
  <c r="S136"/>
  <c r="S68"/>
  <c r="S246"/>
  <c r="S116"/>
  <c r="S107"/>
  <c r="S102"/>
  <c r="S230"/>
  <c r="S197"/>
  <c r="S69"/>
  <c r="S160"/>
  <c r="S57"/>
  <c r="S177"/>
  <c r="S80"/>
  <c r="S29"/>
  <c r="S221"/>
  <c r="S241"/>
  <c r="S98"/>
  <c r="S62"/>
  <c r="S15"/>
  <c r="S176"/>
  <c r="S196"/>
  <c r="S118"/>
  <c r="S165"/>
  <c r="S37"/>
  <c r="S126"/>
  <c r="S82"/>
  <c r="S33"/>
  <c r="S20"/>
  <c r="S158"/>
  <c r="S188"/>
  <c r="S233"/>
  <c r="S96"/>
  <c r="S248"/>
  <c r="S149"/>
  <c r="S75"/>
  <c r="S224"/>
  <c r="S97"/>
  <c r="S124"/>
  <c r="S9"/>
  <c r="S112"/>
  <c r="S123"/>
  <c r="S187"/>
  <c r="S22"/>
  <c r="S150"/>
  <c r="S56"/>
  <c r="S222"/>
  <c r="S237"/>
  <c r="S64"/>
  <c r="S239"/>
  <c r="S209"/>
  <c r="S17"/>
  <c r="S144"/>
  <c r="S94"/>
  <c r="S99"/>
  <c r="S228"/>
  <c r="S100"/>
  <c r="S253"/>
  <c r="S53"/>
  <c r="S249"/>
  <c r="S217"/>
  <c r="S137"/>
  <c r="S88"/>
  <c r="S81"/>
  <c r="S105"/>
  <c r="S204"/>
  <c r="S39"/>
  <c r="S167"/>
  <c r="S210"/>
  <c r="S128"/>
  <c r="S60"/>
  <c r="S65"/>
  <c r="S86"/>
  <c r="S214"/>
  <c r="S240"/>
  <c r="S218"/>
  <c r="S23"/>
  <c r="S87"/>
  <c r="S151"/>
  <c r="S215"/>
  <c r="S10"/>
  <c r="S170"/>
  <c r="S192"/>
  <c r="S145"/>
  <c r="S16"/>
  <c r="S122"/>
  <c r="S76"/>
  <c r="S103"/>
  <c r="S231"/>
  <c r="S227"/>
  <c r="S202"/>
  <c r="S5"/>
  <c r="S40"/>
  <c r="S129"/>
  <c r="S143"/>
  <c r="S138"/>
  <c r="S28"/>
  <c r="S247"/>
  <c r="S205"/>
  <c r="S38"/>
  <c r="S117"/>
  <c r="S168"/>
  <c r="S92"/>
  <c r="S95"/>
  <c r="S108"/>
  <c r="S236"/>
  <c r="S109"/>
  <c r="S84"/>
  <c r="S110"/>
  <c r="S21"/>
  <c r="S111"/>
  <c r="S24"/>
  <c r="S152"/>
  <c r="S229"/>
  <c r="S101"/>
  <c r="S46"/>
  <c r="S174"/>
  <c r="S181"/>
  <c r="S156"/>
  <c r="S63"/>
  <c r="S191"/>
  <c r="S140"/>
  <c r="S7"/>
  <c r="S71"/>
  <c r="S135"/>
  <c r="S199"/>
  <c r="S242"/>
  <c r="S141"/>
  <c r="S148"/>
  <c r="S67"/>
  <c r="S195"/>
  <c r="S85"/>
  <c r="S104"/>
  <c r="S79"/>
  <c r="S207"/>
  <c r="S216"/>
  <c r="S200"/>
  <c r="S127"/>
  <c r="S77"/>
  <c r="S132"/>
  <c r="S166"/>
  <c r="S70"/>
  <c r="S198"/>
  <c r="S252"/>
  <c r="S133"/>
  <c r="S52"/>
  <c r="S115"/>
  <c r="S31"/>
  <c r="S159"/>
  <c r="S172"/>
  <c r="S44"/>
  <c r="S55"/>
  <c r="S119"/>
  <c r="S183"/>
  <c r="S173"/>
  <c r="S45"/>
  <c r="S212"/>
  <c r="S232"/>
  <c r="S47"/>
  <c r="S175"/>
  <c r="S184"/>
  <c r="S12"/>
  <c r="S8"/>
  <c r="Z13" l="1"/>
  <c r="Z14"/>
  <c r="Z15" l="1"/>
  <c r="V15" s="1"/>
</calcChain>
</file>

<file path=xl/sharedStrings.xml><?xml version="1.0" encoding="utf-8"?>
<sst xmlns="http://schemas.openxmlformats.org/spreadsheetml/2006/main" count="43" uniqueCount="21">
  <si>
    <t>Date</t>
  </si>
  <si>
    <t>Adj Close</t>
  </si>
  <si>
    <t>Daily ret</t>
  </si>
  <si>
    <t>Total return:</t>
  </si>
  <si>
    <t>Avg ret</t>
  </si>
  <si>
    <t>Std dev:</t>
  </si>
  <si>
    <t>Sharpe:</t>
  </si>
  <si>
    <t>Year</t>
  </si>
  <si>
    <t>Dec</t>
  </si>
  <si>
    <t>US Airways LCC</t>
  </si>
  <si>
    <t>CVR Energy</t>
  </si>
  <si>
    <t>Sprint-Nextel</t>
  </si>
  <si>
    <t>RBS</t>
  </si>
  <si>
    <t>Adj. close</t>
  </si>
  <si>
    <t>Stdev</t>
  </si>
  <si>
    <t>Sharpe</t>
  </si>
  <si>
    <t>Weight</t>
  </si>
  <si>
    <t>Earnings</t>
  </si>
  <si>
    <t>Portfolio</t>
  </si>
  <si>
    <t>Avg earnings</t>
  </si>
  <si>
    <t>HollyFrontier</t>
  </si>
</sst>
</file>

<file path=xl/styles.xml><?xml version="1.0" encoding="utf-8"?>
<styleSheet xmlns="http://schemas.openxmlformats.org/spreadsheetml/2006/main">
  <numFmts count="4">
    <numFmt numFmtId="43" formatCode="_-* #,##0.00\ _K_č_-;\-* #,##0.00\ _K_č_-;_-* &quot;-&quot;??\ _K_č_-;_-@_-"/>
    <numFmt numFmtId="164" formatCode="0.0%"/>
    <numFmt numFmtId="171" formatCode="0.000"/>
    <numFmt numFmtId="173" formatCode="_-* #,##0\ _K_č_-;\-* #,##0\ _K_č_-;_-* &quot;-&quot;??\ _K_č_-;_-@_-"/>
  </numFmts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 tint="0.499984740745262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6" fillId="0" borderId="0" xfId="0" applyFont="1"/>
    <xf numFmtId="164" fontId="0" fillId="0" borderId="0" xfId="0" applyNumberFormat="1"/>
    <xf numFmtId="10" fontId="0" fillId="0" borderId="0" xfId="0" applyNumberFormat="1"/>
    <xf numFmtId="14" fontId="0" fillId="0" borderId="0" xfId="0" applyNumberFormat="1" applyBorder="1"/>
    <xf numFmtId="0" fontId="0" fillId="0" borderId="0" xfId="0" applyBorder="1"/>
    <xf numFmtId="10" fontId="0" fillId="0" borderId="0" xfId="2" applyNumberFormat="1" applyFont="1" applyBorder="1"/>
    <xf numFmtId="10" fontId="0" fillId="0" borderId="0" xfId="2" applyNumberFormat="1" applyFont="1"/>
    <xf numFmtId="43" fontId="0" fillId="0" borderId="0" xfId="1" applyFont="1" applyBorder="1"/>
    <xf numFmtId="171" fontId="0" fillId="0" borderId="0" xfId="0" applyNumberFormat="1"/>
    <xf numFmtId="2" fontId="0" fillId="0" borderId="0" xfId="0" applyNumberFormat="1"/>
    <xf numFmtId="0" fontId="0" fillId="0" borderId="0" xfId="0" applyFill="1" applyBorder="1"/>
    <xf numFmtId="173" fontId="16" fillId="0" borderId="0" xfId="1" applyNumberFormat="1" applyFont="1"/>
    <xf numFmtId="173" fontId="0" fillId="0" borderId="0" xfId="0" applyNumberFormat="1"/>
    <xf numFmtId="173" fontId="18" fillId="0" borderId="0" xfId="0" applyNumberFormat="1" applyFont="1"/>
    <xf numFmtId="0" fontId="0" fillId="0" borderId="0" xfId="0" applyNumberFormat="1"/>
    <xf numFmtId="173" fontId="0" fillId="0" borderId="0" xfId="0" applyNumberFormat="1" applyBorder="1"/>
    <xf numFmtId="2" fontId="0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Check Cell" xfId="15" builtinId="23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3"/>
  <sheetViews>
    <sheetView topLeftCell="C1" workbookViewId="0">
      <selection activeCell="G7" sqref="G7"/>
    </sheetView>
  </sheetViews>
  <sheetFormatPr defaultRowHeight="15"/>
  <cols>
    <col min="1" max="1" width="14.42578125" customWidth="1"/>
    <col min="2" max="2" width="9.42578125" customWidth="1"/>
  </cols>
  <sheetData>
    <row r="1" spans="1:8" s="2" customFormat="1">
      <c r="A1" s="2" t="s">
        <v>0</v>
      </c>
      <c r="B1" s="2" t="s">
        <v>1</v>
      </c>
      <c r="C1" s="2" t="s">
        <v>2</v>
      </c>
      <c r="G1" s="2" t="s">
        <v>7</v>
      </c>
      <c r="H1" s="2" t="s">
        <v>8</v>
      </c>
    </row>
    <row r="2" spans="1:8">
      <c r="A2" s="1">
        <v>40546</v>
      </c>
      <c r="B2">
        <v>326.67</v>
      </c>
      <c r="C2" s="4">
        <v>0</v>
      </c>
      <c r="F2" t="s">
        <v>3</v>
      </c>
      <c r="G2" s="4">
        <f>B253/B2-1</f>
        <v>0.2288854195365353</v>
      </c>
      <c r="H2" s="3">
        <f>(B253/B233)-1</f>
        <v>4.4002912722355125E-2</v>
      </c>
    </row>
    <row r="3" spans="1:8">
      <c r="A3" s="1">
        <v>40547</v>
      </c>
      <c r="B3">
        <v>328.37</v>
      </c>
      <c r="C3" s="4">
        <f>(B3/B2)-1</f>
        <v>5.204028530320981E-3</v>
      </c>
    </row>
    <row r="4" spans="1:8">
      <c r="A4" s="1">
        <v>40548</v>
      </c>
      <c r="B4">
        <v>331.06</v>
      </c>
      <c r="C4" s="4">
        <f t="shared" ref="C4:C67" si="0">(B4/B3)-1</f>
        <v>8.1919785607698081E-3</v>
      </c>
      <c r="F4" t="s">
        <v>4</v>
      </c>
      <c r="G4" s="4">
        <f>AVERAGE(C2:C253)</f>
        <v>9.5359818526061723E-4</v>
      </c>
    </row>
    <row r="5" spans="1:8">
      <c r="A5" s="1">
        <v>40549</v>
      </c>
      <c r="B5">
        <v>330.79</v>
      </c>
      <c r="C5" s="4">
        <f t="shared" si="0"/>
        <v>-8.1556213375211239E-4</v>
      </c>
      <c r="F5" t="s">
        <v>5</v>
      </c>
      <c r="G5" s="4">
        <f>STDEV(C2:C253)</f>
        <v>1.6488085647510288E-2</v>
      </c>
    </row>
    <row r="6" spans="1:8">
      <c r="A6" s="1">
        <v>40550</v>
      </c>
      <c r="B6">
        <v>333.16</v>
      </c>
      <c r="C6" s="4">
        <f t="shared" si="0"/>
        <v>7.1646664046676189E-3</v>
      </c>
    </row>
    <row r="7" spans="1:8">
      <c r="A7" s="1">
        <v>40553</v>
      </c>
      <c r="B7">
        <v>339.44</v>
      </c>
      <c r="C7" s="4">
        <f t="shared" si="0"/>
        <v>1.8849801896986262E-2</v>
      </c>
      <c r="F7" t="s">
        <v>6</v>
      </c>
      <c r="G7">
        <f>SQRT(250)*G4/G5</f>
        <v>0.91446099398510405</v>
      </c>
    </row>
    <row r="8" spans="1:8">
      <c r="A8" s="1">
        <v>40554</v>
      </c>
      <c r="B8">
        <v>338.63</v>
      </c>
      <c r="C8" s="4">
        <f t="shared" si="0"/>
        <v>-2.3862832901249131E-3</v>
      </c>
    </row>
    <row r="9" spans="1:8">
      <c r="A9" s="1">
        <v>40555</v>
      </c>
      <c r="B9">
        <v>341.39</v>
      </c>
      <c r="C9" s="4">
        <f t="shared" si="0"/>
        <v>8.15048873401647E-3</v>
      </c>
    </row>
    <row r="10" spans="1:8">
      <c r="A10" s="1">
        <v>40556</v>
      </c>
      <c r="B10">
        <v>342.64</v>
      </c>
      <c r="C10" s="4">
        <f t="shared" si="0"/>
        <v>3.6615015085386116E-3</v>
      </c>
    </row>
    <row r="11" spans="1:8">
      <c r="A11" s="1">
        <v>40557</v>
      </c>
      <c r="B11">
        <v>345.41</v>
      </c>
      <c r="C11" s="4">
        <f t="shared" si="0"/>
        <v>8.0842867149195641E-3</v>
      </c>
    </row>
    <row r="12" spans="1:8">
      <c r="A12" s="1">
        <v>40561</v>
      </c>
      <c r="B12">
        <v>337.65</v>
      </c>
      <c r="C12" s="4">
        <f t="shared" si="0"/>
        <v>-2.2466054833386595E-2</v>
      </c>
    </row>
    <row r="13" spans="1:8">
      <c r="A13" s="1">
        <v>40562</v>
      </c>
      <c r="B13">
        <v>335.86</v>
      </c>
      <c r="C13" s="4">
        <f t="shared" si="0"/>
        <v>-5.3013475492372786E-3</v>
      </c>
    </row>
    <row r="14" spans="1:8">
      <c r="A14" s="1">
        <v>40563</v>
      </c>
      <c r="B14">
        <v>329.75</v>
      </c>
      <c r="C14" s="4">
        <f t="shared" si="0"/>
        <v>-1.8192103852795793E-2</v>
      </c>
    </row>
    <row r="15" spans="1:8">
      <c r="A15" s="1">
        <v>40564</v>
      </c>
      <c r="B15">
        <v>323.83999999999997</v>
      </c>
      <c r="C15" s="4">
        <f t="shared" si="0"/>
        <v>-1.7922668688400423E-2</v>
      </c>
    </row>
    <row r="16" spans="1:8">
      <c r="A16" s="1">
        <v>40567</v>
      </c>
      <c r="B16">
        <v>334.48</v>
      </c>
      <c r="C16" s="4">
        <f t="shared" si="0"/>
        <v>3.2855731225296614E-2</v>
      </c>
    </row>
    <row r="17" spans="1:3">
      <c r="A17" s="1">
        <v>40568</v>
      </c>
      <c r="B17">
        <v>338.39</v>
      </c>
      <c r="C17" s="4">
        <f t="shared" si="0"/>
        <v>1.1689787132264984E-2</v>
      </c>
    </row>
    <row r="18" spans="1:3">
      <c r="A18" s="1">
        <v>40569</v>
      </c>
      <c r="B18">
        <v>340.82</v>
      </c>
      <c r="C18" s="4">
        <f t="shared" si="0"/>
        <v>7.1810632701911903E-3</v>
      </c>
    </row>
    <row r="19" spans="1:3">
      <c r="A19" s="1">
        <v>40570</v>
      </c>
      <c r="B19">
        <v>340.19</v>
      </c>
      <c r="C19" s="4">
        <f t="shared" si="0"/>
        <v>-1.8484830702423238E-3</v>
      </c>
    </row>
    <row r="20" spans="1:3">
      <c r="A20" s="1">
        <v>40571</v>
      </c>
      <c r="B20">
        <v>333.14</v>
      </c>
      <c r="C20" s="4">
        <f t="shared" si="0"/>
        <v>-2.0723713219083506E-2</v>
      </c>
    </row>
    <row r="21" spans="1:3">
      <c r="A21" s="1">
        <v>40574</v>
      </c>
      <c r="B21">
        <v>336.33</v>
      </c>
      <c r="C21" s="4">
        <f t="shared" si="0"/>
        <v>9.5755538212163316E-3</v>
      </c>
    </row>
    <row r="22" spans="1:3">
      <c r="A22" s="1">
        <v>40575</v>
      </c>
      <c r="B22">
        <v>341.99</v>
      </c>
      <c r="C22" s="4">
        <f t="shared" si="0"/>
        <v>1.682870989801688E-2</v>
      </c>
    </row>
    <row r="23" spans="1:3">
      <c r="A23" s="1">
        <v>40576</v>
      </c>
      <c r="B23">
        <v>341.29</v>
      </c>
      <c r="C23" s="4">
        <f t="shared" si="0"/>
        <v>-2.0468434749554287E-3</v>
      </c>
    </row>
    <row r="24" spans="1:3">
      <c r="A24" s="1">
        <v>40577</v>
      </c>
      <c r="B24">
        <v>340.42</v>
      </c>
      <c r="C24" s="4">
        <f t="shared" si="0"/>
        <v>-2.5491517477804759E-3</v>
      </c>
    </row>
    <row r="25" spans="1:3">
      <c r="A25" s="1">
        <v>40578</v>
      </c>
      <c r="B25">
        <v>343.45</v>
      </c>
      <c r="C25" s="4">
        <f t="shared" si="0"/>
        <v>8.9007696375065226E-3</v>
      </c>
    </row>
    <row r="26" spans="1:3">
      <c r="A26" s="1">
        <v>40581</v>
      </c>
      <c r="B26">
        <v>348.78</v>
      </c>
      <c r="C26" s="4">
        <f t="shared" si="0"/>
        <v>1.5518998398602379E-2</v>
      </c>
    </row>
    <row r="27" spans="1:3">
      <c r="A27" s="1">
        <v>40582</v>
      </c>
      <c r="B27">
        <v>352.07</v>
      </c>
      <c r="C27" s="4">
        <f t="shared" si="0"/>
        <v>9.4328803257068827E-3</v>
      </c>
    </row>
    <row r="28" spans="1:3">
      <c r="A28" s="1">
        <v>40583</v>
      </c>
      <c r="B28">
        <v>355.01</v>
      </c>
      <c r="C28" s="4">
        <f t="shared" si="0"/>
        <v>8.3506120941858608E-3</v>
      </c>
    </row>
    <row r="29" spans="1:3">
      <c r="A29" s="1">
        <v>40584</v>
      </c>
      <c r="B29">
        <v>351.42</v>
      </c>
      <c r="C29" s="4">
        <f t="shared" si="0"/>
        <v>-1.0112391200247761E-2</v>
      </c>
    </row>
    <row r="30" spans="1:3">
      <c r="A30" s="1">
        <v>40585</v>
      </c>
      <c r="B30">
        <v>353.71</v>
      </c>
      <c r="C30" s="4">
        <f t="shared" si="0"/>
        <v>6.516419099652726E-3</v>
      </c>
    </row>
    <row r="31" spans="1:3">
      <c r="A31" s="1">
        <v>40588</v>
      </c>
      <c r="B31">
        <v>356.02</v>
      </c>
      <c r="C31" s="4">
        <f t="shared" si="0"/>
        <v>6.5307737977440272E-3</v>
      </c>
    </row>
    <row r="32" spans="1:3">
      <c r="A32" s="1">
        <v>40589</v>
      </c>
      <c r="B32">
        <v>356.73</v>
      </c>
      <c r="C32" s="4">
        <f t="shared" si="0"/>
        <v>1.9942699848323198E-3</v>
      </c>
    </row>
    <row r="33" spans="1:3">
      <c r="A33" s="1">
        <v>40590</v>
      </c>
      <c r="B33">
        <v>359.93</v>
      </c>
      <c r="C33" s="4">
        <f t="shared" si="0"/>
        <v>8.9703697474279309E-3</v>
      </c>
    </row>
    <row r="34" spans="1:3">
      <c r="A34" s="1">
        <v>40591</v>
      </c>
      <c r="B34">
        <v>355.15</v>
      </c>
      <c r="C34" s="4">
        <f t="shared" si="0"/>
        <v>-1.3280360070013653E-2</v>
      </c>
    </row>
    <row r="35" spans="1:3">
      <c r="A35" s="1">
        <v>40592</v>
      </c>
      <c r="B35">
        <v>347.47</v>
      </c>
      <c r="C35" s="4">
        <f t="shared" si="0"/>
        <v>-2.1624665634238927E-2</v>
      </c>
    </row>
    <row r="36" spans="1:3">
      <c r="A36" s="1">
        <v>40596</v>
      </c>
      <c r="B36">
        <v>335.63</v>
      </c>
      <c r="C36" s="4">
        <f t="shared" si="0"/>
        <v>-3.4074884162661578E-2</v>
      </c>
    </row>
    <row r="37" spans="1:3">
      <c r="A37" s="1">
        <v>40597</v>
      </c>
      <c r="B37">
        <v>339.6</v>
      </c>
      <c r="C37" s="4">
        <f t="shared" si="0"/>
        <v>1.1828501623811993E-2</v>
      </c>
    </row>
    <row r="38" spans="1:3">
      <c r="A38" s="1">
        <v>40598</v>
      </c>
      <c r="B38">
        <v>339.86</v>
      </c>
      <c r="C38" s="4">
        <f t="shared" si="0"/>
        <v>7.6560659599533842E-4</v>
      </c>
    </row>
    <row r="39" spans="1:3">
      <c r="A39" s="1">
        <v>40599</v>
      </c>
      <c r="B39">
        <v>345.1</v>
      </c>
      <c r="C39" s="4">
        <f t="shared" si="0"/>
        <v>1.5418113340787354E-2</v>
      </c>
    </row>
    <row r="40" spans="1:3">
      <c r="A40" s="1">
        <v>40602</v>
      </c>
      <c r="B40">
        <v>350.1</v>
      </c>
      <c r="C40" s="4">
        <f t="shared" si="0"/>
        <v>1.4488554042306534E-2</v>
      </c>
    </row>
    <row r="41" spans="1:3">
      <c r="A41" s="1">
        <v>40603</v>
      </c>
      <c r="B41">
        <v>346.24</v>
      </c>
      <c r="C41" s="4">
        <f t="shared" si="0"/>
        <v>-1.1025421308197725E-2</v>
      </c>
    </row>
    <row r="42" spans="1:3">
      <c r="A42" s="1">
        <v>40604</v>
      </c>
      <c r="B42">
        <v>349.02</v>
      </c>
      <c r="C42" s="4">
        <f t="shared" si="0"/>
        <v>8.0291127541589624E-3</v>
      </c>
    </row>
    <row r="43" spans="1:3">
      <c r="A43" s="1">
        <v>40605</v>
      </c>
      <c r="B43">
        <v>356.4</v>
      </c>
      <c r="C43" s="4">
        <f t="shared" si="0"/>
        <v>2.1144920061887618E-2</v>
      </c>
    </row>
    <row r="44" spans="1:3">
      <c r="A44" s="1">
        <v>40606</v>
      </c>
      <c r="B44">
        <v>356.83</v>
      </c>
      <c r="C44" s="4">
        <f t="shared" si="0"/>
        <v>1.2065095398428038E-3</v>
      </c>
    </row>
    <row r="45" spans="1:3">
      <c r="A45" s="1">
        <v>40609</v>
      </c>
      <c r="B45">
        <v>352.23</v>
      </c>
      <c r="C45" s="4">
        <f t="shared" si="0"/>
        <v>-1.2891292772468588E-2</v>
      </c>
    </row>
    <row r="46" spans="1:3">
      <c r="A46" s="1">
        <v>40610</v>
      </c>
      <c r="B46">
        <v>352.63</v>
      </c>
      <c r="C46" s="4">
        <f t="shared" si="0"/>
        <v>1.1356216108791006E-3</v>
      </c>
    </row>
    <row r="47" spans="1:3">
      <c r="A47" s="1">
        <v>40611</v>
      </c>
      <c r="B47">
        <v>349.37</v>
      </c>
      <c r="C47" s="4">
        <f t="shared" si="0"/>
        <v>-9.2448175141082167E-3</v>
      </c>
    </row>
    <row r="48" spans="1:3">
      <c r="A48" s="1">
        <v>40612</v>
      </c>
      <c r="B48">
        <v>343.62</v>
      </c>
      <c r="C48" s="4">
        <f t="shared" si="0"/>
        <v>-1.6458196181698526E-2</v>
      </c>
    </row>
    <row r="49" spans="1:3">
      <c r="A49" s="1">
        <v>40613</v>
      </c>
      <c r="B49">
        <v>348.89</v>
      </c>
      <c r="C49" s="4">
        <f t="shared" si="0"/>
        <v>1.5336709155462369E-2</v>
      </c>
    </row>
    <row r="50" spans="1:3">
      <c r="A50" s="1">
        <v>40616</v>
      </c>
      <c r="B50">
        <v>350.45</v>
      </c>
      <c r="C50" s="4">
        <f t="shared" si="0"/>
        <v>4.4713233397346563E-3</v>
      </c>
    </row>
    <row r="51" spans="1:3">
      <c r="A51" s="1">
        <v>40617</v>
      </c>
      <c r="B51">
        <v>342.39</v>
      </c>
      <c r="C51" s="4">
        <f t="shared" si="0"/>
        <v>-2.2999001284063403E-2</v>
      </c>
    </row>
    <row r="52" spans="1:3">
      <c r="A52" s="1">
        <v>40618</v>
      </c>
      <c r="B52">
        <v>327.11</v>
      </c>
      <c r="C52" s="4">
        <f t="shared" si="0"/>
        <v>-4.4627471596717094E-2</v>
      </c>
    </row>
    <row r="53" spans="1:3">
      <c r="A53" s="1">
        <v>40619</v>
      </c>
      <c r="B53">
        <v>331.69</v>
      </c>
      <c r="C53" s="4">
        <f t="shared" si="0"/>
        <v>1.4001406254776638E-2</v>
      </c>
    </row>
    <row r="54" spans="1:3">
      <c r="A54" s="1">
        <v>40620</v>
      </c>
      <c r="B54">
        <v>327.76</v>
      </c>
      <c r="C54" s="4">
        <f t="shared" si="0"/>
        <v>-1.184841267448522E-2</v>
      </c>
    </row>
    <row r="55" spans="1:3">
      <c r="A55" s="1">
        <v>40623</v>
      </c>
      <c r="B55">
        <v>336.31</v>
      </c>
      <c r="C55" s="4">
        <f t="shared" si="0"/>
        <v>2.6086160605321096E-2</v>
      </c>
    </row>
    <row r="56" spans="1:3">
      <c r="A56" s="1">
        <v>40624</v>
      </c>
      <c r="B56">
        <v>338.2</v>
      </c>
      <c r="C56" s="4">
        <f t="shared" si="0"/>
        <v>5.6198150515893719E-3</v>
      </c>
    </row>
    <row r="57" spans="1:3">
      <c r="A57" s="1">
        <v>40625</v>
      </c>
      <c r="B57">
        <v>336.2</v>
      </c>
      <c r="C57" s="4">
        <f t="shared" si="0"/>
        <v>-5.9136605558840483E-3</v>
      </c>
    </row>
    <row r="58" spans="1:3">
      <c r="A58" s="1">
        <v>40626</v>
      </c>
      <c r="B58">
        <v>341.93</v>
      </c>
      <c r="C58" s="4">
        <f t="shared" si="0"/>
        <v>1.7043426531826444E-2</v>
      </c>
    </row>
    <row r="59" spans="1:3">
      <c r="A59" s="1">
        <v>40627</v>
      </c>
      <c r="B59">
        <v>348.45</v>
      </c>
      <c r="C59" s="4">
        <f t="shared" si="0"/>
        <v>1.906823033954308E-2</v>
      </c>
    </row>
    <row r="60" spans="1:3">
      <c r="A60" s="1">
        <v>40630</v>
      </c>
      <c r="B60">
        <v>347.36</v>
      </c>
      <c r="C60" s="4">
        <f t="shared" si="0"/>
        <v>-3.128138900846511E-3</v>
      </c>
    </row>
    <row r="61" spans="1:3">
      <c r="A61" s="1">
        <v>40631</v>
      </c>
      <c r="B61">
        <v>347.87</v>
      </c>
      <c r="C61" s="4">
        <f t="shared" si="0"/>
        <v>1.4682174113311852E-3</v>
      </c>
    </row>
    <row r="62" spans="1:3">
      <c r="A62" s="1">
        <v>40632</v>
      </c>
      <c r="B62">
        <v>345.56</v>
      </c>
      <c r="C62" s="4">
        <f t="shared" si="0"/>
        <v>-6.6404116480294206E-3</v>
      </c>
    </row>
    <row r="63" spans="1:3">
      <c r="A63" s="1">
        <v>40633</v>
      </c>
      <c r="B63">
        <v>345.44</v>
      </c>
      <c r="C63" s="4">
        <f t="shared" si="0"/>
        <v>-3.4726241463134411E-4</v>
      </c>
    </row>
    <row r="64" spans="1:3">
      <c r="A64" s="1">
        <v>40634</v>
      </c>
      <c r="B64">
        <v>341.53</v>
      </c>
      <c r="C64" s="4">
        <f t="shared" si="0"/>
        <v>-1.1318897637795367E-2</v>
      </c>
    </row>
    <row r="65" spans="1:3">
      <c r="A65" s="1">
        <v>40637</v>
      </c>
      <c r="B65">
        <v>338.19</v>
      </c>
      <c r="C65" s="4">
        <f t="shared" si="0"/>
        <v>-9.7795215647233924E-3</v>
      </c>
    </row>
    <row r="66" spans="1:3">
      <c r="A66" s="1">
        <v>40638</v>
      </c>
      <c r="B66">
        <v>335.91</v>
      </c>
      <c r="C66" s="4">
        <f t="shared" si="0"/>
        <v>-6.741772376474664E-3</v>
      </c>
    </row>
    <row r="67" spans="1:3">
      <c r="A67" s="1">
        <v>40639</v>
      </c>
      <c r="B67">
        <v>335.06</v>
      </c>
      <c r="C67" s="4">
        <f t="shared" si="0"/>
        <v>-2.5304397011104429E-3</v>
      </c>
    </row>
    <row r="68" spans="1:3">
      <c r="A68" s="1">
        <v>40640</v>
      </c>
      <c r="B68">
        <v>335.1</v>
      </c>
      <c r="C68" s="4">
        <f t="shared" ref="C68:C131" si="1">(B68/B67)-1</f>
        <v>1.1938160329494352E-4</v>
      </c>
    </row>
    <row r="69" spans="1:3">
      <c r="A69" s="1">
        <v>40641</v>
      </c>
      <c r="B69">
        <v>332.11</v>
      </c>
      <c r="C69" s="4">
        <f t="shared" si="1"/>
        <v>-8.9227096389137284E-3</v>
      </c>
    </row>
    <row r="70" spans="1:3">
      <c r="A70" s="1">
        <v>40644</v>
      </c>
      <c r="B70">
        <v>327.89</v>
      </c>
      <c r="C70" s="4">
        <f t="shared" si="1"/>
        <v>-1.2706633344373941E-2</v>
      </c>
    </row>
    <row r="71" spans="1:3">
      <c r="A71" s="1">
        <v>40645</v>
      </c>
      <c r="B71">
        <v>329.47</v>
      </c>
      <c r="C71" s="4">
        <f t="shared" si="1"/>
        <v>4.8186891945469768E-3</v>
      </c>
    </row>
    <row r="72" spans="1:3">
      <c r="A72" s="1">
        <v>40646</v>
      </c>
      <c r="B72">
        <v>333.17</v>
      </c>
      <c r="C72" s="4">
        <f t="shared" si="1"/>
        <v>1.1230157525723206E-2</v>
      </c>
    </row>
    <row r="73" spans="1:3">
      <c r="A73" s="1">
        <v>40647</v>
      </c>
      <c r="B73">
        <v>329.49</v>
      </c>
      <c r="C73" s="4">
        <f t="shared" si="1"/>
        <v>-1.1045412252003506E-2</v>
      </c>
    </row>
    <row r="74" spans="1:3">
      <c r="A74" s="1">
        <v>40648</v>
      </c>
      <c r="B74">
        <v>324.58</v>
      </c>
      <c r="C74" s="4">
        <f t="shared" si="1"/>
        <v>-1.4901817961091468E-2</v>
      </c>
    </row>
    <row r="75" spans="1:3">
      <c r="A75" s="1">
        <v>40651</v>
      </c>
      <c r="B75">
        <v>328.93</v>
      </c>
      <c r="C75" s="4">
        <f t="shared" si="1"/>
        <v>1.3401934808059623E-2</v>
      </c>
    </row>
    <row r="76" spans="1:3">
      <c r="A76" s="1">
        <v>40652</v>
      </c>
      <c r="B76">
        <v>334.89</v>
      </c>
      <c r="C76" s="4">
        <f t="shared" si="1"/>
        <v>1.8119356702033906E-2</v>
      </c>
    </row>
    <row r="77" spans="1:3">
      <c r="A77" s="1">
        <v>40653</v>
      </c>
      <c r="B77">
        <v>339.4</v>
      </c>
      <c r="C77" s="4">
        <f t="shared" si="1"/>
        <v>1.3467108602824851E-2</v>
      </c>
    </row>
    <row r="78" spans="1:3">
      <c r="A78" s="1">
        <v>40654</v>
      </c>
      <c r="B78">
        <v>347.61</v>
      </c>
      <c r="C78" s="4">
        <f t="shared" si="1"/>
        <v>2.4189746611667839E-2</v>
      </c>
    </row>
    <row r="79" spans="1:3">
      <c r="A79" s="1">
        <v>40658</v>
      </c>
      <c r="B79">
        <v>349.9</v>
      </c>
      <c r="C79" s="4">
        <f t="shared" si="1"/>
        <v>6.5878426972756365E-3</v>
      </c>
    </row>
    <row r="80" spans="1:3">
      <c r="A80" s="1">
        <v>40659</v>
      </c>
      <c r="B80">
        <v>347.34</v>
      </c>
      <c r="C80" s="4">
        <f t="shared" si="1"/>
        <v>-7.316376107459277E-3</v>
      </c>
    </row>
    <row r="81" spans="1:3">
      <c r="A81" s="1">
        <v>40660</v>
      </c>
      <c r="B81">
        <v>347.07</v>
      </c>
      <c r="C81" s="4">
        <f t="shared" si="1"/>
        <v>-7.7733632751764148E-4</v>
      </c>
    </row>
    <row r="82" spans="1:3">
      <c r="A82" s="1">
        <v>40661</v>
      </c>
      <c r="B82">
        <v>343.7</v>
      </c>
      <c r="C82" s="4">
        <f t="shared" si="1"/>
        <v>-9.7098568012217168E-3</v>
      </c>
    </row>
    <row r="83" spans="1:3">
      <c r="A83" s="1">
        <v>40662</v>
      </c>
      <c r="B83">
        <v>347.05</v>
      </c>
      <c r="C83" s="4">
        <f t="shared" si="1"/>
        <v>9.74687227233062E-3</v>
      </c>
    </row>
    <row r="84" spans="1:3">
      <c r="A84" s="1">
        <v>40665</v>
      </c>
      <c r="B84">
        <v>343.23</v>
      </c>
      <c r="C84" s="4">
        <f t="shared" si="1"/>
        <v>-1.1007059501512706E-2</v>
      </c>
    </row>
    <row r="85" spans="1:3">
      <c r="A85" s="1">
        <v>40666</v>
      </c>
      <c r="B85">
        <v>345.14</v>
      </c>
      <c r="C85" s="4">
        <f t="shared" si="1"/>
        <v>5.5647816333070921E-3</v>
      </c>
    </row>
    <row r="86" spans="1:3">
      <c r="A86" s="1">
        <v>40667</v>
      </c>
      <c r="B86">
        <v>346.49</v>
      </c>
      <c r="C86" s="4">
        <f t="shared" si="1"/>
        <v>3.9114562206641335E-3</v>
      </c>
    </row>
    <row r="87" spans="1:3">
      <c r="A87" s="1">
        <v>40668</v>
      </c>
      <c r="B87">
        <v>343.7</v>
      </c>
      <c r="C87" s="4">
        <f t="shared" si="1"/>
        <v>-8.0521804381079587E-3</v>
      </c>
    </row>
    <row r="88" spans="1:3">
      <c r="A88" s="1">
        <v>40669</v>
      </c>
      <c r="B88">
        <v>343.61</v>
      </c>
      <c r="C88" s="4">
        <f t="shared" si="1"/>
        <v>-2.6185627000285816E-4</v>
      </c>
    </row>
    <row r="89" spans="1:3">
      <c r="A89" s="1">
        <v>40672</v>
      </c>
      <c r="B89">
        <v>344.54</v>
      </c>
      <c r="C89" s="4">
        <f t="shared" si="1"/>
        <v>2.706556852245301E-3</v>
      </c>
    </row>
    <row r="90" spans="1:3">
      <c r="A90" s="1">
        <v>40673</v>
      </c>
      <c r="B90">
        <v>346.37</v>
      </c>
      <c r="C90" s="4">
        <f t="shared" si="1"/>
        <v>5.311429732396844E-3</v>
      </c>
    </row>
    <row r="91" spans="1:3">
      <c r="A91" s="1">
        <v>40674</v>
      </c>
      <c r="B91">
        <v>344.17</v>
      </c>
      <c r="C91" s="4">
        <f t="shared" si="1"/>
        <v>-6.3515893408782054E-3</v>
      </c>
    </row>
    <row r="92" spans="1:3">
      <c r="A92" s="1">
        <v>40675</v>
      </c>
      <c r="B92">
        <v>343.52</v>
      </c>
      <c r="C92" s="4">
        <f t="shared" si="1"/>
        <v>-1.8886015631810471E-3</v>
      </c>
    </row>
    <row r="93" spans="1:3">
      <c r="A93" s="1">
        <v>40676</v>
      </c>
      <c r="B93">
        <v>337.5</v>
      </c>
      <c r="C93" s="4">
        <f t="shared" si="1"/>
        <v>-1.7524452724732131E-2</v>
      </c>
    </row>
    <row r="94" spans="1:3">
      <c r="A94" s="1">
        <v>40679</v>
      </c>
      <c r="B94">
        <v>330.37</v>
      </c>
      <c r="C94" s="4">
        <f t="shared" si="1"/>
        <v>-2.1125925925925881E-2</v>
      </c>
    </row>
    <row r="95" spans="1:3">
      <c r="A95" s="1">
        <v>40680</v>
      </c>
      <c r="B95">
        <v>333.18</v>
      </c>
      <c r="C95" s="4">
        <f t="shared" si="1"/>
        <v>8.505614916608728E-3</v>
      </c>
    </row>
    <row r="96" spans="1:3">
      <c r="A96" s="1">
        <v>40681</v>
      </c>
      <c r="B96">
        <v>336.88</v>
      </c>
      <c r="C96" s="4">
        <f t="shared" si="1"/>
        <v>1.1105108349840798E-2</v>
      </c>
    </row>
    <row r="97" spans="1:3">
      <c r="A97" s="1">
        <v>40682</v>
      </c>
      <c r="B97">
        <v>337.53</v>
      </c>
      <c r="C97" s="4">
        <f t="shared" si="1"/>
        <v>1.9294704345760305E-3</v>
      </c>
    </row>
    <row r="98" spans="1:3">
      <c r="A98" s="1">
        <v>40683</v>
      </c>
      <c r="B98">
        <v>332.27</v>
      </c>
      <c r="C98" s="4">
        <f t="shared" si="1"/>
        <v>-1.5583799958522215E-2</v>
      </c>
    </row>
    <row r="99" spans="1:3">
      <c r="A99" s="1">
        <v>40686</v>
      </c>
      <c r="B99">
        <v>331.46</v>
      </c>
      <c r="C99" s="4">
        <f t="shared" si="1"/>
        <v>-2.4377765070575652E-3</v>
      </c>
    </row>
    <row r="100" spans="1:3">
      <c r="A100" s="1">
        <v>40687</v>
      </c>
      <c r="B100">
        <v>329.27</v>
      </c>
      <c r="C100" s="4">
        <f t="shared" si="1"/>
        <v>-6.6071320823025692E-3</v>
      </c>
    </row>
    <row r="101" spans="1:3">
      <c r="A101" s="1">
        <v>40688</v>
      </c>
      <c r="B101">
        <v>333.82</v>
      </c>
      <c r="C101" s="4">
        <f t="shared" si="1"/>
        <v>1.3818446867312595E-2</v>
      </c>
    </row>
    <row r="102" spans="1:3">
      <c r="A102" s="1">
        <v>40689</v>
      </c>
      <c r="B102">
        <v>332.05</v>
      </c>
      <c r="C102" s="4">
        <f t="shared" si="1"/>
        <v>-5.3022587022946155E-3</v>
      </c>
    </row>
    <row r="103" spans="1:3">
      <c r="A103" s="1">
        <v>40690</v>
      </c>
      <c r="B103">
        <v>334.44</v>
      </c>
      <c r="C103" s="4">
        <f t="shared" si="1"/>
        <v>7.1977111880741074E-3</v>
      </c>
    </row>
    <row r="104" spans="1:3">
      <c r="A104" s="1">
        <v>40694</v>
      </c>
      <c r="B104">
        <v>344.77</v>
      </c>
      <c r="C104" s="4">
        <f t="shared" si="1"/>
        <v>3.0887453653869024E-2</v>
      </c>
    </row>
    <row r="105" spans="1:3">
      <c r="A105" s="1">
        <v>40695</v>
      </c>
      <c r="B105">
        <v>342.47</v>
      </c>
      <c r="C105" s="4">
        <f t="shared" si="1"/>
        <v>-6.6711140760505883E-3</v>
      </c>
    </row>
    <row r="106" spans="1:3">
      <c r="A106" s="1">
        <v>40696</v>
      </c>
      <c r="B106">
        <v>343.05</v>
      </c>
      <c r="C106" s="4">
        <f t="shared" si="1"/>
        <v>1.6935789996204154E-3</v>
      </c>
    </row>
    <row r="107" spans="1:3">
      <c r="A107" s="1">
        <v>40697</v>
      </c>
      <c r="B107">
        <v>340.42</v>
      </c>
      <c r="C107" s="4">
        <f t="shared" si="1"/>
        <v>-7.6665209153184977E-3</v>
      </c>
    </row>
    <row r="108" spans="1:3">
      <c r="A108" s="1">
        <v>40700</v>
      </c>
      <c r="B108">
        <v>335.06</v>
      </c>
      <c r="C108" s="4">
        <f t="shared" si="1"/>
        <v>-1.5745255860407759E-2</v>
      </c>
    </row>
    <row r="109" spans="1:3">
      <c r="A109" s="1">
        <v>40701</v>
      </c>
      <c r="B109">
        <v>329.12</v>
      </c>
      <c r="C109" s="4">
        <f t="shared" si="1"/>
        <v>-1.7728168089297447E-2</v>
      </c>
    </row>
    <row r="110" spans="1:3">
      <c r="A110" s="1">
        <v>40702</v>
      </c>
      <c r="B110">
        <v>329.32</v>
      </c>
      <c r="C110" s="4">
        <f t="shared" si="1"/>
        <v>6.076810889645845E-4</v>
      </c>
    </row>
    <row r="111" spans="1:3">
      <c r="A111" s="1">
        <v>40703</v>
      </c>
      <c r="B111">
        <v>328.57</v>
      </c>
      <c r="C111" s="4">
        <f t="shared" si="1"/>
        <v>-2.2774201384671011E-3</v>
      </c>
    </row>
    <row r="112" spans="1:3">
      <c r="A112" s="1">
        <v>40704</v>
      </c>
      <c r="B112">
        <v>323.02999999999997</v>
      </c>
      <c r="C112" s="4">
        <f t="shared" si="1"/>
        <v>-1.6860942873664686E-2</v>
      </c>
    </row>
    <row r="113" spans="1:3">
      <c r="A113" s="1">
        <v>40707</v>
      </c>
      <c r="B113">
        <v>323.73</v>
      </c>
      <c r="C113" s="4">
        <f t="shared" si="1"/>
        <v>2.1669813949170003E-3</v>
      </c>
    </row>
    <row r="114" spans="1:3">
      <c r="A114" s="1">
        <v>40708</v>
      </c>
      <c r="B114">
        <v>329.51</v>
      </c>
      <c r="C114" s="4">
        <f t="shared" si="1"/>
        <v>1.7854384826861747E-2</v>
      </c>
    </row>
    <row r="115" spans="1:3">
      <c r="A115" s="1">
        <v>40709</v>
      </c>
      <c r="B115">
        <v>323.87</v>
      </c>
      <c r="C115" s="4">
        <f t="shared" si="1"/>
        <v>-1.7116324239021541E-2</v>
      </c>
    </row>
    <row r="116" spans="1:3">
      <c r="A116" s="1">
        <v>40710</v>
      </c>
      <c r="B116">
        <v>322.3</v>
      </c>
      <c r="C116" s="4">
        <f t="shared" si="1"/>
        <v>-4.8476240466853726E-3</v>
      </c>
    </row>
    <row r="117" spans="1:3">
      <c r="A117" s="1">
        <v>40711</v>
      </c>
      <c r="B117">
        <v>317.44</v>
      </c>
      <c r="C117" s="4">
        <f t="shared" si="1"/>
        <v>-1.5079118833385086E-2</v>
      </c>
    </row>
    <row r="118" spans="1:3">
      <c r="A118" s="1">
        <v>40714</v>
      </c>
      <c r="B118">
        <v>312.54000000000002</v>
      </c>
      <c r="C118" s="4">
        <f t="shared" si="1"/>
        <v>-1.5435987903225756E-2</v>
      </c>
    </row>
    <row r="119" spans="1:3">
      <c r="A119" s="1">
        <v>40715</v>
      </c>
      <c r="B119">
        <v>322.44</v>
      </c>
      <c r="C119" s="4">
        <f t="shared" si="1"/>
        <v>3.1675945478978562E-2</v>
      </c>
    </row>
    <row r="120" spans="1:3">
      <c r="A120" s="1">
        <v>40716</v>
      </c>
      <c r="B120">
        <v>319.77</v>
      </c>
      <c r="C120" s="4">
        <f t="shared" si="1"/>
        <v>-8.2806103461109393E-3</v>
      </c>
    </row>
    <row r="121" spans="1:3">
      <c r="A121" s="1">
        <v>40717</v>
      </c>
      <c r="B121">
        <v>328.31</v>
      </c>
      <c r="C121" s="4">
        <f t="shared" si="1"/>
        <v>2.6706695437345607E-2</v>
      </c>
    </row>
    <row r="122" spans="1:3">
      <c r="A122" s="1">
        <v>40718</v>
      </c>
      <c r="B122">
        <v>323.48</v>
      </c>
      <c r="C122" s="4">
        <f t="shared" si="1"/>
        <v>-1.471170540038369E-2</v>
      </c>
    </row>
    <row r="123" spans="1:3">
      <c r="A123" s="1">
        <v>40721</v>
      </c>
      <c r="B123">
        <v>329.12</v>
      </c>
      <c r="C123" s="4">
        <f t="shared" si="1"/>
        <v>1.7435390132310991E-2</v>
      </c>
    </row>
    <row r="124" spans="1:3">
      <c r="A124" s="1">
        <v>40722</v>
      </c>
      <c r="B124">
        <v>332.31</v>
      </c>
      <c r="C124" s="4">
        <f t="shared" si="1"/>
        <v>9.6925133689840237E-3</v>
      </c>
    </row>
    <row r="125" spans="1:3">
      <c r="A125" s="1">
        <v>40723</v>
      </c>
      <c r="B125">
        <v>331.1</v>
      </c>
      <c r="C125" s="4">
        <f t="shared" si="1"/>
        <v>-3.6411784177423634E-3</v>
      </c>
    </row>
    <row r="126" spans="1:3">
      <c r="A126" s="1">
        <v>40724</v>
      </c>
      <c r="B126">
        <v>332.72</v>
      </c>
      <c r="C126" s="4">
        <f t="shared" si="1"/>
        <v>4.8927816369677135E-3</v>
      </c>
    </row>
    <row r="127" spans="1:3">
      <c r="A127" s="1">
        <v>40725</v>
      </c>
      <c r="B127">
        <v>340.24</v>
      </c>
      <c r="C127" s="4">
        <f t="shared" si="1"/>
        <v>2.2601586919932526E-2</v>
      </c>
    </row>
    <row r="128" spans="1:3">
      <c r="A128" s="1">
        <v>40729</v>
      </c>
      <c r="B128">
        <v>346.35</v>
      </c>
      <c r="C128" s="4">
        <f t="shared" si="1"/>
        <v>1.7957912062073866E-2</v>
      </c>
    </row>
    <row r="129" spans="1:3">
      <c r="A129" s="1">
        <v>40730</v>
      </c>
      <c r="B129">
        <v>348.66</v>
      </c>
      <c r="C129" s="4">
        <f t="shared" si="1"/>
        <v>6.669553919445681E-3</v>
      </c>
    </row>
    <row r="130" spans="1:3">
      <c r="A130" s="1">
        <v>40731</v>
      </c>
      <c r="B130">
        <v>354.06</v>
      </c>
      <c r="C130" s="4">
        <f t="shared" si="1"/>
        <v>1.5487867836861069E-2</v>
      </c>
    </row>
    <row r="131" spans="1:3">
      <c r="A131" s="1">
        <v>40732</v>
      </c>
      <c r="B131">
        <v>356.54</v>
      </c>
      <c r="C131" s="4">
        <f t="shared" si="1"/>
        <v>7.0044625204768174E-3</v>
      </c>
    </row>
    <row r="132" spans="1:3">
      <c r="A132" s="1">
        <v>40735</v>
      </c>
      <c r="B132">
        <v>350.88</v>
      </c>
      <c r="C132" s="4">
        <f t="shared" ref="C132:C195" si="2">(B132/B131)-1</f>
        <v>-1.5874796656756729E-2</v>
      </c>
    </row>
    <row r="133" spans="1:3">
      <c r="A133" s="1">
        <v>40736</v>
      </c>
      <c r="B133">
        <v>350.64</v>
      </c>
      <c r="C133" s="4">
        <f t="shared" si="2"/>
        <v>-6.8399452804379646E-4</v>
      </c>
    </row>
    <row r="134" spans="1:3">
      <c r="A134" s="1">
        <v>40737</v>
      </c>
      <c r="B134">
        <v>354.87</v>
      </c>
      <c r="C134" s="4">
        <f t="shared" si="2"/>
        <v>1.2063655030800868E-2</v>
      </c>
    </row>
    <row r="135" spans="1:3">
      <c r="A135" s="1">
        <v>40738</v>
      </c>
      <c r="B135">
        <v>354.62</v>
      </c>
      <c r="C135" s="4">
        <f t="shared" si="2"/>
        <v>-7.0448333192441037E-4</v>
      </c>
    </row>
    <row r="136" spans="1:3">
      <c r="A136" s="1">
        <v>40739</v>
      </c>
      <c r="B136">
        <v>361.71</v>
      </c>
      <c r="C136" s="4">
        <f t="shared" si="2"/>
        <v>1.9993232192205612E-2</v>
      </c>
    </row>
    <row r="137" spans="1:3">
      <c r="A137" s="1">
        <v>40742</v>
      </c>
      <c r="B137">
        <v>370.51</v>
      </c>
      <c r="C137" s="4">
        <f t="shared" si="2"/>
        <v>2.4328882253739303E-2</v>
      </c>
    </row>
    <row r="138" spans="1:3">
      <c r="A138" s="1">
        <v>40743</v>
      </c>
      <c r="B138">
        <v>373.53</v>
      </c>
      <c r="C138" s="4">
        <f t="shared" si="2"/>
        <v>8.1509271004831518E-3</v>
      </c>
    </row>
    <row r="139" spans="1:3">
      <c r="A139" s="1">
        <v>40744</v>
      </c>
      <c r="B139">
        <v>383.49</v>
      </c>
      <c r="C139" s="4">
        <f t="shared" si="2"/>
        <v>2.6664524937756173E-2</v>
      </c>
    </row>
    <row r="140" spans="1:3">
      <c r="A140" s="1">
        <v>40745</v>
      </c>
      <c r="B140">
        <v>383.88</v>
      </c>
      <c r="C140" s="4">
        <f t="shared" si="2"/>
        <v>1.0169756708127142E-3</v>
      </c>
    </row>
    <row r="141" spans="1:3">
      <c r="A141" s="1">
        <v>40746</v>
      </c>
      <c r="B141">
        <v>389.84</v>
      </c>
      <c r="C141" s="4">
        <f t="shared" si="2"/>
        <v>1.5525685109930132E-2</v>
      </c>
    </row>
    <row r="142" spans="1:3">
      <c r="A142" s="1">
        <v>40749</v>
      </c>
      <c r="B142">
        <v>394.99</v>
      </c>
      <c r="C142" s="4">
        <f t="shared" si="2"/>
        <v>1.3210547917094306E-2</v>
      </c>
    </row>
    <row r="143" spans="1:3">
      <c r="A143" s="1">
        <v>40750</v>
      </c>
      <c r="B143">
        <v>399.86</v>
      </c>
      <c r="C143" s="4">
        <f t="shared" si="2"/>
        <v>1.2329426061419291E-2</v>
      </c>
    </row>
    <row r="144" spans="1:3">
      <c r="A144" s="1">
        <v>40751</v>
      </c>
      <c r="B144">
        <v>389.13</v>
      </c>
      <c r="C144" s="4">
        <f t="shared" si="2"/>
        <v>-2.6834392037213051E-2</v>
      </c>
    </row>
    <row r="145" spans="1:3">
      <c r="A145" s="1">
        <v>40752</v>
      </c>
      <c r="B145">
        <v>388.37</v>
      </c>
      <c r="C145" s="4">
        <f t="shared" si="2"/>
        <v>-1.9530748079047422E-3</v>
      </c>
    </row>
    <row r="146" spans="1:3">
      <c r="A146" s="1">
        <v>40753</v>
      </c>
      <c r="B146">
        <v>387.04</v>
      </c>
      <c r="C146" s="4">
        <f t="shared" si="2"/>
        <v>-3.4245693539665112E-3</v>
      </c>
    </row>
    <row r="147" spans="1:3">
      <c r="A147" s="1">
        <v>40756</v>
      </c>
      <c r="B147">
        <v>393.26</v>
      </c>
      <c r="C147" s="4">
        <f t="shared" si="2"/>
        <v>1.6070690367920637E-2</v>
      </c>
    </row>
    <row r="148" spans="1:3">
      <c r="A148" s="1">
        <v>40757</v>
      </c>
      <c r="B148">
        <v>385.49</v>
      </c>
      <c r="C148" s="4">
        <f t="shared" si="2"/>
        <v>-1.9757920968316078E-2</v>
      </c>
    </row>
    <row r="149" spans="1:3">
      <c r="A149" s="1">
        <v>40758</v>
      </c>
      <c r="B149">
        <v>389.11</v>
      </c>
      <c r="C149" s="4">
        <f t="shared" si="2"/>
        <v>9.3906456717425257E-3</v>
      </c>
    </row>
    <row r="150" spans="1:3">
      <c r="A150" s="1">
        <v>40759</v>
      </c>
      <c r="B150">
        <v>374.05</v>
      </c>
      <c r="C150" s="4">
        <f t="shared" si="2"/>
        <v>-3.8703708462902497E-2</v>
      </c>
    </row>
    <row r="151" spans="1:3">
      <c r="A151" s="1">
        <v>40760</v>
      </c>
      <c r="B151">
        <v>370.33</v>
      </c>
      <c r="C151" s="4">
        <f t="shared" si="2"/>
        <v>-9.945194492714915E-3</v>
      </c>
    </row>
    <row r="152" spans="1:3">
      <c r="A152" s="1">
        <v>40763</v>
      </c>
      <c r="B152">
        <v>350.1</v>
      </c>
      <c r="C152" s="4">
        <f t="shared" si="2"/>
        <v>-5.4626954338022782E-2</v>
      </c>
    </row>
    <row r="153" spans="1:3">
      <c r="A153" s="1">
        <v>40764</v>
      </c>
      <c r="B153">
        <v>370.72</v>
      </c>
      <c r="C153" s="4">
        <f t="shared" si="2"/>
        <v>5.8897457869180325E-2</v>
      </c>
    </row>
    <row r="154" spans="1:3">
      <c r="A154" s="1">
        <v>40765</v>
      </c>
      <c r="B154">
        <v>360.49</v>
      </c>
      <c r="C154" s="4">
        <f t="shared" si="2"/>
        <v>-2.7594950366853777E-2</v>
      </c>
    </row>
    <row r="155" spans="1:3">
      <c r="A155" s="1">
        <v>40766</v>
      </c>
      <c r="B155">
        <v>370.41</v>
      </c>
      <c r="C155" s="4">
        <f t="shared" si="2"/>
        <v>2.7518100363394415E-2</v>
      </c>
    </row>
    <row r="156" spans="1:3">
      <c r="A156" s="1">
        <v>40767</v>
      </c>
      <c r="B156">
        <v>373.67</v>
      </c>
      <c r="C156" s="4">
        <f t="shared" si="2"/>
        <v>8.8010582867632525E-3</v>
      </c>
    </row>
    <row r="157" spans="1:3">
      <c r="A157" s="1">
        <v>40770</v>
      </c>
      <c r="B157">
        <v>380.04</v>
      </c>
      <c r="C157" s="4">
        <f t="shared" si="2"/>
        <v>1.704712714427159E-2</v>
      </c>
    </row>
    <row r="158" spans="1:3">
      <c r="A158" s="1">
        <v>40771</v>
      </c>
      <c r="B158">
        <v>377.13</v>
      </c>
      <c r="C158" s="4">
        <f t="shared" si="2"/>
        <v>-7.6570887275024813E-3</v>
      </c>
    </row>
    <row r="159" spans="1:3">
      <c r="A159" s="1">
        <v>40772</v>
      </c>
      <c r="B159">
        <v>377.09</v>
      </c>
      <c r="C159" s="4">
        <f t="shared" si="2"/>
        <v>-1.0606422188641496E-4</v>
      </c>
    </row>
    <row r="160" spans="1:3">
      <c r="A160" s="1">
        <v>40773</v>
      </c>
      <c r="B160">
        <v>362.83</v>
      </c>
      <c r="C160" s="4">
        <f t="shared" si="2"/>
        <v>-3.781590601713114E-2</v>
      </c>
    </row>
    <row r="161" spans="1:3">
      <c r="A161" s="1">
        <v>40774</v>
      </c>
      <c r="B161">
        <v>352.9</v>
      </c>
      <c r="C161" s="4">
        <f t="shared" si="2"/>
        <v>-2.7368188959016604E-2</v>
      </c>
    </row>
    <row r="162" spans="1:3">
      <c r="A162" s="1">
        <v>40777</v>
      </c>
      <c r="B162">
        <v>353.3</v>
      </c>
      <c r="C162" s="4">
        <f t="shared" si="2"/>
        <v>1.1334655709833719E-3</v>
      </c>
    </row>
    <row r="163" spans="1:3">
      <c r="A163" s="1">
        <v>40778</v>
      </c>
      <c r="B163">
        <v>370.31</v>
      </c>
      <c r="C163" s="4">
        <f t="shared" si="2"/>
        <v>4.8146051514293742E-2</v>
      </c>
    </row>
    <row r="164" spans="1:3">
      <c r="A164" s="1">
        <v>40779</v>
      </c>
      <c r="B164">
        <v>372.87</v>
      </c>
      <c r="C164" s="4">
        <f t="shared" si="2"/>
        <v>6.9131268396749324E-3</v>
      </c>
    </row>
    <row r="165" spans="1:3">
      <c r="A165" s="1">
        <v>40780</v>
      </c>
      <c r="B165">
        <v>370.43</v>
      </c>
      <c r="C165" s="4">
        <f t="shared" si="2"/>
        <v>-6.5438356531767328E-3</v>
      </c>
    </row>
    <row r="166" spans="1:3">
      <c r="A166" s="1">
        <v>40781</v>
      </c>
      <c r="B166">
        <v>380.2</v>
      </c>
      <c r="C166" s="4">
        <f t="shared" si="2"/>
        <v>2.6374753664659911E-2</v>
      </c>
    </row>
    <row r="167" spans="1:3">
      <c r="A167" s="1">
        <v>40784</v>
      </c>
      <c r="B167">
        <v>386.54</v>
      </c>
      <c r="C167" s="4">
        <f t="shared" si="2"/>
        <v>1.6675433982114685E-2</v>
      </c>
    </row>
    <row r="168" spans="1:3">
      <c r="A168" s="1">
        <v>40785</v>
      </c>
      <c r="B168">
        <v>386.56</v>
      </c>
      <c r="C168" s="4">
        <f t="shared" si="2"/>
        <v>5.1741087597534374E-5</v>
      </c>
    </row>
    <row r="169" spans="1:3">
      <c r="A169" s="1">
        <v>40786</v>
      </c>
      <c r="B169">
        <v>381.44</v>
      </c>
      <c r="C169" s="4">
        <f t="shared" si="2"/>
        <v>-1.3245033112582738E-2</v>
      </c>
    </row>
    <row r="170" spans="1:3">
      <c r="A170" s="1">
        <v>40787</v>
      </c>
      <c r="B170">
        <v>377.68</v>
      </c>
      <c r="C170" s="4">
        <f t="shared" si="2"/>
        <v>-9.857382550335525E-3</v>
      </c>
    </row>
    <row r="171" spans="1:3">
      <c r="A171" s="1">
        <v>40788</v>
      </c>
      <c r="B171">
        <v>370.76</v>
      </c>
      <c r="C171" s="4">
        <f t="shared" si="2"/>
        <v>-1.8322389324295751E-2</v>
      </c>
    </row>
    <row r="172" spans="1:3">
      <c r="A172" s="1">
        <v>40792</v>
      </c>
      <c r="B172">
        <v>376.4</v>
      </c>
      <c r="C172" s="4">
        <f t="shared" si="2"/>
        <v>1.5211996979177966E-2</v>
      </c>
    </row>
    <row r="173" spans="1:3">
      <c r="A173" s="1">
        <v>40793</v>
      </c>
      <c r="B173">
        <v>380.55</v>
      </c>
      <c r="C173" s="4">
        <f t="shared" si="2"/>
        <v>1.1025504782146811E-2</v>
      </c>
    </row>
    <row r="174" spans="1:3">
      <c r="A174" s="1">
        <v>40794</v>
      </c>
      <c r="B174">
        <v>380.76</v>
      </c>
      <c r="C174" s="4">
        <f t="shared" si="2"/>
        <v>5.518328734726019E-4</v>
      </c>
    </row>
    <row r="175" spans="1:3">
      <c r="A175" s="1">
        <v>40795</v>
      </c>
      <c r="B175">
        <v>374.16</v>
      </c>
      <c r="C175" s="4">
        <f t="shared" si="2"/>
        <v>-1.7333753545540453E-2</v>
      </c>
    </row>
    <row r="176" spans="1:3">
      <c r="A176" s="1">
        <v>40798</v>
      </c>
      <c r="B176">
        <v>376.6</v>
      </c>
      <c r="C176" s="4">
        <f t="shared" si="2"/>
        <v>6.52127432114602E-3</v>
      </c>
    </row>
    <row r="177" spans="1:3">
      <c r="A177" s="1">
        <v>40799</v>
      </c>
      <c r="B177">
        <v>381.23</v>
      </c>
      <c r="C177" s="4">
        <f t="shared" si="2"/>
        <v>1.2294211364843433E-2</v>
      </c>
    </row>
    <row r="178" spans="1:3">
      <c r="A178" s="1">
        <v>40800</v>
      </c>
      <c r="B178">
        <v>385.87</v>
      </c>
      <c r="C178" s="4">
        <f t="shared" si="2"/>
        <v>1.2171130288801901E-2</v>
      </c>
    </row>
    <row r="179" spans="1:3">
      <c r="A179" s="1">
        <v>40801</v>
      </c>
      <c r="B179">
        <v>389.5</v>
      </c>
      <c r="C179" s="4">
        <f t="shared" si="2"/>
        <v>9.4073133438723477E-3</v>
      </c>
    </row>
    <row r="180" spans="1:3">
      <c r="A180" s="1">
        <v>40802</v>
      </c>
      <c r="B180">
        <v>396.97</v>
      </c>
      <c r="C180" s="4">
        <f t="shared" si="2"/>
        <v>1.9178433889602164E-2</v>
      </c>
    </row>
    <row r="181" spans="1:3">
      <c r="A181" s="1">
        <v>40805</v>
      </c>
      <c r="B181">
        <v>408.01</v>
      </c>
      <c r="C181" s="4">
        <f t="shared" si="2"/>
        <v>2.7810665793384759E-2</v>
      </c>
    </row>
    <row r="182" spans="1:3">
      <c r="A182" s="1">
        <v>40806</v>
      </c>
      <c r="B182">
        <v>409.81</v>
      </c>
      <c r="C182" s="4">
        <f t="shared" si="2"/>
        <v>4.4116565770446758E-3</v>
      </c>
    </row>
    <row r="183" spans="1:3">
      <c r="A183" s="1">
        <v>40807</v>
      </c>
      <c r="B183">
        <v>408.51</v>
      </c>
      <c r="C183" s="4">
        <f t="shared" si="2"/>
        <v>-3.1722017520314783E-3</v>
      </c>
    </row>
    <row r="184" spans="1:3">
      <c r="A184" s="1">
        <v>40808</v>
      </c>
      <c r="B184">
        <v>398.28</v>
      </c>
      <c r="C184" s="4">
        <f t="shared" si="2"/>
        <v>-2.5042226628479103E-2</v>
      </c>
    </row>
    <row r="185" spans="1:3">
      <c r="A185" s="1">
        <v>40809</v>
      </c>
      <c r="B185">
        <v>400.74</v>
      </c>
      <c r="C185" s="4">
        <f t="shared" si="2"/>
        <v>6.1765592045797124E-3</v>
      </c>
    </row>
    <row r="186" spans="1:3">
      <c r="A186" s="1">
        <v>40812</v>
      </c>
      <c r="B186">
        <v>399.62</v>
      </c>
      <c r="C186" s="4">
        <f t="shared" si="2"/>
        <v>-2.794829565304191E-3</v>
      </c>
    </row>
    <row r="187" spans="1:3">
      <c r="A187" s="1">
        <v>40813</v>
      </c>
      <c r="B187">
        <v>395.75</v>
      </c>
      <c r="C187" s="4">
        <f t="shared" si="2"/>
        <v>-9.6841999899904829E-3</v>
      </c>
    </row>
    <row r="188" spans="1:3">
      <c r="A188" s="1">
        <v>40814</v>
      </c>
      <c r="B188">
        <v>393.52</v>
      </c>
      <c r="C188" s="4">
        <f t="shared" si="2"/>
        <v>-5.6348704990524245E-3</v>
      </c>
    </row>
    <row r="189" spans="1:3">
      <c r="A189" s="1">
        <v>40815</v>
      </c>
      <c r="B189">
        <v>387.13</v>
      </c>
      <c r="C189" s="4">
        <f t="shared" si="2"/>
        <v>-1.623805651555188E-2</v>
      </c>
    </row>
    <row r="190" spans="1:3">
      <c r="A190" s="1">
        <v>40816</v>
      </c>
      <c r="B190">
        <v>377.96</v>
      </c>
      <c r="C190" s="4">
        <f t="shared" si="2"/>
        <v>-2.3687133521039461E-2</v>
      </c>
    </row>
    <row r="191" spans="1:3">
      <c r="A191" s="1">
        <v>40819</v>
      </c>
      <c r="B191">
        <v>371.3</v>
      </c>
      <c r="C191" s="4">
        <f t="shared" si="2"/>
        <v>-1.7620912265848165E-2</v>
      </c>
    </row>
    <row r="192" spans="1:3">
      <c r="A192" s="1">
        <v>40820</v>
      </c>
      <c r="B192">
        <v>369.22</v>
      </c>
      <c r="C192" s="4">
        <f t="shared" si="2"/>
        <v>-5.6019391327767343E-3</v>
      </c>
    </row>
    <row r="193" spans="1:3">
      <c r="A193" s="1">
        <v>40821</v>
      </c>
      <c r="B193">
        <v>374.92</v>
      </c>
      <c r="C193" s="4">
        <f t="shared" si="2"/>
        <v>1.543795027354955E-2</v>
      </c>
    </row>
    <row r="194" spans="1:3">
      <c r="A194" s="1">
        <v>40822</v>
      </c>
      <c r="B194">
        <v>374.05</v>
      </c>
      <c r="C194" s="4">
        <f t="shared" si="2"/>
        <v>-2.3204950389416057E-3</v>
      </c>
    </row>
    <row r="195" spans="1:3">
      <c r="A195" s="1">
        <v>40823</v>
      </c>
      <c r="B195">
        <v>366.54</v>
      </c>
      <c r="C195" s="4">
        <f t="shared" si="2"/>
        <v>-2.0077529742013045E-2</v>
      </c>
    </row>
    <row r="196" spans="1:3">
      <c r="A196" s="1">
        <v>40826</v>
      </c>
      <c r="B196">
        <v>385.39</v>
      </c>
      <c r="C196" s="4">
        <f t="shared" ref="C196:C253" si="3">(B196/B195)-1</f>
        <v>5.1426856550444544E-2</v>
      </c>
    </row>
    <row r="197" spans="1:3">
      <c r="A197" s="1">
        <v>40827</v>
      </c>
      <c r="B197">
        <v>396.77</v>
      </c>
      <c r="C197" s="4">
        <f t="shared" si="3"/>
        <v>2.9528529541503312E-2</v>
      </c>
    </row>
    <row r="198" spans="1:3">
      <c r="A198" s="1">
        <v>40828</v>
      </c>
      <c r="B198">
        <v>398.65</v>
      </c>
      <c r="C198" s="4">
        <f t="shared" si="3"/>
        <v>4.7382614613000751E-3</v>
      </c>
    </row>
    <row r="199" spans="1:3">
      <c r="A199" s="1">
        <v>40829</v>
      </c>
      <c r="B199">
        <v>404.83</v>
      </c>
      <c r="C199" s="4">
        <f t="shared" si="3"/>
        <v>1.5502320331117536E-2</v>
      </c>
    </row>
    <row r="200" spans="1:3">
      <c r="A200" s="1">
        <v>40830</v>
      </c>
      <c r="B200">
        <v>418.29</v>
      </c>
      <c r="C200" s="4">
        <f t="shared" si="3"/>
        <v>3.3248524071832763E-2</v>
      </c>
    </row>
    <row r="201" spans="1:3">
      <c r="A201" s="1">
        <v>40833</v>
      </c>
      <c r="B201">
        <v>416.29</v>
      </c>
      <c r="C201" s="4">
        <f t="shared" si="3"/>
        <v>-4.7813717755623708E-3</v>
      </c>
    </row>
    <row r="202" spans="1:3">
      <c r="A202" s="1">
        <v>40834</v>
      </c>
      <c r="B202">
        <v>418.52</v>
      </c>
      <c r="C202" s="4">
        <f t="shared" si="3"/>
        <v>5.3568425856973523E-3</v>
      </c>
    </row>
    <row r="203" spans="1:3">
      <c r="A203" s="1">
        <v>40835</v>
      </c>
      <c r="B203">
        <v>395.11</v>
      </c>
      <c r="C203" s="4">
        <f t="shared" si="3"/>
        <v>-5.59352002293797E-2</v>
      </c>
    </row>
    <row r="204" spans="1:3">
      <c r="A204" s="1">
        <v>40836</v>
      </c>
      <c r="B204">
        <v>391.83</v>
      </c>
      <c r="C204" s="4">
        <f t="shared" si="3"/>
        <v>-8.3014856622207756E-3</v>
      </c>
    </row>
    <row r="205" spans="1:3">
      <c r="A205" s="1">
        <v>40837</v>
      </c>
      <c r="B205">
        <v>389.41</v>
      </c>
      <c r="C205" s="4">
        <f t="shared" si="3"/>
        <v>-6.1761478192071673E-3</v>
      </c>
    </row>
    <row r="206" spans="1:3">
      <c r="A206" s="1">
        <v>40840</v>
      </c>
      <c r="B206">
        <v>402.2</v>
      </c>
      <c r="C206" s="4">
        <f t="shared" si="3"/>
        <v>3.2844559718548494E-2</v>
      </c>
    </row>
    <row r="207" spans="1:3">
      <c r="A207" s="1">
        <v>40841</v>
      </c>
      <c r="B207">
        <v>394.27</v>
      </c>
      <c r="C207" s="4">
        <f t="shared" si="3"/>
        <v>-1.9716558925907512E-2</v>
      </c>
    </row>
    <row r="208" spans="1:3">
      <c r="A208" s="1">
        <v>40842</v>
      </c>
      <c r="B208">
        <v>397.07</v>
      </c>
      <c r="C208" s="4">
        <f t="shared" si="3"/>
        <v>7.1017323154183298E-3</v>
      </c>
    </row>
    <row r="209" spans="1:3">
      <c r="A209" s="1">
        <v>40843</v>
      </c>
      <c r="B209">
        <v>401.13</v>
      </c>
      <c r="C209" s="4">
        <f t="shared" si="3"/>
        <v>1.0224897373259045E-2</v>
      </c>
    </row>
    <row r="210" spans="1:3">
      <c r="A210" s="1">
        <v>40844</v>
      </c>
      <c r="B210">
        <v>401.39</v>
      </c>
      <c r="C210" s="4">
        <f t="shared" si="3"/>
        <v>6.481689227930687E-4</v>
      </c>
    </row>
    <row r="211" spans="1:3">
      <c r="A211" s="1">
        <v>40847</v>
      </c>
      <c r="B211">
        <v>401.22</v>
      </c>
      <c r="C211" s="4">
        <f t="shared" si="3"/>
        <v>-4.2352823936808726E-4</v>
      </c>
    </row>
    <row r="212" spans="1:3">
      <c r="A212" s="1">
        <v>40848</v>
      </c>
      <c r="B212">
        <v>393.02</v>
      </c>
      <c r="C212" s="4">
        <f t="shared" si="3"/>
        <v>-2.04376651213799E-2</v>
      </c>
    </row>
    <row r="213" spans="1:3">
      <c r="A213" s="1">
        <v>40849</v>
      </c>
      <c r="B213">
        <v>393.91</v>
      </c>
      <c r="C213" s="4">
        <f t="shared" si="3"/>
        <v>2.2645158007226218E-3</v>
      </c>
    </row>
    <row r="214" spans="1:3">
      <c r="A214" s="1">
        <v>40850</v>
      </c>
      <c r="B214">
        <v>399.52</v>
      </c>
      <c r="C214" s="4">
        <f t="shared" si="3"/>
        <v>1.4241831890533296E-2</v>
      </c>
    </row>
    <row r="215" spans="1:3">
      <c r="A215" s="1">
        <v>40851</v>
      </c>
      <c r="B215">
        <v>396.72</v>
      </c>
      <c r="C215" s="4">
        <f t="shared" si="3"/>
        <v>-7.0084100921103953E-3</v>
      </c>
    </row>
    <row r="216" spans="1:3">
      <c r="A216" s="1">
        <v>40854</v>
      </c>
      <c r="B216">
        <v>396.21</v>
      </c>
      <c r="C216" s="4">
        <f t="shared" si="3"/>
        <v>-1.2855414398065257E-3</v>
      </c>
    </row>
    <row r="217" spans="1:3">
      <c r="A217" s="1">
        <v>40855</v>
      </c>
      <c r="B217">
        <v>402.65</v>
      </c>
      <c r="C217" s="4">
        <f t="shared" si="3"/>
        <v>1.6254006713611435E-2</v>
      </c>
    </row>
    <row r="218" spans="1:3">
      <c r="A218" s="1">
        <v>40856</v>
      </c>
      <c r="B218">
        <v>391.8</v>
      </c>
      <c r="C218" s="4">
        <f t="shared" si="3"/>
        <v>-2.6946479572829918E-2</v>
      </c>
    </row>
    <row r="219" spans="1:3">
      <c r="A219" s="1">
        <v>40857</v>
      </c>
      <c r="B219">
        <v>381.83</v>
      </c>
      <c r="C219" s="4">
        <f t="shared" si="3"/>
        <v>-2.5446656457376315E-2</v>
      </c>
    </row>
    <row r="220" spans="1:3">
      <c r="A220" s="1">
        <v>40858</v>
      </c>
      <c r="B220">
        <v>381.23</v>
      </c>
      <c r="C220" s="4">
        <f t="shared" si="3"/>
        <v>-1.571379933478112E-3</v>
      </c>
    </row>
    <row r="221" spans="1:3">
      <c r="A221" s="1">
        <v>40861</v>
      </c>
      <c r="B221">
        <v>375.92</v>
      </c>
      <c r="C221" s="4">
        <f t="shared" si="3"/>
        <v>-1.3928599533090225E-2</v>
      </c>
    </row>
    <row r="222" spans="1:3">
      <c r="A222" s="1">
        <v>40862</v>
      </c>
      <c r="B222">
        <v>385.41</v>
      </c>
      <c r="C222" s="4">
        <f t="shared" si="3"/>
        <v>2.5244732921898327E-2</v>
      </c>
    </row>
    <row r="223" spans="1:3">
      <c r="A223" s="1">
        <v>40863</v>
      </c>
      <c r="B223">
        <v>381.38</v>
      </c>
      <c r="C223" s="4">
        <f t="shared" si="3"/>
        <v>-1.0456397083625335E-2</v>
      </c>
    </row>
    <row r="224" spans="1:3">
      <c r="A224" s="1">
        <v>40864</v>
      </c>
      <c r="B224">
        <v>374.09</v>
      </c>
      <c r="C224" s="4">
        <f t="shared" si="3"/>
        <v>-1.9114793644134487E-2</v>
      </c>
    </row>
    <row r="225" spans="1:3">
      <c r="A225" s="1">
        <v>40865</v>
      </c>
      <c r="B225">
        <v>371.64</v>
      </c>
      <c r="C225" s="4">
        <f t="shared" si="3"/>
        <v>-6.5492261220561065E-3</v>
      </c>
    </row>
    <row r="226" spans="1:3">
      <c r="A226" s="1">
        <v>40868</v>
      </c>
      <c r="B226">
        <v>365.76</v>
      </c>
      <c r="C226" s="4">
        <f t="shared" si="3"/>
        <v>-1.5821762996448219E-2</v>
      </c>
    </row>
    <row r="227" spans="1:3">
      <c r="A227" s="1">
        <v>40869</v>
      </c>
      <c r="B227">
        <v>373.2</v>
      </c>
      <c r="C227" s="4">
        <f t="shared" si="3"/>
        <v>2.0341207349081403E-2</v>
      </c>
    </row>
    <row r="228" spans="1:3">
      <c r="A228" s="1">
        <v>40870</v>
      </c>
      <c r="B228">
        <v>363.76</v>
      </c>
      <c r="C228" s="4">
        <f t="shared" si="3"/>
        <v>-2.529474812433008E-2</v>
      </c>
    </row>
    <row r="229" spans="1:3">
      <c r="A229" s="1">
        <v>40872</v>
      </c>
      <c r="B229">
        <v>360.37</v>
      </c>
      <c r="C229" s="4">
        <f t="shared" si="3"/>
        <v>-9.3193314273146699E-3</v>
      </c>
    </row>
    <row r="230" spans="1:3">
      <c r="A230" s="1">
        <v>40875</v>
      </c>
      <c r="B230">
        <v>372.81</v>
      </c>
      <c r="C230" s="4">
        <f t="shared" si="3"/>
        <v>3.4520076587951198E-2</v>
      </c>
    </row>
    <row r="231" spans="1:3">
      <c r="A231" s="1">
        <v>40876</v>
      </c>
      <c r="B231">
        <v>369.91</v>
      </c>
      <c r="C231" s="4">
        <f t="shared" si="3"/>
        <v>-7.7787612993213129E-3</v>
      </c>
    </row>
    <row r="232" spans="1:3">
      <c r="A232" s="1">
        <v>40877</v>
      </c>
      <c r="B232">
        <v>378.84</v>
      </c>
      <c r="C232" s="4">
        <f t="shared" si="3"/>
        <v>2.4141007272038939E-2</v>
      </c>
    </row>
    <row r="233" spans="1:3">
      <c r="A233" s="1">
        <v>40878</v>
      </c>
      <c r="B233">
        <v>384.52</v>
      </c>
      <c r="C233" s="4">
        <f t="shared" si="3"/>
        <v>1.4993136944356555E-2</v>
      </c>
    </row>
    <row r="234" spans="1:3">
      <c r="A234" s="1">
        <v>40879</v>
      </c>
      <c r="B234">
        <v>386.27</v>
      </c>
      <c r="C234" s="4">
        <f t="shared" si="3"/>
        <v>4.5511286799126971E-3</v>
      </c>
    </row>
    <row r="235" spans="1:3">
      <c r="A235" s="1">
        <v>40882</v>
      </c>
      <c r="B235">
        <v>389.55</v>
      </c>
      <c r="C235" s="4">
        <f t="shared" si="3"/>
        <v>8.4914696973619197E-3</v>
      </c>
    </row>
    <row r="236" spans="1:3">
      <c r="A236" s="1">
        <v>40883</v>
      </c>
      <c r="B236">
        <v>387.51</v>
      </c>
      <c r="C236" s="4">
        <f t="shared" si="3"/>
        <v>-5.2368117058144703E-3</v>
      </c>
    </row>
    <row r="237" spans="1:3">
      <c r="A237" s="1">
        <v>40884</v>
      </c>
      <c r="B237">
        <v>385.67</v>
      </c>
      <c r="C237" s="4">
        <f t="shared" si="3"/>
        <v>-4.7482645609144836E-3</v>
      </c>
    </row>
    <row r="238" spans="1:3">
      <c r="A238" s="1">
        <v>40885</v>
      </c>
      <c r="B238">
        <v>387.22</v>
      </c>
      <c r="C238" s="4">
        <f t="shared" si="3"/>
        <v>4.018979956958102E-3</v>
      </c>
    </row>
    <row r="239" spans="1:3">
      <c r="A239" s="1">
        <v>40886</v>
      </c>
      <c r="B239">
        <v>390.16</v>
      </c>
      <c r="C239" s="4">
        <f t="shared" si="3"/>
        <v>7.5925830277361328E-3</v>
      </c>
    </row>
    <row r="240" spans="1:3">
      <c r="A240" s="1">
        <v>40889</v>
      </c>
      <c r="B240">
        <v>388.39</v>
      </c>
      <c r="C240" s="4">
        <f t="shared" si="3"/>
        <v>-4.5366003690794354E-3</v>
      </c>
    </row>
    <row r="241" spans="1:3">
      <c r="A241" s="1">
        <v>40890</v>
      </c>
      <c r="B241">
        <v>385.39</v>
      </c>
      <c r="C241" s="4">
        <f t="shared" si="3"/>
        <v>-7.7241947526970334E-3</v>
      </c>
    </row>
    <row r="242" spans="1:3">
      <c r="A242" s="1">
        <v>40891</v>
      </c>
      <c r="B242">
        <v>376.84</v>
      </c>
      <c r="C242" s="4">
        <f t="shared" si="3"/>
        <v>-2.2185318768001228E-2</v>
      </c>
    </row>
    <row r="243" spans="1:3">
      <c r="A243" s="1">
        <v>40892</v>
      </c>
      <c r="B243">
        <v>375.6</v>
      </c>
      <c r="C243" s="4">
        <f t="shared" si="3"/>
        <v>-3.2905211760958508E-3</v>
      </c>
    </row>
    <row r="244" spans="1:3">
      <c r="A244" s="1">
        <v>40893</v>
      </c>
      <c r="B244">
        <v>377.67</v>
      </c>
      <c r="C244" s="4">
        <f t="shared" si="3"/>
        <v>5.5111821086262225E-3</v>
      </c>
    </row>
    <row r="245" spans="1:3">
      <c r="A245" s="1">
        <v>40896</v>
      </c>
      <c r="B245">
        <v>378.85</v>
      </c>
      <c r="C245" s="4">
        <f t="shared" si="3"/>
        <v>3.12442079063735E-3</v>
      </c>
    </row>
    <row r="246" spans="1:3">
      <c r="A246" s="1">
        <v>40897</v>
      </c>
      <c r="B246">
        <v>392.46</v>
      </c>
      <c r="C246" s="4">
        <f t="shared" si="3"/>
        <v>3.5924508380625442E-2</v>
      </c>
    </row>
    <row r="247" spans="1:3">
      <c r="A247" s="1">
        <v>40898</v>
      </c>
      <c r="B247">
        <v>392.96</v>
      </c>
      <c r="C247" s="4">
        <f t="shared" si="3"/>
        <v>1.2740151862609128E-3</v>
      </c>
    </row>
    <row r="248" spans="1:3">
      <c r="A248" s="1">
        <v>40899</v>
      </c>
      <c r="B248">
        <v>395.04</v>
      </c>
      <c r="C248" s="4">
        <f t="shared" si="3"/>
        <v>5.293159609120579E-3</v>
      </c>
    </row>
    <row r="249" spans="1:3">
      <c r="A249" s="1">
        <v>40900</v>
      </c>
      <c r="B249">
        <v>399.78</v>
      </c>
      <c r="C249" s="4">
        <f t="shared" si="3"/>
        <v>1.1998784933171303E-2</v>
      </c>
    </row>
    <row r="250" spans="1:3">
      <c r="A250" s="1">
        <v>40904</v>
      </c>
      <c r="B250">
        <v>402.95</v>
      </c>
      <c r="C250" s="4">
        <f t="shared" si="3"/>
        <v>7.9293611486317417E-3</v>
      </c>
    </row>
    <row r="251" spans="1:3">
      <c r="A251" s="1">
        <v>40905</v>
      </c>
      <c r="B251">
        <v>399.1</v>
      </c>
      <c r="C251" s="4">
        <f t="shared" si="3"/>
        <v>-9.5545353021465607E-3</v>
      </c>
    </row>
    <row r="252" spans="1:3">
      <c r="A252" s="1">
        <v>40906</v>
      </c>
      <c r="B252">
        <v>401.55</v>
      </c>
      <c r="C252" s="4">
        <f t="shared" si="3"/>
        <v>6.1388123277372753E-3</v>
      </c>
    </row>
    <row r="253" spans="1:3">
      <c r="A253" s="1">
        <v>40907</v>
      </c>
      <c r="B253">
        <v>401.44</v>
      </c>
      <c r="C253" s="4">
        <f t="shared" si="3"/>
        <v>-2.7393848835766121E-4</v>
      </c>
    </row>
  </sheetData>
  <autoFilter ref="A1:B253">
    <sortState ref="A2:G253">
      <sortCondition ref="A1:A2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53"/>
  <sheetViews>
    <sheetView tabSelected="1" topLeftCell="R1" workbookViewId="0">
      <selection activeCell="Z13" sqref="Z13"/>
    </sheetView>
  </sheetViews>
  <sheetFormatPr defaultRowHeight="15"/>
  <cols>
    <col min="1" max="1" width="14.5703125" customWidth="1"/>
    <col min="2" max="2" width="12" customWidth="1"/>
    <col min="4" max="4" width="10.42578125" bestFit="1" customWidth="1"/>
    <col min="5" max="5" width="13.28515625" style="16" customWidth="1"/>
    <col min="9" max="9" width="11.28515625" bestFit="1" customWidth="1"/>
    <col min="13" max="13" width="11.28515625" bestFit="1" customWidth="1"/>
    <col min="17" max="17" width="11.28515625" bestFit="1" customWidth="1"/>
    <col min="18" max="18" width="12.7109375" bestFit="1" customWidth="1"/>
    <col min="19" max="22" width="11.28515625" customWidth="1"/>
    <col min="29" max="29" width="13.28515625" customWidth="1"/>
    <col min="30" max="30" width="12.42578125" customWidth="1"/>
    <col min="31" max="31" width="10.7109375" customWidth="1"/>
    <col min="32" max="32" width="11.42578125" customWidth="1"/>
  </cols>
  <sheetData>
    <row r="1" spans="1:33">
      <c r="B1" s="10">
        <f>SQRT(250)*C1/D1</f>
        <v>1.9832843703662031</v>
      </c>
      <c r="C1" s="4">
        <f>AVERAGE(C4:C253)</f>
        <v>4.52640813013706E-3</v>
      </c>
      <c r="D1" s="4">
        <f>STDEV(C4:C253)</f>
        <v>3.6085998368690794E-2</v>
      </c>
      <c r="E1" s="14">
        <f>AD5</f>
        <v>117647.05882352941</v>
      </c>
      <c r="F1" s="10">
        <f>SQRT(250)*G1/H1</f>
        <v>2.9569210050209325</v>
      </c>
      <c r="G1" s="4">
        <f>AVERAGE(G4:G253)</f>
        <v>3.8382715284962878E-3</v>
      </c>
      <c r="H1" s="4">
        <f>STDEV(G4:G253)</f>
        <v>2.0524187639125356E-2</v>
      </c>
      <c r="I1" s="14">
        <f>AD6</f>
        <v>529411.76470588241</v>
      </c>
      <c r="J1" s="10">
        <f>SQRT(250)*K1/L1</f>
        <v>1.9921717895012636</v>
      </c>
      <c r="K1" s="4">
        <f>AVERAGE(K4:K253)</f>
        <v>4.0405892729164462E-3</v>
      </c>
      <c r="L1" s="4">
        <f>STDEV(K4:K253)</f>
        <v>3.2069185145068457E-2</v>
      </c>
      <c r="M1" s="14">
        <f>AD7</f>
        <v>176470.58823529413</v>
      </c>
      <c r="N1" s="10">
        <f>SQRT(250)*O1/P1</f>
        <v>2.1895273920068679</v>
      </c>
      <c r="O1" s="4">
        <f>AVERAGE(O4:O253)</f>
        <v>2.9717727242646254E-3</v>
      </c>
      <c r="P1" s="4">
        <f>STDEV(O4:O253)</f>
        <v>2.1460271589537328E-2</v>
      </c>
      <c r="Q1" s="14">
        <f>AD8</f>
        <v>176470.58823529413</v>
      </c>
      <c r="R1" s="14"/>
      <c r="S1" s="14"/>
      <c r="T1" s="14"/>
      <c r="U1" s="14"/>
      <c r="V1" s="14"/>
    </row>
    <row r="2" spans="1:33" s="2" customFormat="1">
      <c r="B2" s="2" t="s">
        <v>9</v>
      </c>
      <c r="F2" s="2" t="s">
        <v>10</v>
      </c>
      <c r="J2" s="2" t="s">
        <v>11</v>
      </c>
      <c r="N2" s="2" t="s">
        <v>12</v>
      </c>
      <c r="AC2" s="13">
        <v>1000000</v>
      </c>
    </row>
    <row r="3" spans="1:33" s="2" customFormat="1">
      <c r="A3" s="2" t="s">
        <v>0</v>
      </c>
      <c r="B3" s="2" t="s">
        <v>13</v>
      </c>
      <c r="F3" s="2" t="s">
        <v>13</v>
      </c>
      <c r="J3" s="2" t="s">
        <v>13</v>
      </c>
      <c r="N3" s="2" t="s">
        <v>13</v>
      </c>
      <c r="R3" s="2" t="s">
        <v>17</v>
      </c>
    </row>
    <row r="4" spans="1:33" s="6" customFormat="1">
      <c r="A4" s="5">
        <v>40911</v>
      </c>
      <c r="B4" s="6">
        <v>5.12</v>
      </c>
      <c r="C4" s="7">
        <v>0</v>
      </c>
      <c r="D4" s="7">
        <v>1</v>
      </c>
      <c r="E4" s="17">
        <f>D4*E$1</f>
        <v>117647.05882352941</v>
      </c>
      <c r="F4" s="6">
        <v>19.72</v>
      </c>
      <c r="G4" s="7">
        <v>0</v>
      </c>
      <c r="H4" s="7">
        <v>1</v>
      </c>
      <c r="I4" s="17">
        <f>H4*I$1</f>
        <v>529411.76470588241</v>
      </c>
      <c r="J4" s="6">
        <v>2.34</v>
      </c>
      <c r="K4" s="7">
        <v>0</v>
      </c>
      <c r="L4" s="7">
        <v>1</v>
      </c>
      <c r="M4" s="17">
        <f>L4*M$1</f>
        <v>176470.58823529413</v>
      </c>
      <c r="N4">
        <v>23.47</v>
      </c>
      <c r="O4" s="7">
        <v>0</v>
      </c>
      <c r="P4" s="7">
        <v>1</v>
      </c>
      <c r="Q4" s="17">
        <f>P4*Q$1</f>
        <v>176470.58823529413</v>
      </c>
      <c r="R4" s="17">
        <f>E4+I4+M4+Q4</f>
        <v>1000000</v>
      </c>
      <c r="S4" s="7">
        <v>0</v>
      </c>
      <c r="T4" s="17"/>
      <c r="U4"/>
      <c r="V4" s="17"/>
      <c r="Z4" s="6" t="s">
        <v>4</v>
      </c>
      <c r="AA4" s="6" t="s">
        <v>14</v>
      </c>
      <c r="AB4" s="6" t="s">
        <v>15</v>
      </c>
      <c r="AC4" s="12" t="s">
        <v>16</v>
      </c>
    </row>
    <row r="5" spans="1:33">
      <c r="A5" s="1">
        <v>40912</v>
      </c>
      <c r="B5">
        <v>5.03</v>
      </c>
      <c r="C5" s="8">
        <f>B5/B4-1</f>
        <v>-1.7578125E-2</v>
      </c>
      <c r="D5" s="8">
        <f>B5/B$4</f>
        <v>0.982421875</v>
      </c>
      <c r="E5" s="17">
        <f t="shared" ref="E5:E68" si="0">D5*E$1</f>
        <v>115579.04411764706</v>
      </c>
      <c r="F5">
        <v>19.96</v>
      </c>
      <c r="G5" s="8">
        <f>F5/F4-1</f>
        <v>1.2170385395537719E-2</v>
      </c>
      <c r="H5" s="8">
        <f>F5/F$4</f>
        <v>1.0121703853955377</v>
      </c>
      <c r="I5" s="17">
        <f t="shared" ref="I5:I68" si="1">H5*I$1</f>
        <v>535854.90991528472</v>
      </c>
      <c r="J5">
        <v>2.31</v>
      </c>
      <c r="K5" s="8">
        <f>J5/J4-1</f>
        <v>-1.2820512820512775E-2</v>
      </c>
      <c r="L5" s="8">
        <f>J5/J$4</f>
        <v>0.98717948717948723</v>
      </c>
      <c r="M5" s="17">
        <f t="shared" ref="M5:M68" si="2">L5*M$1</f>
        <v>174208.1447963801</v>
      </c>
      <c r="N5">
        <v>24.24</v>
      </c>
      <c r="O5" s="8">
        <f>N5/N4-1</f>
        <v>3.2807839795483629E-2</v>
      </c>
      <c r="P5" s="8">
        <f>N5/N$4</f>
        <v>1.0328078397954836</v>
      </c>
      <c r="Q5" s="17">
        <f t="shared" ref="Q5:Q68" si="3">P5*Q$1</f>
        <v>182260.20702273241</v>
      </c>
      <c r="R5" s="17">
        <f t="shared" ref="R5:R68" si="4">E5+I5+M5+Q5</f>
        <v>1007902.3058520444</v>
      </c>
      <c r="S5" s="7">
        <f>R5/R4-1</f>
        <v>7.9023058520444334E-3</v>
      </c>
      <c r="T5" s="17"/>
      <c r="V5" s="17"/>
      <c r="X5" s="2" t="s">
        <v>9</v>
      </c>
      <c r="Z5" s="4">
        <f>C1</f>
        <v>4.52640813013706E-3</v>
      </c>
      <c r="AA5" s="4">
        <f>D1</f>
        <v>3.6085998368690794E-2</v>
      </c>
      <c r="AB5" s="10">
        <f>SQRT(250)*Z5/AA5</f>
        <v>1.9832843703662031</v>
      </c>
      <c r="AC5">
        <v>2</v>
      </c>
      <c r="AD5" s="15">
        <f>AC5/SUM($AC$5:$AC$8)*$AC$2</f>
        <v>117647.05882352941</v>
      </c>
    </row>
    <row r="6" spans="1:33">
      <c r="A6" s="1">
        <v>40913</v>
      </c>
      <c r="B6">
        <v>5.47</v>
      </c>
      <c r="C6" s="8">
        <f t="shared" ref="C6:C69" si="5">B6/B5-1</f>
        <v>8.74751491053678E-2</v>
      </c>
      <c r="D6" s="8">
        <f t="shared" ref="D6:D69" si="6">B6/B$4</f>
        <v>1.068359375</v>
      </c>
      <c r="E6" s="17">
        <f t="shared" si="0"/>
        <v>125689.33823529411</v>
      </c>
      <c r="F6">
        <v>20.48</v>
      </c>
      <c r="G6" s="8">
        <f t="shared" ref="G6:G69" si="7">F6/F5-1</f>
        <v>2.6052104208416749E-2</v>
      </c>
      <c r="H6" s="8">
        <f t="shared" ref="H6:H69" si="8">F6/F$4</f>
        <v>1.0385395537525355</v>
      </c>
      <c r="I6" s="17">
        <f t="shared" si="1"/>
        <v>549815.05786898942</v>
      </c>
      <c r="J6">
        <v>2.2400000000000002</v>
      </c>
      <c r="K6" s="8">
        <f t="shared" ref="K6:K69" si="9">J6/J5-1</f>
        <v>-3.0303030303030276E-2</v>
      </c>
      <c r="L6" s="8">
        <f t="shared" ref="L6:L69" si="10">J6/J$4</f>
        <v>0.95726495726495742</v>
      </c>
      <c r="M6" s="17">
        <f t="shared" si="2"/>
        <v>168929.11010558074</v>
      </c>
      <c r="N6">
        <v>24.18</v>
      </c>
      <c r="O6" s="8">
        <f>N6/N5-1</f>
        <v>-2.4752475247524774E-3</v>
      </c>
      <c r="P6" s="8">
        <f>N6/N$4</f>
        <v>1.0302513847464849</v>
      </c>
      <c r="Q6" s="17">
        <f t="shared" si="3"/>
        <v>181809.06789643853</v>
      </c>
      <c r="R6" s="17">
        <f t="shared" si="4"/>
        <v>1026242.5741063028</v>
      </c>
      <c r="S6" s="7">
        <f t="shared" ref="S6:S69" si="11">R6/R5-1</f>
        <v>1.819647415009551E-2</v>
      </c>
      <c r="T6" s="17"/>
      <c r="V6" s="17"/>
      <c r="X6" s="2" t="s">
        <v>10</v>
      </c>
      <c r="Z6" s="4">
        <f>G1</f>
        <v>3.8382715284962878E-3</v>
      </c>
      <c r="AA6" s="4">
        <f>H1</f>
        <v>2.0524187639125356E-2</v>
      </c>
      <c r="AB6" s="10">
        <f t="shared" ref="AB6:AB8" si="12">SQRT(250)*Z6/AA6</f>
        <v>2.9569210050209325</v>
      </c>
      <c r="AC6">
        <v>9</v>
      </c>
      <c r="AD6" s="15">
        <f t="shared" ref="AD6:AD8" si="13">AC6/SUM($AC$5:$AC$8)*$AC$2</f>
        <v>529411.76470588241</v>
      </c>
    </row>
    <row r="7" spans="1:33">
      <c r="A7" s="1">
        <v>40914</v>
      </c>
      <c r="B7">
        <v>5.6</v>
      </c>
      <c r="C7" s="8">
        <f t="shared" si="5"/>
        <v>2.3765996343692919E-2</v>
      </c>
      <c r="D7" s="8">
        <f t="shared" si="6"/>
        <v>1.09375</v>
      </c>
      <c r="E7" s="17">
        <f t="shared" si="0"/>
        <v>128676.4705882353</v>
      </c>
      <c r="F7">
        <v>20.98</v>
      </c>
      <c r="G7" s="8">
        <f t="shared" si="7"/>
        <v>2.44140625E-2</v>
      </c>
      <c r="H7" s="8">
        <f t="shared" si="8"/>
        <v>1.0638945233265722</v>
      </c>
      <c r="I7" s="17">
        <f t="shared" si="1"/>
        <v>563238.27705524419</v>
      </c>
      <c r="J7">
        <v>2.19</v>
      </c>
      <c r="K7" s="8">
        <f t="shared" si="9"/>
        <v>-2.2321428571428714E-2</v>
      </c>
      <c r="L7" s="8">
        <f t="shared" si="10"/>
        <v>0.9358974358974359</v>
      </c>
      <c r="M7" s="17">
        <f t="shared" si="2"/>
        <v>165158.37104072399</v>
      </c>
      <c r="N7">
        <v>24.94</v>
      </c>
      <c r="O7" s="8">
        <f>N7/N6-1</f>
        <v>3.1430934656741183E-2</v>
      </c>
      <c r="P7" s="8">
        <f>N7/N$4</f>
        <v>1.0626331487004688</v>
      </c>
      <c r="Q7" s="17">
        <f t="shared" si="3"/>
        <v>187523.49682949448</v>
      </c>
      <c r="R7" s="17">
        <f t="shared" si="4"/>
        <v>1044596.615513698</v>
      </c>
      <c r="S7" s="7">
        <f t="shared" si="11"/>
        <v>1.7884700820737898E-2</v>
      </c>
      <c r="T7" s="17"/>
      <c r="V7" s="17"/>
      <c r="X7" s="2" t="s">
        <v>11</v>
      </c>
      <c r="Z7" s="4">
        <f>K1</f>
        <v>4.0405892729164462E-3</v>
      </c>
      <c r="AA7" s="4">
        <f>L1</f>
        <v>3.2069185145068457E-2</v>
      </c>
      <c r="AB7" s="10">
        <f t="shared" si="12"/>
        <v>1.9921717895012636</v>
      </c>
      <c r="AC7">
        <v>3</v>
      </c>
      <c r="AD7" s="15">
        <f t="shared" si="13"/>
        <v>176470.58823529413</v>
      </c>
    </row>
    <row r="8" spans="1:33">
      <c r="A8" s="1">
        <v>40917</v>
      </c>
      <c r="B8">
        <v>5.72</v>
      </c>
      <c r="C8" s="8">
        <f t="shared" si="5"/>
        <v>2.1428571428571352E-2</v>
      </c>
      <c r="D8" s="8">
        <f t="shared" si="6"/>
        <v>1.1171875</v>
      </c>
      <c r="E8" s="17">
        <f t="shared" si="0"/>
        <v>131433.82352941178</v>
      </c>
      <c r="F8">
        <v>20.6</v>
      </c>
      <c r="G8" s="8">
        <f t="shared" si="7"/>
        <v>-1.8112488083889322E-2</v>
      </c>
      <c r="H8" s="8">
        <f t="shared" si="8"/>
        <v>1.0446247464503045</v>
      </c>
      <c r="I8" s="17">
        <f t="shared" si="1"/>
        <v>553036.63047369069</v>
      </c>
      <c r="J8">
        <v>2.2000000000000002</v>
      </c>
      <c r="K8" s="8">
        <f t="shared" si="9"/>
        <v>4.5662100456622667E-3</v>
      </c>
      <c r="L8" s="8">
        <f t="shared" si="10"/>
        <v>0.94017094017094027</v>
      </c>
      <c r="M8" s="17">
        <f t="shared" si="2"/>
        <v>165912.51885369536</v>
      </c>
      <c r="N8">
        <v>24.06</v>
      </c>
      <c r="O8" s="8">
        <f>N8/N7-1</f>
        <v>-3.5284683239775516E-2</v>
      </c>
      <c r="P8" s="8">
        <f>N8/N$4</f>
        <v>1.0251384746484875</v>
      </c>
      <c r="Q8" s="17">
        <f t="shared" si="3"/>
        <v>180906.78964385076</v>
      </c>
      <c r="R8" s="17">
        <f t="shared" si="4"/>
        <v>1031289.7625006486</v>
      </c>
      <c r="S8" s="7">
        <f t="shared" si="11"/>
        <v>-1.2738747967803277E-2</v>
      </c>
      <c r="T8" s="17"/>
      <c r="V8" s="17"/>
      <c r="X8" s="2" t="s">
        <v>20</v>
      </c>
      <c r="Z8" s="4">
        <f>O1</f>
        <v>2.9717727242646254E-3</v>
      </c>
      <c r="AA8" s="4">
        <f>P1</f>
        <v>2.1460271589537328E-2</v>
      </c>
      <c r="AB8" s="10">
        <f t="shared" si="12"/>
        <v>2.1895273920068679</v>
      </c>
      <c r="AC8">
        <v>3</v>
      </c>
      <c r="AD8" s="15">
        <f t="shared" si="13"/>
        <v>176470.58823529413</v>
      </c>
    </row>
    <row r="9" spans="1:33">
      <c r="A9" s="1">
        <v>40918</v>
      </c>
      <c r="B9">
        <v>5.72</v>
      </c>
      <c r="C9" s="8">
        <f t="shared" si="5"/>
        <v>0</v>
      </c>
      <c r="D9" s="8">
        <f t="shared" si="6"/>
        <v>1.1171875</v>
      </c>
      <c r="E9" s="17">
        <f t="shared" si="0"/>
        <v>131433.82352941178</v>
      </c>
      <c r="F9">
        <v>21.04</v>
      </c>
      <c r="G9" s="8">
        <f t="shared" si="7"/>
        <v>2.1359223300970731E-2</v>
      </c>
      <c r="H9" s="8">
        <f t="shared" si="8"/>
        <v>1.0669371196754565</v>
      </c>
      <c r="I9" s="17">
        <f t="shared" si="1"/>
        <v>564849.06335759466</v>
      </c>
      <c r="J9">
        <v>2.23</v>
      </c>
      <c r="K9" s="8">
        <f t="shared" si="9"/>
        <v>1.3636363636363447E-2</v>
      </c>
      <c r="L9" s="8">
        <f t="shared" si="10"/>
        <v>0.95299145299145305</v>
      </c>
      <c r="M9" s="17">
        <f t="shared" si="2"/>
        <v>168174.96229260936</v>
      </c>
      <c r="N9">
        <v>24.23</v>
      </c>
      <c r="O9" s="8">
        <f>N9/N8-1</f>
        <v>7.0656691604322752E-3</v>
      </c>
      <c r="P9" s="8">
        <f>N9/N$4</f>
        <v>1.0323817639539838</v>
      </c>
      <c r="Q9" s="17">
        <f t="shared" si="3"/>
        <v>182185.01716835011</v>
      </c>
      <c r="R9" s="17">
        <f t="shared" si="4"/>
        <v>1046642.866347966</v>
      </c>
      <c r="S9" s="7">
        <f t="shared" si="11"/>
        <v>1.4887284258586542E-2</v>
      </c>
      <c r="T9" s="17"/>
      <c r="V9" s="17"/>
    </row>
    <row r="10" spans="1:33">
      <c r="A10" s="1">
        <v>40919</v>
      </c>
      <c r="B10">
        <v>5.91</v>
      </c>
      <c r="C10" s="8">
        <f t="shared" si="5"/>
        <v>3.3216783216783341E-2</v>
      </c>
      <c r="D10" s="8">
        <f t="shared" si="6"/>
        <v>1.154296875</v>
      </c>
      <c r="E10" s="17">
        <f t="shared" si="0"/>
        <v>135799.63235294117</v>
      </c>
      <c r="F10">
        <v>22.05</v>
      </c>
      <c r="G10" s="8">
        <f t="shared" si="7"/>
        <v>4.8003802281368912E-2</v>
      </c>
      <c r="H10" s="8">
        <f t="shared" si="8"/>
        <v>1.1181541582150103</v>
      </c>
      <c r="I10" s="17">
        <f t="shared" si="1"/>
        <v>591963.96611382905</v>
      </c>
      <c r="J10">
        <v>2.2999999999999998</v>
      </c>
      <c r="K10" s="8">
        <f t="shared" si="9"/>
        <v>3.1390134529147851E-2</v>
      </c>
      <c r="L10" s="8">
        <f t="shared" si="10"/>
        <v>0.98290598290598286</v>
      </c>
      <c r="M10" s="17">
        <f t="shared" si="2"/>
        <v>173453.99698340875</v>
      </c>
      <c r="N10">
        <v>24.58</v>
      </c>
      <c r="O10" s="8">
        <f>N10/N9-1</f>
        <v>1.4444903012793997E-2</v>
      </c>
      <c r="P10" s="8">
        <f>N10/N$4</f>
        <v>1.0472944184064763</v>
      </c>
      <c r="Q10" s="17">
        <f t="shared" si="3"/>
        <v>184816.66207173112</v>
      </c>
      <c r="R10" s="17">
        <f t="shared" si="4"/>
        <v>1086034.2575219101</v>
      </c>
      <c r="S10" s="7">
        <f t="shared" si="11"/>
        <v>3.7635942918516019E-2</v>
      </c>
      <c r="T10" s="17"/>
      <c r="V10" s="17"/>
    </row>
    <row r="11" spans="1:33">
      <c r="A11" s="1">
        <v>40920</v>
      </c>
      <c r="B11">
        <v>6.05</v>
      </c>
      <c r="C11" s="8">
        <f t="shared" si="5"/>
        <v>2.3688663282571909E-2</v>
      </c>
      <c r="D11" s="8">
        <f t="shared" si="6"/>
        <v>1.181640625</v>
      </c>
      <c r="E11" s="17">
        <f t="shared" si="0"/>
        <v>139016.54411764705</v>
      </c>
      <c r="F11">
        <v>22.25</v>
      </c>
      <c r="G11" s="8">
        <f t="shared" si="7"/>
        <v>9.0702947845804349E-3</v>
      </c>
      <c r="H11" s="8">
        <f t="shared" si="8"/>
        <v>1.1282961460446248</v>
      </c>
      <c r="I11" s="17">
        <f t="shared" si="1"/>
        <v>597333.25378833083</v>
      </c>
      <c r="J11">
        <v>2.3199999999999998</v>
      </c>
      <c r="K11" s="8">
        <f t="shared" si="9"/>
        <v>8.6956521739129933E-3</v>
      </c>
      <c r="L11" s="8">
        <f t="shared" si="10"/>
        <v>0.99145299145299148</v>
      </c>
      <c r="M11" s="17">
        <f t="shared" si="2"/>
        <v>174962.29260935145</v>
      </c>
      <c r="N11">
        <v>24.93</v>
      </c>
      <c r="O11" s="8">
        <f>N11/N10-1</f>
        <v>1.4239218877135862E-2</v>
      </c>
      <c r="P11" s="8">
        <f>N11/N$4</f>
        <v>1.062207072858969</v>
      </c>
      <c r="Q11" s="17">
        <f t="shared" si="3"/>
        <v>187448.30697511218</v>
      </c>
      <c r="R11" s="17">
        <f t="shared" si="4"/>
        <v>1098760.3974904413</v>
      </c>
      <c r="S11" s="7">
        <f t="shared" si="11"/>
        <v>1.1717991288386687E-2</v>
      </c>
      <c r="T11" s="17"/>
      <c r="V11" s="17"/>
      <c r="X11" s="2" t="s">
        <v>18</v>
      </c>
      <c r="AD11" s="2" t="s">
        <v>9</v>
      </c>
      <c r="AE11" s="2" t="s">
        <v>10</v>
      </c>
      <c r="AF11" s="2" t="s">
        <v>11</v>
      </c>
      <c r="AG11" s="2" t="s">
        <v>12</v>
      </c>
    </row>
    <row r="12" spans="1:33">
      <c r="A12" s="1">
        <v>40921</v>
      </c>
      <c r="B12">
        <v>5.97</v>
      </c>
      <c r="C12" s="8">
        <f t="shared" si="5"/>
        <v>-1.3223140495867813E-2</v>
      </c>
      <c r="D12" s="8">
        <f t="shared" si="6"/>
        <v>1.166015625</v>
      </c>
      <c r="E12" s="17">
        <f t="shared" si="0"/>
        <v>137178.30882352943</v>
      </c>
      <c r="F12">
        <v>23.05</v>
      </c>
      <c r="G12" s="8">
        <f t="shared" si="7"/>
        <v>3.5955056179775235E-2</v>
      </c>
      <c r="H12" s="8">
        <f t="shared" si="8"/>
        <v>1.1688640973630833</v>
      </c>
      <c r="I12" s="17">
        <f t="shared" si="1"/>
        <v>618810.40448633826</v>
      </c>
      <c r="J12">
        <v>2.31</v>
      </c>
      <c r="K12" s="8">
        <f t="shared" si="9"/>
        <v>-4.3103448275860767E-3</v>
      </c>
      <c r="L12" s="8">
        <f t="shared" si="10"/>
        <v>0.98717948717948723</v>
      </c>
      <c r="M12" s="17">
        <f t="shared" si="2"/>
        <v>174208.1447963801</v>
      </c>
      <c r="N12">
        <v>25.39</v>
      </c>
      <c r="O12" s="8">
        <f>N12/N11-1</f>
        <v>1.8451664661051081E-2</v>
      </c>
      <c r="P12" s="8">
        <f>N12/N$4</f>
        <v>1.0818065615679591</v>
      </c>
      <c r="Q12" s="17">
        <f t="shared" si="3"/>
        <v>190907.04027669868</v>
      </c>
      <c r="R12" s="17">
        <f t="shared" si="4"/>
        <v>1121103.8983829464</v>
      </c>
      <c r="S12" s="7">
        <f t="shared" si="11"/>
        <v>2.0335189494941286E-2</v>
      </c>
      <c r="T12" s="17"/>
      <c r="V12" s="17"/>
      <c r="AC12" s="2" t="s">
        <v>9</v>
      </c>
    </row>
    <row r="13" spans="1:33">
      <c r="A13" s="1">
        <v>40925</v>
      </c>
      <c r="B13">
        <v>5.88</v>
      </c>
      <c r="C13" s="8">
        <f t="shared" si="5"/>
        <v>-1.5075376884422065E-2</v>
      </c>
      <c r="D13" s="8">
        <f t="shared" si="6"/>
        <v>1.1484375</v>
      </c>
      <c r="E13" s="17">
        <f t="shared" si="0"/>
        <v>135110.29411764705</v>
      </c>
      <c r="F13">
        <v>23.49</v>
      </c>
      <c r="G13" s="8">
        <f t="shared" si="7"/>
        <v>1.9088937093275415E-2</v>
      </c>
      <c r="H13" s="8">
        <f t="shared" si="8"/>
        <v>1.1911764705882353</v>
      </c>
      <c r="I13" s="17">
        <f t="shared" si="1"/>
        <v>630622.83737024223</v>
      </c>
      <c r="J13">
        <v>2.21</v>
      </c>
      <c r="K13" s="8">
        <f t="shared" si="9"/>
        <v>-4.3290043290043378E-2</v>
      </c>
      <c r="L13" s="8">
        <f t="shared" si="10"/>
        <v>0.94444444444444453</v>
      </c>
      <c r="M13" s="17">
        <f t="shared" si="2"/>
        <v>166666.66666666669</v>
      </c>
      <c r="N13">
        <v>25.8</v>
      </c>
      <c r="O13" s="8">
        <f>N13/N12-1</f>
        <v>1.6148089799133514E-2</v>
      </c>
      <c r="P13" s="8">
        <f>N13/N$4</f>
        <v>1.0992756710694505</v>
      </c>
      <c r="Q13" s="17">
        <f t="shared" si="3"/>
        <v>193989.82430637363</v>
      </c>
      <c r="R13" s="17">
        <f t="shared" si="4"/>
        <v>1126389.6224609297</v>
      </c>
      <c r="S13" s="7">
        <f t="shared" si="11"/>
        <v>4.7147495300010611E-3</v>
      </c>
      <c r="T13" s="17"/>
      <c r="V13" s="17"/>
      <c r="X13" t="s">
        <v>19</v>
      </c>
      <c r="Z13" s="8">
        <f>AVERAGE(S4:S253)</f>
        <v>3.6394207830179647E-3</v>
      </c>
      <c r="AC13" s="2" t="s">
        <v>10</v>
      </c>
      <c r="AD13" s="11">
        <f>CORREL(C4:C253, G4:G253)</f>
        <v>0.15102449103163437</v>
      </c>
      <c r="AF13" s="11"/>
      <c r="AG13" s="11"/>
    </row>
    <row r="14" spans="1:33">
      <c r="A14" s="1">
        <v>40926</v>
      </c>
      <c r="B14">
        <v>6.04</v>
      </c>
      <c r="C14" s="8">
        <f t="shared" si="5"/>
        <v>2.7210884353741527E-2</v>
      </c>
      <c r="D14" s="8">
        <f t="shared" si="6"/>
        <v>1.1796875</v>
      </c>
      <c r="E14" s="17">
        <f t="shared" si="0"/>
        <v>138786.76470588235</v>
      </c>
      <c r="F14">
        <v>23.99</v>
      </c>
      <c r="G14" s="8">
        <f t="shared" si="7"/>
        <v>2.1285653469561572E-2</v>
      </c>
      <c r="H14" s="8">
        <f t="shared" si="8"/>
        <v>1.2165314401622718</v>
      </c>
      <c r="I14" s="17">
        <f t="shared" si="1"/>
        <v>644046.05655649689</v>
      </c>
      <c r="J14">
        <v>2.33</v>
      </c>
      <c r="K14" s="8">
        <f t="shared" si="9"/>
        <v>5.4298642533936681E-2</v>
      </c>
      <c r="L14" s="8">
        <f t="shared" si="10"/>
        <v>0.99572649572649585</v>
      </c>
      <c r="M14" s="17">
        <f t="shared" si="2"/>
        <v>175716.4404223228</v>
      </c>
      <c r="N14">
        <v>26.07</v>
      </c>
      <c r="O14" s="8">
        <f>N14/N13-1</f>
        <v>1.0465116279069653E-2</v>
      </c>
      <c r="P14" s="8">
        <f>N14/N$4</f>
        <v>1.1107797187899446</v>
      </c>
      <c r="Q14" s="17">
        <f t="shared" si="3"/>
        <v>196019.95037469611</v>
      </c>
      <c r="R14" s="17">
        <f t="shared" si="4"/>
        <v>1154569.2120593982</v>
      </c>
      <c r="S14" s="7">
        <f t="shared" si="11"/>
        <v>2.5017621821569858E-2</v>
      </c>
      <c r="T14" s="17"/>
      <c r="V14" s="17"/>
      <c r="X14" t="s">
        <v>5</v>
      </c>
      <c r="Z14" s="8">
        <f>STDEV(S4:S253)</f>
        <v>1.6533601331592963E-2</v>
      </c>
      <c r="AC14" s="2" t="s">
        <v>11</v>
      </c>
      <c r="AD14" s="11">
        <f>CORREL(C4:C253, K4:K253)</f>
        <v>0.12407017911115913</v>
      </c>
      <c r="AE14" s="11">
        <f>CORREL(G4:G253, K4:K253)</f>
        <v>0.12125061151036863</v>
      </c>
      <c r="AF14" s="11"/>
      <c r="AG14" s="11"/>
    </row>
    <row r="15" spans="1:33">
      <c r="A15" s="1">
        <v>40927</v>
      </c>
      <c r="B15">
        <v>6.26</v>
      </c>
      <c r="C15" s="8">
        <f t="shared" si="5"/>
        <v>3.6423841059602502E-2</v>
      </c>
      <c r="D15" s="8">
        <f t="shared" si="6"/>
        <v>1.22265625</v>
      </c>
      <c r="E15" s="17">
        <f t="shared" si="0"/>
        <v>143841.91176470587</v>
      </c>
      <c r="F15">
        <v>23.82</v>
      </c>
      <c r="G15" s="8">
        <f t="shared" si="7"/>
        <v>-7.0862859524801758E-3</v>
      </c>
      <c r="H15" s="8">
        <f t="shared" si="8"/>
        <v>1.2079107505070994</v>
      </c>
      <c r="I15" s="17">
        <f t="shared" si="1"/>
        <v>639482.16203317035</v>
      </c>
      <c r="J15">
        <v>2.34</v>
      </c>
      <c r="K15" s="8">
        <f t="shared" si="9"/>
        <v>4.2918454935620964E-3</v>
      </c>
      <c r="L15" s="8">
        <f t="shared" si="10"/>
        <v>1</v>
      </c>
      <c r="M15" s="17">
        <f t="shared" si="2"/>
        <v>176470.58823529413</v>
      </c>
      <c r="N15">
        <v>26.1</v>
      </c>
      <c r="O15" s="8">
        <f>N15/N14-1</f>
        <v>1.1507479861909697E-3</v>
      </c>
      <c r="P15" s="8">
        <f>N15/N$4</f>
        <v>1.112057946314444</v>
      </c>
      <c r="Q15" s="17">
        <f t="shared" si="3"/>
        <v>196245.51993784306</v>
      </c>
      <c r="R15" s="17">
        <f t="shared" si="4"/>
        <v>1156040.1819710133</v>
      </c>
      <c r="S15" s="7">
        <f t="shared" si="11"/>
        <v>1.2740422109398519E-3</v>
      </c>
      <c r="T15" s="17"/>
      <c r="V15" s="9">
        <f>Z15-X22</f>
        <v>0</v>
      </c>
      <c r="X15" t="s">
        <v>6</v>
      </c>
      <c r="Z15" s="10">
        <f>SQRT(250)*Z13/Z14</f>
        <v>3.4804453086995344</v>
      </c>
      <c r="AC15" s="2" t="s">
        <v>12</v>
      </c>
      <c r="AD15" s="11">
        <f>CORREL(C4:C253, O4:O253)</f>
        <v>8.5694997890860256E-2</v>
      </c>
      <c r="AE15" s="11">
        <f>CORREL(G4:G253, O4:O253)</f>
        <v>0.50467170881277512</v>
      </c>
      <c r="AF15" s="11">
        <f>CORREL(K4:K253, O4:O253)</f>
        <v>0.14515611505455639</v>
      </c>
      <c r="AG15" s="11"/>
    </row>
    <row r="16" spans="1:33">
      <c r="A16" s="1">
        <v>40928</v>
      </c>
      <c r="B16">
        <v>6.37</v>
      </c>
      <c r="C16" s="8">
        <f t="shared" si="5"/>
        <v>1.7571884984025621E-2</v>
      </c>
      <c r="D16" s="8">
        <f t="shared" si="6"/>
        <v>1.244140625</v>
      </c>
      <c r="E16" s="17">
        <f t="shared" si="0"/>
        <v>146369.48529411765</v>
      </c>
      <c r="F16">
        <v>24.21</v>
      </c>
      <c r="G16" s="8">
        <f t="shared" si="7"/>
        <v>1.6372795969773257E-2</v>
      </c>
      <c r="H16" s="8">
        <f t="shared" si="8"/>
        <v>1.227687626774848</v>
      </c>
      <c r="I16" s="17">
        <f t="shared" si="1"/>
        <v>649952.27299844904</v>
      </c>
      <c r="J16">
        <v>2.27</v>
      </c>
      <c r="K16" s="8">
        <f t="shared" si="9"/>
        <v>-2.9914529914529808E-2</v>
      </c>
      <c r="L16" s="8">
        <f t="shared" si="10"/>
        <v>0.97008547008547019</v>
      </c>
      <c r="M16" s="17">
        <f t="shared" si="2"/>
        <v>171191.55354449476</v>
      </c>
      <c r="N16">
        <v>26.19</v>
      </c>
      <c r="O16" s="8">
        <f>N16/N15-1</f>
        <v>3.4482758620688614E-3</v>
      </c>
      <c r="P16" s="8">
        <f>N16/N$4</f>
        <v>1.1158926288879423</v>
      </c>
      <c r="Q16" s="17">
        <f t="shared" si="3"/>
        <v>196922.22862728394</v>
      </c>
      <c r="R16" s="17">
        <f t="shared" si="4"/>
        <v>1164435.5404643454</v>
      </c>
      <c r="S16" s="7">
        <f t="shared" si="11"/>
        <v>7.2621684127087693E-3</v>
      </c>
      <c r="T16" s="17"/>
      <c r="V16" s="17"/>
    </row>
    <row r="17" spans="1:32">
      <c r="A17" s="1">
        <v>40931</v>
      </c>
      <c r="B17">
        <v>6.26</v>
      </c>
      <c r="C17" s="8">
        <f t="shared" si="5"/>
        <v>-1.7268445839874413E-2</v>
      </c>
      <c r="D17" s="8">
        <f t="shared" si="6"/>
        <v>1.22265625</v>
      </c>
      <c r="E17" s="17">
        <f t="shared" si="0"/>
        <v>143841.91176470587</v>
      </c>
      <c r="F17">
        <v>24.31</v>
      </c>
      <c r="G17" s="8">
        <f t="shared" si="7"/>
        <v>4.1305245766212195E-3</v>
      </c>
      <c r="H17" s="8">
        <f t="shared" si="8"/>
        <v>1.2327586206896552</v>
      </c>
      <c r="I17" s="17">
        <f t="shared" si="1"/>
        <v>652636.91683569993</v>
      </c>
      <c r="J17">
        <v>2.25</v>
      </c>
      <c r="K17" s="8">
        <f t="shared" si="9"/>
        <v>-8.8105726872246271E-3</v>
      </c>
      <c r="L17" s="8">
        <f t="shared" si="10"/>
        <v>0.96153846153846156</v>
      </c>
      <c r="M17" s="17">
        <f t="shared" si="2"/>
        <v>169683.25791855206</v>
      </c>
      <c r="N17">
        <v>26.73</v>
      </c>
      <c r="O17" s="8">
        <f>N17/N16-1</f>
        <v>2.0618556701030855E-2</v>
      </c>
      <c r="P17" s="8">
        <f>N17/N$4</f>
        <v>1.1389007243289306</v>
      </c>
      <c r="Q17" s="17">
        <f t="shared" si="3"/>
        <v>200982.48076392894</v>
      </c>
      <c r="R17" s="17">
        <f t="shared" si="4"/>
        <v>1167144.5672828867</v>
      </c>
      <c r="S17" s="7">
        <f t="shared" si="11"/>
        <v>2.3264721183802184E-3</v>
      </c>
      <c r="T17" s="17"/>
      <c r="V17" s="17"/>
      <c r="AC17" s="2" t="s">
        <v>9</v>
      </c>
    </row>
    <row r="18" spans="1:32">
      <c r="A18" s="1">
        <v>40932</v>
      </c>
      <c r="B18">
        <v>6.41</v>
      </c>
      <c r="C18" s="8">
        <f t="shared" si="5"/>
        <v>2.396166134185318E-2</v>
      </c>
      <c r="D18" s="8">
        <f t="shared" si="6"/>
        <v>1.251953125</v>
      </c>
      <c r="E18" s="17">
        <f t="shared" si="0"/>
        <v>147288.60294117648</v>
      </c>
      <c r="F18">
        <v>24.58</v>
      </c>
      <c r="G18" s="8">
        <f t="shared" si="7"/>
        <v>1.1106540518305286E-2</v>
      </c>
      <c r="H18" s="8">
        <f t="shared" si="8"/>
        <v>1.2464503042596349</v>
      </c>
      <c r="I18" s="17">
        <f t="shared" si="1"/>
        <v>659885.45519627735</v>
      </c>
      <c r="J18">
        <v>2.17</v>
      </c>
      <c r="K18" s="8">
        <f t="shared" si="9"/>
        <v>-3.5555555555555562E-2</v>
      </c>
      <c r="L18" s="8">
        <f t="shared" si="10"/>
        <v>0.92735042735042739</v>
      </c>
      <c r="M18" s="17">
        <f t="shared" si="2"/>
        <v>163650.07541478131</v>
      </c>
      <c r="N18">
        <v>26.78</v>
      </c>
      <c r="O18" s="8">
        <f>N18/N17-1</f>
        <v>1.8705574261130842E-3</v>
      </c>
      <c r="P18" s="8">
        <f>N18/N$4</f>
        <v>1.1410311035364296</v>
      </c>
      <c r="Q18" s="17">
        <f t="shared" si="3"/>
        <v>201358.43003584052</v>
      </c>
      <c r="R18" s="17">
        <f t="shared" si="4"/>
        <v>1172182.5635880758</v>
      </c>
      <c r="S18" s="7">
        <f t="shared" si="11"/>
        <v>4.3165143774070991E-3</v>
      </c>
      <c r="T18" s="17"/>
      <c r="V18" s="17"/>
      <c r="AC18" s="2" t="s">
        <v>10</v>
      </c>
      <c r="AD18" s="18">
        <v>0.53890178916240206</v>
      </c>
      <c r="AE18" s="18"/>
      <c r="AF18" s="18"/>
    </row>
    <row r="19" spans="1:32">
      <c r="A19" s="1">
        <v>40933</v>
      </c>
      <c r="B19">
        <v>7.52</v>
      </c>
      <c r="C19" s="8">
        <f t="shared" si="5"/>
        <v>0.17316692667706701</v>
      </c>
      <c r="D19" s="8">
        <f t="shared" si="6"/>
        <v>1.4687499999999998</v>
      </c>
      <c r="E19" s="17">
        <f t="shared" si="0"/>
        <v>172794.1176470588</v>
      </c>
      <c r="F19">
        <v>25.06</v>
      </c>
      <c r="G19" s="8">
        <f t="shared" si="7"/>
        <v>1.9528071602929131E-2</v>
      </c>
      <c r="H19" s="8">
        <f t="shared" si="8"/>
        <v>1.2707910750507099</v>
      </c>
      <c r="I19" s="17">
        <f t="shared" si="1"/>
        <v>672771.74561508175</v>
      </c>
      <c r="J19">
        <v>2.2000000000000002</v>
      </c>
      <c r="K19" s="8">
        <f t="shared" si="9"/>
        <v>1.3824884792626779E-2</v>
      </c>
      <c r="L19" s="8">
        <f t="shared" si="10"/>
        <v>0.94017094017094027</v>
      </c>
      <c r="M19" s="17">
        <f t="shared" si="2"/>
        <v>165912.51885369536</v>
      </c>
      <c r="N19">
        <v>27.29</v>
      </c>
      <c r="O19" s="8">
        <f>N19/N18-1</f>
        <v>1.9044062733382994E-2</v>
      </c>
      <c r="P19" s="8">
        <f>N19/N$4</f>
        <v>1.1627609714529186</v>
      </c>
      <c r="Q19" s="17">
        <f t="shared" si="3"/>
        <v>205193.11260933857</v>
      </c>
      <c r="R19" s="17">
        <f t="shared" si="4"/>
        <v>1216671.4947251745</v>
      </c>
      <c r="S19" s="7">
        <f t="shared" si="11"/>
        <v>3.7953926733833354E-2</v>
      </c>
      <c r="T19" s="17"/>
      <c r="V19" s="17"/>
      <c r="AC19" s="2" t="s">
        <v>11</v>
      </c>
      <c r="AD19" s="18">
        <v>0.5874971416248751</v>
      </c>
      <c r="AE19" s="18">
        <v>0.81014507694542404</v>
      </c>
      <c r="AF19" s="18"/>
    </row>
    <row r="20" spans="1:32">
      <c r="A20" s="1">
        <v>40934</v>
      </c>
      <c r="B20">
        <v>7.85</v>
      </c>
      <c r="C20" s="8">
        <f t="shared" si="5"/>
        <v>4.3882978723404298E-2</v>
      </c>
      <c r="D20" s="8">
        <f t="shared" si="6"/>
        <v>1.533203125</v>
      </c>
      <c r="E20" s="17">
        <f t="shared" si="0"/>
        <v>180376.83823529413</v>
      </c>
      <c r="F20">
        <v>24.14</v>
      </c>
      <c r="G20" s="8">
        <f t="shared" si="7"/>
        <v>-3.6711891460494694E-2</v>
      </c>
      <c r="H20" s="8">
        <f t="shared" si="8"/>
        <v>1.2241379310344829</v>
      </c>
      <c r="I20" s="17">
        <f t="shared" si="1"/>
        <v>648073.02231237339</v>
      </c>
      <c r="J20">
        <v>2.17</v>
      </c>
      <c r="K20" s="8">
        <f t="shared" si="9"/>
        <v>-1.363636363636378E-2</v>
      </c>
      <c r="L20" s="8">
        <f t="shared" si="10"/>
        <v>0.92735042735042739</v>
      </c>
      <c r="M20" s="17">
        <f t="shared" si="2"/>
        <v>163650.07541478131</v>
      </c>
      <c r="N20">
        <v>26.87</v>
      </c>
      <c r="O20" s="8">
        <f>N20/N19-1</f>
        <v>-1.5390252839868057E-2</v>
      </c>
      <c r="P20" s="8">
        <f>N20/N$4</f>
        <v>1.1448657861099276</v>
      </c>
      <c r="Q20" s="17">
        <f t="shared" si="3"/>
        <v>202035.13872528134</v>
      </c>
      <c r="R20" s="17">
        <f t="shared" si="4"/>
        <v>1194135.0746877301</v>
      </c>
      <c r="S20" s="7">
        <f t="shared" si="11"/>
        <v>-1.8523011458023042E-2</v>
      </c>
      <c r="T20" s="17"/>
      <c r="V20" s="17"/>
      <c r="AC20" s="2" t="s">
        <v>12</v>
      </c>
      <c r="AD20" s="18">
        <v>-2.2410236033711816E-3</v>
      </c>
      <c r="AE20" s="18">
        <v>0.68312663694775311</v>
      </c>
      <c r="AF20" s="18">
        <v>0.41629428252168188</v>
      </c>
    </row>
    <row r="21" spans="1:32">
      <c r="A21" s="1">
        <v>40935</v>
      </c>
      <c r="B21">
        <v>8.18</v>
      </c>
      <c r="C21" s="8">
        <f t="shared" si="5"/>
        <v>4.2038216560509545E-2</v>
      </c>
      <c r="D21" s="8">
        <f t="shared" si="6"/>
        <v>1.59765625</v>
      </c>
      <c r="E21" s="17">
        <f t="shared" si="0"/>
        <v>187959.55882352943</v>
      </c>
      <c r="F21">
        <v>24.87</v>
      </c>
      <c r="G21" s="8">
        <f t="shared" si="7"/>
        <v>3.0240265120132559E-2</v>
      </c>
      <c r="H21" s="8">
        <f t="shared" si="8"/>
        <v>1.2611561866125762</v>
      </c>
      <c r="I21" s="17">
        <f t="shared" si="1"/>
        <v>667670.92232430517</v>
      </c>
      <c r="J21">
        <v>2.17</v>
      </c>
      <c r="K21" s="8">
        <f t="shared" si="9"/>
        <v>0</v>
      </c>
      <c r="L21" s="8">
        <f t="shared" si="10"/>
        <v>0.92735042735042739</v>
      </c>
      <c r="M21" s="17">
        <f t="shared" si="2"/>
        <v>163650.07541478131</v>
      </c>
      <c r="N21">
        <v>27.65</v>
      </c>
      <c r="O21" s="8">
        <f>N21/N20-1</f>
        <v>2.9028656494231475E-2</v>
      </c>
      <c r="P21" s="8">
        <f>N21/N$4</f>
        <v>1.178099701746911</v>
      </c>
      <c r="Q21" s="17">
        <f t="shared" si="3"/>
        <v>207899.94736710197</v>
      </c>
      <c r="R21" s="17">
        <f t="shared" si="4"/>
        <v>1227180.5039297179</v>
      </c>
      <c r="S21" s="7">
        <f t="shared" si="11"/>
        <v>2.7673108296085713E-2</v>
      </c>
      <c r="T21" s="17"/>
      <c r="V21" s="17"/>
    </row>
    <row r="22" spans="1:32">
      <c r="A22" s="1">
        <v>40938</v>
      </c>
      <c r="B22">
        <v>8.52</v>
      </c>
      <c r="C22" s="8">
        <f t="shared" si="5"/>
        <v>4.1564792176039145E-2</v>
      </c>
      <c r="D22" s="8">
        <f t="shared" si="6"/>
        <v>1.6640624999999998</v>
      </c>
      <c r="E22" s="17">
        <f t="shared" si="0"/>
        <v>195772.0588235294</v>
      </c>
      <c r="F22">
        <v>24.85</v>
      </c>
      <c r="G22" s="8">
        <f t="shared" si="7"/>
        <v>-8.0418174507435047E-4</v>
      </c>
      <c r="H22" s="8">
        <f t="shared" si="8"/>
        <v>1.2601419878296147</v>
      </c>
      <c r="I22" s="17">
        <f t="shared" si="1"/>
        <v>667133.9935568549</v>
      </c>
      <c r="J22">
        <v>2.16</v>
      </c>
      <c r="K22" s="8">
        <f t="shared" si="9"/>
        <v>-4.6082949308754451E-3</v>
      </c>
      <c r="L22" s="8">
        <f t="shared" si="10"/>
        <v>0.92307692307692324</v>
      </c>
      <c r="M22" s="17">
        <f t="shared" si="2"/>
        <v>162895.92760180999</v>
      </c>
      <c r="N22">
        <v>27.81</v>
      </c>
      <c r="O22" s="8">
        <f>N22/N21-1</f>
        <v>5.7866184448462921E-3</v>
      </c>
      <c r="P22" s="8">
        <f>N22/N$4</f>
        <v>1.1849169152109076</v>
      </c>
      <c r="Q22" s="17">
        <f t="shared" si="3"/>
        <v>209102.98503721898</v>
      </c>
      <c r="R22" s="17">
        <f t="shared" si="4"/>
        <v>1234904.9650194133</v>
      </c>
      <c r="S22" s="7">
        <f t="shared" si="11"/>
        <v>6.2944783305796115E-3</v>
      </c>
      <c r="T22" s="17"/>
      <c r="V22" s="17"/>
      <c r="X22">
        <v>3.4804453086995344</v>
      </c>
    </row>
    <row r="23" spans="1:32">
      <c r="A23" s="1">
        <v>40939</v>
      </c>
      <c r="B23">
        <v>8.44</v>
      </c>
      <c r="C23" s="8">
        <f t="shared" si="5"/>
        <v>-9.3896713615023719E-3</v>
      </c>
      <c r="D23" s="8">
        <f t="shared" si="6"/>
        <v>1.6484374999999998</v>
      </c>
      <c r="E23" s="17">
        <f t="shared" si="0"/>
        <v>193933.82352941175</v>
      </c>
      <c r="F23">
        <v>24.94</v>
      </c>
      <c r="G23" s="8">
        <f t="shared" si="7"/>
        <v>3.6217303822938529E-3</v>
      </c>
      <c r="H23" s="8">
        <f t="shared" si="8"/>
        <v>1.2647058823529413</v>
      </c>
      <c r="I23" s="17">
        <f t="shared" si="1"/>
        <v>669550.17301038082</v>
      </c>
      <c r="J23">
        <v>2.12</v>
      </c>
      <c r="K23" s="8">
        <f t="shared" si="9"/>
        <v>-1.851851851851849E-2</v>
      </c>
      <c r="L23" s="8">
        <f t="shared" si="10"/>
        <v>0.90598290598290609</v>
      </c>
      <c r="M23" s="17">
        <f t="shared" si="2"/>
        <v>159879.33634992462</v>
      </c>
      <c r="N23">
        <v>27.28</v>
      </c>
      <c r="O23" s="8">
        <f>N23/N22-1</f>
        <v>-1.9057892844300484E-2</v>
      </c>
      <c r="P23" s="8">
        <f>N23/N$4</f>
        <v>1.162334895611419</v>
      </c>
      <c r="Q23" s="17">
        <f t="shared" si="3"/>
        <v>205117.92275495629</v>
      </c>
      <c r="R23" s="17">
        <f t="shared" si="4"/>
        <v>1228481.2556446735</v>
      </c>
      <c r="S23" s="7">
        <f t="shared" si="11"/>
        <v>-5.201784393699338E-3</v>
      </c>
      <c r="T23" s="17"/>
      <c r="V23" s="17"/>
      <c r="X23">
        <v>2</v>
      </c>
    </row>
    <row r="24" spans="1:32">
      <c r="A24" s="1">
        <v>40940</v>
      </c>
      <c r="B24">
        <v>8.9</v>
      </c>
      <c r="C24" s="8">
        <f t="shared" si="5"/>
        <v>5.4502369668246509E-2</v>
      </c>
      <c r="D24" s="8">
        <f t="shared" si="6"/>
        <v>1.73828125</v>
      </c>
      <c r="E24" s="17">
        <f t="shared" si="0"/>
        <v>204503.67647058822</v>
      </c>
      <c r="F24">
        <v>25.58</v>
      </c>
      <c r="G24" s="8">
        <f t="shared" si="7"/>
        <v>2.5661587810745567E-2</v>
      </c>
      <c r="H24" s="8">
        <f t="shared" si="8"/>
        <v>1.2971602434077079</v>
      </c>
      <c r="I24" s="17">
        <f t="shared" si="1"/>
        <v>686731.89356878656</v>
      </c>
      <c r="J24">
        <v>2.23</v>
      </c>
      <c r="K24" s="8">
        <f t="shared" si="9"/>
        <v>5.1886792452830122E-2</v>
      </c>
      <c r="L24" s="8">
        <f t="shared" si="10"/>
        <v>0.95299145299145305</v>
      </c>
      <c r="M24" s="17">
        <f t="shared" si="2"/>
        <v>168174.96229260936</v>
      </c>
      <c r="N24">
        <v>28.29</v>
      </c>
      <c r="O24" s="8">
        <f>N24/N23-1</f>
        <v>3.7023460410557041E-2</v>
      </c>
      <c r="P24" s="8">
        <f>N24/N$4</f>
        <v>1.2053685556028972</v>
      </c>
      <c r="Q24" s="17">
        <f t="shared" si="3"/>
        <v>212712.09804757012</v>
      </c>
      <c r="R24" s="17">
        <f t="shared" si="4"/>
        <v>1272122.6303795541</v>
      </c>
      <c r="S24" s="7">
        <f t="shared" si="11"/>
        <v>3.552465659069326E-2</v>
      </c>
      <c r="T24" s="17"/>
      <c r="V24" s="17"/>
      <c r="X24">
        <v>9</v>
      </c>
    </row>
    <row r="25" spans="1:32">
      <c r="A25" s="1">
        <v>40941</v>
      </c>
      <c r="B25">
        <v>9.1199999999999992</v>
      </c>
      <c r="C25" s="8">
        <f t="shared" si="5"/>
        <v>2.4719101123595433E-2</v>
      </c>
      <c r="D25" s="8">
        <f t="shared" si="6"/>
        <v>1.7812499999999998</v>
      </c>
      <c r="E25" s="17">
        <f t="shared" si="0"/>
        <v>209558.82352941175</v>
      </c>
      <c r="F25">
        <v>26.48</v>
      </c>
      <c r="G25" s="8">
        <f t="shared" si="7"/>
        <v>3.5183737294761652E-2</v>
      </c>
      <c r="H25" s="8">
        <f t="shared" si="8"/>
        <v>1.3427991886409738</v>
      </c>
      <c r="I25" s="17">
        <f t="shared" si="1"/>
        <v>710893.688104045</v>
      </c>
      <c r="J25">
        <v>2.21</v>
      </c>
      <c r="K25" s="8">
        <f t="shared" si="9"/>
        <v>-8.9686098654708779E-3</v>
      </c>
      <c r="L25" s="8">
        <f t="shared" si="10"/>
        <v>0.94444444444444453</v>
      </c>
      <c r="M25" s="17">
        <f t="shared" si="2"/>
        <v>166666.66666666669</v>
      </c>
      <c r="N25">
        <v>29.31</v>
      </c>
      <c r="O25" s="8">
        <f>N25/N24-1</f>
        <v>3.6055143160127257E-2</v>
      </c>
      <c r="P25" s="8">
        <f>N25/N$4</f>
        <v>1.2488282914358755</v>
      </c>
      <c r="Q25" s="17">
        <f t="shared" si="3"/>
        <v>220381.46319456628</v>
      </c>
      <c r="R25" s="17">
        <f t="shared" si="4"/>
        <v>1307500.6414946897</v>
      </c>
      <c r="S25" s="7">
        <f t="shared" si="11"/>
        <v>2.7810220705357658E-2</v>
      </c>
      <c r="T25" s="17"/>
      <c r="V25" s="17"/>
      <c r="X25">
        <v>3</v>
      </c>
    </row>
    <row r="26" spans="1:32">
      <c r="A26" s="1">
        <v>40942</v>
      </c>
      <c r="B26">
        <v>9.64</v>
      </c>
      <c r="C26" s="8">
        <f t="shared" si="5"/>
        <v>5.7017543859649189E-2</v>
      </c>
      <c r="D26" s="8">
        <f t="shared" si="6"/>
        <v>1.8828125</v>
      </c>
      <c r="E26" s="17">
        <f t="shared" si="0"/>
        <v>221507.35294117648</v>
      </c>
      <c r="F26">
        <v>26.79</v>
      </c>
      <c r="G26" s="8">
        <f t="shared" si="7"/>
        <v>1.1706948640483272E-2</v>
      </c>
      <c r="H26" s="8">
        <f t="shared" si="8"/>
        <v>1.3585192697768762</v>
      </c>
      <c r="I26" s="17">
        <f t="shared" si="1"/>
        <v>719216.08399952273</v>
      </c>
      <c r="J26">
        <v>2.3199999999999998</v>
      </c>
      <c r="K26" s="8">
        <f t="shared" si="9"/>
        <v>4.9773755656108642E-2</v>
      </c>
      <c r="L26" s="8">
        <f t="shared" si="10"/>
        <v>0.99145299145299148</v>
      </c>
      <c r="M26" s="17">
        <f t="shared" si="2"/>
        <v>174962.29260935145</v>
      </c>
      <c r="N26">
        <v>30.15</v>
      </c>
      <c r="O26" s="8">
        <f>N26/N25-1</f>
        <v>2.8659160696008268E-2</v>
      </c>
      <c r="P26" s="8">
        <f>N26/N$4</f>
        <v>1.2846186621218576</v>
      </c>
      <c r="Q26" s="17">
        <f t="shared" si="3"/>
        <v>226697.41096268076</v>
      </c>
      <c r="R26" s="17">
        <f t="shared" si="4"/>
        <v>1342383.1405127314</v>
      </c>
      <c r="S26" s="7">
        <f t="shared" si="11"/>
        <v>2.6678762450292215E-2</v>
      </c>
      <c r="T26" s="17"/>
      <c r="V26" s="17"/>
      <c r="X26">
        <v>3</v>
      </c>
    </row>
    <row r="27" spans="1:32">
      <c r="A27" s="1">
        <v>40945</v>
      </c>
      <c r="B27">
        <v>9.15</v>
      </c>
      <c r="C27" s="8">
        <f t="shared" si="5"/>
        <v>-5.0829875518672241E-2</v>
      </c>
      <c r="D27" s="8">
        <f t="shared" si="6"/>
        <v>1.787109375</v>
      </c>
      <c r="E27" s="17">
        <f t="shared" si="0"/>
        <v>210248.16176470587</v>
      </c>
      <c r="F27">
        <v>27.56</v>
      </c>
      <c r="G27" s="8">
        <f t="shared" si="7"/>
        <v>2.8742067935797033E-2</v>
      </c>
      <c r="H27" s="8">
        <f t="shared" si="8"/>
        <v>1.3975659229208925</v>
      </c>
      <c r="I27" s="17">
        <f t="shared" si="1"/>
        <v>739887.84154635493</v>
      </c>
      <c r="J27">
        <v>2.46</v>
      </c>
      <c r="K27" s="8">
        <f t="shared" si="9"/>
        <v>6.0344827586206851E-2</v>
      </c>
      <c r="L27" s="8">
        <f t="shared" si="10"/>
        <v>1.0512820512820513</v>
      </c>
      <c r="M27" s="17">
        <f t="shared" si="2"/>
        <v>185520.36199095024</v>
      </c>
      <c r="N27">
        <v>30.51</v>
      </c>
      <c r="O27" s="8">
        <f>N27/N26-1</f>
        <v>1.194029850746281E-2</v>
      </c>
      <c r="P27" s="8">
        <f>N27/N$4</f>
        <v>1.2999573924158501</v>
      </c>
      <c r="Q27" s="17">
        <f t="shared" si="3"/>
        <v>229404.24572044413</v>
      </c>
      <c r="R27" s="17">
        <f t="shared" si="4"/>
        <v>1365060.6110224552</v>
      </c>
      <c r="S27" s="7">
        <f t="shared" si="11"/>
        <v>1.6893441093920547E-2</v>
      </c>
      <c r="T27" s="17"/>
      <c r="V27" s="17"/>
    </row>
    <row r="28" spans="1:32">
      <c r="A28" s="1">
        <v>40946</v>
      </c>
      <c r="B28">
        <v>9.24</v>
      </c>
      <c r="C28" s="8">
        <f t="shared" si="5"/>
        <v>9.8360655737703695E-3</v>
      </c>
      <c r="D28" s="8">
        <f t="shared" si="6"/>
        <v>1.8046875</v>
      </c>
      <c r="E28" s="17">
        <f t="shared" si="0"/>
        <v>212316.17647058822</v>
      </c>
      <c r="F28">
        <v>27.59</v>
      </c>
      <c r="G28" s="8">
        <f t="shared" si="7"/>
        <v>1.0885341074020616E-3</v>
      </c>
      <c r="H28" s="8">
        <f t="shared" si="8"/>
        <v>1.3990872210953347</v>
      </c>
      <c r="I28" s="17">
        <f t="shared" si="1"/>
        <v>740693.23469753016</v>
      </c>
      <c r="J28">
        <v>2.4500000000000002</v>
      </c>
      <c r="K28" s="8">
        <f t="shared" si="9"/>
        <v>-4.0650406504064707E-3</v>
      </c>
      <c r="L28" s="8">
        <f t="shared" si="10"/>
        <v>1.0470085470085471</v>
      </c>
      <c r="M28" s="17">
        <f t="shared" si="2"/>
        <v>184766.21417797889</v>
      </c>
      <c r="N28">
        <v>30.82</v>
      </c>
      <c r="O28" s="8">
        <f>N28/N27-1</f>
        <v>1.016060308095712E-2</v>
      </c>
      <c r="P28" s="8">
        <f>N28/N$4</f>
        <v>1.3131657435023434</v>
      </c>
      <c r="Q28" s="17">
        <f t="shared" si="3"/>
        <v>231735.13120629589</v>
      </c>
      <c r="R28" s="17">
        <f t="shared" si="4"/>
        <v>1369510.7565523931</v>
      </c>
      <c r="S28" s="7">
        <f t="shared" si="11"/>
        <v>3.2600351178579956E-3</v>
      </c>
      <c r="T28" s="17"/>
      <c r="V28" s="17"/>
    </row>
    <row r="29" spans="1:32">
      <c r="A29" s="1">
        <v>40947</v>
      </c>
      <c r="B29">
        <v>9.1</v>
      </c>
      <c r="C29" s="8">
        <f t="shared" si="5"/>
        <v>-1.5151515151515249E-2</v>
      </c>
      <c r="D29" s="8">
        <f t="shared" si="6"/>
        <v>1.77734375</v>
      </c>
      <c r="E29" s="17">
        <f t="shared" si="0"/>
        <v>209099.26470588235</v>
      </c>
      <c r="F29">
        <v>27.82</v>
      </c>
      <c r="G29" s="8">
        <f t="shared" si="7"/>
        <v>8.3363537513592156E-3</v>
      </c>
      <c r="H29" s="8">
        <f t="shared" si="8"/>
        <v>1.4107505070993915</v>
      </c>
      <c r="I29" s="17">
        <f t="shared" si="1"/>
        <v>746867.9155232074</v>
      </c>
      <c r="J29">
        <v>2.41</v>
      </c>
      <c r="K29" s="8">
        <f t="shared" si="9"/>
        <v>-1.6326530612244872E-2</v>
      </c>
      <c r="L29" s="8">
        <f t="shared" si="10"/>
        <v>1.02991452991453</v>
      </c>
      <c r="M29" s="17">
        <f t="shared" si="2"/>
        <v>181749.62292609355</v>
      </c>
      <c r="N29">
        <v>32.06</v>
      </c>
      <c r="O29" s="8">
        <f>N29/N28-1</f>
        <v>4.0233614536015594E-2</v>
      </c>
      <c r="P29" s="8">
        <f>N29/N$4</f>
        <v>1.3659991478483171</v>
      </c>
      <c r="Q29" s="17">
        <f t="shared" si="3"/>
        <v>241058.67314970304</v>
      </c>
      <c r="R29" s="17">
        <f t="shared" si="4"/>
        <v>1378775.4763048864</v>
      </c>
      <c r="S29" s="7">
        <f t="shared" si="11"/>
        <v>6.7649850197717409E-3</v>
      </c>
      <c r="T29" s="17"/>
      <c r="V29" s="17"/>
    </row>
    <row r="30" spans="1:32">
      <c r="A30" s="1">
        <v>40948</v>
      </c>
      <c r="B30">
        <v>8.9600000000000009</v>
      </c>
      <c r="C30" s="8">
        <f t="shared" si="5"/>
        <v>-1.5384615384615219E-2</v>
      </c>
      <c r="D30" s="8">
        <f t="shared" si="6"/>
        <v>1.7500000000000002</v>
      </c>
      <c r="E30" s="17">
        <f t="shared" si="0"/>
        <v>205882.3529411765</v>
      </c>
      <c r="F30">
        <v>28.12</v>
      </c>
      <c r="G30" s="8">
        <f t="shared" si="7"/>
        <v>1.078360891444996E-2</v>
      </c>
      <c r="H30" s="8">
        <f t="shared" si="8"/>
        <v>1.4259634888438135</v>
      </c>
      <c r="I30" s="17">
        <f t="shared" si="1"/>
        <v>754921.84703496017</v>
      </c>
      <c r="J30">
        <v>2.39</v>
      </c>
      <c r="K30" s="8">
        <f t="shared" si="9"/>
        <v>-8.2987551867219622E-3</v>
      </c>
      <c r="L30" s="8">
        <f t="shared" si="10"/>
        <v>1.0213675213675215</v>
      </c>
      <c r="M30" s="17">
        <f t="shared" si="2"/>
        <v>180241.32730015085</v>
      </c>
      <c r="N30">
        <v>31.85</v>
      </c>
      <c r="O30" s="8">
        <f>N30/N29-1</f>
        <v>-6.5502183406114245E-3</v>
      </c>
      <c r="P30" s="8">
        <f>N30/N$4</f>
        <v>1.3570515551768216</v>
      </c>
      <c r="Q30" s="17">
        <f t="shared" si="3"/>
        <v>239479.68620767441</v>
      </c>
      <c r="R30" s="17">
        <f t="shared" si="4"/>
        <v>1380525.213483962</v>
      </c>
      <c r="S30" s="7">
        <f t="shared" si="11"/>
        <v>1.2690515672391101E-3</v>
      </c>
      <c r="T30" s="17"/>
      <c r="V30" s="17"/>
    </row>
    <row r="31" spans="1:32">
      <c r="A31" s="1">
        <v>40949</v>
      </c>
      <c r="B31">
        <v>8.85</v>
      </c>
      <c r="C31" s="8">
        <f t="shared" si="5"/>
        <v>-1.2276785714285809E-2</v>
      </c>
      <c r="D31" s="8">
        <f t="shared" si="6"/>
        <v>1.728515625</v>
      </c>
      <c r="E31" s="17">
        <f t="shared" si="0"/>
        <v>203354.7794117647</v>
      </c>
      <c r="F31">
        <v>27.1</v>
      </c>
      <c r="G31" s="8">
        <f t="shared" si="7"/>
        <v>-3.6273115220483598E-2</v>
      </c>
      <c r="H31" s="8">
        <f t="shared" si="8"/>
        <v>1.374239350912779</v>
      </c>
      <c r="I31" s="17">
        <f t="shared" si="1"/>
        <v>727538.4798950007</v>
      </c>
      <c r="J31">
        <v>2.29</v>
      </c>
      <c r="K31" s="8">
        <f t="shared" si="9"/>
        <v>-4.1841004184100417E-2</v>
      </c>
      <c r="L31" s="8">
        <f t="shared" si="10"/>
        <v>0.97863247863247871</v>
      </c>
      <c r="M31" s="17">
        <f t="shared" si="2"/>
        <v>172699.84917043743</v>
      </c>
      <c r="N31">
        <v>31.24</v>
      </c>
      <c r="O31" s="8">
        <f>N31/N30-1</f>
        <v>-1.9152276295133497E-2</v>
      </c>
      <c r="P31" s="8">
        <f>N31/N$4</f>
        <v>1.3310609288453346</v>
      </c>
      <c r="Q31" s="17">
        <f t="shared" si="3"/>
        <v>234893.10509035317</v>
      </c>
      <c r="R31" s="17">
        <f t="shared" si="4"/>
        <v>1338486.2135675559</v>
      </c>
      <c r="S31" s="7">
        <f t="shared" si="11"/>
        <v>-3.0451453914640547E-2</v>
      </c>
      <c r="T31" s="17"/>
      <c r="V31" s="17"/>
    </row>
    <row r="32" spans="1:32">
      <c r="A32" s="1">
        <v>40952</v>
      </c>
      <c r="B32">
        <v>9.18</v>
      </c>
      <c r="C32" s="8">
        <f t="shared" si="5"/>
        <v>3.7288135593220417E-2</v>
      </c>
      <c r="D32" s="8">
        <f t="shared" si="6"/>
        <v>1.79296875</v>
      </c>
      <c r="E32" s="17">
        <f t="shared" si="0"/>
        <v>210937.5</v>
      </c>
      <c r="F32">
        <v>26.96</v>
      </c>
      <c r="G32" s="8">
        <f t="shared" si="7"/>
        <v>-5.1660516605166462E-3</v>
      </c>
      <c r="H32" s="8">
        <f t="shared" si="8"/>
        <v>1.3671399594320488</v>
      </c>
      <c r="I32" s="17">
        <f t="shared" si="1"/>
        <v>723779.97852284939</v>
      </c>
      <c r="J32">
        <v>2.31</v>
      </c>
      <c r="K32" s="8">
        <f t="shared" si="9"/>
        <v>8.733624454148492E-3</v>
      </c>
      <c r="L32" s="8">
        <f t="shared" si="10"/>
        <v>0.98717948717948723</v>
      </c>
      <c r="M32" s="17">
        <f t="shared" si="2"/>
        <v>174208.1447963801</v>
      </c>
      <c r="N32">
        <v>30.24</v>
      </c>
      <c r="O32" s="8">
        <f>N32/N31-1</f>
        <v>-3.201024327784896E-2</v>
      </c>
      <c r="P32" s="8">
        <f>N32/N$4</f>
        <v>1.2884533446953557</v>
      </c>
      <c r="Q32" s="17">
        <f t="shared" si="3"/>
        <v>227374.11965212159</v>
      </c>
      <c r="R32" s="17">
        <f t="shared" si="4"/>
        <v>1336299.7429713511</v>
      </c>
      <c r="S32" s="7">
        <f t="shared" si="11"/>
        <v>-1.6335398706700532E-3</v>
      </c>
      <c r="T32" s="17"/>
      <c r="V32" s="17"/>
    </row>
    <row r="33" spans="1:22">
      <c r="A33" s="1">
        <v>40953</v>
      </c>
      <c r="B33">
        <v>9</v>
      </c>
      <c r="C33" s="8">
        <f t="shared" si="5"/>
        <v>-1.9607843137254832E-2</v>
      </c>
      <c r="D33" s="8">
        <f t="shared" si="6"/>
        <v>1.7578125</v>
      </c>
      <c r="E33" s="17">
        <f t="shared" si="0"/>
        <v>206801.4705882353</v>
      </c>
      <c r="F33">
        <v>27.62</v>
      </c>
      <c r="G33" s="8">
        <f t="shared" si="7"/>
        <v>2.4480712166172092E-2</v>
      </c>
      <c r="H33" s="8">
        <f t="shared" si="8"/>
        <v>1.400608519269777</v>
      </c>
      <c r="I33" s="17">
        <f t="shared" si="1"/>
        <v>741498.62784870551</v>
      </c>
      <c r="J33">
        <v>2.31</v>
      </c>
      <c r="K33" s="8">
        <f t="shared" si="9"/>
        <v>0</v>
      </c>
      <c r="L33" s="8">
        <f t="shared" si="10"/>
        <v>0.98717948717948723</v>
      </c>
      <c r="M33" s="17">
        <f t="shared" si="2"/>
        <v>174208.1447963801</v>
      </c>
      <c r="N33">
        <v>31.71</v>
      </c>
      <c r="O33" s="8">
        <f>N33/N32-1</f>
        <v>4.861111111111116E-2</v>
      </c>
      <c r="P33" s="8">
        <f>N33/N$4</f>
        <v>1.3510864933958247</v>
      </c>
      <c r="Q33" s="17">
        <f t="shared" si="3"/>
        <v>238427.02824632201</v>
      </c>
      <c r="R33" s="17">
        <f t="shared" si="4"/>
        <v>1360935.2714796429</v>
      </c>
      <c r="S33" s="7">
        <f t="shared" si="11"/>
        <v>1.8435630656871149E-2</v>
      </c>
      <c r="T33" s="17"/>
      <c r="V33" s="17"/>
    </row>
    <row r="34" spans="1:22">
      <c r="A34" s="1">
        <v>40954</v>
      </c>
      <c r="B34">
        <v>8.89</v>
      </c>
      <c r="C34" s="8">
        <f t="shared" si="5"/>
        <v>-1.2222222222222134E-2</v>
      </c>
      <c r="D34" s="8">
        <f t="shared" si="6"/>
        <v>1.736328125</v>
      </c>
      <c r="E34" s="17">
        <f t="shared" si="0"/>
        <v>204273.89705882352</v>
      </c>
      <c r="F34">
        <v>27.6</v>
      </c>
      <c r="G34" s="8">
        <f t="shared" si="7"/>
        <v>-7.2411296162200323E-4</v>
      </c>
      <c r="H34" s="8">
        <f t="shared" si="8"/>
        <v>1.3995943204868155</v>
      </c>
      <c r="I34" s="17">
        <f t="shared" si="1"/>
        <v>740961.69908125536</v>
      </c>
      <c r="J34">
        <v>2.2599999999999998</v>
      </c>
      <c r="K34" s="8">
        <f t="shared" si="9"/>
        <v>-2.16450216450218E-2</v>
      </c>
      <c r="L34" s="8">
        <f t="shared" si="10"/>
        <v>0.96581196581196582</v>
      </c>
      <c r="M34" s="17">
        <f t="shared" si="2"/>
        <v>170437.40573152338</v>
      </c>
      <c r="N34">
        <v>31.66</v>
      </c>
      <c r="O34" s="8">
        <f>N34/N33-1</f>
        <v>-1.5767896562598471E-3</v>
      </c>
      <c r="P34" s="8">
        <f>N34/N$4</f>
        <v>1.3489561141883255</v>
      </c>
      <c r="Q34" s="17">
        <f t="shared" si="3"/>
        <v>238051.0789744104</v>
      </c>
      <c r="R34" s="17">
        <f t="shared" si="4"/>
        <v>1353724.0808460126</v>
      </c>
      <c r="S34" s="7">
        <f t="shared" si="11"/>
        <v>-5.2987021387065347E-3</v>
      </c>
      <c r="T34" s="17"/>
      <c r="V34" s="17"/>
    </row>
    <row r="35" spans="1:22">
      <c r="A35" s="1">
        <v>40955</v>
      </c>
      <c r="B35">
        <v>9.1</v>
      </c>
      <c r="C35" s="8">
        <f t="shared" si="5"/>
        <v>2.3622047244094446E-2</v>
      </c>
      <c r="D35" s="8">
        <f t="shared" si="6"/>
        <v>1.77734375</v>
      </c>
      <c r="E35" s="17">
        <f t="shared" si="0"/>
        <v>209099.26470588235</v>
      </c>
      <c r="F35">
        <v>29.2</v>
      </c>
      <c r="G35" s="8">
        <f t="shared" si="7"/>
        <v>5.7971014492753437E-2</v>
      </c>
      <c r="H35" s="8">
        <f t="shared" si="8"/>
        <v>1.4807302231237323</v>
      </c>
      <c r="I35" s="17">
        <f t="shared" si="1"/>
        <v>783916.00047727011</v>
      </c>
      <c r="J35">
        <v>2.2599999999999998</v>
      </c>
      <c r="K35" s="8">
        <f t="shared" si="9"/>
        <v>0</v>
      </c>
      <c r="L35" s="8">
        <f t="shared" si="10"/>
        <v>0.96581196581196582</v>
      </c>
      <c r="M35" s="17">
        <f t="shared" si="2"/>
        <v>170437.40573152338</v>
      </c>
      <c r="N35">
        <v>32.03</v>
      </c>
      <c r="O35" s="8">
        <f>N35/N34-1</f>
        <v>1.1686670878079619E-2</v>
      </c>
      <c r="P35" s="8">
        <f>N35/N$4</f>
        <v>1.3647209203238178</v>
      </c>
      <c r="Q35" s="17">
        <f t="shared" si="3"/>
        <v>240833.1035865561</v>
      </c>
      <c r="R35" s="17">
        <f t="shared" si="4"/>
        <v>1404285.774501232</v>
      </c>
      <c r="S35" s="7">
        <f t="shared" si="11"/>
        <v>3.7350073305647991E-2</v>
      </c>
      <c r="T35" s="17"/>
      <c r="V35" s="17"/>
    </row>
    <row r="36" spans="1:22">
      <c r="A36" s="1">
        <v>40956</v>
      </c>
      <c r="B36">
        <v>8.9</v>
      </c>
      <c r="C36" s="8">
        <f t="shared" si="5"/>
        <v>-2.19780219780219E-2</v>
      </c>
      <c r="D36" s="8">
        <f t="shared" si="6"/>
        <v>1.73828125</v>
      </c>
      <c r="E36" s="17">
        <f t="shared" si="0"/>
        <v>204503.67647058822</v>
      </c>
      <c r="F36">
        <v>29.03</v>
      </c>
      <c r="G36" s="8">
        <f t="shared" si="7"/>
        <v>-5.821917808219168E-3</v>
      </c>
      <c r="H36" s="8">
        <f t="shared" si="8"/>
        <v>1.4721095334685599</v>
      </c>
      <c r="I36" s="17">
        <f t="shared" si="1"/>
        <v>779352.10595394357</v>
      </c>
      <c r="J36">
        <v>2.2999999999999998</v>
      </c>
      <c r="K36" s="8">
        <f t="shared" si="9"/>
        <v>1.7699115044247815E-2</v>
      </c>
      <c r="L36" s="8">
        <f t="shared" si="10"/>
        <v>0.98290598290598286</v>
      </c>
      <c r="M36" s="17">
        <f t="shared" si="2"/>
        <v>173453.99698340875</v>
      </c>
      <c r="N36">
        <v>30.88</v>
      </c>
      <c r="O36" s="8">
        <f>N36/N35-1</f>
        <v>-3.5903840149859589E-2</v>
      </c>
      <c r="P36" s="8">
        <f>N36/N$4</f>
        <v>1.3157221985513421</v>
      </c>
      <c r="Q36" s="17">
        <f t="shared" si="3"/>
        <v>232186.2703325898</v>
      </c>
      <c r="R36" s="17">
        <f t="shared" si="4"/>
        <v>1389496.0497405303</v>
      </c>
      <c r="S36" s="7">
        <f t="shared" si="11"/>
        <v>-1.0531848309831782E-2</v>
      </c>
      <c r="T36" s="17"/>
      <c r="V36" s="17"/>
    </row>
    <row r="37" spans="1:22">
      <c r="A37" s="1">
        <v>40960</v>
      </c>
      <c r="B37">
        <v>7.89</v>
      </c>
      <c r="C37" s="8">
        <f t="shared" si="5"/>
        <v>-0.11348314606741583</v>
      </c>
      <c r="D37" s="8">
        <f t="shared" si="6"/>
        <v>1.541015625</v>
      </c>
      <c r="E37" s="17">
        <f t="shared" si="0"/>
        <v>181295.95588235295</v>
      </c>
      <c r="F37">
        <v>29.43</v>
      </c>
      <c r="G37" s="8">
        <f t="shared" si="7"/>
        <v>1.3778849466069554E-2</v>
      </c>
      <c r="H37" s="8">
        <f t="shared" si="8"/>
        <v>1.4923935091277891</v>
      </c>
      <c r="I37" s="17">
        <f t="shared" si="1"/>
        <v>790090.68130294723</v>
      </c>
      <c r="J37">
        <v>2.27</v>
      </c>
      <c r="K37" s="8">
        <f t="shared" si="9"/>
        <v>-1.304347826086949E-2</v>
      </c>
      <c r="L37" s="8">
        <f t="shared" si="10"/>
        <v>0.97008547008547019</v>
      </c>
      <c r="M37" s="17">
        <f t="shared" si="2"/>
        <v>171191.55354449476</v>
      </c>
      <c r="N37">
        <v>31.97</v>
      </c>
      <c r="O37" s="8">
        <f>N37/N36-1</f>
        <v>3.52979274611398E-2</v>
      </c>
      <c r="P37" s="8">
        <f>N37/N$4</f>
        <v>1.3621644652748188</v>
      </c>
      <c r="Q37" s="17">
        <f t="shared" si="3"/>
        <v>240381.96446026216</v>
      </c>
      <c r="R37" s="17">
        <f t="shared" si="4"/>
        <v>1382960.1551900571</v>
      </c>
      <c r="S37" s="7">
        <f t="shared" si="11"/>
        <v>-4.7037877881651591E-3</v>
      </c>
      <c r="T37" s="17"/>
      <c r="V37" s="17"/>
    </row>
    <row r="38" spans="1:22">
      <c r="A38" s="1">
        <v>40961</v>
      </c>
      <c r="B38">
        <v>7.7</v>
      </c>
      <c r="C38" s="8">
        <f t="shared" si="5"/>
        <v>-2.4081115335868097E-2</v>
      </c>
      <c r="D38" s="8">
        <f t="shared" si="6"/>
        <v>1.50390625</v>
      </c>
      <c r="E38" s="17">
        <f t="shared" si="0"/>
        <v>176930.14705882352</v>
      </c>
      <c r="F38">
        <v>29.46</v>
      </c>
      <c r="G38" s="8">
        <f t="shared" si="7"/>
        <v>1.0193679918450993E-3</v>
      </c>
      <c r="H38" s="8">
        <f t="shared" si="8"/>
        <v>1.4939148073022315</v>
      </c>
      <c r="I38" s="17">
        <f t="shared" si="1"/>
        <v>790896.07445412257</v>
      </c>
      <c r="J38">
        <v>2.23</v>
      </c>
      <c r="K38" s="8">
        <f t="shared" si="9"/>
        <v>-1.7621145374449365E-2</v>
      </c>
      <c r="L38" s="8">
        <f t="shared" si="10"/>
        <v>0.95299145299145305</v>
      </c>
      <c r="M38" s="17">
        <f t="shared" si="2"/>
        <v>168174.96229260936</v>
      </c>
      <c r="N38">
        <v>32.799999999999997</v>
      </c>
      <c r="O38" s="8">
        <f>N38/N37-1</f>
        <v>2.5961839224272643E-2</v>
      </c>
      <c r="P38" s="8">
        <f>N38/N$4</f>
        <v>1.3975287601193012</v>
      </c>
      <c r="Q38" s="17">
        <f t="shared" si="3"/>
        <v>246622.72237399433</v>
      </c>
      <c r="R38" s="17">
        <f t="shared" si="4"/>
        <v>1382623.9061795496</v>
      </c>
      <c r="S38" s="7">
        <f t="shared" si="11"/>
        <v>-2.4313716432511345E-4</v>
      </c>
      <c r="T38" s="17"/>
      <c r="V38" s="17"/>
    </row>
    <row r="39" spans="1:22">
      <c r="A39" s="1">
        <v>40962</v>
      </c>
      <c r="B39">
        <v>7.26</v>
      </c>
      <c r="C39" s="8">
        <f t="shared" si="5"/>
        <v>-5.7142857142857162E-2</v>
      </c>
      <c r="D39" s="8">
        <f t="shared" si="6"/>
        <v>1.41796875</v>
      </c>
      <c r="E39" s="17">
        <f t="shared" si="0"/>
        <v>166819.85294117648</v>
      </c>
      <c r="F39">
        <v>29.77</v>
      </c>
      <c r="G39" s="8">
        <f t="shared" si="7"/>
        <v>1.0522742701968735E-2</v>
      </c>
      <c r="H39" s="8">
        <f t="shared" si="8"/>
        <v>1.5096348884381339</v>
      </c>
      <c r="I39" s="17">
        <f t="shared" si="1"/>
        <v>799218.47034960042</v>
      </c>
      <c r="J39">
        <v>2.52</v>
      </c>
      <c r="K39" s="8">
        <f t="shared" si="9"/>
        <v>0.13004484304932729</v>
      </c>
      <c r="L39" s="8">
        <f t="shared" si="10"/>
        <v>1.0769230769230771</v>
      </c>
      <c r="M39" s="17">
        <f t="shared" si="2"/>
        <v>190045.24886877832</v>
      </c>
      <c r="N39">
        <v>32.729999999999997</v>
      </c>
      <c r="O39" s="8">
        <f>N39/N38-1</f>
        <v>-2.134146341463472E-3</v>
      </c>
      <c r="P39" s="8">
        <f>N39/N$4</f>
        <v>1.3945462292288027</v>
      </c>
      <c r="Q39" s="17">
        <f t="shared" si="3"/>
        <v>246096.39339331814</v>
      </c>
      <c r="R39" s="17">
        <f t="shared" si="4"/>
        <v>1402179.9655528734</v>
      </c>
      <c r="S39" s="7">
        <f t="shared" si="11"/>
        <v>1.4144164067986464E-2</v>
      </c>
      <c r="T39" s="17"/>
      <c r="V39" s="17"/>
    </row>
    <row r="40" spans="1:22">
      <c r="A40" s="1">
        <v>40963</v>
      </c>
      <c r="B40">
        <v>6.99</v>
      </c>
      <c r="C40" s="8">
        <f t="shared" si="5"/>
        <v>-3.7190082644628086E-2</v>
      </c>
      <c r="D40" s="8">
        <f t="shared" si="6"/>
        <v>1.365234375</v>
      </c>
      <c r="E40" s="17">
        <f t="shared" si="0"/>
        <v>160615.80882352943</v>
      </c>
      <c r="F40">
        <v>29.76</v>
      </c>
      <c r="G40" s="8">
        <f t="shared" si="7"/>
        <v>-3.3590863285182238E-4</v>
      </c>
      <c r="H40" s="8">
        <f t="shared" si="8"/>
        <v>1.5091277890466532</v>
      </c>
      <c r="I40" s="17">
        <f t="shared" si="1"/>
        <v>798950.00596587535</v>
      </c>
      <c r="J40">
        <v>2.4700000000000002</v>
      </c>
      <c r="K40" s="8">
        <f t="shared" si="9"/>
        <v>-1.9841269841269771E-2</v>
      </c>
      <c r="L40" s="8">
        <f t="shared" si="10"/>
        <v>1.0555555555555558</v>
      </c>
      <c r="M40" s="17">
        <f t="shared" si="2"/>
        <v>186274.50980392162</v>
      </c>
      <c r="N40">
        <v>31.51</v>
      </c>
      <c r="O40" s="8">
        <f>N40/N39-1</f>
        <v>-3.7274671555148076E-2</v>
      </c>
      <c r="P40" s="8">
        <f>N40/N$4</f>
        <v>1.3425649765658287</v>
      </c>
      <c r="Q40" s="17">
        <f t="shared" si="3"/>
        <v>236923.23115867568</v>
      </c>
      <c r="R40" s="17">
        <f t="shared" si="4"/>
        <v>1382763.5557520019</v>
      </c>
      <c r="S40" s="7">
        <f t="shared" si="11"/>
        <v>-1.3847302256394523E-2</v>
      </c>
      <c r="T40" s="17"/>
      <c r="V40" s="17"/>
    </row>
    <row r="41" spans="1:22">
      <c r="A41" s="1">
        <v>40966</v>
      </c>
      <c r="B41">
        <v>7</v>
      </c>
      <c r="C41" s="8">
        <f t="shared" si="5"/>
        <v>1.4306151645206988E-3</v>
      </c>
      <c r="D41" s="8">
        <f t="shared" si="6"/>
        <v>1.3671875</v>
      </c>
      <c r="E41" s="17">
        <f t="shared" si="0"/>
        <v>160845.58823529413</v>
      </c>
      <c r="F41">
        <v>29.5</v>
      </c>
      <c r="G41" s="8">
        <f t="shared" si="7"/>
        <v>-8.736559139784994E-3</v>
      </c>
      <c r="H41" s="8">
        <f t="shared" si="8"/>
        <v>1.4959432048681542</v>
      </c>
      <c r="I41" s="17">
        <f t="shared" si="1"/>
        <v>791969.93198902288</v>
      </c>
      <c r="J41">
        <v>2.5499999999999998</v>
      </c>
      <c r="K41" s="8">
        <f t="shared" si="9"/>
        <v>3.2388663967611198E-2</v>
      </c>
      <c r="L41" s="8">
        <f t="shared" si="10"/>
        <v>1.0897435897435896</v>
      </c>
      <c r="M41" s="17">
        <f t="shared" si="2"/>
        <v>192307.69230769231</v>
      </c>
      <c r="N41">
        <v>30.81</v>
      </c>
      <c r="O41" s="8">
        <f>N41/N40-1</f>
        <v>-2.2215169787369149E-2</v>
      </c>
      <c r="P41" s="8">
        <f>N41/N$4</f>
        <v>1.3127396676608436</v>
      </c>
      <c r="Q41" s="17">
        <f t="shared" si="3"/>
        <v>231659.94135191359</v>
      </c>
      <c r="R41" s="17">
        <f t="shared" si="4"/>
        <v>1376783.1538839228</v>
      </c>
      <c r="S41" s="7">
        <f t="shared" si="11"/>
        <v>-4.3249634713049545E-3</v>
      </c>
      <c r="T41" s="17"/>
      <c r="V41" s="17"/>
    </row>
    <row r="42" spans="1:22">
      <c r="A42" s="1">
        <v>40967</v>
      </c>
      <c r="B42">
        <v>7.41</v>
      </c>
      <c r="C42" s="8">
        <f t="shared" si="5"/>
        <v>5.8571428571428497E-2</v>
      </c>
      <c r="D42" s="8">
        <f t="shared" si="6"/>
        <v>1.447265625</v>
      </c>
      <c r="E42" s="17">
        <f t="shared" si="0"/>
        <v>170266.54411764705</v>
      </c>
      <c r="F42">
        <v>27.7</v>
      </c>
      <c r="G42" s="8">
        <f t="shared" si="7"/>
        <v>-6.101694915254241E-2</v>
      </c>
      <c r="H42" s="8">
        <f t="shared" si="8"/>
        <v>1.4046653144016228</v>
      </c>
      <c r="I42" s="17">
        <f t="shared" si="1"/>
        <v>743646.34291850624</v>
      </c>
      <c r="J42">
        <v>2.5499999999999998</v>
      </c>
      <c r="K42" s="8">
        <f t="shared" si="9"/>
        <v>0</v>
      </c>
      <c r="L42" s="8">
        <f t="shared" si="10"/>
        <v>1.0897435897435896</v>
      </c>
      <c r="M42" s="17">
        <f t="shared" si="2"/>
        <v>192307.69230769231</v>
      </c>
      <c r="N42">
        <v>29.62</v>
      </c>
      <c r="O42" s="8">
        <f>N42/N41-1</f>
        <v>-3.8623823433949989E-2</v>
      </c>
      <c r="P42" s="8">
        <f>N42/N$4</f>
        <v>1.262036642522369</v>
      </c>
      <c r="Q42" s="17">
        <f t="shared" si="3"/>
        <v>222712.34868041807</v>
      </c>
      <c r="R42" s="17">
        <f t="shared" si="4"/>
        <v>1328932.9280242636</v>
      </c>
      <c r="S42" s="7">
        <f t="shared" si="11"/>
        <v>-3.4755092495628803E-2</v>
      </c>
      <c r="T42" s="17"/>
      <c r="V42" s="17"/>
    </row>
    <row r="43" spans="1:22">
      <c r="A43" s="1">
        <v>40968</v>
      </c>
      <c r="B43">
        <v>7.41</v>
      </c>
      <c r="C43" s="8">
        <f t="shared" si="5"/>
        <v>0</v>
      </c>
      <c r="D43" s="8">
        <f t="shared" si="6"/>
        <v>1.447265625</v>
      </c>
      <c r="E43" s="17">
        <f t="shared" si="0"/>
        <v>170266.54411764705</v>
      </c>
      <c r="F43">
        <v>27.21</v>
      </c>
      <c r="G43" s="8">
        <f t="shared" si="7"/>
        <v>-1.7689530685920496E-2</v>
      </c>
      <c r="H43" s="8">
        <f t="shared" si="8"/>
        <v>1.3798174442190672</v>
      </c>
      <c r="I43" s="17">
        <f t="shared" si="1"/>
        <v>730491.58811597677</v>
      </c>
      <c r="J43">
        <v>2.4700000000000002</v>
      </c>
      <c r="K43" s="8">
        <f t="shared" si="9"/>
        <v>-3.1372549019607732E-2</v>
      </c>
      <c r="L43" s="8">
        <f t="shared" si="10"/>
        <v>1.0555555555555558</v>
      </c>
      <c r="M43" s="17">
        <f t="shared" si="2"/>
        <v>186274.50980392162</v>
      </c>
      <c r="N43">
        <v>30.34</v>
      </c>
      <c r="O43" s="8">
        <f>N43/N42-1</f>
        <v>2.4307900067521926E-2</v>
      </c>
      <c r="P43" s="8">
        <f>N43/N$4</f>
        <v>1.2927141031103537</v>
      </c>
      <c r="Q43" s="17">
        <f t="shared" si="3"/>
        <v>228126.01819594478</v>
      </c>
      <c r="R43" s="17">
        <f t="shared" si="4"/>
        <v>1315158.6602334904</v>
      </c>
      <c r="S43" s="7">
        <f t="shared" si="11"/>
        <v>-1.0364908190853228E-2</v>
      </c>
      <c r="T43" s="17"/>
      <c r="V43" s="17"/>
    </row>
    <row r="44" spans="1:22">
      <c r="A44" s="1">
        <v>40969</v>
      </c>
      <c r="B44">
        <v>7.41</v>
      </c>
      <c r="C44" s="8">
        <f t="shared" si="5"/>
        <v>0</v>
      </c>
      <c r="D44" s="8">
        <f t="shared" si="6"/>
        <v>1.447265625</v>
      </c>
      <c r="E44" s="17">
        <f t="shared" si="0"/>
        <v>170266.54411764705</v>
      </c>
      <c r="F44">
        <v>27.75</v>
      </c>
      <c r="G44" s="8">
        <f t="shared" si="7"/>
        <v>1.9845644983461863E-2</v>
      </c>
      <c r="H44" s="8">
        <f t="shared" si="8"/>
        <v>1.4072008113590264</v>
      </c>
      <c r="I44" s="17">
        <f t="shared" si="1"/>
        <v>744988.66483713174</v>
      </c>
      <c r="J44">
        <v>2.5</v>
      </c>
      <c r="K44" s="8">
        <f t="shared" si="9"/>
        <v>1.2145748987854255E-2</v>
      </c>
      <c r="L44" s="8">
        <f t="shared" si="10"/>
        <v>1.0683760683760684</v>
      </c>
      <c r="M44" s="17">
        <f t="shared" si="2"/>
        <v>188536.95324283559</v>
      </c>
      <c r="N44">
        <v>31.73</v>
      </c>
      <c r="O44" s="8">
        <f>N44/N43-1</f>
        <v>4.5814106789716647E-2</v>
      </c>
      <c r="P44" s="8">
        <f>N44/N$4</f>
        <v>1.3519386450788242</v>
      </c>
      <c r="Q44" s="17">
        <f t="shared" si="3"/>
        <v>238577.40795508664</v>
      </c>
      <c r="R44" s="17">
        <f t="shared" si="4"/>
        <v>1342369.5701527009</v>
      </c>
      <c r="S44" s="7">
        <f t="shared" si="11"/>
        <v>2.0690210802687181E-2</v>
      </c>
      <c r="T44" s="17"/>
      <c r="V44" s="17"/>
    </row>
    <row r="45" spans="1:22">
      <c r="A45" s="1">
        <v>40970</v>
      </c>
      <c r="B45">
        <v>7.63</v>
      </c>
      <c r="C45" s="8">
        <f t="shared" si="5"/>
        <v>2.9689608636977116E-2</v>
      </c>
      <c r="D45" s="8">
        <f t="shared" si="6"/>
        <v>1.490234375</v>
      </c>
      <c r="E45" s="17">
        <f t="shared" si="0"/>
        <v>175321.6911764706</v>
      </c>
      <c r="F45">
        <v>27.18</v>
      </c>
      <c r="G45" s="8">
        <f t="shared" si="7"/>
        <v>-2.0540540540540553E-2</v>
      </c>
      <c r="H45" s="8">
        <f t="shared" si="8"/>
        <v>1.3782961460446248</v>
      </c>
      <c r="I45" s="17">
        <f t="shared" si="1"/>
        <v>729686.19496480143</v>
      </c>
      <c r="J45">
        <v>2.5</v>
      </c>
      <c r="K45" s="8">
        <f t="shared" si="9"/>
        <v>0</v>
      </c>
      <c r="L45" s="8">
        <f t="shared" si="10"/>
        <v>1.0683760683760684</v>
      </c>
      <c r="M45" s="17">
        <f t="shared" si="2"/>
        <v>188536.95324283559</v>
      </c>
      <c r="N45">
        <v>31.43</v>
      </c>
      <c r="O45" s="8">
        <f>N45/N44-1</f>
        <v>-9.4547746612039241E-3</v>
      </c>
      <c r="P45" s="8">
        <f>N45/N$4</f>
        <v>1.3391563698338305</v>
      </c>
      <c r="Q45" s="17">
        <f t="shared" si="3"/>
        <v>236321.71232361716</v>
      </c>
      <c r="R45" s="17">
        <f t="shared" si="4"/>
        <v>1329866.5517077248</v>
      </c>
      <c r="S45" s="7">
        <f t="shared" si="11"/>
        <v>-9.3141402509249183E-3</v>
      </c>
      <c r="T45" s="17"/>
      <c r="V45" s="17"/>
    </row>
    <row r="46" spans="1:22">
      <c r="A46" s="1">
        <v>40973</v>
      </c>
      <c r="B46">
        <v>6.99</v>
      </c>
      <c r="C46" s="8">
        <f t="shared" si="5"/>
        <v>-8.3879423328964586E-2</v>
      </c>
      <c r="D46" s="8">
        <f t="shared" si="6"/>
        <v>1.365234375</v>
      </c>
      <c r="E46" s="17">
        <f t="shared" si="0"/>
        <v>160615.80882352943</v>
      </c>
      <c r="F46">
        <v>26.7</v>
      </c>
      <c r="G46" s="8">
        <f t="shared" si="7"/>
        <v>-1.7660044150110354E-2</v>
      </c>
      <c r="H46" s="8">
        <f t="shared" si="8"/>
        <v>1.3539553752535498</v>
      </c>
      <c r="I46" s="17">
        <f t="shared" si="1"/>
        <v>716799.90454599704</v>
      </c>
      <c r="J46">
        <v>2.4300000000000002</v>
      </c>
      <c r="K46" s="8">
        <f t="shared" si="9"/>
        <v>-2.7999999999999914E-2</v>
      </c>
      <c r="L46" s="8">
        <f t="shared" si="10"/>
        <v>1.0384615384615385</v>
      </c>
      <c r="M46" s="17">
        <f t="shared" si="2"/>
        <v>183257.91855203622</v>
      </c>
      <c r="N46">
        <v>32.24</v>
      </c>
      <c r="O46" s="8">
        <f>N46/N45-1</f>
        <v>2.5771555838371096E-2</v>
      </c>
      <c r="P46" s="8">
        <f>N46/N$4</f>
        <v>1.3736685129953132</v>
      </c>
      <c r="Q46" s="17">
        <f t="shared" si="3"/>
        <v>242412.0905285847</v>
      </c>
      <c r="R46" s="17">
        <f t="shared" si="4"/>
        <v>1303085.7224501474</v>
      </c>
      <c r="S46" s="7">
        <f t="shared" si="11"/>
        <v>-2.0137982433791835E-2</v>
      </c>
      <c r="T46" s="17"/>
      <c r="V46" s="17"/>
    </row>
    <row r="47" spans="1:22">
      <c r="A47" s="1">
        <v>40974</v>
      </c>
      <c r="B47">
        <v>6.88</v>
      </c>
      <c r="C47" s="8">
        <f t="shared" si="5"/>
        <v>-1.5736766809728242E-2</v>
      </c>
      <c r="D47" s="8">
        <f t="shared" si="6"/>
        <v>1.34375</v>
      </c>
      <c r="E47" s="17">
        <f t="shared" si="0"/>
        <v>158088.23529411765</v>
      </c>
      <c r="F47">
        <v>25.8</v>
      </c>
      <c r="G47" s="8">
        <f t="shared" si="7"/>
        <v>-3.3707865168539297E-2</v>
      </c>
      <c r="H47" s="8">
        <f t="shared" si="8"/>
        <v>1.3083164300202841</v>
      </c>
      <c r="I47" s="17">
        <f t="shared" si="1"/>
        <v>692638.11001073872</v>
      </c>
      <c r="J47">
        <v>2.39</v>
      </c>
      <c r="K47" s="8">
        <f t="shared" si="9"/>
        <v>-1.6460905349794275E-2</v>
      </c>
      <c r="L47" s="8">
        <f t="shared" si="10"/>
        <v>1.0213675213675215</v>
      </c>
      <c r="M47" s="17">
        <f t="shared" si="2"/>
        <v>180241.32730015085</v>
      </c>
      <c r="N47">
        <v>31.23</v>
      </c>
      <c r="O47" s="8">
        <f>N47/N46-1</f>
        <v>-3.132754342431765E-2</v>
      </c>
      <c r="P47" s="8">
        <f>N47/N$4</f>
        <v>1.3306348530038348</v>
      </c>
      <c r="Q47" s="17">
        <f t="shared" si="3"/>
        <v>234817.91523597087</v>
      </c>
      <c r="R47" s="17">
        <f t="shared" si="4"/>
        <v>1265785.5878409781</v>
      </c>
      <c r="S47" s="7">
        <f t="shared" si="11"/>
        <v>-2.8624467267613918E-2</v>
      </c>
      <c r="T47" s="17"/>
      <c r="V47" s="17"/>
    </row>
    <row r="48" spans="1:22">
      <c r="A48" s="1">
        <v>40975</v>
      </c>
      <c r="B48">
        <v>6.91</v>
      </c>
      <c r="C48" s="8">
        <f t="shared" si="5"/>
        <v>4.3604651162791885E-3</v>
      </c>
      <c r="D48" s="8">
        <f t="shared" si="6"/>
        <v>1.349609375</v>
      </c>
      <c r="E48" s="17">
        <f t="shared" si="0"/>
        <v>158777.57352941178</v>
      </c>
      <c r="F48">
        <v>25.68</v>
      </c>
      <c r="G48" s="8">
        <f t="shared" si="7"/>
        <v>-4.6511627906976605E-3</v>
      </c>
      <c r="H48" s="8">
        <f t="shared" si="8"/>
        <v>1.3022312373225153</v>
      </c>
      <c r="I48" s="17">
        <f t="shared" si="1"/>
        <v>689416.53740603756</v>
      </c>
      <c r="J48">
        <v>2.4300000000000002</v>
      </c>
      <c r="K48" s="8">
        <f t="shared" si="9"/>
        <v>1.6736401673640211E-2</v>
      </c>
      <c r="L48" s="8">
        <f t="shared" si="10"/>
        <v>1.0384615384615385</v>
      </c>
      <c r="M48" s="17">
        <f t="shared" si="2"/>
        <v>183257.91855203622</v>
      </c>
      <c r="N48">
        <v>31.53</v>
      </c>
      <c r="O48" s="8">
        <f>N48/N47-1</f>
        <v>9.6061479346782885E-3</v>
      </c>
      <c r="P48" s="8">
        <f>N48/N$4</f>
        <v>1.3434171282488283</v>
      </c>
      <c r="Q48" s="17">
        <f t="shared" si="3"/>
        <v>237073.61086744029</v>
      </c>
      <c r="R48" s="17">
        <f t="shared" si="4"/>
        <v>1268525.6403549258</v>
      </c>
      <c r="S48" s="7">
        <f t="shared" si="11"/>
        <v>2.1647050971889126E-3</v>
      </c>
      <c r="T48" s="17"/>
      <c r="V48" s="17"/>
    </row>
    <row r="49" spans="1:22">
      <c r="A49" s="1">
        <v>40976</v>
      </c>
      <c r="B49">
        <v>6.96</v>
      </c>
      <c r="C49" s="8">
        <f t="shared" si="5"/>
        <v>7.2358900144717797E-3</v>
      </c>
      <c r="D49" s="8">
        <f t="shared" si="6"/>
        <v>1.359375</v>
      </c>
      <c r="E49" s="17">
        <f t="shared" si="0"/>
        <v>159926.4705882353</v>
      </c>
      <c r="F49">
        <v>26.01</v>
      </c>
      <c r="G49" s="8">
        <f t="shared" si="7"/>
        <v>1.2850467289719614E-2</v>
      </c>
      <c r="H49" s="8">
        <f t="shared" si="8"/>
        <v>1.3189655172413794</v>
      </c>
      <c r="I49" s="17">
        <f t="shared" si="1"/>
        <v>698275.86206896568</v>
      </c>
      <c r="J49">
        <v>2.6</v>
      </c>
      <c r="K49" s="8">
        <f t="shared" si="9"/>
        <v>6.9958847736625529E-2</v>
      </c>
      <c r="L49" s="8">
        <f t="shared" si="10"/>
        <v>1.1111111111111112</v>
      </c>
      <c r="M49" s="17">
        <f t="shared" si="2"/>
        <v>196078.43137254904</v>
      </c>
      <c r="N49">
        <v>33.39</v>
      </c>
      <c r="O49" s="8">
        <f>N49/N48-1</f>
        <v>5.8991436726926638E-2</v>
      </c>
      <c r="P49" s="8">
        <f>N49/N$4</f>
        <v>1.4226672347677887</v>
      </c>
      <c r="Q49" s="17">
        <f t="shared" si="3"/>
        <v>251058.92378255096</v>
      </c>
      <c r="R49" s="17">
        <f t="shared" si="4"/>
        <v>1305339.6878123011</v>
      </c>
      <c r="S49" s="7">
        <f t="shared" si="11"/>
        <v>2.9021129952938818E-2</v>
      </c>
      <c r="T49" s="17"/>
      <c r="V49" s="17"/>
    </row>
    <row r="50" spans="1:22">
      <c r="A50" s="1">
        <v>40977</v>
      </c>
      <c r="B50">
        <v>7.03</v>
      </c>
      <c r="C50" s="8">
        <f t="shared" si="5"/>
        <v>1.0057471264367956E-2</v>
      </c>
      <c r="D50" s="8">
        <f t="shared" si="6"/>
        <v>1.373046875</v>
      </c>
      <c r="E50" s="17">
        <f t="shared" si="0"/>
        <v>161534.92647058822</v>
      </c>
      <c r="F50">
        <v>27.57</v>
      </c>
      <c r="G50" s="8">
        <f t="shared" si="7"/>
        <v>5.9976931949250245E-2</v>
      </c>
      <c r="H50" s="8">
        <f t="shared" si="8"/>
        <v>1.3980730223123734</v>
      </c>
      <c r="I50" s="17">
        <f t="shared" si="1"/>
        <v>740156.30593008013</v>
      </c>
      <c r="J50">
        <v>2.78</v>
      </c>
      <c r="K50" s="8">
        <f t="shared" si="9"/>
        <v>6.9230769230769207E-2</v>
      </c>
      <c r="L50" s="8">
        <f t="shared" si="10"/>
        <v>1.188034188034188</v>
      </c>
      <c r="M50" s="17">
        <f t="shared" si="2"/>
        <v>209653.0920060332</v>
      </c>
      <c r="N50">
        <v>33.880000000000003</v>
      </c>
      <c r="O50" s="8">
        <f>N50/N49-1</f>
        <v>1.4675052410901612E-2</v>
      </c>
      <c r="P50" s="8">
        <f>N50/N$4</f>
        <v>1.4435449510012783</v>
      </c>
      <c r="Q50" s="17">
        <f t="shared" si="3"/>
        <v>254743.22664728443</v>
      </c>
      <c r="R50" s="17">
        <f t="shared" si="4"/>
        <v>1366087.551053986</v>
      </c>
      <c r="S50" s="7">
        <f t="shared" si="11"/>
        <v>4.6537973072354744E-2</v>
      </c>
      <c r="T50" s="17"/>
      <c r="V50" s="17"/>
    </row>
    <row r="51" spans="1:22">
      <c r="A51" s="1">
        <v>40980</v>
      </c>
      <c r="B51">
        <v>6.89</v>
      </c>
      <c r="C51" s="8">
        <f t="shared" si="5"/>
        <v>-1.9914651493598945E-2</v>
      </c>
      <c r="D51" s="8">
        <f t="shared" si="6"/>
        <v>1.345703125</v>
      </c>
      <c r="E51" s="17">
        <f t="shared" si="0"/>
        <v>158318.01470588235</v>
      </c>
      <c r="F51">
        <v>26.81</v>
      </c>
      <c r="G51" s="8">
        <f t="shared" si="7"/>
        <v>-2.7566195139644645E-2</v>
      </c>
      <c r="H51" s="8">
        <f t="shared" si="8"/>
        <v>1.3595334685598377</v>
      </c>
      <c r="I51" s="17">
        <f t="shared" si="1"/>
        <v>719753.012766973</v>
      </c>
      <c r="J51">
        <v>2.72</v>
      </c>
      <c r="K51" s="8">
        <f t="shared" si="9"/>
        <v>-2.1582733812949506E-2</v>
      </c>
      <c r="L51" s="8">
        <f t="shared" si="10"/>
        <v>1.1623931623931625</v>
      </c>
      <c r="M51" s="17">
        <f t="shared" si="2"/>
        <v>205128.20512820515</v>
      </c>
      <c r="N51">
        <v>33.520000000000003</v>
      </c>
      <c r="O51" s="8">
        <f>N51/N50-1</f>
        <v>-1.0625737898465104E-2</v>
      </c>
      <c r="P51" s="8">
        <f>N51/N$4</f>
        <v>1.4282062207072861</v>
      </c>
      <c r="Q51" s="17">
        <f t="shared" si="3"/>
        <v>252036.3918895211</v>
      </c>
      <c r="R51" s="17">
        <f t="shared" si="4"/>
        <v>1335235.6244905817</v>
      </c>
      <c r="S51" s="7">
        <f t="shared" si="11"/>
        <v>-2.2584150290807403E-2</v>
      </c>
      <c r="T51" s="17"/>
      <c r="V51" s="17"/>
    </row>
    <row r="52" spans="1:22">
      <c r="A52" s="1">
        <v>40981</v>
      </c>
      <c r="B52">
        <v>6.96</v>
      </c>
      <c r="C52" s="8">
        <f t="shared" si="5"/>
        <v>1.0159651669085612E-2</v>
      </c>
      <c r="D52" s="8">
        <f t="shared" si="6"/>
        <v>1.359375</v>
      </c>
      <c r="E52" s="17">
        <f t="shared" si="0"/>
        <v>159926.4705882353</v>
      </c>
      <c r="F52">
        <v>26.78</v>
      </c>
      <c r="G52" s="8">
        <f t="shared" si="7"/>
        <v>-1.1189854531890031E-3</v>
      </c>
      <c r="H52" s="8">
        <f t="shared" si="8"/>
        <v>1.3580121703853956</v>
      </c>
      <c r="I52" s="17">
        <f t="shared" si="1"/>
        <v>718947.61961579777</v>
      </c>
      <c r="J52">
        <v>2.79</v>
      </c>
      <c r="K52" s="8">
        <f t="shared" si="9"/>
        <v>2.5735294117646967E-2</v>
      </c>
      <c r="L52" s="8">
        <f t="shared" si="10"/>
        <v>1.1923076923076923</v>
      </c>
      <c r="M52" s="17">
        <f t="shared" si="2"/>
        <v>210407.23981900452</v>
      </c>
      <c r="N52">
        <v>33.950000000000003</v>
      </c>
      <c r="O52" s="8">
        <f>N52/N51-1</f>
        <v>1.2828162291169454E-2</v>
      </c>
      <c r="P52" s="8">
        <f>N52/N$4</f>
        <v>1.4465274818917768</v>
      </c>
      <c r="Q52" s="17">
        <f t="shared" si="3"/>
        <v>255269.55562796062</v>
      </c>
      <c r="R52" s="17">
        <f t="shared" si="4"/>
        <v>1344550.8856509982</v>
      </c>
      <c r="S52" s="7">
        <f t="shared" si="11"/>
        <v>6.976492380489363E-3</v>
      </c>
      <c r="T52" s="17"/>
      <c r="V52" s="17"/>
    </row>
    <row r="53" spans="1:22">
      <c r="A53" s="1">
        <v>40982</v>
      </c>
      <c r="B53">
        <v>7.09</v>
      </c>
      <c r="C53" s="8">
        <f t="shared" si="5"/>
        <v>1.867816091954011E-2</v>
      </c>
      <c r="D53" s="8">
        <f t="shared" si="6"/>
        <v>1.384765625</v>
      </c>
      <c r="E53" s="17">
        <f t="shared" si="0"/>
        <v>162913.60294117648</v>
      </c>
      <c r="F53">
        <v>27.09</v>
      </c>
      <c r="G53" s="8">
        <f t="shared" si="7"/>
        <v>1.1575802837938687E-2</v>
      </c>
      <c r="H53" s="8">
        <f t="shared" si="8"/>
        <v>1.3737322515212982</v>
      </c>
      <c r="I53" s="17">
        <f t="shared" si="1"/>
        <v>727270.01551127562</v>
      </c>
      <c r="J53">
        <v>2.77</v>
      </c>
      <c r="K53" s="8">
        <f t="shared" si="9"/>
        <v>-7.1684587813619638E-3</v>
      </c>
      <c r="L53" s="8">
        <f t="shared" si="10"/>
        <v>1.1837606837606838</v>
      </c>
      <c r="M53" s="17">
        <f t="shared" si="2"/>
        <v>208898.94419306185</v>
      </c>
      <c r="N53">
        <v>33.31</v>
      </c>
      <c r="O53" s="8">
        <f>N53/N52-1</f>
        <v>-1.8851251840942607E-2</v>
      </c>
      <c r="P53" s="8">
        <f>N53/N$4</f>
        <v>1.4192586280357906</v>
      </c>
      <c r="Q53" s="17">
        <f t="shared" si="3"/>
        <v>250457.40494749247</v>
      </c>
      <c r="R53" s="17">
        <f t="shared" si="4"/>
        <v>1349539.9675930066</v>
      </c>
      <c r="S53" s="7">
        <f t="shared" si="11"/>
        <v>3.7105936229351322E-3</v>
      </c>
      <c r="T53" s="17"/>
      <c r="V53" s="17"/>
    </row>
    <row r="54" spans="1:22">
      <c r="A54" s="1">
        <v>40983</v>
      </c>
      <c r="B54">
        <v>7.58</v>
      </c>
      <c r="C54" s="8">
        <f t="shared" si="5"/>
        <v>6.9111424541608013E-2</v>
      </c>
      <c r="D54" s="8">
        <f t="shared" si="6"/>
        <v>1.48046875</v>
      </c>
      <c r="E54" s="17">
        <f t="shared" si="0"/>
        <v>174172.79411764705</v>
      </c>
      <c r="F54">
        <v>26.8</v>
      </c>
      <c r="G54" s="8">
        <f t="shared" si="7"/>
        <v>-1.0705057216685132E-2</v>
      </c>
      <c r="H54" s="8">
        <f t="shared" si="8"/>
        <v>1.3590263691683571</v>
      </c>
      <c r="I54" s="17">
        <f t="shared" si="1"/>
        <v>719484.54838324792</v>
      </c>
      <c r="J54">
        <v>2.8</v>
      </c>
      <c r="K54" s="8">
        <f t="shared" si="9"/>
        <v>1.0830324909747224E-2</v>
      </c>
      <c r="L54" s="8">
        <f t="shared" si="10"/>
        <v>1.1965811965811965</v>
      </c>
      <c r="M54" s="17">
        <f t="shared" si="2"/>
        <v>211161.38763197587</v>
      </c>
      <c r="N54">
        <v>33.340000000000003</v>
      </c>
      <c r="O54" s="8">
        <f>N54/N53-1</f>
        <v>9.0063044130905823E-4</v>
      </c>
      <c r="P54" s="8">
        <f>N54/N$4</f>
        <v>1.42053685556029</v>
      </c>
      <c r="Q54" s="17">
        <f t="shared" si="3"/>
        <v>250682.97451063941</v>
      </c>
      <c r="R54" s="17">
        <f t="shared" si="4"/>
        <v>1355501.7046435103</v>
      </c>
      <c r="S54" s="7">
        <f t="shared" si="11"/>
        <v>4.4176068835788396E-3</v>
      </c>
      <c r="T54" s="17"/>
      <c r="V54" s="17"/>
    </row>
    <row r="55" spans="1:22">
      <c r="A55" s="1">
        <v>40984</v>
      </c>
      <c r="B55">
        <v>7.15</v>
      </c>
      <c r="C55" s="8">
        <f t="shared" si="5"/>
        <v>-5.6728232189973582E-2</v>
      </c>
      <c r="D55" s="8">
        <f t="shared" si="6"/>
        <v>1.396484375</v>
      </c>
      <c r="E55" s="17">
        <f t="shared" si="0"/>
        <v>164292.2794117647</v>
      </c>
      <c r="F55">
        <v>27.07</v>
      </c>
      <c r="G55" s="8">
        <f t="shared" si="7"/>
        <v>1.0074626865671732E-2</v>
      </c>
      <c r="H55" s="8">
        <f t="shared" si="8"/>
        <v>1.3727180527383369</v>
      </c>
      <c r="I55" s="17">
        <f t="shared" si="1"/>
        <v>726733.08674382546</v>
      </c>
      <c r="J55">
        <v>2.89</v>
      </c>
      <c r="K55" s="8">
        <f t="shared" si="9"/>
        <v>3.2142857142857251E-2</v>
      </c>
      <c r="L55" s="8">
        <f t="shared" si="10"/>
        <v>1.2350427350427351</v>
      </c>
      <c r="M55" s="17">
        <f t="shared" si="2"/>
        <v>217948.71794871797</v>
      </c>
      <c r="N55">
        <v>34.020000000000003</v>
      </c>
      <c r="O55" s="8">
        <f>N55/N54-1</f>
        <v>2.0395920815836854E-2</v>
      </c>
      <c r="P55" s="8">
        <f>N55/N$4</f>
        <v>1.4495100127822755</v>
      </c>
      <c r="Q55" s="17">
        <f t="shared" si="3"/>
        <v>255795.88460863687</v>
      </c>
      <c r="R55" s="17">
        <f t="shared" si="4"/>
        <v>1364769.968712945</v>
      </c>
      <c r="S55" s="7">
        <f t="shared" si="11"/>
        <v>6.8375156133588799E-3</v>
      </c>
      <c r="T55" s="17"/>
      <c r="V55" s="17"/>
    </row>
    <row r="56" spans="1:22">
      <c r="A56" s="1">
        <v>40987</v>
      </c>
      <c r="B56">
        <v>7.19</v>
      </c>
      <c r="C56" s="8">
        <f t="shared" si="5"/>
        <v>5.5944055944054938E-3</v>
      </c>
      <c r="D56" s="8">
        <f t="shared" si="6"/>
        <v>1.404296875</v>
      </c>
      <c r="E56" s="17">
        <f t="shared" si="0"/>
        <v>165211.39705882352</v>
      </c>
      <c r="F56">
        <v>27.09</v>
      </c>
      <c r="G56" s="8">
        <f t="shared" si="7"/>
        <v>7.3882526782420577E-4</v>
      </c>
      <c r="H56" s="8">
        <f t="shared" si="8"/>
        <v>1.3737322515212982</v>
      </c>
      <c r="I56" s="17">
        <f t="shared" si="1"/>
        <v>727270.01551127562</v>
      </c>
      <c r="J56">
        <v>2.76</v>
      </c>
      <c r="K56" s="8">
        <f t="shared" si="9"/>
        <v>-4.498269896193785E-2</v>
      </c>
      <c r="L56" s="8">
        <f t="shared" si="10"/>
        <v>1.1794871794871795</v>
      </c>
      <c r="M56" s="17">
        <f t="shared" si="2"/>
        <v>208144.79638009053</v>
      </c>
      <c r="N56">
        <v>34.08</v>
      </c>
      <c r="O56" s="8">
        <f>N56/N55-1</f>
        <v>1.7636684303350414E-3</v>
      </c>
      <c r="P56" s="8">
        <f>N56/N$4</f>
        <v>1.452066467831274</v>
      </c>
      <c r="Q56" s="17">
        <f t="shared" si="3"/>
        <v>256247.02373493073</v>
      </c>
      <c r="R56" s="17">
        <f t="shared" si="4"/>
        <v>1356873.2326851203</v>
      </c>
      <c r="S56" s="7">
        <f t="shared" si="11"/>
        <v>-5.7861296840168164E-3</v>
      </c>
      <c r="T56" s="17"/>
      <c r="V56" s="17"/>
    </row>
    <row r="57" spans="1:22">
      <c r="A57" s="1">
        <v>40988</v>
      </c>
      <c r="B57">
        <v>7.68</v>
      </c>
      <c r="C57" s="8">
        <f t="shared" si="5"/>
        <v>6.8150208623087627E-2</v>
      </c>
      <c r="D57" s="8">
        <f t="shared" si="6"/>
        <v>1.5</v>
      </c>
      <c r="E57" s="17">
        <f t="shared" si="0"/>
        <v>176470.58823529413</v>
      </c>
      <c r="F57">
        <v>26.55</v>
      </c>
      <c r="G57" s="8">
        <f t="shared" si="7"/>
        <v>-1.9933554817275767E-2</v>
      </c>
      <c r="H57" s="8">
        <f t="shared" si="8"/>
        <v>1.3463488843813389</v>
      </c>
      <c r="I57" s="17">
        <f t="shared" si="1"/>
        <v>712772.93879012065</v>
      </c>
      <c r="J57">
        <v>2.75</v>
      </c>
      <c r="K57" s="8">
        <f t="shared" si="9"/>
        <v>-3.6231884057970065E-3</v>
      </c>
      <c r="L57" s="8">
        <f t="shared" si="10"/>
        <v>1.1752136752136753</v>
      </c>
      <c r="M57" s="17">
        <f t="shared" si="2"/>
        <v>207390.64856711918</v>
      </c>
      <c r="N57">
        <v>33.74</v>
      </c>
      <c r="O57" s="8">
        <f>N57/N56-1</f>
        <v>-9.9765258215961383E-3</v>
      </c>
      <c r="P57" s="8">
        <f>N57/N$4</f>
        <v>1.4375798892202813</v>
      </c>
      <c r="Q57" s="17">
        <f t="shared" si="3"/>
        <v>253690.56868593203</v>
      </c>
      <c r="R57" s="17">
        <f t="shared" si="4"/>
        <v>1350324.7442784661</v>
      </c>
      <c r="S57" s="7">
        <f t="shared" si="11"/>
        <v>-4.826160800368462E-3</v>
      </c>
      <c r="T57" s="17"/>
      <c r="V57" s="17"/>
    </row>
    <row r="58" spans="1:22">
      <c r="A58" s="1">
        <v>40989</v>
      </c>
      <c r="B58">
        <v>7.63</v>
      </c>
      <c r="C58" s="8">
        <f t="shared" si="5"/>
        <v>-6.5104166666666297E-3</v>
      </c>
      <c r="D58" s="8">
        <f t="shared" si="6"/>
        <v>1.490234375</v>
      </c>
      <c r="E58" s="17">
        <f t="shared" si="0"/>
        <v>175321.6911764706</v>
      </c>
      <c r="F58">
        <v>26.36</v>
      </c>
      <c r="G58" s="8">
        <f t="shared" si="7"/>
        <v>-7.1563088512242023E-3</v>
      </c>
      <c r="H58" s="8">
        <f t="shared" si="8"/>
        <v>1.3367139959432048</v>
      </c>
      <c r="I58" s="17">
        <f t="shared" si="1"/>
        <v>707672.11549934384</v>
      </c>
      <c r="J58">
        <v>2.78</v>
      </c>
      <c r="K58" s="8">
        <f t="shared" si="9"/>
        <v>1.0909090909090757E-2</v>
      </c>
      <c r="L58" s="8">
        <f t="shared" si="10"/>
        <v>1.188034188034188</v>
      </c>
      <c r="M58" s="17">
        <f t="shared" si="2"/>
        <v>209653.0920060332</v>
      </c>
      <c r="N58">
        <v>33.04</v>
      </c>
      <c r="O58" s="8">
        <f>N58/N57-1</f>
        <v>-2.0746887966805017E-2</v>
      </c>
      <c r="P58" s="8">
        <f>N58/N$4</f>
        <v>1.4077545803152962</v>
      </c>
      <c r="Q58" s="17">
        <f t="shared" si="3"/>
        <v>248427.27887916993</v>
      </c>
      <c r="R58" s="17">
        <f t="shared" si="4"/>
        <v>1341074.1775610175</v>
      </c>
      <c r="S58" s="7">
        <f t="shared" si="11"/>
        <v>-6.8506237159947636E-3</v>
      </c>
      <c r="T58" s="17"/>
      <c r="V58" s="17"/>
    </row>
    <row r="59" spans="1:22">
      <c r="A59" s="1">
        <v>40990</v>
      </c>
      <c r="B59">
        <v>7.33</v>
      </c>
      <c r="C59" s="8">
        <f t="shared" si="5"/>
        <v>-3.9318479685452101E-2</v>
      </c>
      <c r="D59" s="8">
        <f t="shared" si="6"/>
        <v>1.431640625</v>
      </c>
      <c r="E59" s="17">
        <f t="shared" si="0"/>
        <v>168428.30882352943</v>
      </c>
      <c r="F59">
        <v>26.06</v>
      </c>
      <c r="G59" s="8">
        <f t="shared" si="7"/>
        <v>-1.1380880121396042E-2</v>
      </c>
      <c r="H59" s="8">
        <f t="shared" si="8"/>
        <v>1.3215010141987831</v>
      </c>
      <c r="I59" s="17">
        <f t="shared" si="1"/>
        <v>699618.18398759107</v>
      </c>
      <c r="J59">
        <v>2.74</v>
      </c>
      <c r="K59" s="8">
        <f t="shared" si="9"/>
        <v>-1.4388489208632893E-2</v>
      </c>
      <c r="L59" s="8">
        <f t="shared" si="10"/>
        <v>1.170940170940171</v>
      </c>
      <c r="M59" s="17">
        <f t="shared" si="2"/>
        <v>206636.50075414783</v>
      </c>
      <c r="N59">
        <v>32.15</v>
      </c>
      <c r="O59" s="8">
        <f>N59/N58-1</f>
        <v>-2.6937046004842591E-2</v>
      </c>
      <c r="P59" s="8">
        <f>N59/N$4</f>
        <v>1.3698338304218152</v>
      </c>
      <c r="Q59" s="17">
        <f t="shared" si="3"/>
        <v>241735.38183914387</v>
      </c>
      <c r="R59" s="17">
        <f t="shared" si="4"/>
        <v>1316418.3754044122</v>
      </c>
      <c r="S59" s="7">
        <f t="shared" si="11"/>
        <v>-1.8385114387517554E-2</v>
      </c>
      <c r="T59" s="17"/>
      <c r="V59" s="17"/>
    </row>
    <row r="60" spans="1:22">
      <c r="A60" s="1">
        <v>40991</v>
      </c>
      <c r="B60">
        <v>7.55</v>
      </c>
      <c r="C60" s="8">
        <f t="shared" si="5"/>
        <v>3.0013642564802101E-2</v>
      </c>
      <c r="D60" s="8">
        <f t="shared" si="6"/>
        <v>1.474609375</v>
      </c>
      <c r="E60" s="17">
        <f t="shared" si="0"/>
        <v>173483.45588235295</v>
      </c>
      <c r="F60">
        <v>26.77</v>
      </c>
      <c r="G60" s="8">
        <f t="shared" si="7"/>
        <v>2.7244819646968566E-2</v>
      </c>
      <c r="H60" s="8">
        <f t="shared" si="8"/>
        <v>1.3575050709939149</v>
      </c>
      <c r="I60" s="17">
        <f t="shared" si="1"/>
        <v>718679.15523207269</v>
      </c>
      <c r="J60">
        <v>2.74</v>
      </c>
      <c r="K60" s="8">
        <f t="shared" si="9"/>
        <v>0</v>
      </c>
      <c r="L60" s="8">
        <f t="shared" si="10"/>
        <v>1.170940170940171</v>
      </c>
      <c r="M60" s="17">
        <f t="shared" si="2"/>
        <v>206636.50075414783</v>
      </c>
      <c r="N60">
        <v>32.619999999999997</v>
      </c>
      <c r="O60" s="8">
        <f>N60/N59-1</f>
        <v>1.4618973561430826E-2</v>
      </c>
      <c r="P60" s="8">
        <f>N60/N$4</f>
        <v>1.389859394972305</v>
      </c>
      <c r="Q60" s="17">
        <f t="shared" si="3"/>
        <v>245269.30499511267</v>
      </c>
      <c r="R60" s="17">
        <f t="shared" si="4"/>
        <v>1344068.4168636859</v>
      </c>
      <c r="S60" s="7">
        <f t="shared" si="11"/>
        <v>2.1003992329398757E-2</v>
      </c>
      <c r="T60" s="17"/>
      <c r="V60" s="17"/>
    </row>
    <row r="61" spans="1:22">
      <c r="A61" s="1">
        <v>40994</v>
      </c>
      <c r="B61">
        <v>7.73</v>
      </c>
      <c r="C61" s="8">
        <f t="shared" si="5"/>
        <v>2.384105960264904E-2</v>
      </c>
      <c r="D61" s="8">
        <f t="shared" si="6"/>
        <v>1.509765625</v>
      </c>
      <c r="E61" s="17">
        <f t="shared" si="0"/>
        <v>177619.48529411765</v>
      </c>
      <c r="F61">
        <v>27.09</v>
      </c>
      <c r="G61" s="8">
        <f t="shared" si="7"/>
        <v>1.1953679491968572E-2</v>
      </c>
      <c r="H61" s="8">
        <f t="shared" si="8"/>
        <v>1.3737322515212982</v>
      </c>
      <c r="I61" s="17">
        <f t="shared" si="1"/>
        <v>727270.01551127562</v>
      </c>
      <c r="J61">
        <v>2.86</v>
      </c>
      <c r="K61" s="8">
        <f t="shared" si="9"/>
        <v>4.3795620437956151E-2</v>
      </c>
      <c r="L61" s="8">
        <f t="shared" si="10"/>
        <v>1.2222222222222223</v>
      </c>
      <c r="M61" s="17">
        <f t="shared" si="2"/>
        <v>215686.27450980394</v>
      </c>
      <c r="N61">
        <v>32.35</v>
      </c>
      <c r="O61" s="8">
        <f>N61/N60-1</f>
        <v>-8.2771305947270113E-3</v>
      </c>
      <c r="P61" s="8">
        <f>N61/N$4</f>
        <v>1.3783553472518109</v>
      </c>
      <c r="Q61" s="17">
        <f t="shared" si="3"/>
        <v>243239.17892679016</v>
      </c>
      <c r="R61" s="17">
        <f t="shared" si="4"/>
        <v>1363814.9542419873</v>
      </c>
      <c r="S61" s="7">
        <f t="shared" si="11"/>
        <v>1.469161623809212E-2</v>
      </c>
      <c r="T61" s="17"/>
      <c r="V61" s="17"/>
    </row>
    <row r="62" spans="1:22">
      <c r="A62" s="1">
        <v>40995</v>
      </c>
      <c r="B62">
        <v>7.56</v>
      </c>
      <c r="C62" s="8">
        <f t="shared" si="5"/>
        <v>-2.1992238033635259E-2</v>
      </c>
      <c r="D62" s="8">
        <f t="shared" si="6"/>
        <v>1.4765625</v>
      </c>
      <c r="E62" s="17">
        <f t="shared" si="0"/>
        <v>173713.23529411765</v>
      </c>
      <c r="F62">
        <v>26.18</v>
      </c>
      <c r="G62" s="8">
        <f t="shared" si="7"/>
        <v>-3.3591731266149893E-2</v>
      </c>
      <c r="H62" s="8">
        <f t="shared" si="8"/>
        <v>1.3275862068965518</v>
      </c>
      <c r="I62" s="17">
        <f t="shared" si="1"/>
        <v>702839.75659229222</v>
      </c>
      <c r="J62">
        <v>2.83</v>
      </c>
      <c r="K62" s="8">
        <f t="shared" si="9"/>
        <v>-1.0489510489510412E-2</v>
      </c>
      <c r="L62" s="8">
        <f t="shared" si="10"/>
        <v>1.2094017094017095</v>
      </c>
      <c r="M62" s="17">
        <f t="shared" si="2"/>
        <v>213423.83107088992</v>
      </c>
      <c r="N62">
        <v>31.59</v>
      </c>
      <c r="O62" s="8">
        <f>N62/N61-1</f>
        <v>-2.349304482225667E-2</v>
      </c>
      <c r="P62" s="8">
        <f>N62/N$4</f>
        <v>1.345973583297827</v>
      </c>
      <c r="Q62" s="17">
        <f t="shared" si="3"/>
        <v>237524.74999373418</v>
      </c>
      <c r="R62" s="17">
        <f t="shared" si="4"/>
        <v>1327501.5729510342</v>
      </c>
      <c r="S62" s="7">
        <f t="shared" si="11"/>
        <v>-2.6626325791489935E-2</v>
      </c>
      <c r="T62" s="17"/>
      <c r="V62" s="17"/>
    </row>
    <row r="63" spans="1:22">
      <c r="A63" s="1">
        <v>40996</v>
      </c>
      <c r="B63">
        <v>7.79</v>
      </c>
      <c r="C63" s="8">
        <f t="shared" si="5"/>
        <v>3.0423280423280463E-2</v>
      </c>
      <c r="D63" s="8">
        <f t="shared" si="6"/>
        <v>1.521484375</v>
      </c>
      <c r="E63" s="17">
        <f t="shared" si="0"/>
        <v>178998.16176470587</v>
      </c>
      <c r="F63">
        <v>26.66</v>
      </c>
      <c r="G63" s="8">
        <f t="shared" si="7"/>
        <v>1.8334606569900602E-2</v>
      </c>
      <c r="H63" s="8">
        <f t="shared" si="8"/>
        <v>1.3519269776876268</v>
      </c>
      <c r="I63" s="17">
        <f t="shared" si="1"/>
        <v>715726.04701109661</v>
      </c>
      <c r="J63">
        <v>2.83</v>
      </c>
      <c r="K63" s="8">
        <f t="shared" si="9"/>
        <v>0</v>
      </c>
      <c r="L63" s="8">
        <f t="shared" si="10"/>
        <v>1.2094017094017095</v>
      </c>
      <c r="M63" s="17">
        <f t="shared" si="2"/>
        <v>213423.83107088992</v>
      </c>
      <c r="N63">
        <v>30.5</v>
      </c>
      <c r="O63" s="8">
        <f>N63/N62-1</f>
        <v>-3.4504590060145612E-2</v>
      </c>
      <c r="P63" s="8">
        <f>N63/N$4</f>
        <v>1.2995313165743503</v>
      </c>
      <c r="Q63" s="17">
        <f t="shared" si="3"/>
        <v>229329.05586606183</v>
      </c>
      <c r="R63" s="17">
        <f t="shared" si="4"/>
        <v>1337477.0957127544</v>
      </c>
      <c r="S63" s="7">
        <f t="shared" si="11"/>
        <v>7.5145091840038702E-3</v>
      </c>
      <c r="T63" s="17"/>
      <c r="V63" s="17"/>
    </row>
    <row r="64" spans="1:22">
      <c r="A64" s="1">
        <v>40997</v>
      </c>
      <c r="B64">
        <v>7.89</v>
      </c>
      <c r="C64" s="8">
        <f t="shared" si="5"/>
        <v>1.283697047496779E-2</v>
      </c>
      <c r="D64" s="8">
        <f t="shared" si="6"/>
        <v>1.541015625</v>
      </c>
      <c r="E64" s="17">
        <f t="shared" si="0"/>
        <v>181295.95588235295</v>
      </c>
      <c r="F64">
        <v>26.5</v>
      </c>
      <c r="G64" s="8">
        <f t="shared" si="7"/>
        <v>-6.0015003750937268E-3</v>
      </c>
      <c r="H64" s="8">
        <f t="shared" si="8"/>
        <v>1.3438133874239351</v>
      </c>
      <c r="I64" s="17">
        <f t="shared" si="1"/>
        <v>711430.61687149515</v>
      </c>
      <c r="J64">
        <v>2.98</v>
      </c>
      <c r="K64" s="8">
        <f t="shared" si="9"/>
        <v>5.3003533568904526E-2</v>
      </c>
      <c r="L64" s="8">
        <f t="shared" si="10"/>
        <v>1.2735042735042736</v>
      </c>
      <c r="M64" s="17">
        <f t="shared" si="2"/>
        <v>224736.04826546006</v>
      </c>
      <c r="N64">
        <v>30.32</v>
      </c>
      <c r="O64" s="8">
        <f>N64/N63-1</f>
        <v>-5.9016393442622439E-3</v>
      </c>
      <c r="P64" s="8">
        <f>N64/N$4</f>
        <v>1.2918619514273542</v>
      </c>
      <c r="Q64" s="17">
        <f t="shared" si="3"/>
        <v>227975.63848718017</v>
      </c>
      <c r="R64" s="17">
        <f t="shared" si="4"/>
        <v>1345438.2595064882</v>
      </c>
      <c r="S64" s="7">
        <f t="shared" si="11"/>
        <v>5.9523739279372379E-3</v>
      </c>
      <c r="T64" s="17"/>
      <c r="V64" s="17"/>
    </row>
    <row r="65" spans="1:22">
      <c r="A65" s="1">
        <v>40998</v>
      </c>
      <c r="B65">
        <v>7.59</v>
      </c>
      <c r="C65" s="8">
        <f t="shared" si="5"/>
        <v>-3.802281368821292E-2</v>
      </c>
      <c r="D65" s="8">
        <f t="shared" si="6"/>
        <v>1.482421875</v>
      </c>
      <c r="E65" s="17">
        <f t="shared" si="0"/>
        <v>174402.57352941178</v>
      </c>
      <c r="F65">
        <v>26.75</v>
      </c>
      <c r="G65" s="8">
        <f t="shared" si="7"/>
        <v>9.4339622641510523E-3</v>
      </c>
      <c r="H65" s="8">
        <f t="shared" si="8"/>
        <v>1.3564908722109534</v>
      </c>
      <c r="I65" s="17">
        <f t="shared" si="1"/>
        <v>718142.22646462254</v>
      </c>
      <c r="J65">
        <v>2.85</v>
      </c>
      <c r="K65" s="8">
        <f t="shared" si="9"/>
        <v>-4.3624161073825496E-2</v>
      </c>
      <c r="L65" s="8">
        <f t="shared" si="10"/>
        <v>1.2179487179487181</v>
      </c>
      <c r="M65" s="17">
        <f t="shared" si="2"/>
        <v>214932.12669683262</v>
      </c>
      <c r="N65">
        <v>30.44</v>
      </c>
      <c r="O65" s="8">
        <f>N65/N64-1</f>
        <v>3.9577836411610612E-3</v>
      </c>
      <c r="P65" s="8">
        <f>N65/N$4</f>
        <v>1.2969748615253516</v>
      </c>
      <c r="Q65" s="17">
        <f t="shared" si="3"/>
        <v>228877.91673976794</v>
      </c>
      <c r="R65" s="17">
        <f t="shared" si="4"/>
        <v>1336354.8434306348</v>
      </c>
      <c r="S65" s="7">
        <f t="shared" si="11"/>
        <v>-6.7512693441504901E-3</v>
      </c>
      <c r="T65" s="17"/>
      <c r="V65" s="17"/>
    </row>
    <row r="66" spans="1:22">
      <c r="A66" s="1">
        <v>41001</v>
      </c>
      <c r="B66">
        <v>7.47</v>
      </c>
      <c r="C66" s="8">
        <f t="shared" si="5"/>
        <v>-1.5810276679841917E-2</v>
      </c>
      <c r="D66" s="8">
        <f t="shared" si="6"/>
        <v>1.458984375</v>
      </c>
      <c r="E66" s="17">
        <f t="shared" si="0"/>
        <v>171645.2205882353</v>
      </c>
      <c r="F66">
        <v>27.2</v>
      </c>
      <c r="G66" s="8">
        <f t="shared" si="7"/>
        <v>1.6822429906542036E-2</v>
      </c>
      <c r="H66" s="8">
        <f t="shared" si="8"/>
        <v>1.3793103448275863</v>
      </c>
      <c r="I66" s="17">
        <f t="shared" si="1"/>
        <v>730223.1237322517</v>
      </c>
      <c r="J66">
        <v>2.86</v>
      </c>
      <c r="K66" s="8">
        <f t="shared" si="9"/>
        <v>3.5087719298245723E-3</v>
      </c>
      <c r="L66" s="8">
        <f t="shared" si="10"/>
        <v>1.2222222222222223</v>
      </c>
      <c r="M66" s="17">
        <f t="shared" si="2"/>
        <v>215686.27450980394</v>
      </c>
      <c r="N66">
        <v>30.53</v>
      </c>
      <c r="O66" s="8">
        <f>N66/N65-1</f>
        <v>2.9566360052561969E-3</v>
      </c>
      <c r="P66" s="8">
        <f>N66/N$4</f>
        <v>1.3008095440988496</v>
      </c>
      <c r="Q66" s="17">
        <f t="shared" si="3"/>
        <v>229554.62542920877</v>
      </c>
      <c r="R66" s="17">
        <f t="shared" si="4"/>
        <v>1347109.2442594997</v>
      </c>
      <c r="S66" s="7">
        <f t="shared" si="11"/>
        <v>8.047563775244404E-3</v>
      </c>
      <c r="T66" s="17"/>
      <c r="V66" s="17"/>
    </row>
    <row r="67" spans="1:22">
      <c r="A67" s="1">
        <v>41002</v>
      </c>
      <c r="B67">
        <v>7.74</v>
      </c>
      <c r="C67" s="8">
        <f t="shared" si="5"/>
        <v>3.6144578313253017E-2</v>
      </c>
      <c r="D67" s="8">
        <f t="shared" si="6"/>
        <v>1.51171875</v>
      </c>
      <c r="E67" s="17">
        <f t="shared" si="0"/>
        <v>177849.26470588235</v>
      </c>
      <c r="F67">
        <v>28.8</v>
      </c>
      <c r="G67" s="8">
        <f t="shared" si="7"/>
        <v>5.8823529411764719E-2</v>
      </c>
      <c r="H67" s="8">
        <f t="shared" si="8"/>
        <v>1.4604462474645032</v>
      </c>
      <c r="I67" s="17">
        <f t="shared" si="1"/>
        <v>773177.42512826645</v>
      </c>
      <c r="J67">
        <v>2.88</v>
      </c>
      <c r="K67" s="8">
        <f t="shared" si="9"/>
        <v>6.9930069930070893E-3</v>
      </c>
      <c r="L67" s="8">
        <f t="shared" si="10"/>
        <v>1.2307692307692308</v>
      </c>
      <c r="M67" s="17">
        <f t="shared" si="2"/>
        <v>217194.57013574662</v>
      </c>
      <c r="N67">
        <v>30.8</v>
      </c>
      <c r="O67" s="8">
        <f>N67/N66-1</f>
        <v>8.8437602358335532E-3</v>
      </c>
      <c r="P67" s="8">
        <f>N67/N$4</f>
        <v>1.312313591819344</v>
      </c>
      <c r="Q67" s="17">
        <f t="shared" si="3"/>
        <v>231584.75149753131</v>
      </c>
      <c r="R67" s="17">
        <f t="shared" si="4"/>
        <v>1399806.0114674268</v>
      </c>
      <c r="S67" s="7">
        <f t="shared" si="11"/>
        <v>3.9118406641841519E-2</v>
      </c>
      <c r="T67" s="17"/>
      <c r="V67" s="17"/>
    </row>
    <row r="68" spans="1:22">
      <c r="A68" s="1">
        <v>41003</v>
      </c>
      <c r="B68">
        <v>7.86</v>
      </c>
      <c r="C68" s="8">
        <f t="shared" si="5"/>
        <v>1.5503875968992276E-2</v>
      </c>
      <c r="D68" s="8">
        <f t="shared" si="6"/>
        <v>1.53515625</v>
      </c>
      <c r="E68" s="17">
        <f t="shared" si="0"/>
        <v>180606.61764705883</v>
      </c>
      <c r="F68">
        <v>28.82</v>
      </c>
      <c r="G68" s="8">
        <f t="shared" si="7"/>
        <v>6.9444444444433095E-4</v>
      </c>
      <c r="H68" s="8">
        <f t="shared" si="8"/>
        <v>1.4614604462474645</v>
      </c>
      <c r="I68" s="17">
        <f t="shared" si="1"/>
        <v>773714.3538957166</v>
      </c>
      <c r="J68">
        <v>2.75</v>
      </c>
      <c r="K68" s="8">
        <f t="shared" si="9"/>
        <v>-4.513888888888884E-2</v>
      </c>
      <c r="L68" s="8">
        <f t="shared" si="10"/>
        <v>1.1752136752136753</v>
      </c>
      <c r="M68" s="17">
        <f t="shared" si="2"/>
        <v>207390.64856711918</v>
      </c>
      <c r="N68">
        <v>30.67</v>
      </c>
      <c r="O68" s="8">
        <f>N68/N67-1</f>
        <v>-4.2207792207792361E-3</v>
      </c>
      <c r="P68" s="8">
        <f>N68/N$4</f>
        <v>1.3067746058798468</v>
      </c>
      <c r="Q68" s="17">
        <f t="shared" si="3"/>
        <v>230607.28339056121</v>
      </c>
      <c r="R68" s="17">
        <f t="shared" si="4"/>
        <v>1392318.9035004557</v>
      </c>
      <c r="S68" s="7">
        <f t="shared" si="11"/>
        <v>-5.3486753919010921E-3</v>
      </c>
      <c r="T68" s="17"/>
      <c r="V68" s="17"/>
    </row>
    <row r="69" spans="1:22">
      <c r="A69" s="1">
        <v>41004</v>
      </c>
      <c r="B69">
        <v>7.78</v>
      </c>
      <c r="C69" s="8">
        <f t="shared" si="5"/>
        <v>-1.0178117048346036E-2</v>
      </c>
      <c r="D69" s="8">
        <f t="shared" si="6"/>
        <v>1.51953125</v>
      </c>
      <c r="E69" s="17">
        <f t="shared" ref="E69:E132" si="14">D69*E$1</f>
        <v>178768.38235294117</v>
      </c>
      <c r="F69">
        <v>28.7</v>
      </c>
      <c r="G69" s="8">
        <f t="shared" si="7"/>
        <v>-4.1637751561416358E-3</v>
      </c>
      <c r="H69" s="8">
        <f t="shared" si="8"/>
        <v>1.4553752535496958</v>
      </c>
      <c r="I69" s="17">
        <f t="shared" ref="I69:I132" si="15">H69*I$1</f>
        <v>770492.78129101545</v>
      </c>
      <c r="J69">
        <v>2.76</v>
      </c>
      <c r="K69" s="8">
        <f t="shared" si="9"/>
        <v>3.6363636363636598E-3</v>
      </c>
      <c r="L69" s="8">
        <f t="shared" si="10"/>
        <v>1.1794871794871795</v>
      </c>
      <c r="M69" s="17">
        <f t="shared" ref="M69:M132" si="16">L69*M$1</f>
        <v>208144.79638009053</v>
      </c>
      <c r="N69">
        <v>29.81</v>
      </c>
      <c r="O69" s="8">
        <f>N69/N68-1</f>
        <v>-2.8040430388001414E-2</v>
      </c>
      <c r="P69" s="8">
        <f>N69/N$4</f>
        <v>1.2701320835108649</v>
      </c>
      <c r="Q69" s="17">
        <f t="shared" ref="Q69:Q132" si="17">P69*Q$1</f>
        <v>224140.95591368206</v>
      </c>
      <c r="R69" s="17">
        <f t="shared" ref="R69:R132" si="18">E69+I69+M69+Q69</f>
        <v>1381546.9159377292</v>
      </c>
      <c r="S69" s="7">
        <f t="shared" si="11"/>
        <v>-7.7367243493171589E-3</v>
      </c>
      <c r="T69" s="17"/>
      <c r="V69" s="17"/>
    </row>
    <row r="70" spans="1:22">
      <c r="A70" s="1">
        <v>41008</v>
      </c>
      <c r="B70">
        <v>7.75</v>
      </c>
      <c r="C70" s="8">
        <f t="shared" ref="C70:C133" si="19">B70/B69-1</f>
        <v>-3.856041131105381E-3</v>
      </c>
      <c r="D70" s="8">
        <f t="shared" ref="D70:D133" si="20">B70/B$4</f>
        <v>1.513671875</v>
      </c>
      <c r="E70" s="17">
        <f t="shared" si="14"/>
        <v>178079.04411764705</v>
      </c>
      <c r="F70">
        <v>28.65</v>
      </c>
      <c r="G70" s="8">
        <f t="shared" ref="G70:G133" si="21">F70/F69-1</f>
        <v>-1.7421602787456303E-3</v>
      </c>
      <c r="H70" s="8">
        <f t="shared" ref="H70:H133" si="22">F70/F$4</f>
        <v>1.4528397565922921</v>
      </c>
      <c r="I70" s="17">
        <f t="shared" si="15"/>
        <v>769150.45937239006</v>
      </c>
      <c r="J70">
        <v>2.75</v>
      </c>
      <c r="K70" s="8">
        <f t="shared" ref="K70:K133" si="23">J70/J69-1</f>
        <v>-3.6231884057970065E-3</v>
      </c>
      <c r="L70" s="8">
        <f t="shared" ref="L70:L133" si="24">J70/J$4</f>
        <v>1.1752136752136753</v>
      </c>
      <c r="M70" s="17">
        <f t="shared" si="16"/>
        <v>207390.64856711918</v>
      </c>
      <c r="N70">
        <v>29.87</v>
      </c>
      <c r="O70" s="8">
        <f>N70/N69-1</f>
        <v>2.012747400201409E-3</v>
      </c>
      <c r="P70" s="8">
        <f>N70/N$4</f>
        <v>1.2726885385598639</v>
      </c>
      <c r="Q70" s="17">
        <f t="shared" si="17"/>
        <v>224592.09503997597</v>
      </c>
      <c r="R70" s="17">
        <f t="shared" si="18"/>
        <v>1379212.2470971323</v>
      </c>
      <c r="S70" s="7">
        <f t="shared" ref="S70:S133" si="25">R70/R69-1</f>
        <v>-1.6898947213908055E-3</v>
      </c>
      <c r="T70" s="17"/>
      <c r="V70" s="17"/>
    </row>
    <row r="71" spans="1:22">
      <c r="A71" s="1">
        <v>41009</v>
      </c>
      <c r="B71">
        <v>7.47</v>
      </c>
      <c r="C71" s="8">
        <f t="shared" si="19"/>
        <v>-3.612903225806452E-2</v>
      </c>
      <c r="D71" s="8">
        <f t="shared" si="20"/>
        <v>1.458984375</v>
      </c>
      <c r="E71" s="17">
        <f t="shared" si="14"/>
        <v>171645.2205882353</v>
      </c>
      <c r="F71">
        <v>28.48</v>
      </c>
      <c r="G71" s="8">
        <f t="shared" si="21"/>
        <v>-5.9336823734729149E-3</v>
      </c>
      <c r="H71" s="8">
        <f t="shared" si="22"/>
        <v>1.4442190669371198</v>
      </c>
      <c r="I71" s="17">
        <f t="shared" si="15"/>
        <v>764586.56484906352</v>
      </c>
      <c r="J71">
        <v>2.66</v>
      </c>
      <c r="K71" s="8">
        <f t="shared" si="23"/>
        <v>-3.2727272727272716E-2</v>
      </c>
      <c r="L71" s="8">
        <f t="shared" si="24"/>
        <v>1.1367521367521369</v>
      </c>
      <c r="M71" s="17">
        <f t="shared" si="16"/>
        <v>200603.31825037711</v>
      </c>
      <c r="N71">
        <v>28.01</v>
      </c>
      <c r="O71" s="8">
        <f>N71/N70-1</f>
        <v>-6.2269835955808484E-2</v>
      </c>
      <c r="P71" s="8">
        <f>N71/N$4</f>
        <v>1.1934384320409035</v>
      </c>
      <c r="Q71" s="17">
        <f t="shared" si="17"/>
        <v>210606.78212486533</v>
      </c>
      <c r="R71" s="17">
        <f t="shared" si="18"/>
        <v>1347441.8858125412</v>
      </c>
      <c r="S71" s="7">
        <f t="shared" si="25"/>
        <v>-2.303515021089686E-2</v>
      </c>
      <c r="T71" s="17"/>
      <c r="V71" s="17"/>
    </row>
    <row r="72" spans="1:22">
      <c r="A72" s="1">
        <v>41010</v>
      </c>
      <c r="B72">
        <v>7.62</v>
      </c>
      <c r="C72" s="8">
        <f t="shared" si="19"/>
        <v>2.008032128514059E-2</v>
      </c>
      <c r="D72" s="8">
        <f t="shared" si="20"/>
        <v>1.48828125</v>
      </c>
      <c r="E72" s="17">
        <f t="shared" si="14"/>
        <v>175091.91176470587</v>
      </c>
      <c r="F72">
        <v>28.21</v>
      </c>
      <c r="G72" s="8">
        <f t="shared" si="21"/>
        <v>-9.4803370786517016E-3</v>
      </c>
      <c r="H72" s="8">
        <f t="shared" si="22"/>
        <v>1.4305273833671401</v>
      </c>
      <c r="I72" s="17">
        <f t="shared" si="15"/>
        <v>757338.02648848598</v>
      </c>
      <c r="J72">
        <v>2.75</v>
      </c>
      <c r="K72" s="8">
        <f t="shared" si="23"/>
        <v>3.3834586466165328E-2</v>
      </c>
      <c r="L72" s="8">
        <f t="shared" si="24"/>
        <v>1.1752136752136753</v>
      </c>
      <c r="M72" s="17">
        <f t="shared" si="16"/>
        <v>207390.64856711918</v>
      </c>
      <c r="N72">
        <v>28</v>
      </c>
      <c r="O72" s="8">
        <f>N72/N71-1</f>
        <v>-3.5701535166021703E-4</v>
      </c>
      <c r="P72" s="8">
        <f>N72/N$4</f>
        <v>1.1930123561994035</v>
      </c>
      <c r="Q72" s="17">
        <f t="shared" si="17"/>
        <v>210531.59227048297</v>
      </c>
      <c r="R72" s="17">
        <f t="shared" si="18"/>
        <v>1350352.1790907942</v>
      </c>
      <c r="S72" s="7">
        <f t="shared" si="25"/>
        <v>2.1598655265921973E-3</v>
      </c>
      <c r="T72" s="17"/>
      <c r="V72" s="17"/>
    </row>
    <row r="73" spans="1:22">
      <c r="A73" s="1">
        <v>41011</v>
      </c>
      <c r="B73">
        <v>7.89</v>
      </c>
      <c r="C73" s="8">
        <f t="shared" si="19"/>
        <v>3.5433070866141669E-2</v>
      </c>
      <c r="D73" s="8">
        <f t="shared" si="20"/>
        <v>1.541015625</v>
      </c>
      <c r="E73" s="17">
        <f t="shared" si="14"/>
        <v>181295.95588235295</v>
      </c>
      <c r="F73">
        <v>28.38</v>
      </c>
      <c r="G73" s="8">
        <f t="shared" si="21"/>
        <v>6.0262318326833597E-3</v>
      </c>
      <c r="H73" s="8">
        <f t="shared" si="22"/>
        <v>1.4391480730223125</v>
      </c>
      <c r="I73" s="17">
        <f t="shared" si="15"/>
        <v>761901.92101181264</v>
      </c>
      <c r="J73">
        <v>2.75</v>
      </c>
      <c r="K73" s="8">
        <f t="shared" si="23"/>
        <v>0</v>
      </c>
      <c r="L73" s="8">
        <f t="shared" si="24"/>
        <v>1.1752136752136753</v>
      </c>
      <c r="M73" s="17">
        <f t="shared" si="16"/>
        <v>207390.64856711918</v>
      </c>
      <c r="N73">
        <v>28.9</v>
      </c>
      <c r="O73" s="8">
        <f>N73/N72-1</f>
        <v>3.2142857142857029E-2</v>
      </c>
      <c r="P73" s="8">
        <f>N73/N$4</f>
        <v>1.2313591819343843</v>
      </c>
      <c r="Q73" s="17">
        <f t="shared" si="17"/>
        <v>217298.67916489136</v>
      </c>
      <c r="R73" s="17">
        <f t="shared" si="18"/>
        <v>1367887.204626176</v>
      </c>
      <c r="S73" s="7">
        <f t="shared" si="25"/>
        <v>1.298552022716648E-2</v>
      </c>
      <c r="T73" s="17"/>
      <c r="V73" s="17"/>
    </row>
    <row r="74" spans="1:22">
      <c r="A74" s="1">
        <v>41012</v>
      </c>
      <c r="B74">
        <v>7.84</v>
      </c>
      <c r="C74" s="8">
        <f t="shared" si="19"/>
        <v>-6.3371356147021718E-3</v>
      </c>
      <c r="D74" s="8">
        <f t="shared" si="20"/>
        <v>1.53125</v>
      </c>
      <c r="E74" s="17">
        <f t="shared" si="14"/>
        <v>180147.05882352943</v>
      </c>
      <c r="F74">
        <v>28.12</v>
      </c>
      <c r="G74" s="8">
        <f t="shared" si="21"/>
        <v>-9.1613812544044659E-3</v>
      </c>
      <c r="H74" s="8">
        <f t="shared" si="22"/>
        <v>1.4259634888438135</v>
      </c>
      <c r="I74" s="17">
        <f t="shared" si="15"/>
        <v>754921.84703496017</v>
      </c>
      <c r="J74">
        <v>2.68</v>
      </c>
      <c r="K74" s="8">
        <f t="shared" si="23"/>
        <v>-2.5454545454545396E-2</v>
      </c>
      <c r="L74" s="8">
        <f t="shared" si="24"/>
        <v>1.1452991452991454</v>
      </c>
      <c r="M74" s="17">
        <f t="shared" si="16"/>
        <v>202111.61387631978</v>
      </c>
      <c r="N74">
        <v>28.45</v>
      </c>
      <c r="O74" s="8">
        <f>N74/N73-1</f>
        <v>-1.557093425605538E-2</v>
      </c>
      <c r="P74" s="8">
        <f>N74/N$4</f>
        <v>1.212185769066894</v>
      </c>
      <c r="Q74" s="17">
        <f t="shared" si="17"/>
        <v>213915.1357176872</v>
      </c>
      <c r="R74" s="17">
        <f t="shared" si="18"/>
        <v>1351095.6554524966</v>
      </c>
      <c r="S74" s="7">
        <f t="shared" si="25"/>
        <v>-1.2275536401605835E-2</v>
      </c>
      <c r="T74" s="17"/>
      <c r="V74" s="17"/>
    </row>
    <row r="75" spans="1:22">
      <c r="A75" s="1">
        <v>41015</v>
      </c>
      <c r="B75">
        <v>8.1300000000000008</v>
      </c>
      <c r="C75" s="8">
        <f t="shared" si="19"/>
        <v>3.6989795918367374E-2</v>
      </c>
      <c r="D75" s="8">
        <f t="shared" si="20"/>
        <v>1.5878906250000002</v>
      </c>
      <c r="E75" s="17">
        <f t="shared" si="14"/>
        <v>186810.6617647059</v>
      </c>
      <c r="F75">
        <v>27.62</v>
      </c>
      <c r="G75" s="8">
        <f t="shared" si="21"/>
        <v>-1.7780938833570459E-2</v>
      </c>
      <c r="H75" s="8">
        <f t="shared" si="22"/>
        <v>1.400608519269777</v>
      </c>
      <c r="I75" s="17">
        <f t="shared" si="15"/>
        <v>741498.62784870551</v>
      </c>
      <c r="J75">
        <v>2.5099999999999998</v>
      </c>
      <c r="K75" s="8">
        <f t="shared" si="23"/>
        <v>-6.343283582089565E-2</v>
      </c>
      <c r="L75" s="8">
        <f t="shared" si="24"/>
        <v>1.0726495726495726</v>
      </c>
      <c r="M75" s="17">
        <f t="shared" si="16"/>
        <v>189291.10105580694</v>
      </c>
      <c r="N75">
        <v>26.87</v>
      </c>
      <c r="O75" s="8">
        <f>N75/N74-1</f>
        <v>-5.5536028119507863E-2</v>
      </c>
      <c r="P75" s="8">
        <f>N75/N$4</f>
        <v>1.1448657861099276</v>
      </c>
      <c r="Q75" s="17">
        <f t="shared" si="17"/>
        <v>202035.13872528134</v>
      </c>
      <c r="R75" s="17">
        <f t="shared" si="18"/>
        <v>1319635.5293944995</v>
      </c>
      <c r="S75" s="7">
        <f t="shared" si="25"/>
        <v>-2.32848991342961E-2</v>
      </c>
      <c r="T75" s="17"/>
      <c r="V75" s="17"/>
    </row>
    <row r="76" spans="1:22">
      <c r="A76" s="1">
        <v>41016</v>
      </c>
      <c r="B76">
        <v>8.18</v>
      </c>
      <c r="C76" s="8">
        <f t="shared" si="19"/>
        <v>6.1500615006149228E-3</v>
      </c>
      <c r="D76" s="8">
        <f t="shared" si="20"/>
        <v>1.59765625</v>
      </c>
      <c r="E76" s="17">
        <f t="shared" si="14"/>
        <v>187959.55882352943</v>
      </c>
      <c r="F76">
        <v>27.86</v>
      </c>
      <c r="G76" s="8">
        <f t="shared" si="21"/>
        <v>8.6893555394640387E-3</v>
      </c>
      <c r="H76" s="8">
        <f t="shared" si="22"/>
        <v>1.4127789046653145</v>
      </c>
      <c r="I76" s="17">
        <f t="shared" si="15"/>
        <v>747941.77305810782</v>
      </c>
      <c r="J76">
        <v>2.61</v>
      </c>
      <c r="K76" s="8">
        <f t="shared" si="23"/>
        <v>3.9840637450199168E-2</v>
      </c>
      <c r="L76" s="8">
        <f t="shared" si="24"/>
        <v>1.1153846153846154</v>
      </c>
      <c r="M76" s="17">
        <f t="shared" si="16"/>
        <v>196832.57918552039</v>
      </c>
      <c r="N76">
        <v>27.24</v>
      </c>
      <c r="O76" s="8">
        <f>N76/N75-1</f>
        <v>1.3770003721622626E-2</v>
      </c>
      <c r="P76" s="8">
        <f>N76/N$4</f>
        <v>1.1606305922454196</v>
      </c>
      <c r="Q76" s="17">
        <f t="shared" si="17"/>
        <v>204817.16333742702</v>
      </c>
      <c r="R76" s="17">
        <f t="shared" si="18"/>
        <v>1337551.0744045845</v>
      </c>
      <c r="S76" s="7">
        <f t="shared" si="25"/>
        <v>1.3576131144563242E-2</v>
      </c>
      <c r="T76" s="17"/>
      <c r="V76" s="17"/>
    </row>
    <row r="77" spans="1:22">
      <c r="A77" s="1">
        <v>41017</v>
      </c>
      <c r="B77">
        <v>8.1999999999999993</v>
      </c>
      <c r="C77" s="8">
        <f t="shared" si="19"/>
        <v>2.4449877750609694E-3</v>
      </c>
      <c r="D77" s="8">
        <f t="shared" si="20"/>
        <v>1.6015624999999998</v>
      </c>
      <c r="E77" s="17">
        <f t="shared" si="14"/>
        <v>188419.1176470588</v>
      </c>
      <c r="F77">
        <v>27.87</v>
      </c>
      <c r="G77" s="8">
        <f t="shared" si="21"/>
        <v>3.5893754486715501E-4</v>
      </c>
      <c r="H77" s="8">
        <f t="shared" si="22"/>
        <v>1.4132860040567952</v>
      </c>
      <c r="I77" s="17">
        <f t="shared" si="15"/>
        <v>748210.23744183278</v>
      </c>
      <c r="J77">
        <v>2.52</v>
      </c>
      <c r="K77" s="8">
        <f t="shared" si="23"/>
        <v>-3.4482758620689613E-2</v>
      </c>
      <c r="L77" s="8">
        <f t="shared" si="24"/>
        <v>1.0769230769230771</v>
      </c>
      <c r="M77" s="17">
        <f t="shared" si="16"/>
        <v>190045.24886877832</v>
      </c>
      <c r="N77">
        <v>27.68</v>
      </c>
      <c r="O77" s="8">
        <f>N77/N76-1</f>
        <v>1.6152716593245353E-2</v>
      </c>
      <c r="P77" s="8">
        <f>N77/N$4</f>
        <v>1.1793779292714104</v>
      </c>
      <c r="Q77" s="17">
        <f t="shared" si="17"/>
        <v>208125.51693024891</v>
      </c>
      <c r="R77" s="17">
        <f t="shared" si="18"/>
        <v>1334800.1208879186</v>
      </c>
      <c r="S77" s="7">
        <f t="shared" si="25"/>
        <v>-2.0567091375486291E-3</v>
      </c>
      <c r="T77" s="17"/>
      <c r="V77" s="17"/>
    </row>
    <row r="78" spans="1:22">
      <c r="A78" s="1">
        <v>41018</v>
      </c>
      <c r="B78">
        <v>9.51</v>
      </c>
      <c r="C78" s="8">
        <f t="shared" si="19"/>
        <v>0.15975609756097575</v>
      </c>
      <c r="D78" s="8">
        <f t="shared" si="20"/>
        <v>1.857421875</v>
      </c>
      <c r="E78" s="17">
        <f t="shared" si="14"/>
        <v>218520.2205882353</v>
      </c>
      <c r="F78">
        <v>30.16</v>
      </c>
      <c r="G78" s="8">
        <f t="shared" si="21"/>
        <v>8.2167204879799005E-2</v>
      </c>
      <c r="H78" s="8">
        <f t="shared" si="22"/>
        <v>1.5294117647058825</v>
      </c>
      <c r="I78" s="17">
        <f t="shared" si="15"/>
        <v>809688.581314879</v>
      </c>
      <c r="J78">
        <v>2.4</v>
      </c>
      <c r="K78" s="8">
        <f t="shared" si="23"/>
        <v>-4.7619047619047672E-2</v>
      </c>
      <c r="L78" s="8">
        <f t="shared" si="24"/>
        <v>1.0256410256410258</v>
      </c>
      <c r="M78" s="17">
        <f t="shared" si="16"/>
        <v>180995.4751131222</v>
      </c>
      <c r="N78">
        <v>28.61</v>
      </c>
      <c r="O78" s="8">
        <f>N78/N77-1</f>
        <v>3.3598265895953716E-2</v>
      </c>
      <c r="P78" s="8">
        <f>N78/N$4</f>
        <v>1.2190029825308906</v>
      </c>
      <c r="Q78" s="17">
        <f t="shared" si="17"/>
        <v>215118.17338780421</v>
      </c>
      <c r="R78" s="17">
        <f t="shared" si="18"/>
        <v>1424322.4504040407</v>
      </c>
      <c r="S78" s="7">
        <f t="shared" si="25"/>
        <v>6.7067966293388626E-2</v>
      </c>
      <c r="T78" s="17"/>
      <c r="V78" s="17"/>
    </row>
    <row r="79" spans="1:22">
      <c r="A79" s="1">
        <v>41019</v>
      </c>
      <c r="B79">
        <v>9.34</v>
      </c>
      <c r="C79" s="8">
        <f t="shared" si="19"/>
        <v>-1.7875920084121977E-2</v>
      </c>
      <c r="D79" s="8">
        <f t="shared" si="20"/>
        <v>1.82421875</v>
      </c>
      <c r="E79" s="17">
        <f t="shared" si="14"/>
        <v>214613.9705882353</v>
      </c>
      <c r="F79">
        <v>30.08</v>
      </c>
      <c r="G79" s="8">
        <f t="shared" si="21"/>
        <v>-2.6525198938992522E-3</v>
      </c>
      <c r="H79" s="8">
        <f t="shared" si="22"/>
        <v>1.5253549695740365</v>
      </c>
      <c r="I79" s="17">
        <f t="shared" si="15"/>
        <v>807540.86624507827</v>
      </c>
      <c r="J79">
        <v>2.37</v>
      </c>
      <c r="K79" s="8">
        <f t="shared" si="23"/>
        <v>-1.2499999999999956E-2</v>
      </c>
      <c r="L79" s="8">
        <f t="shared" si="24"/>
        <v>1.012820512820513</v>
      </c>
      <c r="M79" s="17">
        <f t="shared" si="16"/>
        <v>178733.03167420818</v>
      </c>
      <c r="N79">
        <v>28.17</v>
      </c>
      <c r="O79" s="8">
        <f>N79/N78-1</f>
        <v>-1.5379238028661257E-2</v>
      </c>
      <c r="P79" s="8">
        <f>N79/N$4</f>
        <v>1.2002556455049</v>
      </c>
      <c r="Q79" s="17">
        <f t="shared" si="17"/>
        <v>211809.81979498238</v>
      </c>
      <c r="R79" s="17">
        <f t="shared" si="18"/>
        <v>1412697.6883025041</v>
      </c>
      <c r="S79" s="7">
        <f t="shared" si="25"/>
        <v>-8.1616084182616344E-3</v>
      </c>
      <c r="T79" s="17"/>
      <c r="V79" s="17"/>
    </row>
    <row r="80" spans="1:22">
      <c r="A80" s="1">
        <v>41022</v>
      </c>
      <c r="B80">
        <v>9.0299999999999994</v>
      </c>
      <c r="C80" s="8">
        <f t="shared" si="19"/>
        <v>-3.3190578158458273E-2</v>
      </c>
      <c r="D80" s="8">
        <f t="shared" si="20"/>
        <v>1.7636718749999998</v>
      </c>
      <c r="E80" s="17">
        <f t="shared" si="14"/>
        <v>207490.8088235294</v>
      </c>
      <c r="F80">
        <v>30.05</v>
      </c>
      <c r="G80" s="8">
        <f t="shared" si="21"/>
        <v>-9.973404255317897E-4</v>
      </c>
      <c r="H80" s="8">
        <f t="shared" si="22"/>
        <v>1.5238336713995944</v>
      </c>
      <c r="I80" s="17">
        <f t="shared" si="15"/>
        <v>806735.47309390293</v>
      </c>
      <c r="J80">
        <v>2.34</v>
      </c>
      <c r="K80" s="8">
        <f t="shared" si="23"/>
        <v>-1.2658227848101333E-2</v>
      </c>
      <c r="L80" s="8">
        <f t="shared" si="24"/>
        <v>1</v>
      </c>
      <c r="M80" s="17">
        <f t="shared" si="16"/>
        <v>176470.58823529413</v>
      </c>
      <c r="N80">
        <v>28.41</v>
      </c>
      <c r="O80" s="8">
        <f>N80/N79-1</f>
        <v>8.5197018104365974E-3</v>
      </c>
      <c r="P80" s="8">
        <f>N80/N$4</f>
        <v>1.2104814657008949</v>
      </c>
      <c r="Q80" s="17">
        <f t="shared" si="17"/>
        <v>213614.37630015792</v>
      </c>
      <c r="R80" s="17">
        <f t="shared" si="18"/>
        <v>1404311.2464528845</v>
      </c>
      <c r="S80" s="7">
        <f t="shared" si="25"/>
        <v>-5.9364731173990881E-3</v>
      </c>
      <c r="T80" s="17"/>
      <c r="V80" s="17"/>
    </row>
    <row r="81" spans="1:22">
      <c r="A81" s="1">
        <v>41023</v>
      </c>
      <c r="B81">
        <v>9.31</v>
      </c>
      <c r="C81" s="8">
        <f t="shared" si="19"/>
        <v>3.1007751937984551E-2</v>
      </c>
      <c r="D81" s="8">
        <f t="shared" si="20"/>
        <v>1.818359375</v>
      </c>
      <c r="E81" s="17">
        <f t="shared" si="14"/>
        <v>213924.63235294117</v>
      </c>
      <c r="F81">
        <v>30.2</v>
      </c>
      <c r="G81" s="8">
        <f t="shared" si="21"/>
        <v>4.991680532445919E-3</v>
      </c>
      <c r="H81" s="8">
        <f t="shared" si="22"/>
        <v>1.5314401622718052</v>
      </c>
      <c r="I81" s="17">
        <f t="shared" si="15"/>
        <v>810762.43884977931</v>
      </c>
      <c r="J81">
        <v>2.4700000000000002</v>
      </c>
      <c r="K81" s="8">
        <f t="shared" si="23"/>
        <v>5.5555555555555802E-2</v>
      </c>
      <c r="L81" s="8">
        <f t="shared" si="24"/>
        <v>1.0555555555555558</v>
      </c>
      <c r="M81" s="17">
        <f t="shared" si="16"/>
        <v>186274.50980392162</v>
      </c>
      <c r="N81">
        <v>28.2</v>
      </c>
      <c r="O81" s="8">
        <f>N81/N80-1</f>
        <v>-7.3917634635691787E-3</v>
      </c>
      <c r="P81" s="8">
        <f>N81/N$4</f>
        <v>1.2015338730293992</v>
      </c>
      <c r="Q81" s="17">
        <f t="shared" si="17"/>
        <v>212035.38935812927</v>
      </c>
      <c r="R81" s="17">
        <f t="shared" si="18"/>
        <v>1422996.9703647716</v>
      </c>
      <c r="S81" s="7">
        <f t="shared" si="25"/>
        <v>1.3305970424352109E-2</v>
      </c>
      <c r="T81" s="17"/>
      <c r="V81" s="17"/>
    </row>
    <row r="82" spans="1:22">
      <c r="A82" s="1">
        <v>41024</v>
      </c>
      <c r="B82">
        <v>9.6</v>
      </c>
      <c r="C82" s="8">
        <f t="shared" si="19"/>
        <v>3.1149301825993403E-2</v>
      </c>
      <c r="D82" s="8">
        <f t="shared" si="20"/>
        <v>1.875</v>
      </c>
      <c r="E82" s="17">
        <f t="shared" si="14"/>
        <v>220588.23529411765</v>
      </c>
      <c r="F82">
        <v>30.16</v>
      </c>
      <c r="G82" s="8">
        <f t="shared" si="21"/>
        <v>-1.3245033112582183E-3</v>
      </c>
      <c r="H82" s="8">
        <f t="shared" si="22"/>
        <v>1.5294117647058825</v>
      </c>
      <c r="I82" s="17">
        <f t="shared" si="15"/>
        <v>809688.581314879</v>
      </c>
      <c r="J82">
        <v>2.4300000000000002</v>
      </c>
      <c r="K82" s="8">
        <f t="shared" si="23"/>
        <v>-1.619433198380571E-2</v>
      </c>
      <c r="L82" s="8">
        <f t="shared" si="24"/>
        <v>1.0384615384615385</v>
      </c>
      <c r="M82" s="17">
        <f t="shared" si="16"/>
        <v>183257.91855203622</v>
      </c>
      <c r="N82">
        <v>28.36</v>
      </c>
      <c r="O82" s="8">
        <f>N82/N81-1</f>
        <v>5.6737588652482351E-3</v>
      </c>
      <c r="P82" s="8">
        <f>N82/N$4</f>
        <v>1.208351086493396</v>
      </c>
      <c r="Q82" s="17">
        <f t="shared" si="17"/>
        <v>213238.42702824637</v>
      </c>
      <c r="R82" s="17">
        <f t="shared" si="18"/>
        <v>1426773.1621892792</v>
      </c>
      <c r="S82" s="7">
        <f t="shared" si="25"/>
        <v>2.6536892931963152E-3</v>
      </c>
      <c r="T82" s="17"/>
      <c r="V82" s="17"/>
    </row>
    <row r="83" spans="1:22">
      <c r="A83" s="1">
        <v>41025</v>
      </c>
      <c r="B83">
        <v>9.8000000000000007</v>
      </c>
      <c r="C83" s="8">
        <f t="shared" si="19"/>
        <v>2.0833333333333481E-2</v>
      </c>
      <c r="D83" s="8">
        <f t="shared" si="20"/>
        <v>1.9140625</v>
      </c>
      <c r="E83" s="17">
        <f t="shared" si="14"/>
        <v>225183.82352941178</v>
      </c>
      <c r="F83">
        <v>30.22</v>
      </c>
      <c r="G83" s="8">
        <f t="shared" si="21"/>
        <v>1.9893899204244114E-3</v>
      </c>
      <c r="H83" s="8">
        <f t="shared" si="22"/>
        <v>1.5324543610547667</v>
      </c>
      <c r="I83" s="17">
        <f t="shared" si="15"/>
        <v>811299.36761722958</v>
      </c>
      <c r="J83">
        <v>2.37</v>
      </c>
      <c r="K83" s="8">
        <f t="shared" si="23"/>
        <v>-2.4691358024691357E-2</v>
      </c>
      <c r="L83" s="8">
        <f t="shared" si="24"/>
        <v>1.012820512820513</v>
      </c>
      <c r="M83" s="17">
        <f t="shared" si="16"/>
        <v>178733.03167420818</v>
      </c>
      <c r="N83">
        <v>29</v>
      </c>
      <c r="O83" s="8">
        <f>N83/N82-1</f>
        <v>2.2566995768688258E-2</v>
      </c>
      <c r="P83" s="8">
        <f>N83/N$4</f>
        <v>1.2356199403493822</v>
      </c>
      <c r="Q83" s="17">
        <f t="shared" si="17"/>
        <v>218050.5777087145</v>
      </c>
      <c r="R83" s="17">
        <f t="shared" si="18"/>
        <v>1433266.800529564</v>
      </c>
      <c r="S83" s="7">
        <f t="shared" si="25"/>
        <v>4.5512759227408495E-3</v>
      </c>
      <c r="T83" s="17"/>
      <c r="V83" s="17"/>
    </row>
    <row r="84" spans="1:22">
      <c r="A84" s="1">
        <v>41026</v>
      </c>
      <c r="B84">
        <v>10.31</v>
      </c>
      <c r="C84" s="8">
        <f t="shared" si="19"/>
        <v>5.2040816326530681E-2</v>
      </c>
      <c r="D84" s="8">
        <f t="shared" si="20"/>
        <v>2.013671875</v>
      </c>
      <c r="E84" s="17">
        <f t="shared" si="14"/>
        <v>236902.57352941178</v>
      </c>
      <c r="F84">
        <v>30.38</v>
      </c>
      <c r="G84" s="8">
        <f t="shared" si="21"/>
        <v>5.294506949040434E-3</v>
      </c>
      <c r="H84" s="8">
        <f t="shared" si="22"/>
        <v>1.5405679513184585</v>
      </c>
      <c r="I84" s="17">
        <f t="shared" si="15"/>
        <v>815594.79775683105</v>
      </c>
      <c r="J84">
        <v>2.36</v>
      </c>
      <c r="K84" s="8">
        <f t="shared" si="23"/>
        <v>-4.2194092827004814E-3</v>
      </c>
      <c r="L84" s="8">
        <f t="shared" si="24"/>
        <v>1.0085470085470085</v>
      </c>
      <c r="M84" s="17">
        <f t="shared" si="16"/>
        <v>177978.8838612368</v>
      </c>
      <c r="N84">
        <v>30.02</v>
      </c>
      <c r="O84" s="8">
        <f>N84/N83-1</f>
        <v>3.5172413793103541E-2</v>
      </c>
      <c r="P84" s="8">
        <f>N84/N$4</f>
        <v>1.2790796761823604</v>
      </c>
      <c r="Q84" s="17">
        <f t="shared" si="17"/>
        <v>225719.94285571066</v>
      </c>
      <c r="R84" s="17">
        <f t="shared" si="18"/>
        <v>1456196.1980031901</v>
      </c>
      <c r="S84" s="7">
        <f t="shared" si="25"/>
        <v>1.5997996650138013E-2</v>
      </c>
      <c r="T84" s="17"/>
      <c r="V84" s="17"/>
    </row>
    <row r="85" spans="1:22">
      <c r="A85" s="1">
        <v>41029</v>
      </c>
      <c r="B85">
        <v>10.26</v>
      </c>
      <c r="C85" s="8">
        <f t="shared" si="19"/>
        <v>-4.8496605237634549E-3</v>
      </c>
      <c r="D85" s="8">
        <f t="shared" si="20"/>
        <v>2.00390625</v>
      </c>
      <c r="E85" s="17">
        <f t="shared" si="14"/>
        <v>235753.67647058822</v>
      </c>
      <c r="F85">
        <v>30.36</v>
      </c>
      <c r="G85" s="8">
        <f t="shared" si="21"/>
        <v>-6.5832784726793658E-4</v>
      </c>
      <c r="H85" s="8">
        <f t="shared" si="22"/>
        <v>1.539553752535497</v>
      </c>
      <c r="I85" s="17">
        <f t="shared" si="15"/>
        <v>815057.86898938089</v>
      </c>
      <c r="J85">
        <v>2.48</v>
      </c>
      <c r="K85" s="8">
        <f t="shared" si="23"/>
        <v>5.0847457627118731E-2</v>
      </c>
      <c r="L85" s="8">
        <f t="shared" si="24"/>
        <v>1.0598290598290598</v>
      </c>
      <c r="M85" s="17">
        <f t="shared" si="16"/>
        <v>187028.65761689292</v>
      </c>
      <c r="N85">
        <v>29.18</v>
      </c>
      <c r="O85" s="8">
        <f>N85/N84-1</f>
        <v>-2.7981345769486965E-2</v>
      </c>
      <c r="P85" s="8">
        <f>N85/N$4</f>
        <v>1.2432893054963785</v>
      </c>
      <c r="Q85" s="17">
        <f t="shared" si="17"/>
        <v>219403.99508759621</v>
      </c>
      <c r="R85" s="17">
        <f t="shared" si="18"/>
        <v>1457244.1981644582</v>
      </c>
      <c r="S85" s="7">
        <f t="shared" si="25"/>
        <v>7.1968335221939128E-4</v>
      </c>
      <c r="T85" s="17"/>
      <c r="V85" s="17"/>
    </row>
    <row r="86" spans="1:22">
      <c r="A86" s="1">
        <v>41030</v>
      </c>
      <c r="B86">
        <v>10.16</v>
      </c>
      <c r="C86" s="8">
        <f t="shared" si="19"/>
        <v>-9.746588693957059E-3</v>
      </c>
      <c r="D86" s="8">
        <f t="shared" si="20"/>
        <v>1.984375</v>
      </c>
      <c r="E86" s="17">
        <f t="shared" si="14"/>
        <v>233455.88235294117</v>
      </c>
      <c r="F86">
        <v>30.16</v>
      </c>
      <c r="G86" s="8">
        <f t="shared" si="21"/>
        <v>-6.5876152832674562E-3</v>
      </c>
      <c r="H86" s="8">
        <f t="shared" si="22"/>
        <v>1.5294117647058825</v>
      </c>
      <c r="I86" s="17">
        <f t="shared" si="15"/>
        <v>809688.581314879</v>
      </c>
      <c r="J86">
        <v>2.5499999999999998</v>
      </c>
      <c r="K86" s="8">
        <f t="shared" si="23"/>
        <v>2.8225806451612767E-2</v>
      </c>
      <c r="L86" s="8">
        <f t="shared" si="24"/>
        <v>1.0897435897435896</v>
      </c>
      <c r="M86" s="17">
        <f t="shared" si="16"/>
        <v>192307.69230769231</v>
      </c>
      <c r="N86">
        <v>28.96</v>
      </c>
      <c r="O86" s="8">
        <f>N86/N85-1</f>
        <v>-7.5394105551747082E-3</v>
      </c>
      <c r="P86" s="8">
        <f>N86/N$4</f>
        <v>1.2339156369833832</v>
      </c>
      <c r="Q86" s="17">
        <f t="shared" si="17"/>
        <v>217749.81829118528</v>
      </c>
      <c r="R86" s="17">
        <f t="shared" si="18"/>
        <v>1453201.9742666977</v>
      </c>
      <c r="S86" s="7">
        <f t="shared" si="25"/>
        <v>-2.773882306652542E-3</v>
      </c>
      <c r="T86" s="17"/>
      <c r="V86" s="17"/>
    </row>
    <row r="87" spans="1:22">
      <c r="A87" s="1">
        <v>41031</v>
      </c>
      <c r="B87">
        <v>10.26</v>
      </c>
      <c r="C87" s="8">
        <f t="shared" si="19"/>
        <v>9.8425196850393526E-3</v>
      </c>
      <c r="D87" s="8">
        <f t="shared" si="20"/>
        <v>2.00390625</v>
      </c>
      <c r="E87" s="17">
        <f t="shared" si="14"/>
        <v>235753.67647058822</v>
      </c>
      <c r="F87">
        <v>30.1</v>
      </c>
      <c r="G87" s="8">
        <f t="shared" si="21"/>
        <v>-1.9893899204244114E-3</v>
      </c>
      <c r="H87" s="8">
        <f t="shared" si="22"/>
        <v>1.5263691683569982</v>
      </c>
      <c r="I87" s="17">
        <f t="shared" si="15"/>
        <v>808077.79501252854</v>
      </c>
      <c r="J87">
        <v>2.57</v>
      </c>
      <c r="K87" s="8">
        <f t="shared" si="23"/>
        <v>7.8431372549019329E-3</v>
      </c>
      <c r="L87" s="8">
        <f t="shared" si="24"/>
        <v>1.0982905982905984</v>
      </c>
      <c r="M87" s="17">
        <f t="shared" si="16"/>
        <v>193815.98793363501</v>
      </c>
      <c r="N87">
        <v>28.99</v>
      </c>
      <c r="O87" s="8">
        <f>N87/N86-1</f>
        <v>1.035911602209838E-3</v>
      </c>
      <c r="P87" s="8">
        <f>N87/N$4</f>
        <v>1.2351938645078824</v>
      </c>
      <c r="Q87" s="17">
        <f t="shared" si="17"/>
        <v>217975.38785433219</v>
      </c>
      <c r="R87" s="17">
        <f t="shared" si="18"/>
        <v>1455622.8472710839</v>
      </c>
      <c r="S87" s="7">
        <f t="shared" si="25"/>
        <v>1.6658888766014623E-3</v>
      </c>
      <c r="T87" s="17"/>
      <c r="V87" s="17"/>
    </row>
    <row r="88" spans="1:22">
      <c r="A88" s="1">
        <v>41032</v>
      </c>
      <c r="B88">
        <v>10.71</v>
      </c>
      <c r="C88" s="8">
        <f t="shared" si="19"/>
        <v>4.3859649122807154E-2</v>
      </c>
      <c r="D88" s="8">
        <f t="shared" si="20"/>
        <v>2.091796875</v>
      </c>
      <c r="E88" s="17">
        <f t="shared" si="14"/>
        <v>246093.75</v>
      </c>
      <c r="F88">
        <v>30.04</v>
      </c>
      <c r="G88" s="8">
        <f t="shared" si="21"/>
        <v>-1.9933554817276322E-3</v>
      </c>
      <c r="H88" s="8">
        <f t="shared" si="22"/>
        <v>1.5233265720081137</v>
      </c>
      <c r="I88" s="17">
        <f t="shared" si="15"/>
        <v>806467.00871017796</v>
      </c>
      <c r="J88">
        <v>2.48</v>
      </c>
      <c r="K88" s="8">
        <f t="shared" si="23"/>
        <v>-3.5019455252918275E-2</v>
      </c>
      <c r="L88" s="8">
        <f t="shared" si="24"/>
        <v>1.0598290598290598</v>
      </c>
      <c r="M88" s="17">
        <f t="shared" si="16"/>
        <v>187028.65761689292</v>
      </c>
      <c r="N88">
        <v>28.66</v>
      </c>
      <c r="O88" s="8">
        <f>N88/N87-1</f>
        <v>-1.13832355984822E-2</v>
      </c>
      <c r="P88" s="8">
        <f>N88/N$4</f>
        <v>1.2211333617383895</v>
      </c>
      <c r="Q88" s="17">
        <f t="shared" si="17"/>
        <v>215494.12265971579</v>
      </c>
      <c r="R88" s="17">
        <f t="shared" si="18"/>
        <v>1455083.5389867867</v>
      </c>
      <c r="S88" s="7">
        <f t="shared" si="25"/>
        <v>-3.705000133160663E-4</v>
      </c>
      <c r="T88" s="17"/>
      <c r="V88" s="17"/>
    </row>
    <row r="89" spans="1:22">
      <c r="A89" s="1">
        <v>41033</v>
      </c>
      <c r="B89">
        <v>10.7</v>
      </c>
      <c r="C89" s="8">
        <f t="shared" si="19"/>
        <v>-9.3370681605986494E-4</v>
      </c>
      <c r="D89" s="8">
        <f t="shared" si="20"/>
        <v>2.08984375</v>
      </c>
      <c r="E89" s="17">
        <f t="shared" si="14"/>
        <v>245863.9705882353</v>
      </c>
      <c r="F89">
        <v>30.05</v>
      </c>
      <c r="G89" s="8">
        <f t="shared" si="21"/>
        <v>3.3288948069243318E-4</v>
      </c>
      <c r="H89" s="8">
        <f t="shared" si="22"/>
        <v>1.5238336713995944</v>
      </c>
      <c r="I89" s="17">
        <f t="shared" si="15"/>
        <v>806735.47309390293</v>
      </c>
      <c r="J89">
        <v>2.36</v>
      </c>
      <c r="K89" s="8">
        <f t="shared" si="23"/>
        <v>-4.8387096774193616E-2</v>
      </c>
      <c r="L89" s="8">
        <f t="shared" si="24"/>
        <v>1.0085470085470085</v>
      </c>
      <c r="M89" s="17">
        <f t="shared" si="16"/>
        <v>177978.8838612368</v>
      </c>
      <c r="N89">
        <v>27.94</v>
      </c>
      <c r="O89" s="8">
        <f>N89/N88-1</f>
        <v>-2.512212142358683E-2</v>
      </c>
      <c r="P89" s="8">
        <f>N89/N$4</f>
        <v>1.1904559011504048</v>
      </c>
      <c r="Q89" s="17">
        <f t="shared" si="17"/>
        <v>210080.45314418909</v>
      </c>
      <c r="R89" s="17">
        <f t="shared" si="18"/>
        <v>1440658.7806875641</v>
      </c>
      <c r="S89" s="7">
        <f t="shared" si="25"/>
        <v>-9.9133540533810072E-3</v>
      </c>
      <c r="T89" s="17"/>
      <c r="V89" s="17"/>
    </row>
    <row r="90" spans="1:22">
      <c r="A90" s="1">
        <v>41036</v>
      </c>
      <c r="B90">
        <v>11.1</v>
      </c>
      <c r="C90" s="8">
        <f t="shared" si="19"/>
        <v>3.7383177570093462E-2</v>
      </c>
      <c r="D90" s="8">
        <f t="shared" si="20"/>
        <v>2.16796875</v>
      </c>
      <c r="E90" s="17">
        <f t="shared" si="14"/>
        <v>255055.14705882352</v>
      </c>
      <c r="F90">
        <v>30.35</v>
      </c>
      <c r="G90" s="8">
        <f t="shared" si="21"/>
        <v>9.9833610648918381E-3</v>
      </c>
      <c r="H90" s="8">
        <f t="shared" si="22"/>
        <v>1.5390466531440163</v>
      </c>
      <c r="I90" s="17">
        <f t="shared" si="15"/>
        <v>814789.40460565581</v>
      </c>
      <c r="J90">
        <v>2.41</v>
      </c>
      <c r="K90" s="8">
        <f t="shared" si="23"/>
        <v>2.1186440677966267E-2</v>
      </c>
      <c r="L90" s="8">
        <f t="shared" si="24"/>
        <v>1.02991452991453</v>
      </c>
      <c r="M90" s="17">
        <f t="shared" si="16"/>
        <v>181749.62292609355</v>
      </c>
      <c r="N90">
        <v>27.16</v>
      </c>
      <c r="O90" s="8">
        <f>N90/N89-1</f>
        <v>-2.7916964924838972E-2</v>
      </c>
      <c r="P90" s="8">
        <f>N90/N$4</f>
        <v>1.1572219855134214</v>
      </c>
      <c r="Q90" s="17">
        <f t="shared" si="17"/>
        <v>204215.64450236849</v>
      </c>
      <c r="R90" s="17">
        <f t="shared" si="18"/>
        <v>1455809.8190929415</v>
      </c>
      <c r="S90" s="7">
        <f t="shared" si="25"/>
        <v>1.0516743179218579E-2</v>
      </c>
      <c r="T90" s="17"/>
      <c r="V90" s="17"/>
    </row>
    <row r="91" spans="1:22">
      <c r="A91" s="1">
        <v>41037</v>
      </c>
      <c r="B91">
        <v>11.02</v>
      </c>
      <c r="C91" s="8">
        <f t="shared" si="19"/>
        <v>-7.2072072072072446E-3</v>
      </c>
      <c r="D91" s="8">
        <f t="shared" si="20"/>
        <v>2.15234375</v>
      </c>
      <c r="E91" s="17">
        <f t="shared" si="14"/>
        <v>253216.91176470587</v>
      </c>
      <c r="F91">
        <v>30.31</v>
      </c>
      <c r="G91" s="8">
        <f t="shared" si="21"/>
        <v>-1.3179571663921585E-3</v>
      </c>
      <c r="H91" s="8">
        <f t="shared" si="22"/>
        <v>1.5370182555780934</v>
      </c>
      <c r="I91" s="17">
        <f t="shared" si="15"/>
        <v>813715.54707075539</v>
      </c>
      <c r="J91">
        <v>2.35</v>
      </c>
      <c r="K91" s="8">
        <f t="shared" si="23"/>
        <v>-2.4896265560165998E-2</v>
      </c>
      <c r="L91" s="8">
        <f t="shared" si="24"/>
        <v>1.0042735042735045</v>
      </c>
      <c r="M91" s="17">
        <f t="shared" si="16"/>
        <v>177224.73604826551</v>
      </c>
      <c r="N91">
        <v>27.64</v>
      </c>
      <c r="O91" s="8">
        <f>N91/N90-1</f>
        <v>1.767304860088359E-2</v>
      </c>
      <c r="P91" s="8">
        <f>N91/N$4</f>
        <v>1.1776736259054112</v>
      </c>
      <c r="Q91" s="17">
        <f t="shared" si="17"/>
        <v>207824.75751271963</v>
      </c>
      <c r="R91" s="17">
        <f t="shared" si="18"/>
        <v>1451981.9523964464</v>
      </c>
      <c r="S91" s="7">
        <f t="shared" si="25"/>
        <v>-2.6293727699131519E-3</v>
      </c>
      <c r="T91" s="17"/>
      <c r="V91" s="17"/>
    </row>
    <row r="92" spans="1:22">
      <c r="A92" s="1">
        <v>41038</v>
      </c>
      <c r="B92">
        <v>10.79</v>
      </c>
      <c r="C92" s="8">
        <f t="shared" si="19"/>
        <v>-2.0871143375680634E-2</v>
      </c>
      <c r="D92" s="8">
        <f t="shared" si="20"/>
        <v>2.107421875</v>
      </c>
      <c r="E92" s="17">
        <f t="shared" si="14"/>
        <v>247931.98529411765</v>
      </c>
      <c r="F92">
        <v>30.37</v>
      </c>
      <c r="G92" s="8">
        <f t="shared" si="21"/>
        <v>1.9795447047179504E-3</v>
      </c>
      <c r="H92" s="8">
        <f t="shared" si="22"/>
        <v>1.5400608519269778</v>
      </c>
      <c r="I92" s="17">
        <f t="shared" si="15"/>
        <v>815326.33337310597</v>
      </c>
      <c r="J92">
        <v>2.4</v>
      </c>
      <c r="K92" s="8">
        <f t="shared" si="23"/>
        <v>2.1276595744680771E-2</v>
      </c>
      <c r="L92" s="8">
        <f t="shared" si="24"/>
        <v>1.0256410256410258</v>
      </c>
      <c r="M92" s="17">
        <f t="shared" si="16"/>
        <v>180995.4751131222</v>
      </c>
      <c r="N92">
        <v>28.51</v>
      </c>
      <c r="O92" s="8">
        <f>N92/N91-1</f>
        <v>3.1476121562952208E-2</v>
      </c>
      <c r="P92" s="8">
        <f>N92/N$4</f>
        <v>1.2147422241158927</v>
      </c>
      <c r="Q92" s="17">
        <f t="shared" si="17"/>
        <v>214366.27484398108</v>
      </c>
      <c r="R92" s="17">
        <f t="shared" si="18"/>
        <v>1458620.068624327</v>
      </c>
      <c r="S92" s="7">
        <f t="shared" si="25"/>
        <v>4.5717622157248616E-3</v>
      </c>
      <c r="T92" s="17"/>
      <c r="V92" s="17"/>
    </row>
    <row r="93" spans="1:22">
      <c r="A93" s="1">
        <v>41039</v>
      </c>
      <c r="B93">
        <v>10.93</v>
      </c>
      <c r="C93" s="8">
        <f t="shared" si="19"/>
        <v>1.297497683039861E-2</v>
      </c>
      <c r="D93" s="8">
        <f t="shared" si="20"/>
        <v>2.134765625</v>
      </c>
      <c r="E93" s="17">
        <f t="shared" si="14"/>
        <v>251148.89705882352</v>
      </c>
      <c r="F93">
        <v>30.38</v>
      </c>
      <c r="G93" s="8">
        <f t="shared" si="21"/>
        <v>3.2927230819890241E-4</v>
      </c>
      <c r="H93" s="8">
        <f t="shared" si="22"/>
        <v>1.5405679513184585</v>
      </c>
      <c r="I93" s="17">
        <f t="shared" si="15"/>
        <v>815594.79775683105</v>
      </c>
      <c r="J93">
        <v>2.4500000000000002</v>
      </c>
      <c r="K93" s="8">
        <f t="shared" si="23"/>
        <v>2.0833333333333481E-2</v>
      </c>
      <c r="L93" s="8">
        <f t="shared" si="24"/>
        <v>1.0470085470085471</v>
      </c>
      <c r="M93" s="17">
        <f t="shared" si="16"/>
        <v>184766.21417797889</v>
      </c>
      <c r="N93">
        <v>28.67</v>
      </c>
      <c r="O93" s="8">
        <f>N93/N92-1</f>
        <v>5.6120659417748797E-3</v>
      </c>
      <c r="P93" s="8">
        <f>N93/N$4</f>
        <v>1.2215594375798893</v>
      </c>
      <c r="Q93" s="17">
        <f t="shared" si="17"/>
        <v>215569.31251409813</v>
      </c>
      <c r="R93" s="17">
        <f t="shared" si="18"/>
        <v>1467079.2215077316</v>
      </c>
      <c r="S93" s="7">
        <f t="shared" si="25"/>
        <v>5.7994217036809736E-3</v>
      </c>
      <c r="T93" s="17"/>
      <c r="V93" s="17"/>
    </row>
    <row r="94" spans="1:22">
      <c r="A94" s="1">
        <v>41040</v>
      </c>
      <c r="B94">
        <v>11.32</v>
      </c>
      <c r="C94" s="8">
        <f t="shared" si="19"/>
        <v>3.5681610247026541E-2</v>
      </c>
      <c r="D94" s="8">
        <f t="shared" si="20"/>
        <v>2.2109375</v>
      </c>
      <c r="E94" s="17">
        <f t="shared" si="14"/>
        <v>260110.29411764705</v>
      </c>
      <c r="F94">
        <v>30.32</v>
      </c>
      <c r="G94" s="8">
        <f t="shared" si="21"/>
        <v>-1.9749835418038098E-3</v>
      </c>
      <c r="H94" s="8">
        <f t="shared" si="22"/>
        <v>1.5375253549695742</v>
      </c>
      <c r="I94" s="17">
        <f t="shared" si="15"/>
        <v>813984.01145448058</v>
      </c>
      <c r="J94">
        <v>2.4900000000000002</v>
      </c>
      <c r="K94" s="8">
        <f t="shared" si="23"/>
        <v>1.6326530612244872E-2</v>
      </c>
      <c r="L94" s="8">
        <f t="shared" si="24"/>
        <v>1.0641025641025643</v>
      </c>
      <c r="M94" s="17">
        <f t="shared" si="16"/>
        <v>187782.8054298643</v>
      </c>
      <c r="N94">
        <v>28.27</v>
      </c>
      <c r="O94" s="8">
        <f>N94/N93-1</f>
        <v>-1.3951866062085871E-2</v>
      </c>
      <c r="P94" s="8">
        <f>N94/N$4</f>
        <v>1.2045164039198977</v>
      </c>
      <c r="Q94" s="17">
        <f t="shared" si="17"/>
        <v>212561.71833880548</v>
      </c>
      <c r="R94" s="17">
        <f t="shared" si="18"/>
        <v>1474438.8293407974</v>
      </c>
      <c r="S94" s="7">
        <f t="shared" si="25"/>
        <v>5.0165033524927072E-3</v>
      </c>
      <c r="T94" s="17"/>
      <c r="V94" s="17"/>
    </row>
    <row r="95" spans="1:22">
      <c r="A95" s="1">
        <v>41043</v>
      </c>
      <c r="B95">
        <v>11.24</v>
      </c>
      <c r="C95" s="8">
        <f t="shared" si="19"/>
        <v>-7.0671378091873294E-3</v>
      </c>
      <c r="D95" s="8">
        <f t="shared" si="20"/>
        <v>2.1953125</v>
      </c>
      <c r="E95" s="17">
        <f t="shared" si="14"/>
        <v>258272.05882352943</v>
      </c>
      <c r="F95">
        <v>30.35</v>
      </c>
      <c r="G95" s="8">
        <f t="shared" si="21"/>
        <v>9.8944591029037632E-4</v>
      </c>
      <c r="H95" s="8">
        <f t="shared" si="22"/>
        <v>1.5390466531440163</v>
      </c>
      <c r="I95" s="17">
        <f t="shared" si="15"/>
        <v>814789.40460565581</v>
      </c>
      <c r="J95">
        <v>2.5</v>
      </c>
      <c r="K95" s="8">
        <f t="shared" si="23"/>
        <v>4.0160642570279403E-3</v>
      </c>
      <c r="L95" s="8">
        <f t="shared" si="24"/>
        <v>1.0683760683760684</v>
      </c>
      <c r="M95" s="17">
        <f t="shared" si="16"/>
        <v>188536.95324283559</v>
      </c>
      <c r="N95">
        <v>27.37</v>
      </c>
      <c r="O95" s="8">
        <f>N95/N94-1</f>
        <v>-3.1835868411743795E-2</v>
      </c>
      <c r="P95" s="8">
        <f>N95/N$4</f>
        <v>1.1661695781849171</v>
      </c>
      <c r="Q95" s="17">
        <f t="shared" si="17"/>
        <v>205794.63144439715</v>
      </c>
      <c r="R95" s="17">
        <f t="shared" si="18"/>
        <v>1467393.0481164181</v>
      </c>
      <c r="S95" s="7">
        <f t="shared" si="25"/>
        <v>-4.7786188780238881E-3</v>
      </c>
      <c r="T95" s="17"/>
      <c r="V95" s="17"/>
    </row>
    <row r="96" spans="1:22">
      <c r="A96" s="1">
        <v>41044</v>
      </c>
      <c r="B96">
        <v>11.13</v>
      </c>
      <c r="C96" s="8">
        <f t="shared" si="19"/>
        <v>-9.7864768683273429E-3</v>
      </c>
      <c r="D96" s="8">
        <f t="shared" si="20"/>
        <v>2.173828125</v>
      </c>
      <c r="E96" s="17">
        <f t="shared" si="14"/>
        <v>255744.48529411765</v>
      </c>
      <c r="F96">
        <v>30.4</v>
      </c>
      <c r="G96" s="8">
        <f t="shared" si="21"/>
        <v>1.6474464579900872E-3</v>
      </c>
      <c r="H96" s="8">
        <f t="shared" si="22"/>
        <v>1.54158215010142</v>
      </c>
      <c r="I96" s="17">
        <f t="shared" si="15"/>
        <v>816131.7265242812</v>
      </c>
      <c r="J96">
        <v>2.4700000000000002</v>
      </c>
      <c r="K96" s="8">
        <f t="shared" si="23"/>
        <v>-1.19999999999999E-2</v>
      </c>
      <c r="L96" s="8">
        <f t="shared" si="24"/>
        <v>1.0555555555555558</v>
      </c>
      <c r="M96" s="17">
        <f t="shared" si="16"/>
        <v>186274.50980392162</v>
      </c>
      <c r="N96">
        <v>26.85</v>
      </c>
      <c r="O96" s="8">
        <f>N96/N95-1</f>
        <v>-1.8998903909389853E-2</v>
      </c>
      <c r="P96" s="8">
        <f>N96/N$4</f>
        <v>1.144013634426928</v>
      </c>
      <c r="Q96" s="17">
        <f t="shared" si="17"/>
        <v>201884.75901651673</v>
      </c>
      <c r="R96" s="17">
        <f t="shared" si="18"/>
        <v>1460035.4806388374</v>
      </c>
      <c r="S96" s="7">
        <f t="shared" si="25"/>
        <v>-5.0140400263072316E-3</v>
      </c>
      <c r="T96" s="17"/>
      <c r="V96" s="17"/>
    </row>
    <row r="97" spans="1:22">
      <c r="A97" s="1">
        <v>41045</v>
      </c>
      <c r="B97">
        <v>11.13</v>
      </c>
      <c r="C97" s="8">
        <f t="shared" si="19"/>
        <v>0</v>
      </c>
      <c r="D97" s="8">
        <f t="shared" si="20"/>
        <v>2.173828125</v>
      </c>
      <c r="E97" s="17">
        <f t="shared" si="14"/>
        <v>255744.48529411765</v>
      </c>
      <c r="F97">
        <v>30.35</v>
      </c>
      <c r="G97" s="8">
        <f t="shared" si="21"/>
        <v>-1.6447368421051989E-3</v>
      </c>
      <c r="H97" s="8">
        <f t="shared" si="22"/>
        <v>1.5390466531440163</v>
      </c>
      <c r="I97" s="17">
        <f t="shared" si="15"/>
        <v>814789.40460565581</v>
      </c>
      <c r="J97">
        <v>2.4</v>
      </c>
      <c r="K97" s="8">
        <f t="shared" si="23"/>
        <v>-2.8340080971660075E-2</v>
      </c>
      <c r="L97" s="8">
        <f t="shared" si="24"/>
        <v>1.0256410256410258</v>
      </c>
      <c r="M97" s="17">
        <f t="shared" si="16"/>
        <v>180995.4751131222</v>
      </c>
      <c r="N97">
        <v>28</v>
      </c>
      <c r="O97" s="8">
        <f>N97/N96-1</f>
        <v>4.2830540037243958E-2</v>
      </c>
      <c r="P97" s="8">
        <f>N97/N$4</f>
        <v>1.1930123561994035</v>
      </c>
      <c r="Q97" s="17">
        <f t="shared" si="17"/>
        <v>210531.59227048297</v>
      </c>
      <c r="R97" s="17">
        <f t="shared" si="18"/>
        <v>1462060.9572833788</v>
      </c>
      <c r="S97" s="7">
        <f t="shared" si="25"/>
        <v>1.3872790568454363E-3</v>
      </c>
      <c r="T97" s="17"/>
      <c r="V97" s="17"/>
    </row>
    <row r="98" spans="1:22">
      <c r="A98" s="1">
        <v>41046</v>
      </c>
      <c r="B98">
        <v>10.19</v>
      </c>
      <c r="C98" s="8">
        <f t="shared" si="19"/>
        <v>-8.4456424079065728E-2</v>
      </c>
      <c r="D98" s="8">
        <f t="shared" si="20"/>
        <v>1.9902343749999998</v>
      </c>
      <c r="E98" s="17">
        <f t="shared" si="14"/>
        <v>234145.22058823527</v>
      </c>
      <c r="F98">
        <v>30.5</v>
      </c>
      <c r="G98" s="8">
        <f t="shared" si="21"/>
        <v>4.9423393739702615E-3</v>
      </c>
      <c r="H98" s="8">
        <f t="shared" si="22"/>
        <v>1.5466531440162272</v>
      </c>
      <c r="I98" s="17">
        <f t="shared" si="15"/>
        <v>818816.3703615322</v>
      </c>
      <c r="J98">
        <v>2.36</v>
      </c>
      <c r="K98" s="8">
        <f t="shared" si="23"/>
        <v>-1.6666666666666718E-2</v>
      </c>
      <c r="L98" s="8">
        <f t="shared" si="24"/>
        <v>1.0085470085470085</v>
      </c>
      <c r="M98" s="17">
        <f t="shared" si="16"/>
        <v>177978.8838612368</v>
      </c>
      <c r="N98">
        <v>27.53</v>
      </c>
      <c r="O98" s="8">
        <f>N98/N97-1</f>
        <v>-1.6785714285714293E-2</v>
      </c>
      <c r="P98" s="8">
        <f>N98/N$4</f>
        <v>1.1729867916489136</v>
      </c>
      <c r="Q98" s="17">
        <f t="shared" si="17"/>
        <v>206997.66911451417</v>
      </c>
      <c r="R98" s="17">
        <f t="shared" si="18"/>
        <v>1437938.1439255185</v>
      </c>
      <c r="S98" s="7">
        <f t="shared" si="25"/>
        <v>-1.6499184413406587E-2</v>
      </c>
      <c r="T98" s="17"/>
      <c r="V98" s="17"/>
    </row>
    <row r="99" spans="1:22">
      <c r="A99" s="1">
        <v>41047</v>
      </c>
      <c r="B99">
        <v>10.06</v>
      </c>
      <c r="C99" s="8">
        <f t="shared" si="19"/>
        <v>-1.2757605495583801E-2</v>
      </c>
      <c r="D99" s="8">
        <f t="shared" si="20"/>
        <v>1.96484375</v>
      </c>
      <c r="E99" s="17">
        <f t="shared" si="14"/>
        <v>231158.08823529413</v>
      </c>
      <c r="F99">
        <v>30.47</v>
      </c>
      <c r="G99" s="8">
        <f t="shared" si="21"/>
        <v>-9.8360655737705915E-4</v>
      </c>
      <c r="H99" s="8">
        <f t="shared" si="22"/>
        <v>1.5451318458417851</v>
      </c>
      <c r="I99" s="17">
        <f t="shared" si="15"/>
        <v>818010.97721035685</v>
      </c>
      <c r="J99">
        <v>2.34</v>
      </c>
      <c r="K99" s="8">
        <f t="shared" si="23"/>
        <v>-8.4745762711864181E-3</v>
      </c>
      <c r="L99" s="8">
        <f t="shared" si="24"/>
        <v>1</v>
      </c>
      <c r="M99" s="17">
        <f t="shared" si="16"/>
        <v>176470.58823529413</v>
      </c>
      <c r="N99">
        <v>26.7</v>
      </c>
      <c r="O99" s="8">
        <f>N99/N98-1</f>
        <v>-3.0148928441700029E-2</v>
      </c>
      <c r="P99" s="8">
        <f>N99/N$4</f>
        <v>1.1376224968044313</v>
      </c>
      <c r="Q99" s="17">
        <f t="shared" si="17"/>
        <v>200756.91120078199</v>
      </c>
      <c r="R99" s="17">
        <f t="shared" si="18"/>
        <v>1426396.5648817273</v>
      </c>
      <c r="S99" s="7">
        <f t="shared" si="25"/>
        <v>-8.0264781155906517E-3</v>
      </c>
      <c r="T99" s="17"/>
      <c r="V99" s="17"/>
    </row>
    <row r="100" spans="1:22">
      <c r="A100" s="1">
        <v>41050</v>
      </c>
      <c r="B100">
        <v>10.71</v>
      </c>
      <c r="C100" s="8">
        <f t="shared" si="19"/>
        <v>6.4612326043737678E-2</v>
      </c>
      <c r="D100" s="8">
        <f t="shared" si="20"/>
        <v>2.091796875</v>
      </c>
      <c r="E100" s="17">
        <f t="shared" si="14"/>
        <v>246093.75</v>
      </c>
      <c r="F100">
        <v>31.35</v>
      </c>
      <c r="G100" s="8">
        <f t="shared" si="21"/>
        <v>2.8880866425992968E-2</v>
      </c>
      <c r="H100" s="8">
        <f t="shared" si="22"/>
        <v>1.5897565922920893</v>
      </c>
      <c r="I100" s="17">
        <f t="shared" si="15"/>
        <v>841635.84297816502</v>
      </c>
      <c r="J100">
        <v>2.37</v>
      </c>
      <c r="K100" s="8">
        <f t="shared" si="23"/>
        <v>1.2820512820512997E-2</v>
      </c>
      <c r="L100" s="8">
        <f t="shared" si="24"/>
        <v>1.012820512820513</v>
      </c>
      <c r="M100" s="17">
        <f t="shared" si="16"/>
        <v>178733.03167420818</v>
      </c>
      <c r="N100">
        <v>28.62</v>
      </c>
      <c r="O100" s="8">
        <f>N100/N99-1</f>
        <v>7.1910112359550693E-2</v>
      </c>
      <c r="P100" s="8">
        <f>N100/N$4</f>
        <v>1.2194290583723904</v>
      </c>
      <c r="Q100" s="17">
        <f t="shared" si="17"/>
        <v>215193.36324218655</v>
      </c>
      <c r="R100" s="17">
        <f t="shared" si="18"/>
        <v>1481655.9878945597</v>
      </c>
      <c r="S100" s="7">
        <f t="shared" si="25"/>
        <v>3.8740574937808026E-2</v>
      </c>
      <c r="T100" s="17"/>
      <c r="V100" s="17"/>
    </row>
    <row r="101" spans="1:22">
      <c r="A101" s="1">
        <v>41051</v>
      </c>
      <c r="B101">
        <v>10.62</v>
      </c>
      <c r="C101" s="8">
        <f t="shared" si="19"/>
        <v>-8.4033613445380073E-3</v>
      </c>
      <c r="D101" s="8">
        <f t="shared" si="20"/>
        <v>2.07421875</v>
      </c>
      <c r="E101" s="17">
        <f t="shared" si="14"/>
        <v>244025.73529411765</v>
      </c>
      <c r="F101">
        <v>29.29</v>
      </c>
      <c r="G101" s="8">
        <f t="shared" si="21"/>
        <v>-6.5709728867623718E-2</v>
      </c>
      <c r="H101" s="8">
        <f t="shared" si="22"/>
        <v>1.4852941176470589</v>
      </c>
      <c r="I101" s="17">
        <f t="shared" si="15"/>
        <v>786332.17993079592</v>
      </c>
      <c r="J101">
        <v>2.41</v>
      </c>
      <c r="K101" s="8">
        <f t="shared" si="23"/>
        <v>1.6877637130801704E-2</v>
      </c>
      <c r="L101" s="8">
        <f t="shared" si="24"/>
        <v>1.02991452991453</v>
      </c>
      <c r="M101" s="17">
        <f t="shared" si="16"/>
        <v>181749.62292609355</v>
      </c>
      <c r="N101">
        <v>27.92</v>
      </c>
      <c r="O101" s="8">
        <f>N101/N100-1</f>
        <v>-2.4458420684835724E-2</v>
      </c>
      <c r="P101" s="8">
        <f>N101/N$4</f>
        <v>1.1896037494674054</v>
      </c>
      <c r="Q101" s="17">
        <f t="shared" si="17"/>
        <v>209930.07343542451</v>
      </c>
      <c r="R101" s="17">
        <f t="shared" si="18"/>
        <v>1422037.6115864317</v>
      </c>
      <c r="S101" s="7">
        <f t="shared" si="25"/>
        <v>-4.0237664339916046E-2</v>
      </c>
      <c r="T101" s="17"/>
      <c r="V101" s="17"/>
    </row>
    <row r="102" spans="1:22">
      <c r="A102" s="1">
        <v>41052</v>
      </c>
      <c r="B102">
        <v>11</v>
      </c>
      <c r="C102" s="8">
        <f t="shared" si="19"/>
        <v>3.5781544256120679E-2</v>
      </c>
      <c r="D102" s="8">
        <f t="shared" si="20"/>
        <v>2.1484375</v>
      </c>
      <c r="E102" s="17">
        <f t="shared" si="14"/>
        <v>252757.35294117648</v>
      </c>
      <c r="F102">
        <v>27.46</v>
      </c>
      <c r="G102" s="8">
        <f t="shared" si="21"/>
        <v>-6.2478661659269297E-2</v>
      </c>
      <c r="H102" s="8">
        <f t="shared" si="22"/>
        <v>1.3924949290060853</v>
      </c>
      <c r="I102" s="17">
        <f t="shared" si="15"/>
        <v>737203.19770910405</v>
      </c>
      <c r="J102">
        <v>2.46</v>
      </c>
      <c r="K102" s="8">
        <f t="shared" si="23"/>
        <v>2.0746887966804906E-2</v>
      </c>
      <c r="L102" s="8">
        <f t="shared" si="24"/>
        <v>1.0512820512820513</v>
      </c>
      <c r="M102" s="17">
        <f t="shared" si="16"/>
        <v>185520.36199095024</v>
      </c>
      <c r="N102">
        <v>28.88</v>
      </c>
      <c r="O102" s="8">
        <f>N102/N101-1</f>
        <v>3.4383954154727725E-2</v>
      </c>
      <c r="P102" s="8">
        <f>N102/N$4</f>
        <v>1.2305070302513847</v>
      </c>
      <c r="Q102" s="17">
        <f t="shared" si="17"/>
        <v>217148.29945612673</v>
      </c>
      <c r="R102" s="17">
        <f t="shared" si="18"/>
        <v>1392629.2120973575</v>
      </c>
      <c r="S102" s="7">
        <f t="shared" si="25"/>
        <v>-2.0680465305179974E-2</v>
      </c>
      <c r="T102" s="17"/>
      <c r="V102" s="17"/>
    </row>
    <row r="103" spans="1:22">
      <c r="A103" s="1">
        <v>41053</v>
      </c>
      <c r="B103">
        <v>12.16</v>
      </c>
      <c r="C103" s="8">
        <f t="shared" si="19"/>
        <v>0.10545454545454547</v>
      </c>
      <c r="D103" s="8">
        <f t="shared" si="20"/>
        <v>2.375</v>
      </c>
      <c r="E103" s="17">
        <f t="shared" si="14"/>
        <v>279411.76470588235</v>
      </c>
      <c r="F103">
        <v>27.17</v>
      </c>
      <c r="G103" s="8">
        <f t="shared" si="21"/>
        <v>-1.0560815731973761E-2</v>
      </c>
      <c r="H103" s="8">
        <f t="shared" si="22"/>
        <v>1.3777890466531442</v>
      </c>
      <c r="I103" s="17">
        <f t="shared" si="15"/>
        <v>729417.73058107635</v>
      </c>
      <c r="J103">
        <v>2.5299999999999998</v>
      </c>
      <c r="K103" s="8">
        <f t="shared" si="23"/>
        <v>2.8455284552845406E-2</v>
      </c>
      <c r="L103" s="8">
        <f t="shared" si="24"/>
        <v>1.0811965811965811</v>
      </c>
      <c r="M103" s="17">
        <f t="shared" si="16"/>
        <v>190799.39668174961</v>
      </c>
      <c r="N103">
        <v>29.07</v>
      </c>
      <c r="O103" s="8">
        <f>N103/N102-1</f>
        <v>6.5789473684210176E-3</v>
      </c>
      <c r="P103" s="8">
        <f>N103/N$4</f>
        <v>1.2386024712398809</v>
      </c>
      <c r="Q103" s="17">
        <f t="shared" si="17"/>
        <v>218576.90668939074</v>
      </c>
      <c r="R103" s="17">
        <f t="shared" si="18"/>
        <v>1418205.7986580993</v>
      </c>
      <c r="S103" s="7">
        <f t="shared" si="25"/>
        <v>1.8365682938836558E-2</v>
      </c>
      <c r="T103" s="17"/>
      <c r="V103" s="17"/>
    </row>
    <row r="104" spans="1:22">
      <c r="A104" s="1">
        <v>41054</v>
      </c>
      <c r="B104">
        <v>12.3</v>
      </c>
      <c r="C104" s="8">
        <f t="shared" si="19"/>
        <v>1.1513157894736947E-2</v>
      </c>
      <c r="D104" s="8">
        <f t="shared" si="20"/>
        <v>2.40234375</v>
      </c>
      <c r="E104" s="17">
        <f t="shared" si="14"/>
        <v>282628.67647058825</v>
      </c>
      <c r="F104">
        <v>26.56</v>
      </c>
      <c r="G104" s="8">
        <f t="shared" si="21"/>
        <v>-2.2451232977548918E-2</v>
      </c>
      <c r="H104" s="8">
        <f t="shared" si="22"/>
        <v>1.3468559837728196</v>
      </c>
      <c r="I104" s="17">
        <f t="shared" si="15"/>
        <v>713041.40317384573</v>
      </c>
      <c r="J104">
        <v>2.62</v>
      </c>
      <c r="K104" s="8">
        <f t="shared" si="23"/>
        <v>3.5573122529644285E-2</v>
      </c>
      <c r="L104" s="8">
        <f t="shared" si="24"/>
        <v>1.1196581196581197</v>
      </c>
      <c r="M104" s="17">
        <f t="shared" si="16"/>
        <v>197586.72699849171</v>
      </c>
      <c r="N104">
        <v>29.21</v>
      </c>
      <c r="O104" s="8">
        <f>N104/N103-1</f>
        <v>4.8159614723082278E-3</v>
      </c>
      <c r="P104" s="8">
        <f>N104/N$4</f>
        <v>1.2445675330208779</v>
      </c>
      <c r="Q104" s="17">
        <f t="shared" si="17"/>
        <v>219629.56465074315</v>
      </c>
      <c r="R104" s="17">
        <f t="shared" si="18"/>
        <v>1412886.3712936686</v>
      </c>
      <c r="S104" s="7">
        <f t="shared" si="25"/>
        <v>-3.7508148460990709E-3</v>
      </c>
      <c r="T104" s="17"/>
      <c r="V104" s="17"/>
    </row>
    <row r="105" spans="1:22">
      <c r="A105" s="1">
        <v>41058</v>
      </c>
      <c r="B105">
        <v>12.62</v>
      </c>
      <c r="C105" s="8">
        <f t="shared" si="19"/>
        <v>2.6016260162601501E-2</v>
      </c>
      <c r="D105" s="8">
        <f t="shared" si="20"/>
        <v>2.46484375</v>
      </c>
      <c r="E105" s="17">
        <f t="shared" si="14"/>
        <v>289981.61764705885</v>
      </c>
      <c r="F105">
        <v>26.67</v>
      </c>
      <c r="G105" s="8">
        <f t="shared" si="21"/>
        <v>4.141566265060348E-3</v>
      </c>
      <c r="H105" s="8">
        <f t="shared" si="22"/>
        <v>1.3524340770791077</v>
      </c>
      <c r="I105" s="17">
        <f t="shared" si="15"/>
        <v>715994.51139482181</v>
      </c>
      <c r="J105">
        <v>2.67</v>
      </c>
      <c r="K105" s="8">
        <f t="shared" si="23"/>
        <v>1.9083969465648831E-2</v>
      </c>
      <c r="L105" s="8">
        <f t="shared" si="24"/>
        <v>1.141025641025641</v>
      </c>
      <c r="M105" s="17">
        <f t="shared" si="16"/>
        <v>201357.4660633484</v>
      </c>
      <c r="N105">
        <v>29.2</v>
      </c>
      <c r="O105" s="8">
        <f>N105/N104-1</f>
        <v>-3.4234851078407402E-4</v>
      </c>
      <c r="P105" s="8">
        <f>N105/N$4</f>
        <v>1.2441414571793779</v>
      </c>
      <c r="Q105" s="17">
        <f t="shared" si="17"/>
        <v>219554.37479636082</v>
      </c>
      <c r="R105" s="17">
        <f t="shared" si="18"/>
        <v>1426887.9699015897</v>
      </c>
      <c r="S105" s="7">
        <f t="shared" si="25"/>
        <v>9.9099254493486555E-3</v>
      </c>
      <c r="T105" s="17"/>
      <c r="V105" s="17"/>
    </row>
    <row r="106" spans="1:22">
      <c r="A106" s="1">
        <v>41059</v>
      </c>
      <c r="B106">
        <v>12.69</v>
      </c>
      <c r="C106" s="8">
        <f t="shared" si="19"/>
        <v>5.5467511885896048E-3</v>
      </c>
      <c r="D106" s="8">
        <f t="shared" si="20"/>
        <v>2.478515625</v>
      </c>
      <c r="E106" s="17">
        <f t="shared" si="14"/>
        <v>291590.07352941175</v>
      </c>
      <c r="F106">
        <v>25.79</v>
      </c>
      <c r="G106" s="8">
        <f t="shared" si="21"/>
        <v>-3.2995875515560602E-2</v>
      </c>
      <c r="H106" s="8">
        <f t="shared" si="22"/>
        <v>1.3078093306288032</v>
      </c>
      <c r="I106" s="17">
        <f t="shared" si="15"/>
        <v>692369.64562701352</v>
      </c>
      <c r="J106">
        <v>2.58</v>
      </c>
      <c r="K106" s="8">
        <f t="shared" si="23"/>
        <v>-3.3707865168539297E-2</v>
      </c>
      <c r="L106" s="8">
        <f t="shared" si="24"/>
        <v>1.1025641025641026</v>
      </c>
      <c r="M106" s="17">
        <f t="shared" si="16"/>
        <v>194570.13574660636</v>
      </c>
      <c r="N106">
        <v>29.25</v>
      </c>
      <c r="O106" s="8">
        <f>N106/N105-1</f>
        <v>1.712328767123239E-3</v>
      </c>
      <c r="P106" s="8">
        <f>N106/N$4</f>
        <v>1.246271836386877</v>
      </c>
      <c r="Q106" s="17">
        <f t="shared" si="17"/>
        <v>219930.32406827243</v>
      </c>
      <c r="R106" s="17">
        <f t="shared" si="18"/>
        <v>1398460.1789713041</v>
      </c>
      <c r="S106" s="7">
        <f t="shared" si="25"/>
        <v>-1.9922931253142595E-2</v>
      </c>
      <c r="T106" s="17"/>
      <c r="V106" s="17"/>
    </row>
    <row r="107" spans="1:22">
      <c r="A107" s="1">
        <v>41060</v>
      </c>
      <c r="B107">
        <v>13.22</v>
      </c>
      <c r="C107" s="8">
        <f t="shared" si="19"/>
        <v>4.1765169424744064E-2</v>
      </c>
      <c r="D107" s="8">
        <f t="shared" si="20"/>
        <v>2.58203125</v>
      </c>
      <c r="E107" s="17">
        <f t="shared" si="14"/>
        <v>303768.3823529412</v>
      </c>
      <c r="F107">
        <v>25.44</v>
      </c>
      <c r="G107" s="8">
        <f t="shared" si="21"/>
        <v>-1.3571151609150789E-2</v>
      </c>
      <c r="H107" s="8">
        <f t="shared" si="22"/>
        <v>1.2900608519269778</v>
      </c>
      <c r="I107" s="17">
        <f t="shared" si="15"/>
        <v>682973.39219663537</v>
      </c>
      <c r="J107">
        <v>2.57</v>
      </c>
      <c r="K107" s="8">
        <f t="shared" si="23"/>
        <v>-3.8759689922481799E-3</v>
      </c>
      <c r="L107" s="8">
        <f t="shared" si="24"/>
        <v>1.0982905982905984</v>
      </c>
      <c r="M107" s="17">
        <f t="shared" si="16"/>
        <v>193815.98793363501</v>
      </c>
      <c r="N107">
        <v>28.38</v>
      </c>
      <c r="O107" s="8">
        <f>N107/N106-1</f>
        <v>-2.9743589743589816E-2</v>
      </c>
      <c r="P107" s="8">
        <f>N107/N$4</f>
        <v>1.2092032381763955</v>
      </c>
      <c r="Q107" s="17">
        <f t="shared" si="17"/>
        <v>213388.80673701098</v>
      </c>
      <c r="R107" s="17">
        <f t="shared" si="18"/>
        <v>1393946.5692202228</v>
      </c>
      <c r="S107" s="7">
        <f t="shared" si="25"/>
        <v>-3.2275568650095288E-3</v>
      </c>
      <c r="T107" s="17"/>
      <c r="V107" s="17"/>
    </row>
    <row r="108" spans="1:22">
      <c r="A108" s="1">
        <v>41061</v>
      </c>
      <c r="B108">
        <v>12.64</v>
      </c>
      <c r="C108" s="8">
        <f t="shared" si="19"/>
        <v>-4.3872919818456868E-2</v>
      </c>
      <c r="D108" s="8">
        <f t="shared" si="20"/>
        <v>2.46875</v>
      </c>
      <c r="E108" s="17">
        <f t="shared" si="14"/>
        <v>290441.17647058825</v>
      </c>
      <c r="F108">
        <v>24.7</v>
      </c>
      <c r="G108" s="8">
        <f t="shared" si="21"/>
        <v>-2.9088050314465486E-2</v>
      </c>
      <c r="H108" s="8">
        <f t="shared" si="22"/>
        <v>1.2525354969574036</v>
      </c>
      <c r="I108" s="17">
        <f t="shared" si="15"/>
        <v>663107.02780097851</v>
      </c>
      <c r="J108">
        <v>2.5099999999999998</v>
      </c>
      <c r="K108" s="8">
        <f t="shared" si="23"/>
        <v>-2.3346303501945553E-2</v>
      </c>
      <c r="L108" s="8">
        <f t="shared" si="24"/>
        <v>1.0726495726495726</v>
      </c>
      <c r="M108" s="17">
        <f t="shared" si="16"/>
        <v>189291.10105580694</v>
      </c>
      <c r="N108">
        <v>28.57</v>
      </c>
      <c r="O108" s="8">
        <f>N108/N107-1</f>
        <v>6.6948555320649472E-3</v>
      </c>
      <c r="P108" s="8">
        <f>N108/N$4</f>
        <v>1.2172986791648914</v>
      </c>
      <c r="Q108" s="17">
        <f t="shared" si="17"/>
        <v>214817.41397027497</v>
      </c>
      <c r="R108" s="17">
        <f t="shared" si="18"/>
        <v>1357656.7192976489</v>
      </c>
      <c r="S108" s="7">
        <f t="shared" si="25"/>
        <v>-2.6033888761514357E-2</v>
      </c>
      <c r="T108" s="17"/>
      <c r="V108" s="17"/>
    </row>
    <row r="109" spans="1:22">
      <c r="A109" s="1">
        <v>41064</v>
      </c>
      <c r="B109">
        <v>11.18</v>
      </c>
      <c r="C109" s="8">
        <f t="shared" si="19"/>
        <v>-0.11550632911392411</v>
      </c>
      <c r="D109" s="8">
        <f t="shared" si="20"/>
        <v>2.18359375</v>
      </c>
      <c r="E109" s="17">
        <f t="shared" si="14"/>
        <v>256893.38235294117</v>
      </c>
      <c r="F109">
        <v>24.27</v>
      </c>
      <c r="G109" s="8">
        <f t="shared" si="21"/>
        <v>-1.7408906882591113E-2</v>
      </c>
      <c r="H109" s="8">
        <f t="shared" si="22"/>
        <v>1.2307302231237323</v>
      </c>
      <c r="I109" s="17">
        <f t="shared" si="15"/>
        <v>651563.0593007995</v>
      </c>
      <c r="J109">
        <v>2.54</v>
      </c>
      <c r="K109" s="8">
        <f t="shared" si="23"/>
        <v>1.195219123505975E-2</v>
      </c>
      <c r="L109" s="8">
        <f t="shared" si="24"/>
        <v>1.0854700854700856</v>
      </c>
      <c r="M109" s="17">
        <f t="shared" si="16"/>
        <v>191553.54449472099</v>
      </c>
      <c r="N109">
        <v>27.5</v>
      </c>
      <c r="O109" s="8">
        <f>N109/N108-1</f>
        <v>-3.7451872593629698E-2</v>
      </c>
      <c r="P109" s="8">
        <f>N109/N$4</f>
        <v>1.1717085641244143</v>
      </c>
      <c r="Q109" s="17">
        <f t="shared" si="17"/>
        <v>206772.09955136722</v>
      </c>
      <c r="R109" s="17">
        <f t="shared" si="18"/>
        <v>1306782.0856998288</v>
      </c>
      <c r="S109" s="7">
        <f t="shared" si="25"/>
        <v>-3.7472383758494487E-2</v>
      </c>
      <c r="T109" s="17"/>
      <c r="V109" s="17"/>
    </row>
    <row r="110" spans="1:22">
      <c r="A110" s="1">
        <v>41065</v>
      </c>
      <c r="B110">
        <v>11.62</v>
      </c>
      <c r="C110" s="8">
        <f t="shared" si="19"/>
        <v>3.9355992844364973E-2</v>
      </c>
      <c r="D110" s="8">
        <f t="shared" si="20"/>
        <v>2.26953125</v>
      </c>
      <c r="E110" s="17">
        <f t="shared" si="14"/>
        <v>267003.67647058825</v>
      </c>
      <c r="F110">
        <v>24.1</v>
      </c>
      <c r="G110" s="8">
        <f t="shared" si="21"/>
        <v>-7.0045323444580809E-3</v>
      </c>
      <c r="H110" s="8">
        <f t="shared" si="22"/>
        <v>1.2221095334685599</v>
      </c>
      <c r="I110" s="17">
        <f t="shared" si="15"/>
        <v>646999.16477747296</v>
      </c>
      <c r="J110">
        <v>2.5299999999999998</v>
      </c>
      <c r="K110" s="8">
        <f t="shared" si="23"/>
        <v>-3.9370078740158521E-3</v>
      </c>
      <c r="L110" s="8">
        <f t="shared" si="24"/>
        <v>1.0811965811965811</v>
      </c>
      <c r="M110" s="17">
        <f t="shared" si="16"/>
        <v>190799.39668174961</v>
      </c>
      <c r="N110">
        <v>28.64</v>
      </c>
      <c r="O110" s="8">
        <f>N110/N109-1</f>
        <v>4.1454545454545411E-2</v>
      </c>
      <c r="P110" s="8">
        <f>N110/N$4</f>
        <v>1.2202812100553899</v>
      </c>
      <c r="Q110" s="17">
        <f t="shared" si="17"/>
        <v>215343.74295095119</v>
      </c>
      <c r="R110" s="17">
        <f t="shared" si="18"/>
        <v>1320145.980880762</v>
      </c>
      <c r="S110" s="7">
        <f t="shared" si="25"/>
        <v>1.0226567479899584E-2</v>
      </c>
      <c r="T110" s="17"/>
      <c r="V110" s="17"/>
    </row>
    <row r="111" spans="1:22">
      <c r="A111" s="1">
        <v>41066</v>
      </c>
      <c r="B111">
        <v>11.78</v>
      </c>
      <c r="C111" s="8">
        <f t="shared" si="19"/>
        <v>1.3769363166953541E-2</v>
      </c>
      <c r="D111" s="8">
        <f t="shared" si="20"/>
        <v>2.30078125</v>
      </c>
      <c r="E111" s="17">
        <f t="shared" si="14"/>
        <v>270680.14705882355</v>
      </c>
      <c r="F111">
        <v>24.62</v>
      </c>
      <c r="G111" s="8">
        <f t="shared" si="21"/>
        <v>2.1576763485477102E-2</v>
      </c>
      <c r="H111" s="8">
        <f t="shared" si="22"/>
        <v>1.2484787018255579</v>
      </c>
      <c r="I111" s="17">
        <f t="shared" si="15"/>
        <v>660959.31273117778</v>
      </c>
      <c r="J111">
        <v>2.72</v>
      </c>
      <c r="K111" s="8">
        <f t="shared" si="23"/>
        <v>7.5098814229249244E-2</v>
      </c>
      <c r="L111" s="8">
        <f t="shared" si="24"/>
        <v>1.1623931623931625</v>
      </c>
      <c r="M111" s="17">
        <f t="shared" si="16"/>
        <v>205128.20512820515</v>
      </c>
      <c r="N111">
        <v>29.89</v>
      </c>
      <c r="O111" s="8">
        <f>N111/N110-1</f>
        <v>4.3645251396648099E-2</v>
      </c>
      <c r="P111" s="8">
        <f>N111/N$4</f>
        <v>1.2735406902428632</v>
      </c>
      <c r="Q111" s="17">
        <f t="shared" si="17"/>
        <v>224742.47474874058</v>
      </c>
      <c r="R111" s="17">
        <f t="shared" si="18"/>
        <v>1361510.1396669473</v>
      </c>
      <c r="S111" s="7">
        <f t="shared" si="25"/>
        <v>3.1333018760992148E-2</v>
      </c>
      <c r="T111" s="17"/>
      <c r="V111" s="17"/>
    </row>
    <row r="112" spans="1:22">
      <c r="A112" s="1">
        <v>41067</v>
      </c>
      <c r="B112">
        <v>11.28</v>
      </c>
      <c r="C112" s="8">
        <f t="shared" si="19"/>
        <v>-4.2444821731748683E-2</v>
      </c>
      <c r="D112" s="8">
        <f t="shared" si="20"/>
        <v>2.203125</v>
      </c>
      <c r="E112" s="17">
        <f t="shared" si="14"/>
        <v>259191.17647058822</v>
      </c>
      <c r="F112">
        <v>24.25</v>
      </c>
      <c r="G112" s="8">
        <f t="shared" si="21"/>
        <v>-1.502843216896832E-2</v>
      </c>
      <c r="H112" s="8">
        <f t="shared" si="22"/>
        <v>1.2297160243407708</v>
      </c>
      <c r="I112" s="17">
        <f t="shared" si="15"/>
        <v>651026.13053334935</v>
      </c>
      <c r="J112">
        <v>2.74</v>
      </c>
      <c r="K112" s="8">
        <f t="shared" si="23"/>
        <v>7.3529411764705621E-3</v>
      </c>
      <c r="L112" s="8">
        <f t="shared" si="24"/>
        <v>1.170940170940171</v>
      </c>
      <c r="M112" s="17">
        <f t="shared" si="16"/>
        <v>206636.50075414783</v>
      </c>
      <c r="N112">
        <v>29.6</v>
      </c>
      <c r="O112" s="8">
        <f>N112/N111-1</f>
        <v>-9.7022415523586591E-3</v>
      </c>
      <c r="P112" s="8">
        <f>N112/N$4</f>
        <v>1.2611844908393695</v>
      </c>
      <c r="Q112" s="17">
        <f t="shared" si="17"/>
        <v>222561.96897165343</v>
      </c>
      <c r="R112" s="17">
        <f t="shared" si="18"/>
        <v>1339415.7767297388</v>
      </c>
      <c r="S112" s="7">
        <f t="shared" si="25"/>
        <v>-1.6227835763759524E-2</v>
      </c>
      <c r="T112" s="17"/>
      <c r="V112" s="17"/>
    </row>
    <row r="113" spans="1:22">
      <c r="A113" s="1">
        <v>41068</v>
      </c>
      <c r="B113">
        <v>12.15</v>
      </c>
      <c r="C113" s="8">
        <f t="shared" si="19"/>
        <v>7.7127659574468099E-2</v>
      </c>
      <c r="D113" s="8">
        <f t="shared" si="20"/>
        <v>2.373046875</v>
      </c>
      <c r="E113" s="17">
        <f t="shared" si="14"/>
        <v>279181.98529411765</v>
      </c>
      <c r="F113">
        <v>24.56</v>
      </c>
      <c r="G113" s="8">
        <f t="shared" si="21"/>
        <v>1.2783505154639219E-2</v>
      </c>
      <c r="H113" s="8">
        <f t="shared" si="22"/>
        <v>1.2454361054766734</v>
      </c>
      <c r="I113" s="17">
        <f t="shared" si="15"/>
        <v>659348.5264288272</v>
      </c>
      <c r="J113">
        <v>2.98</v>
      </c>
      <c r="K113" s="8">
        <f t="shared" si="23"/>
        <v>8.7591240875912302E-2</v>
      </c>
      <c r="L113" s="8">
        <f t="shared" si="24"/>
        <v>1.2735042735042736</v>
      </c>
      <c r="M113" s="17">
        <f t="shared" si="16"/>
        <v>224736.04826546006</v>
      </c>
      <c r="N113">
        <v>30.33</v>
      </c>
      <c r="O113" s="8">
        <f>N113/N112-1</f>
        <v>2.4662162162162105E-2</v>
      </c>
      <c r="P113" s="8">
        <f>N113/N$4</f>
        <v>1.2922880272688539</v>
      </c>
      <c r="Q113" s="17">
        <f t="shared" si="17"/>
        <v>228050.82834156248</v>
      </c>
      <c r="R113" s="17">
        <f t="shared" si="18"/>
        <v>1391317.3883299676</v>
      </c>
      <c r="S113" s="7">
        <f t="shared" si="25"/>
        <v>3.8749440242483724E-2</v>
      </c>
      <c r="T113" s="17"/>
      <c r="V113" s="17"/>
    </row>
    <row r="114" spans="1:22">
      <c r="A114" s="1">
        <v>41071</v>
      </c>
      <c r="B114">
        <v>11.36</v>
      </c>
      <c r="C114" s="8">
        <f t="shared" si="19"/>
        <v>-6.5020576131687324E-2</v>
      </c>
      <c r="D114" s="8">
        <f t="shared" si="20"/>
        <v>2.21875</v>
      </c>
      <c r="E114" s="17">
        <f t="shared" si="14"/>
        <v>261029.41176470587</v>
      </c>
      <c r="F114">
        <v>23.95</v>
      </c>
      <c r="G114" s="8">
        <f t="shared" si="21"/>
        <v>-2.4837133550488555E-2</v>
      </c>
      <c r="H114" s="8">
        <f t="shared" si="22"/>
        <v>1.214503042596349</v>
      </c>
      <c r="I114" s="17">
        <f t="shared" si="15"/>
        <v>642972.19902159658</v>
      </c>
      <c r="J114">
        <v>2.83</v>
      </c>
      <c r="K114" s="8">
        <f t="shared" si="23"/>
        <v>-5.0335570469798641E-2</v>
      </c>
      <c r="L114" s="8">
        <f t="shared" si="24"/>
        <v>1.2094017094017095</v>
      </c>
      <c r="M114" s="17">
        <f t="shared" si="16"/>
        <v>213423.83107088992</v>
      </c>
      <c r="N114">
        <v>30.01</v>
      </c>
      <c r="O114" s="8">
        <f>N114/N113-1</f>
        <v>-1.055060995713808E-2</v>
      </c>
      <c r="P114" s="8">
        <f>N114/N$4</f>
        <v>1.2786536003408608</v>
      </c>
      <c r="Q114" s="17">
        <f t="shared" si="17"/>
        <v>225644.75300132838</v>
      </c>
      <c r="R114" s="17">
        <f t="shared" si="18"/>
        <v>1343070.1948585208</v>
      </c>
      <c r="S114" s="7">
        <f t="shared" si="25"/>
        <v>-3.4677345281624916E-2</v>
      </c>
      <c r="T114" s="17"/>
      <c r="V114" s="17"/>
    </row>
    <row r="115" spans="1:22">
      <c r="A115" s="1">
        <v>41072</v>
      </c>
      <c r="B115">
        <v>11.43</v>
      </c>
      <c r="C115" s="8">
        <f t="shared" si="19"/>
        <v>6.1619718309859906E-3</v>
      </c>
      <c r="D115" s="8">
        <f t="shared" si="20"/>
        <v>2.232421875</v>
      </c>
      <c r="E115" s="17">
        <f t="shared" si="14"/>
        <v>262637.86764705885</v>
      </c>
      <c r="F115">
        <v>24.54</v>
      </c>
      <c r="G115" s="8">
        <f t="shared" si="21"/>
        <v>2.4634655532359107E-2</v>
      </c>
      <c r="H115" s="8">
        <f t="shared" si="22"/>
        <v>1.2444219066937119</v>
      </c>
      <c r="I115" s="17">
        <f t="shared" si="15"/>
        <v>658811.59766137693</v>
      </c>
      <c r="J115">
        <v>2.92</v>
      </c>
      <c r="K115" s="8">
        <f t="shared" si="23"/>
        <v>3.180212014134276E-2</v>
      </c>
      <c r="L115" s="8">
        <f t="shared" si="24"/>
        <v>1.2478632478632479</v>
      </c>
      <c r="M115" s="17">
        <f t="shared" si="16"/>
        <v>220211.16138763199</v>
      </c>
      <c r="N115">
        <v>30.84</v>
      </c>
      <c r="O115" s="8">
        <f>N115/N114-1</f>
        <v>2.7657447517494216E-2</v>
      </c>
      <c r="P115" s="8">
        <f>N115/N$4</f>
        <v>1.314017895185343</v>
      </c>
      <c r="Q115" s="17">
        <f t="shared" si="17"/>
        <v>231885.51091506053</v>
      </c>
      <c r="R115" s="17">
        <f t="shared" si="18"/>
        <v>1373546.1376111282</v>
      </c>
      <c r="S115" s="7">
        <f t="shared" si="25"/>
        <v>2.2691250888653425E-2</v>
      </c>
      <c r="T115" s="17"/>
      <c r="V115" s="17"/>
    </row>
    <row r="116" spans="1:22">
      <c r="A116" s="1">
        <v>41073</v>
      </c>
      <c r="B116">
        <v>11.97</v>
      </c>
      <c r="C116" s="8">
        <f t="shared" si="19"/>
        <v>4.7244094488189115E-2</v>
      </c>
      <c r="D116" s="8">
        <f t="shared" si="20"/>
        <v>2.337890625</v>
      </c>
      <c r="E116" s="17">
        <f t="shared" si="14"/>
        <v>275045.95588235295</v>
      </c>
      <c r="F116">
        <v>24.03</v>
      </c>
      <c r="G116" s="8">
        <f t="shared" si="21"/>
        <v>-2.0782396088019461E-2</v>
      </c>
      <c r="H116" s="8">
        <f t="shared" si="22"/>
        <v>1.2185598377281948</v>
      </c>
      <c r="I116" s="17">
        <f t="shared" si="15"/>
        <v>645119.91409139731</v>
      </c>
      <c r="J116">
        <v>2.94</v>
      </c>
      <c r="K116" s="8">
        <f t="shared" si="23"/>
        <v>6.8493150684931781E-3</v>
      </c>
      <c r="L116" s="8">
        <f t="shared" si="24"/>
        <v>1.2564102564102564</v>
      </c>
      <c r="M116" s="17">
        <f t="shared" si="16"/>
        <v>221719.45701357466</v>
      </c>
      <c r="N116">
        <v>30.67</v>
      </c>
      <c r="O116" s="8">
        <f>N116/N115-1</f>
        <v>-5.5123216601815628E-3</v>
      </c>
      <c r="P116" s="8">
        <f>N116/N$4</f>
        <v>1.3067746058798468</v>
      </c>
      <c r="Q116" s="17">
        <f t="shared" si="17"/>
        <v>230607.28339056121</v>
      </c>
      <c r="R116" s="17">
        <f t="shared" si="18"/>
        <v>1372492.6103778861</v>
      </c>
      <c r="S116" s="7">
        <f t="shared" si="25"/>
        <v>-7.6701262840306317E-4</v>
      </c>
      <c r="T116" s="17"/>
      <c r="V116" s="17"/>
    </row>
    <row r="117" spans="1:22">
      <c r="A117" s="1">
        <v>41074</v>
      </c>
      <c r="B117">
        <v>12.48</v>
      </c>
      <c r="C117" s="8">
        <f t="shared" si="19"/>
        <v>4.2606516290726759E-2</v>
      </c>
      <c r="D117" s="8">
        <f t="shared" si="20"/>
        <v>2.4375</v>
      </c>
      <c r="E117" s="17">
        <f t="shared" si="14"/>
        <v>286764.70588235295</v>
      </c>
      <c r="F117">
        <v>24.18</v>
      </c>
      <c r="G117" s="8">
        <f t="shared" si="21"/>
        <v>6.2421972534332237E-3</v>
      </c>
      <c r="H117" s="8">
        <f t="shared" si="22"/>
        <v>1.2261663286004056</v>
      </c>
      <c r="I117" s="17">
        <f t="shared" si="15"/>
        <v>649146.8798472737</v>
      </c>
      <c r="J117">
        <v>3.1</v>
      </c>
      <c r="K117" s="8">
        <f t="shared" si="23"/>
        <v>5.4421768707483054E-2</v>
      </c>
      <c r="L117" s="8">
        <f t="shared" si="24"/>
        <v>1.324786324786325</v>
      </c>
      <c r="M117" s="17">
        <f t="shared" si="16"/>
        <v>233785.82202111618</v>
      </c>
      <c r="N117">
        <v>31.02</v>
      </c>
      <c r="O117" s="8">
        <f>N117/N116-1</f>
        <v>1.1411803064884207E-2</v>
      </c>
      <c r="P117" s="8">
        <f>N117/N$4</f>
        <v>1.3216872603323393</v>
      </c>
      <c r="Q117" s="17">
        <f t="shared" si="17"/>
        <v>233238.92829394224</v>
      </c>
      <c r="R117" s="17">
        <f t="shared" si="18"/>
        <v>1402936.3360446852</v>
      </c>
      <c r="S117" s="7">
        <f t="shared" si="25"/>
        <v>2.2181340312219966E-2</v>
      </c>
      <c r="T117" s="17"/>
      <c r="V117" s="17"/>
    </row>
    <row r="118" spans="1:22">
      <c r="A118" s="1">
        <v>41075</v>
      </c>
      <c r="B118">
        <v>12.03</v>
      </c>
      <c r="C118" s="8">
        <f t="shared" si="19"/>
        <v>-3.6057692307692402E-2</v>
      </c>
      <c r="D118" s="8">
        <f t="shared" si="20"/>
        <v>2.349609375</v>
      </c>
      <c r="E118" s="17">
        <f t="shared" si="14"/>
        <v>276424.6323529412</v>
      </c>
      <c r="F118">
        <v>24.36</v>
      </c>
      <c r="G118" s="8">
        <f t="shared" si="21"/>
        <v>7.4441687344912744E-3</v>
      </c>
      <c r="H118" s="8">
        <f t="shared" si="22"/>
        <v>1.2352941176470589</v>
      </c>
      <c r="I118" s="17">
        <f t="shared" si="15"/>
        <v>653979.23875432531</v>
      </c>
      <c r="J118">
        <v>3.09</v>
      </c>
      <c r="K118" s="8">
        <f t="shared" si="23"/>
        <v>-3.225806451612967E-3</v>
      </c>
      <c r="L118" s="8">
        <f t="shared" si="24"/>
        <v>1.3205128205128205</v>
      </c>
      <c r="M118" s="17">
        <f t="shared" si="16"/>
        <v>233031.6742081448</v>
      </c>
      <c r="N118">
        <v>31.53</v>
      </c>
      <c r="O118" s="8">
        <f>N118/N117-1</f>
        <v>1.644100580270802E-2</v>
      </c>
      <c r="P118" s="8">
        <f>N118/N$4</f>
        <v>1.3434171282488283</v>
      </c>
      <c r="Q118" s="17">
        <f t="shared" si="17"/>
        <v>237073.61086744029</v>
      </c>
      <c r="R118" s="17">
        <f t="shared" si="18"/>
        <v>1400509.1561828516</v>
      </c>
      <c r="S118" s="7">
        <f t="shared" si="25"/>
        <v>-1.7300712794113826E-3</v>
      </c>
      <c r="T118" s="17"/>
      <c r="V118" s="17"/>
    </row>
    <row r="119" spans="1:22">
      <c r="A119" s="1">
        <v>41078</v>
      </c>
      <c r="B119">
        <v>12.5</v>
      </c>
      <c r="C119" s="8">
        <f t="shared" si="19"/>
        <v>3.9068994181213679E-2</v>
      </c>
      <c r="D119" s="8">
        <f t="shared" si="20"/>
        <v>2.44140625</v>
      </c>
      <c r="E119" s="17">
        <f t="shared" si="14"/>
        <v>287224.26470588235</v>
      </c>
      <c r="F119">
        <v>24.41</v>
      </c>
      <c r="G119" s="8">
        <f t="shared" si="21"/>
        <v>2.0525451559934016E-3</v>
      </c>
      <c r="H119" s="8">
        <f t="shared" si="22"/>
        <v>1.2378296146044625</v>
      </c>
      <c r="I119" s="17">
        <f t="shared" si="15"/>
        <v>655321.56067295081</v>
      </c>
      <c r="J119">
        <v>3.08</v>
      </c>
      <c r="K119" s="8">
        <f t="shared" si="23"/>
        <v>-3.2362459546925182E-3</v>
      </c>
      <c r="L119" s="8">
        <f t="shared" si="24"/>
        <v>1.3162393162393164</v>
      </c>
      <c r="M119" s="17">
        <f t="shared" si="16"/>
        <v>232277.52639517351</v>
      </c>
      <c r="N119">
        <v>31.27</v>
      </c>
      <c r="O119" s="8">
        <f>N119/N118-1</f>
        <v>-8.2461148112908944E-3</v>
      </c>
      <c r="P119" s="8">
        <f>N119/N$4</f>
        <v>1.3323391563698339</v>
      </c>
      <c r="Q119" s="17">
        <f t="shared" si="17"/>
        <v>235118.67465350011</v>
      </c>
      <c r="R119" s="17">
        <f t="shared" si="18"/>
        <v>1409942.0264275067</v>
      </c>
      <c r="S119" s="7">
        <f t="shared" si="25"/>
        <v>6.7353149410067648E-3</v>
      </c>
      <c r="T119" s="17"/>
      <c r="V119" s="17"/>
    </row>
    <row r="120" spans="1:22">
      <c r="A120" s="1">
        <v>41079</v>
      </c>
      <c r="B120">
        <v>12.7</v>
      </c>
      <c r="C120" s="8">
        <f t="shared" si="19"/>
        <v>1.6000000000000014E-2</v>
      </c>
      <c r="D120" s="8">
        <f t="shared" si="20"/>
        <v>2.48046875</v>
      </c>
      <c r="E120" s="17">
        <f t="shared" si="14"/>
        <v>291819.85294117645</v>
      </c>
      <c r="F120">
        <v>25.08</v>
      </c>
      <c r="G120" s="8">
        <f t="shared" si="21"/>
        <v>2.7447767308480087E-2</v>
      </c>
      <c r="H120" s="8">
        <f t="shared" si="22"/>
        <v>1.2718052738336714</v>
      </c>
      <c r="I120" s="17">
        <f t="shared" si="15"/>
        <v>673308.67438253202</v>
      </c>
      <c r="J120">
        <v>3.15</v>
      </c>
      <c r="K120" s="8">
        <f t="shared" si="23"/>
        <v>2.2727272727272707E-2</v>
      </c>
      <c r="L120" s="8">
        <f t="shared" si="24"/>
        <v>1.3461538461538463</v>
      </c>
      <c r="M120" s="17">
        <f t="shared" si="16"/>
        <v>237556.56108597288</v>
      </c>
      <c r="N120">
        <v>32.44</v>
      </c>
      <c r="O120" s="8">
        <f>N120/N119-1</f>
        <v>3.7416053725615628E-2</v>
      </c>
      <c r="P120" s="8">
        <f>N120/N$4</f>
        <v>1.3821900298253089</v>
      </c>
      <c r="Q120" s="17">
        <f t="shared" si="17"/>
        <v>243915.88761623099</v>
      </c>
      <c r="R120" s="17">
        <f t="shared" si="18"/>
        <v>1446600.9760259124</v>
      </c>
      <c r="S120" s="7">
        <f t="shared" si="25"/>
        <v>2.6000324063884861E-2</v>
      </c>
      <c r="T120" s="17"/>
      <c r="V120" s="17"/>
    </row>
    <row r="121" spans="1:22">
      <c r="A121" s="1">
        <v>41080</v>
      </c>
      <c r="B121">
        <v>13.03</v>
      </c>
      <c r="C121" s="8">
        <f t="shared" si="19"/>
        <v>2.5984251968503846E-2</v>
      </c>
      <c r="D121" s="8">
        <f t="shared" si="20"/>
        <v>2.544921875</v>
      </c>
      <c r="E121" s="17">
        <f t="shared" si="14"/>
        <v>299402.57352941175</v>
      </c>
      <c r="F121">
        <v>25.35</v>
      </c>
      <c r="G121" s="8">
        <f t="shared" si="21"/>
        <v>1.0765550239234534E-2</v>
      </c>
      <c r="H121" s="8">
        <f t="shared" si="22"/>
        <v>1.2854969574036512</v>
      </c>
      <c r="I121" s="17">
        <f t="shared" si="15"/>
        <v>680557.21274310956</v>
      </c>
      <c r="J121">
        <v>3.13</v>
      </c>
      <c r="K121" s="8">
        <f t="shared" si="23"/>
        <v>-6.3492063492063266E-3</v>
      </c>
      <c r="L121" s="8">
        <f t="shared" si="24"/>
        <v>1.3376068376068377</v>
      </c>
      <c r="M121" s="17">
        <f t="shared" si="16"/>
        <v>236048.2654600302</v>
      </c>
      <c r="N121">
        <v>32.57</v>
      </c>
      <c r="O121" s="8">
        <f>N121/N120-1</f>
        <v>4.0073982737363067E-3</v>
      </c>
      <c r="P121" s="8">
        <f>N121/N$4</f>
        <v>1.3877290157648061</v>
      </c>
      <c r="Q121" s="17">
        <f t="shared" si="17"/>
        <v>244893.35572320109</v>
      </c>
      <c r="R121" s="17">
        <f t="shared" si="18"/>
        <v>1460901.4074557526</v>
      </c>
      <c r="S121" s="7">
        <f t="shared" si="25"/>
        <v>9.8855397354467023E-3</v>
      </c>
      <c r="T121" s="17"/>
      <c r="V121" s="17"/>
    </row>
    <row r="122" spans="1:22">
      <c r="A122" s="1">
        <v>41081</v>
      </c>
      <c r="B122">
        <v>13.47</v>
      </c>
      <c r="C122" s="8">
        <f t="shared" si="19"/>
        <v>3.3768227168073706E-2</v>
      </c>
      <c r="D122" s="8">
        <f t="shared" si="20"/>
        <v>2.630859375</v>
      </c>
      <c r="E122" s="17">
        <f t="shared" si="14"/>
        <v>309512.86764705885</v>
      </c>
      <c r="F122">
        <v>24.47</v>
      </c>
      <c r="G122" s="8">
        <f t="shared" si="21"/>
        <v>-3.4714003944773308E-2</v>
      </c>
      <c r="H122" s="8">
        <f t="shared" si="22"/>
        <v>1.2408722109533468</v>
      </c>
      <c r="I122" s="17">
        <f t="shared" si="15"/>
        <v>656932.34697530128</v>
      </c>
      <c r="J122">
        <v>3.18</v>
      </c>
      <c r="K122" s="8">
        <f t="shared" si="23"/>
        <v>1.5974440894568787E-2</v>
      </c>
      <c r="L122" s="8">
        <f t="shared" si="24"/>
        <v>1.358974358974359</v>
      </c>
      <c r="M122" s="17">
        <f t="shared" si="16"/>
        <v>239819.0045248869</v>
      </c>
      <c r="N122">
        <v>30.76</v>
      </c>
      <c r="O122" s="8">
        <f>N122/N121-1</f>
        <v>-5.557261283389614E-2</v>
      </c>
      <c r="P122" s="8">
        <f>N122/N$4</f>
        <v>1.3106092884533449</v>
      </c>
      <c r="Q122" s="17">
        <f t="shared" si="17"/>
        <v>231283.99208000206</v>
      </c>
      <c r="R122" s="17">
        <f t="shared" si="18"/>
        <v>1437548.2112272491</v>
      </c>
      <c r="S122" s="7">
        <f t="shared" si="25"/>
        <v>-1.5985470415265324E-2</v>
      </c>
      <c r="T122" s="17"/>
      <c r="V122" s="17"/>
    </row>
    <row r="123" spans="1:22">
      <c r="A123" s="1">
        <v>41082</v>
      </c>
      <c r="B123">
        <v>13.17</v>
      </c>
      <c r="C123" s="8">
        <f t="shared" si="19"/>
        <v>-2.2271714922049046E-2</v>
      </c>
      <c r="D123" s="8">
        <f t="shared" si="20"/>
        <v>2.572265625</v>
      </c>
      <c r="E123" s="17">
        <f t="shared" si="14"/>
        <v>302619.48529411765</v>
      </c>
      <c r="F123">
        <v>25.16</v>
      </c>
      <c r="G123" s="8">
        <f t="shared" si="21"/>
        <v>2.8197793216183209E-2</v>
      </c>
      <c r="H123" s="8">
        <f t="shared" si="22"/>
        <v>1.2758620689655173</v>
      </c>
      <c r="I123" s="17">
        <f t="shared" si="15"/>
        <v>675456.38945233275</v>
      </c>
      <c r="J123">
        <v>3.29</v>
      </c>
      <c r="K123" s="8">
        <f t="shared" si="23"/>
        <v>3.459119496855334E-2</v>
      </c>
      <c r="L123" s="8">
        <f t="shared" si="24"/>
        <v>1.4059829059829061</v>
      </c>
      <c r="M123" s="17">
        <f t="shared" si="16"/>
        <v>248114.63046757167</v>
      </c>
      <c r="N123">
        <v>31.51</v>
      </c>
      <c r="O123" s="8">
        <f>N123/N122-1</f>
        <v>2.4382314694408214E-2</v>
      </c>
      <c r="P123" s="8">
        <f>N123/N$4</f>
        <v>1.3425649765658287</v>
      </c>
      <c r="Q123" s="17">
        <f t="shared" si="17"/>
        <v>236923.23115867568</v>
      </c>
      <c r="R123" s="17">
        <f t="shared" si="18"/>
        <v>1463113.7363726976</v>
      </c>
      <c r="S123" s="7">
        <f t="shared" si="25"/>
        <v>1.7784116696596186E-2</v>
      </c>
      <c r="T123" s="17"/>
      <c r="V123" s="17"/>
    </row>
    <row r="124" spans="1:22">
      <c r="A124" s="1">
        <v>41085</v>
      </c>
      <c r="B124">
        <v>12.65</v>
      </c>
      <c r="C124" s="8">
        <f t="shared" si="19"/>
        <v>-3.9483675018982534E-2</v>
      </c>
      <c r="D124" s="8">
        <f t="shared" si="20"/>
        <v>2.470703125</v>
      </c>
      <c r="E124" s="17">
        <f t="shared" si="14"/>
        <v>290670.95588235295</v>
      </c>
      <c r="F124">
        <v>24.92</v>
      </c>
      <c r="G124" s="8">
        <f t="shared" si="21"/>
        <v>-9.5389507154212128E-3</v>
      </c>
      <c r="H124" s="8">
        <f t="shared" si="22"/>
        <v>1.2636916835699799</v>
      </c>
      <c r="I124" s="17">
        <f t="shared" si="15"/>
        <v>669013.24424293055</v>
      </c>
      <c r="J124">
        <v>3.09</v>
      </c>
      <c r="K124" s="8">
        <f t="shared" si="23"/>
        <v>-6.0790273556231011E-2</v>
      </c>
      <c r="L124" s="8">
        <f t="shared" si="24"/>
        <v>1.3205128205128205</v>
      </c>
      <c r="M124" s="17">
        <f t="shared" si="16"/>
        <v>233031.6742081448</v>
      </c>
      <c r="N124">
        <v>31.23</v>
      </c>
      <c r="O124" s="8">
        <f>N124/N123-1</f>
        <v>-8.8860679149477262E-3</v>
      </c>
      <c r="P124" s="8">
        <f>N124/N$4</f>
        <v>1.3306348530038348</v>
      </c>
      <c r="Q124" s="17">
        <f t="shared" si="17"/>
        <v>234817.91523597087</v>
      </c>
      <c r="R124" s="17">
        <f t="shared" si="18"/>
        <v>1427533.7895693993</v>
      </c>
      <c r="S124" s="7">
        <f t="shared" si="25"/>
        <v>-2.4317963750041027E-2</v>
      </c>
      <c r="T124" s="17"/>
      <c r="V124" s="17"/>
    </row>
    <row r="125" spans="1:22">
      <c r="A125" s="1">
        <v>41086</v>
      </c>
      <c r="B125">
        <v>12.88</v>
      </c>
      <c r="C125" s="8">
        <f t="shared" si="19"/>
        <v>1.8181818181818299E-2</v>
      </c>
      <c r="D125" s="8">
        <f t="shared" si="20"/>
        <v>2.515625</v>
      </c>
      <c r="E125" s="17">
        <f t="shared" si="14"/>
        <v>295955.8823529412</v>
      </c>
      <c r="F125">
        <v>25.34</v>
      </c>
      <c r="G125" s="8">
        <f t="shared" si="21"/>
        <v>1.6853932584269593E-2</v>
      </c>
      <c r="H125" s="8">
        <f t="shared" si="22"/>
        <v>1.2849898580121704</v>
      </c>
      <c r="I125" s="17">
        <f t="shared" si="15"/>
        <v>680288.74835938436</v>
      </c>
      <c r="J125">
        <v>3.13</v>
      </c>
      <c r="K125" s="8">
        <f t="shared" si="23"/>
        <v>1.2944983818770295E-2</v>
      </c>
      <c r="L125" s="8">
        <f t="shared" si="24"/>
        <v>1.3376068376068377</v>
      </c>
      <c r="M125" s="17">
        <f t="shared" si="16"/>
        <v>236048.2654600302</v>
      </c>
      <c r="N125">
        <v>31.64</v>
      </c>
      <c r="O125" s="8">
        <f>N125/N124-1</f>
        <v>1.3128402177393639E-2</v>
      </c>
      <c r="P125" s="8">
        <f>N125/N$4</f>
        <v>1.3481039625053259</v>
      </c>
      <c r="Q125" s="17">
        <f t="shared" si="17"/>
        <v>237900.69926564576</v>
      </c>
      <c r="R125" s="17">
        <f t="shared" si="18"/>
        <v>1450193.5954380017</v>
      </c>
      <c r="S125" s="7">
        <f t="shared" si="25"/>
        <v>1.5873393704703531E-2</v>
      </c>
      <c r="T125" s="17"/>
      <c r="V125" s="17"/>
    </row>
    <row r="126" spans="1:22">
      <c r="A126" s="1">
        <v>41087</v>
      </c>
      <c r="B126">
        <v>13.31</v>
      </c>
      <c r="C126" s="8">
        <f t="shared" si="19"/>
        <v>3.3385093167701774E-2</v>
      </c>
      <c r="D126" s="8">
        <f t="shared" si="20"/>
        <v>2.599609375</v>
      </c>
      <c r="E126" s="17">
        <f t="shared" si="14"/>
        <v>305836.39705882355</v>
      </c>
      <c r="F126">
        <v>25.57</v>
      </c>
      <c r="G126" s="8">
        <f t="shared" si="21"/>
        <v>9.0765588003156594E-3</v>
      </c>
      <c r="H126" s="8">
        <f t="shared" si="22"/>
        <v>1.2966531440162272</v>
      </c>
      <c r="I126" s="17">
        <f t="shared" si="15"/>
        <v>686463.4291850616</v>
      </c>
      <c r="J126">
        <v>3.13</v>
      </c>
      <c r="K126" s="8">
        <f t="shared" si="23"/>
        <v>0</v>
      </c>
      <c r="L126" s="8">
        <f t="shared" si="24"/>
        <v>1.3376068376068377</v>
      </c>
      <c r="M126" s="17">
        <f t="shared" si="16"/>
        <v>236048.2654600302</v>
      </c>
      <c r="N126">
        <v>32.51</v>
      </c>
      <c r="O126" s="8">
        <f>N126/N125-1</f>
        <v>2.7496839443742038E-2</v>
      </c>
      <c r="P126" s="8">
        <f>N126/N$4</f>
        <v>1.3851725607158074</v>
      </c>
      <c r="Q126" s="17">
        <f t="shared" si="17"/>
        <v>244442.21659690721</v>
      </c>
      <c r="R126" s="17">
        <f t="shared" si="18"/>
        <v>1472790.3083008225</v>
      </c>
      <c r="S126" s="7">
        <f t="shared" si="25"/>
        <v>1.5581859507520335E-2</v>
      </c>
      <c r="T126" s="17"/>
      <c r="V126" s="17"/>
    </row>
    <row r="127" spans="1:22">
      <c r="A127" s="1">
        <v>41088</v>
      </c>
      <c r="B127">
        <v>13.4</v>
      </c>
      <c r="C127" s="8">
        <f t="shared" si="19"/>
        <v>6.7618332081142984E-3</v>
      </c>
      <c r="D127" s="8">
        <f t="shared" si="20"/>
        <v>2.6171875</v>
      </c>
      <c r="E127" s="17">
        <f t="shared" si="14"/>
        <v>307904.4117647059</v>
      </c>
      <c r="F127">
        <v>26.2</v>
      </c>
      <c r="G127" s="8">
        <f t="shared" si="21"/>
        <v>2.4638247946812575E-2</v>
      </c>
      <c r="H127" s="8">
        <f t="shared" si="22"/>
        <v>1.3286004056795133</v>
      </c>
      <c r="I127" s="17">
        <f t="shared" si="15"/>
        <v>703376.68535974238</v>
      </c>
      <c r="J127">
        <v>3.26</v>
      </c>
      <c r="K127" s="8">
        <f t="shared" si="23"/>
        <v>4.1533546325878579E-2</v>
      </c>
      <c r="L127" s="8">
        <f t="shared" si="24"/>
        <v>1.3931623931623931</v>
      </c>
      <c r="M127" s="17">
        <f t="shared" si="16"/>
        <v>245852.18702865762</v>
      </c>
      <c r="N127">
        <v>32.880000000000003</v>
      </c>
      <c r="O127" s="8">
        <f>N127/N126-1</f>
        <v>1.1381113503537543E-2</v>
      </c>
      <c r="P127" s="8">
        <f>N127/N$4</f>
        <v>1.4009373668512997</v>
      </c>
      <c r="Q127" s="17">
        <f t="shared" si="17"/>
        <v>247224.24120905288</v>
      </c>
      <c r="R127" s="17">
        <f t="shared" si="18"/>
        <v>1504357.5253621589</v>
      </c>
      <c r="S127" s="7">
        <f t="shared" si="25"/>
        <v>2.1433612703328997E-2</v>
      </c>
      <c r="T127" s="17"/>
      <c r="V127" s="17"/>
    </row>
    <row r="128" spans="1:22">
      <c r="A128" s="1">
        <v>41089</v>
      </c>
      <c r="B128">
        <v>13.33</v>
      </c>
      <c r="C128" s="8">
        <f t="shared" si="19"/>
        <v>-5.2238805970149516E-3</v>
      </c>
      <c r="D128" s="8">
        <f t="shared" si="20"/>
        <v>2.603515625</v>
      </c>
      <c r="E128" s="17">
        <f t="shared" si="14"/>
        <v>306295.95588235295</v>
      </c>
      <c r="F128">
        <v>26.58</v>
      </c>
      <c r="G128" s="8">
        <f t="shared" si="21"/>
        <v>1.4503816793893121E-2</v>
      </c>
      <c r="H128" s="8">
        <f t="shared" si="22"/>
        <v>1.3478701825557808</v>
      </c>
      <c r="I128" s="17">
        <f t="shared" si="15"/>
        <v>713578.33194129576</v>
      </c>
      <c r="J128">
        <v>3.26</v>
      </c>
      <c r="K128" s="8">
        <f t="shared" si="23"/>
        <v>0</v>
      </c>
      <c r="L128" s="8">
        <f t="shared" si="24"/>
        <v>1.3931623931623931</v>
      </c>
      <c r="M128" s="17">
        <f t="shared" si="16"/>
        <v>245852.18702865762</v>
      </c>
      <c r="N128">
        <v>34.28</v>
      </c>
      <c r="O128" s="8">
        <f>N128/N127-1</f>
        <v>4.2579075425790647E-2</v>
      </c>
      <c r="P128" s="8">
        <f>N128/N$4</f>
        <v>1.4605879846612699</v>
      </c>
      <c r="Q128" s="17">
        <f t="shared" si="17"/>
        <v>257750.82082257705</v>
      </c>
      <c r="R128" s="17">
        <f t="shared" si="18"/>
        <v>1523477.2956748833</v>
      </c>
      <c r="S128" s="7">
        <f t="shared" si="25"/>
        <v>1.2709591962270839E-2</v>
      </c>
      <c r="T128" s="17"/>
      <c r="V128" s="17"/>
    </row>
    <row r="129" spans="1:22">
      <c r="A129" s="1">
        <v>41092</v>
      </c>
      <c r="B129">
        <v>13.55</v>
      </c>
      <c r="C129" s="8">
        <f t="shared" si="19"/>
        <v>1.6504126031507971E-2</v>
      </c>
      <c r="D129" s="8">
        <f t="shared" si="20"/>
        <v>2.646484375</v>
      </c>
      <c r="E129" s="17">
        <f t="shared" si="14"/>
        <v>311351.10294117645</v>
      </c>
      <c r="F129">
        <v>26.89</v>
      </c>
      <c r="G129" s="8">
        <f t="shared" si="21"/>
        <v>1.1662904439428301E-2</v>
      </c>
      <c r="H129" s="8">
        <f t="shared" si="22"/>
        <v>1.3635902636916837</v>
      </c>
      <c r="I129" s="17">
        <f t="shared" si="15"/>
        <v>721900.72783677373</v>
      </c>
      <c r="J129">
        <v>3.4</v>
      </c>
      <c r="K129" s="8">
        <f t="shared" si="23"/>
        <v>4.2944785276073594E-2</v>
      </c>
      <c r="L129" s="8">
        <f t="shared" si="24"/>
        <v>1.4529914529914529</v>
      </c>
      <c r="M129" s="17">
        <f t="shared" si="16"/>
        <v>256410.25641025641</v>
      </c>
      <c r="N129">
        <v>34.53</v>
      </c>
      <c r="O129" s="8">
        <f>N129/N128-1</f>
        <v>7.2928821470243932E-3</v>
      </c>
      <c r="P129" s="8">
        <f>N129/N$4</f>
        <v>1.4712398806987645</v>
      </c>
      <c r="Q129" s="17">
        <f t="shared" si="17"/>
        <v>259630.56718213492</v>
      </c>
      <c r="R129" s="17">
        <f t="shared" si="18"/>
        <v>1549292.6543703414</v>
      </c>
      <c r="S129" s="7">
        <f t="shared" si="25"/>
        <v>1.6945023577802809E-2</v>
      </c>
      <c r="T129" s="17"/>
      <c r="V129" s="17"/>
    </row>
    <row r="130" spans="1:22">
      <c r="A130" s="1">
        <v>41093</v>
      </c>
      <c r="B130">
        <v>13.21</v>
      </c>
      <c r="C130" s="8">
        <f t="shared" si="19"/>
        <v>-2.5092250922509218E-2</v>
      </c>
      <c r="D130" s="8">
        <f t="shared" si="20"/>
        <v>2.580078125</v>
      </c>
      <c r="E130" s="17">
        <f t="shared" si="14"/>
        <v>303538.60294117645</v>
      </c>
      <c r="F130">
        <v>27.49</v>
      </c>
      <c r="G130" s="8">
        <f t="shared" si="21"/>
        <v>2.2313127556712553E-2</v>
      </c>
      <c r="H130" s="8">
        <f t="shared" si="22"/>
        <v>1.3940162271805274</v>
      </c>
      <c r="I130" s="17">
        <f t="shared" si="15"/>
        <v>738008.59086027928</v>
      </c>
      <c r="J130">
        <v>3.47</v>
      </c>
      <c r="K130" s="8">
        <f t="shared" si="23"/>
        <v>2.0588235294117796E-2</v>
      </c>
      <c r="L130" s="8">
        <f t="shared" si="24"/>
        <v>1.4829059829059832</v>
      </c>
      <c r="M130" s="17">
        <f t="shared" si="16"/>
        <v>261689.29110105586</v>
      </c>
      <c r="N130">
        <v>35.770000000000003</v>
      </c>
      <c r="O130" s="8">
        <f>N130/N129-1</f>
        <v>3.5910802200984637E-2</v>
      </c>
      <c r="P130" s="8">
        <f>N130/N$4</f>
        <v>1.5240732850447383</v>
      </c>
      <c r="Q130" s="17">
        <f t="shared" si="17"/>
        <v>268954.10912554205</v>
      </c>
      <c r="R130" s="17">
        <f t="shared" si="18"/>
        <v>1572190.5940280536</v>
      </c>
      <c r="S130" s="7">
        <f t="shared" si="25"/>
        <v>1.4779608999707206E-2</v>
      </c>
      <c r="T130" s="17"/>
      <c r="V130" s="17"/>
    </row>
    <row r="131" spans="1:22">
      <c r="A131" s="1">
        <v>41095</v>
      </c>
      <c r="B131">
        <v>13.47</v>
      </c>
      <c r="C131" s="8">
        <f t="shared" si="19"/>
        <v>1.9682059046177036E-2</v>
      </c>
      <c r="D131" s="8">
        <f t="shared" si="20"/>
        <v>2.630859375</v>
      </c>
      <c r="E131" s="17">
        <f t="shared" si="14"/>
        <v>309512.86764705885</v>
      </c>
      <c r="F131">
        <v>27.38</v>
      </c>
      <c r="G131" s="8">
        <f t="shared" si="21"/>
        <v>-4.0014550745725019E-3</v>
      </c>
      <c r="H131" s="8">
        <f t="shared" si="22"/>
        <v>1.3884381338742393</v>
      </c>
      <c r="I131" s="17">
        <f t="shared" si="15"/>
        <v>735055.4826393032</v>
      </c>
      <c r="J131">
        <v>3.31</v>
      </c>
      <c r="K131" s="8">
        <f t="shared" si="23"/>
        <v>-4.6109510086455363E-2</v>
      </c>
      <c r="L131" s="8">
        <f t="shared" si="24"/>
        <v>1.4145299145299146</v>
      </c>
      <c r="M131" s="17">
        <f t="shared" si="16"/>
        <v>249622.92609351437</v>
      </c>
      <c r="N131">
        <v>35.5</v>
      </c>
      <c r="O131" s="8">
        <f>N131/N130-1</f>
        <v>-7.5482247693599014E-3</v>
      </c>
      <c r="P131" s="8">
        <f>N131/N$4</f>
        <v>1.5125692373242439</v>
      </c>
      <c r="Q131" s="17">
        <f t="shared" si="17"/>
        <v>266923.98305721954</v>
      </c>
      <c r="R131" s="17">
        <f t="shared" si="18"/>
        <v>1561115.2594370958</v>
      </c>
      <c r="S131" s="7">
        <f t="shared" si="25"/>
        <v>-7.0445241391389191E-3</v>
      </c>
      <c r="T131" s="17"/>
      <c r="V131" s="17"/>
    </row>
    <row r="132" spans="1:22">
      <c r="A132" s="1">
        <v>41096</v>
      </c>
      <c r="B132">
        <v>13.87</v>
      </c>
      <c r="C132" s="8">
        <f t="shared" si="19"/>
        <v>2.9695619896065173E-2</v>
      </c>
      <c r="D132" s="8">
        <f t="shared" si="20"/>
        <v>2.708984375</v>
      </c>
      <c r="E132" s="17">
        <f t="shared" si="14"/>
        <v>318704.04411764705</v>
      </c>
      <c r="F132">
        <v>27.37</v>
      </c>
      <c r="G132" s="8">
        <f t="shared" si="21"/>
        <v>-3.6523009495970093E-4</v>
      </c>
      <c r="H132" s="8">
        <f t="shared" si="22"/>
        <v>1.3879310344827587</v>
      </c>
      <c r="I132" s="17">
        <f t="shared" si="15"/>
        <v>734787.01825557824</v>
      </c>
      <c r="J132">
        <v>3.29</v>
      </c>
      <c r="K132" s="8">
        <f t="shared" si="23"/>
        <v>-6.0422960725076136E-3</v>
      </c>
      <c r="L132" s="8">
        <f t="shared" si="24"/>
        <v>1.4059829059829061</v>
      </c>
      <c r="M132" s="17">
        <f t="shared" si="16"/>
        <v>248114.63046757167</v>
      </c>
      <c r="N132">
        <v>35.24</v>
      </c>
      <c r="O132" s="8">
        <f>N132/N131-1</f>
        <v>-7.3239436619717546E-3</v>
      </c>
      <c r="P132" s="8">
        <f>N132/N$4</f>
        <v>1.5014912654452495</v>
      </c>
      <c r="Q132" s="17">
        <f t="shared" si="17"/>
        <v>264969.04684327933</v>
      </c>
      <c r="R132" s="17">
        <f t="shared" si="18"/>
        <v>1566574.7396840763</v>
      </c>
      <c r="S132" s="7">
        <f t="shared" si="25"/>
        <v>3.4971666659315837E-3</v>
      </c>
      <c r="T132" s="17"/>
      <c r="V132" s="17"/>
    </row>
    <row r="133" spans="1:22">
      <c r="A133" s="1">
        <v>41099</v>
      </c>
      <c r="B133">
        <v>13.49</v>
      </c>
      <c r="C133" s="8">
        <f t="shared" si="19"/>
        <v>-2.739726027397249E-2</v>
      </c>
      <c r="D133" s="8">
        <f t="shared" si="20"/>
        <v>2.634765625</v>
      </c>
      <c r="E133" s="17">
        <f t="shared" ref="E133:E196" si="26">D133*E$1</f>
        <v>309972.42647058825</v>
      </c>
      <c r="F133">
        <v>27.45</v>
      </c>
      <c r="G133" s="8">
        <f t="shared" si="21"/>
        <v>2.9229082937523021E-3</v>
      </c>
      <c r="H133" s="8">
        <f t="shared" si="22"/>
        <v>1.3919878296146044</v>
      </c>
      <c r="I133" s="17">
        <f t="shared" ref="I133:I196" si="27">H133*I$1</f>
        <v>736934.73332537885</v>
      </c>
      <c r="J133">
        <v>3.21</v>
      </c>
      <c r="K133" s="8">
        <f t="shared" si="23"/>
        <v>-2.4316109422492405E-2</v>
      </c>
      <c r="L133" s="8">
        <f t="shared" si="24"/>
        <v>1.3717948717948718</v>
      </c>
      <c r="M133" s="17">
        <f t="shared" ref="M133:M196" si="28">L133*M$1</f>
        <v>242081.44796380092</v>
      </c>
      <c r="N133">
        <v>35.22</v>
      </c>
      <c r="O133" s="8">
        <f>N133/N132-1</f>
        <v>-5.6753688989796824E-4</v>
      </c>
      <c r="P133" s="8">
        <f>N133/N$4</f>
        <v>1.5006391137622497</v>
      </c>
      <c r="Q133" s="17">
        <f t="shared" ref="Q133:Q196" si="29">P133*Q$1</f>
        <v>264818.66713451466</v>
      </c>
      <c r="R133" s="17">
        <f t="shared" ref="R133:R196" si="30">E133+I133+M133+Q133</f>
        <v>1553807.2748942827</v>
      </c>
      <c r="S133" s="7">
        <f t="shared" si="25"/>
        <v>-8.1499238219354675E-3</v>
      </c>
      <c r="T133" s="17"/>
      <c r="V133" s="17"/>
    </row>
    <row r="134" spans="1:22">
      <c r="A134" s="1">
        <v>41100</v>
      </c>
      <c r="B134">
        <v>13.91</v>
      </c>
      <c r="C134" s="8">
        <f t="shared" ref="C134:C197" si="31">B134/B133-1</f>
        <v>3.1134173461823567E-2</v>
      </c>
      <c r="D134" s="8">
        <f t="shared" ref="D134:D197" si="32">B134/B$4</f>
        <v>2.716796875</v>
      </c>
      <c r="E134" s="17">
        <f t="shared" si="26"/>
        <v>319623.1617647059</v>
      </c>
      <c r="F134">
        <v>27.52</v>
      </c>
      <c r="G134" s="8">
        <f t="shared" ref="G134:G197" si="33">F134/F133-1</f>
        <v>2.5500910746811822E-3</v>
      </c>
      <c r="H134" s="8">
        <f t="shared" ref="H134:H197" si="34">F134/F$4</f>
        <v>1.3955375253549696</v>
      </c>
      <c r="I134" s="17">
        <f t="shared" si="27"/>
        <v>738813.98401145451</v>
      </c>
      <c r="J134">
        <v>3.19</v>
      </c>
      <c r="K134" s="8">
        <f t="shared" ref="K134:K197" si="35">J134/J133-1</f>
        <v>-6.230529595015577E-3</v>
      </c>
      <c r="L134" s="8">
        <f t="shared" ref="L134:L197" si="36">J134/J$4</f>
        <v>1.3632478632478633</v>
      </c>
      <c r="M134" s="17">
        <f t="shared" si="28"/>
        <v>240573.15233785825</v>
      </c>
      <c r="N134">
        <v>34.520000000000003</v>
      </c>
      <c r="O134" s="8">
        <f>N134/N133-1</f>
        <v>-1.987507098239627E-2</v>
      </c>
      <c r="P134" s="8">
        <f>N134/N$4</f>
        <v>1.4708138048572648</v>
      </c>
      <c r="Q134" s="17">
        <f t="shared" si="29"/>
        <v>259555.37732775262</v>
      </c>
      <c r="R134" s="17">
        <f t="shared" si="30"/>
        <v>1558565.6754417713</v>
      </c>
      <c r="S134" s="7">
        <f t="shared" ref="S134:S197" si="37">R134/R133-1</f>
        <v>3.062413610988024E-3</v>
      </c>
      <c r="T134" s="17"/>
      <c r="V134" s="17"/>
    </row>
    <row r="135" spans="1:22">
      <c r="A135" s="1">
        <v>41101</v>
      </c>
      <c r="B135">
        <v>14.12</v>
      </c>
      <c r="C135" s="8">
        <f t="shared" si="31"/>
        <v>1.5097052480230078E-2</v>
      </c>
      <c r="D135" s="8">
        <f t="shared" si="32"/>
        <v>2.7578125</v>
      </c>
      <c r="E135" s="17">
        <f t="shared" si="26"/>
        <v>324448.5294117647</v>
      </c>
      <c r="F135">
        <v>28.03</v>
      </c>
      <c r="G135" s="8">
        <f t="shared" si="33"/>
        <v>1.8531976744186052E-2</v>
      </c>
      <c r="H135" s="8">
        <f t="shared" si="34"/>
        <v>1.4213995943204869</v>
      </c>
      <c r="I135" s="17">
        <f t="shared" si="27"/>
        <v>752505.66758143436</v>
      </c>
      <c r="J135">
        <v>3.23</v>
      </c>
      <c r="K135" s="8">
        <f t="shared" si="35"/>
        <v>1.2539184952978122E-2</v>
      </c>
      <c r="L135" s="8">
        <f t="shared" si="36"/>
        <v>1.3803418803418803</v>
      </c>
      <c r="M135" s="17">
        <f t="shared" si="28"/>
        <v>243589.74358974359</v>
      </c>
      <c r="N135">
        <v>34.57</v>
      </c>
      <c r="O135" s="8">
        <f>N135/N134-1</f>
        <v>1.4484356894552963E-3</v>
      </c>
      <c r="P135" s="8">
        <f>N135/N$4</f>
        <v>1.4729441840647637</v>
      </c>
      <c r="Q135" s="17">
        <f t="shared" si="29"/>
        <v>259931.3265996642</v>
      </c>
      <c r="R135" s="17">
        <f t="shared" si="30"/>
        <v>1580475.267182607</v>
      </c>
      <c r="S135" s="7">
        <f t="shared" si="37"/>
        <v>1.4057535133786159E-2</v>
      </c>
      <c r="T135" s="17"/>
      <c r="V135" s="17"/>
    </row>
    <row r="136" spans="1:22">
      <c r="A136" s="1">
        <v>41102</v>
      </c>
      <c r="B136">
        <v>13.97</v>
      </c>
      <c r="C136" s="8">
        <f t="shared" si="31"/>
        <v>-1.0623229461756312E-2</v>
      </c>
      <c r="D136" s="8">
        <f t="shared" si="32"/>
        <v>2.728515625</v>
      </c>
      <c r="E136" s="17">
        <f t="shared" si="26"/>
        <v>321001.8382352941</v>
      </c>
      <c r="F136">
        <v>27.8</v>
      </c>
      <c r="G136" s="8">
        <f t="shared" si="33"/>
        <v>-8.2054941134498405E-3</v>
      </c>
      <c r="H136" s="8">
        <f t="shared" si="34"/>
        <v>1.40973630831643</v>
      </c>
      <c r="I136" s="17">
        <f t="shared" si="27"/>
        <v>746330.98675575713</v>
      </c>
      <c r="J136">
        <v>3.2</v>
      </c>
      <c r="K136" s="8">
        <f t="shared" si="35"/>
        <v>-9.2879256965943124E-3</v>
      </c>
      <c r="L136" s="8">
        <f t="shared" si="36"/>
        <v>1.3675213675213678</v>
      </c>
      <c r="M136" s="17">
        <f t="shared" si="28"/>
        <v>241327.30015082963</v>
      </c>
      <c r="N136">
        <v>34.880000000000003</v>
      </c>
      <c r="O136" s="8">
        <f>N136/N135-1</f>
        <v>8.9673126988718543E-3</v>
      </c>
      <c r="P136" s="8">
        <f>N136/N$4</f>
        <v>1.486152535151257</v>
      </c>
      <c r="Q136" s="17">
        <f t="shared" si="29"/>
        <v>262262.21208551596</v>
      </c>
      <c r="R136" s="17">
        <f t="shared" si="30"/>
        <v>1570922.3372273967</v>
      </c>
      <c r="S136" s="7">
        <f t="shared" si="37"/>
        <v>-6.044340049838004E-3</v>
      </c>
      <c r="T136" s="17"/>
      <c r="V136" s="17"/>
    </row>
    <row r="137" spans="1:22">
      <c r="A137" s="1">
        <v>41103</v>
      </c>
      <c r="B137">
        <v>14.45</v>
      </c>
      <c r="C137" s="8">
        <f t="shared" si="31"/>
        <v>3.4359341445955538E-2</v>
      </c>
      <c r="D137" s="8">
        <f t="shared" si="32"/>
        <v>2.822265625</v>
      </c>
      <c r="E137" s="17">
        <f t="shared" si="26"/>
        <v>332031.25</v>
      </c>
      <c r="F137">
        <v>28.35</v>
      </c>
      <c r="G137" s="8">
        <f t="shared" si="33"/>
        <v>1.9784172661870603E-2</v>
      </c>
      <c r="H137" s="8">
        <f t="shared" si="34"/>
        <v>1.4376267748478704</v>
      </c>
      <c r="I137" s="17">
        <f t="shared" si="27"/>
        <v>761096.52786063729</v>
      </c>
      <c r="J137">
        <v>3.33</v>
      </c>
      <c r="K137" s="8">
        <f t="shared" si="35"/>
        <v>4.0624999999999911E-2</v>
      </c>
      <c r="L137" s="8">
        <f t="shared" si="36"/>
        <v>1.4230769230769231</v>
      </c>
      <c r="M137" s="17">
        <f t="shared" si="28"/>
        <v>251131.22171945704</v>
      </c>
      <c r="N137">
        <v>35.67</v>
      </c>
      <c r="O137" s="8">
        <f>N137/N136-1</f>
        <v>2.2649082568807266E-2</v>
      </c>
      <c r="P137" s="8">
        <f>N137/N$4</f>
        <v>1.5198125266297402</v>
      </c>
      <c r="Q137" s="17">
        <f t="shared" si="29"/>
        <v>268202.21058171889</v>
      </c>
      <c r="R137" s="17">
        <f t="shared" si="30"/>
        <v>1612461.2101618133</v>
      </c>
      <c r="S137" s="7">
        <f t="shared" si="37"/>
        <v>2.6442346607491007E-2</v>
      </c>
      <c r="T137" s="17"/>
      <c r="V137" s="17"/>
    </row>
    <row r="138" spans="1:22">
      <c r="A138" s="1">
        <v>41106</v>
      </c>
      <c r="B138">
        <v>14.09</v>
      </c>
      <c r="C138" s="8">
        <f t="shared" si="31"/>
        <v>-2.4913494809688519E-2</v>
      </c>
      <c r="D138" s="8">
        <f t="shared" si="32"/>
        <v>2.751953125</v>
      </c>
      <c r="E138" s="17">
        <f t="shared" si="26"/>
        <v>323759.1911764706</v>
      </c>
      <c r="F138">
        <v>28.22</v>
      </c>
      <c r="G138" s="8">
        <f t="shared" si="33"/>
        <v>-4.5855379188713963E-3</v>
      </c>
      <c r="H138" s="8">
        <f t="shared" si="34"/>
        <v>1.4310344827586208</v>
      </c>
      <c r="I138" s="17">
        <f t="shared" si="27"/>
        <v>757606.49087221106</v>
      </c>
      <c r="J138">
        <v>3.46</v>
      </c>
      <c r="K138" s="8">
        <f t="shared" si="35"/>
        <v>3.9039039039038936E-2</v>
      </c>
      <c r="L138" s="8">
        <f t="shared" si="36"/>
        <v>1.4786324786324787</v>
      </c>
      <c r="M138" s="17">
        <f t="shared" si="28"/>
        <v>260935.14328808448</v>
      </c>
      <c r="N138">
        <v>36.159999999999997</v>
      </c>
      <c r="O138" s="8">
        <f>N138/N137-1</f>
        <v>1.3737033922063269E-2</v>
      </c>
      <c r="P138" s="8">
        <f>N138/N$4</f>
        <v>1.5406902428632296</v>
      </c>
      <c r="Q138" s="17">
        <f t="shared" si="29"/>
        <v>271886.51344645233</v>
      </c>
      <c r="R138" s="17">
        <f t="shared" si="30"/>
        <v>1614187.3387832185</v>
      </c>
      <c r="S138" s="7">
        <f t="shared" si="37"/>
        <v>1.0704931135874229E-3</v>
      </c>
      <c r="T138" s="17"/>
      <c r="V138" s="17"/>
    </row>
    <row r="139" spans="1:22">
      <c r="A139" s="1">
        <v>41107</v>
      </c>
      <c r="B139">
        <v>14.07</v>
      </c>
      <c r="C139" s="8">
        <f t="shared" si="31"/>
        <v>-1.4194464158977516E-3</v>
      </c>
      <c r="D139" s="8">
        <f t="shared" si="32"/>
        <v>2.748046875</v>
      </c>
      <c r="E139" s="17">
        <f t="shared" si="26"/>
        <v>323299.6323529412</v>
      </c>
      <c r="F139">
        <v>28.64</v>
      </c>
      <c r="G139" s="8">
        <f t="shared" si="33"/>
        <v>1.4883061658398367E-2</v>
      </c>
      <c r="H139" s="8">
        <f t="shared" si="34"/>
        <v>1.4523326572008115</v>
      </c>
      <c r="I139" s="17">
        <f t="shared" si="27"/>
        <v>768881.99498866498</v>
      </c>
      <c r="J139">
        <v>3.65</v>
      </c>
      <c r="K139" s="8">
        <f t="shared" si="35"/>
        <v>5.4913294797687806E-2</v>
      </c>
      <c r="L139" s="8">
        <f t="shared" si="36"/>
        <v>1.5598290598290598</v>
      </c>
      <c r="M139" s="17">
        <f t="shared" si="28"/>
        <v>275263.95173453999</v>
      </c>
      <c r="N139">
        <v>36.619999999999997</v>
      </c>
      <c r="O139" s="8">
        <f>N139/N138-1</f>
        <v>1.2721238938053103E-2</v>
      </c>
      <c r="P139" s="8">
        <f>N139/N$4</f>
        <v>1.5602897315722197</v>
      </c>
      <c r="Q139" s="17">
        <f t="shared" si="29"/>
        <v>275345.2467480388</v>
      </c>
      <c r="R139" s="17">
        <f t="shared" si="30"/>
        <v>1642790.825824185</v>
      </c>
      <c r="S139" s="7">
        <f t="shared" si="37"/>
        <v>1.7720054143484987E-2</v>
      </c>
      <c r="T139" s="17"/>
      <c r="V139" s="17"/>
    </row>
    <row r="140" spans="1:22">
      <c r="A140" s="1">
        <v>41108</v>
      </c>
      <c r="B140">
        <v>13.42</v>
      </c>
      <c r="C140" s="8">
        <f t="shared" si="31"/>
        <v>-4.6197583511016327E-2</v>
      </c>
      <c r="D140" s="8">
        <f t="shared" si="32"/>
        <v>2.62109375</v>
      </c>
      <c r="E140" s="17">
        <f t="shared" si="26"/>
        <v>308363.9705882353</v>
      </c>
      <c r="F140">
        <v>28.75</v>
      </c>
      <c r="G140" s="8">
        <f t="shared" si="33"/>
        <v>3.840782122904951E-3</v>
      </c>
      <c r="H140" s="8">
        <f t="shared" si="34"/>
        <v>1.4579107505070994</v>
      </c>
      <c r="I140" s="17">
        <f t="shared" si="27"/>
        <v>771835.10320964095</v>
      </c>
      <c r="J140">
        <v>3.66</v>
      </c>
      <c r="K140" s="8">
        <f t="shared" si="35"/>
        <v>2.73972602739736E-3</v>
      </c>
      <c r="L140" s="8">
        <f t="shared" si="36"/>
        <v>1.5641025641025643</v>
      </c>
      <c r="M140" s="17">
        <f t="shared" si="28"/>
        <v>276018.09954751137</v>
      </c>
      <c r="N140">
        <v>36.5</v>
      </c>
      <c r="O140" s="8">
        <f>N140/N139-1</f>
        <v>-3.2768978700162821E-3</v>
      </c>
      <c r="P140" s="8">
        <f>N140/N$4</f>
        <v>1.5551768214742225</v>
      </c>
      <c r="Q140" s="17">
        <f t="shared" si="29"/>
        <v>274442.96849545103</v>
      </c>
      <c r="R140" s="17">
        <f t="shared" si="30"/>
        <v>1630660.1418408388</v>
      </c>
      <c r="S140" s="7">
        <f t="shared" si="37"/>
        <v>-7.3841926754493192E-3</v>
      </c>
      <c r="T140" s="17"/>
      <c r="V140" s="17"/>
    </row>
    <row r="141" spans="1:22">
      <c r="A141" s="1">
        <v>41109</v>
      </c>
      <c r="B141">
        <v>12.5</v>
      </c>
      <c r="C141" s="8">
        <f t="shared" si="31"/>
        <v>-6.8554396423248898E-2</v>
      </c>
      <c r="D141" s="8">
        <f t="shared" si="32"/>
        <v>2.44140625</v>
      </c>
      <c r="E141" s="17">
        <f t="shared" si="26"/>
        <v>287224.26470588235</v>
      </c>
      <c r="F141">
        <v>28.81</v>
      </c>
      <c r="G141" s="8">
        <f t="shared" si="33"/>
        <v>2.0869565217391806E-3</v>
      </c>
      <c r="H141" s="8">
        <f t="shared" si="34"/>
        <v>1.4609533468559839</v>
      </c>
      <c r="I141" s="17">
        <f t="shared" si="27"/>
        <v>773445.88951199153</v>
      </c>
      <c r="J141">
        <v>3.71</v>
      </c>
      <c r="K141" s="8">
        <f t="shared" si="35"/>
        <v>1.3661202185792254E-2</v>
      </c>
      <c r="L141" s="8">
        <f t="shared" si="36"/>
        <v>1.5854700854700856</v>
      </c>
      <c r="M141" s="17">
        <f t="shared" si="28"/>
        <v>279788.83861236804</v>
      </c>
      <c r="N141">
        <v>35.35</v>
      </c>
      <c r="O141" s="8">
        <f>N141/N140-1</f>
        <v>-3.1506849315068419E-2</v>
      </c>
      <c r="P141" s="8">
        <f>N141/N$4</f>
        <v>1.5061780997017471</v>
      </c>
      <c r="Q141" s="17">
        <f t="shared" si="29"/>
        <v>265796.13524148479</v>
      </c>
      <c r="R141" s="17">
        <f t="shared" si="30"/>
        <v>1606255.1280717268</v>
      </c>
      <c r="S141" s="7">
        <f t="shared" si="37"/>
        <v>-1.4966339792644612E-2</v>
      </c>
      <c r="T141" s="17"/>
      <c r="V141" s="17"/>
    </row>
    <row r="142" spans="1:22">
      <c r="A142" s="1">
        <v>41110</v>
      </c>
      <c r="B142">
        <v>12.01</v>
      </c>
      <c r="C142" s="8">
        <f t="shared" si="31"/>
        <v>-3.9200000000000013E-2</v>
      </c>
      <c r="D142" s="8">
        <f t="shared" si="32"/>
        <v>2.345703125</v>
      </c>
      <c r="E142" s="17">
        <f t="shared" si="26"/>
        <v>275965.07352941175</v>
      </c>
      <c r="F142">
        <v>28.58</v>
      </c>
      <c r="G142" s="8">
        <f t="shared" si="33"/>
        <v>-7.9833391183616875E-3</v>
      </c>
      <c r="H142" s="8">
        <f t="shared" si="34"/>
        <v>1.449290060851927</v>
      </c>
      <c r="I142" s="17">
        <f t="shared" si="27"/>
        <v>767271.20868631441</v>
      </c>
      <c r="J142">
        <v>3.66</v>
      </c>
      <c r="K142" s="8">
        <f t="shared" si="35"/>
        <v>-1.3477088948786964E-2</v>
      </c>
      <c r="L142" s="8">
        <f t="shared" si="36"/>
        <v>1.5641025641025643</v>
      </c>
      <c r="M142" s="17">
        <f t="shared" si="28"/>
        <v>276018.09954751137</v>
      </c>
      <c r="N142">
        <v>34.950000000000003</v>
      </c>
      <c r="O142" s="8">
        <f>N142/N141-1</f>
        <v>-1.1315417256011262E-2</v>
      </c>
      <c r="P142" s="8">
        <f>N142/N$4</f>
        <v>1.4891350660417557</v>
      </c>
      <c r="Q142" s="17">
        <f t="shared" si="29"/>
        <v>262788.54106619221</v>
      </c>
      <c r="R142" s="17">
        <f t="shared" si="30"/>
        <v>1582042.9228294296</v>
      </c>
      <c r="S142" s="7">
        <f t="shared" si="37"/>
        <v>-1.5073698330453467E-2</v>
      </c>
      <c r="T142" s="17"/>
      <c r="V142" s="17"/>
    </row>
    <row r="143" spans="1:22">
      <c r="A143" s="1">
        <v>41113</v>
      </c>
      <c r="B143">
        <v>12.08</v>
      </c>
      <c r="C143" s="8">
        <f t="shared" si="31"/>
        <v>5.828476269775118E-3</v>
      </c>
      <c r="D143" s="8">
        <f t="shared" si="32"/>
        <v>2.359375</v>
      </c>
      <c r="E143" s="17">
        <f t="shared" si="26"/>
        <v>277573.5294117647</v>
      </c>
      <c r="F143">
        <v>28.04</v>
      </c>
      <c r="G143" s="8">
        <f t="shared" si="33"/>
        <v>-1.8894331700489819E-2</v>
      </c>
      <c r="H143" s="8">
        <f t="shared" si="34"/>
        <v>1.4219066937119675</v>
      </c>
      <c r="I143" s="17">
        <f t="shared" si="27"/>
        <v>752774.13196515932</v>
      </c>
      <c r="J143">
        <v>3.57</v>
      </c>
      <c r="K143" s="8">
        <f t="shared" si="35"/>
        <v>-2.4590163934426257E-2</v>
      </c>
      <c r="L143" s="8">
        <f t="shared" si="36"/>
        <v>1.5256410256410258</v>
      </c>
      <c r="M143" s="17">
        <f t="shared" si="28"/>
        <v>269230.76923076925</v>
      </c>
      <c r="N143">
        <v>34.39</v>
      </c>
      <c r="O143" s="8">
        <f>N143/N142-1</f>
        <v>-1.6022889842632448E-2</v>
      </c>
      <c r="P143" s="8">
        <f>N143/N$4</f>
        <v>1.4652748189177676</v>
      </c>
      <c r="Q143" s="17">
        <f t="shared" si="29"/>
        <v>258577.90922078252</v>
      </c>
      <c r="R143" s="17">
        <f t="shared" si="30"/>
        <v>1558156.3398284758</v>
      </c>
      <c r="S143" s="7">
        <f t="shared" si="37"/>
        <v>-1.5098568222304265E-2</v>
      </c>
      <c r="T143" s="17"/>
      <c r="V143" s="17"/>
    </row>
    <row r="144" spans="1:22">
      <c r="A144" s="1">
        <v>41114</v>
      </c>
      <c r="B144">
        <v>11.59</v>
      </c>
      <c r="C144" s="8">
        <f t="shared" si="31"/>
        <v>-4.0562913907284837E-2</v>
      </c>
      <c r="D144" s="8">
        <f t="shared" si="32"/>
        <v>2.263671875</v>
      </c>
      <c r="E144" s="17">
        <f t="shared" si="26"/>
        <v>266314.3382352941</v>
      </c>
      <c r="F144">
        <v>27.33</v>
      </c>
      <c r="G144" s="8">
        <f t="shared" si="33"/>
        <v>-2.5320970042795987E-2</v>
      </c>
      <c r="H144" s="8">
        <f t="shared" si="34"/>
        <v>1.3859026369168357</v>
      </c>
      <c r="I144" s="17">
        <f t="shared" si="27"/>
        <v>733713.16072067781</v>
      </c>
      <c r="J144">
        <v>3.45</v>
      </c>
      <c r="K144" s="8">
        <f t="shared" si="35"/>
        <v>-3.3613445378151141E-2</v>
      </c>
      <c r="L144" s="8">
        <f t="shared" si="36"/>
        <v>1.4743589743589745</v>
      </c>
      <c r="M144" s="17">
        <f t="shared" si="28"/>
        <v>260180.99547511316</v>
      </c>
      <c r="N144">
        <v>33.369999999999997</v>
      </c>
      <c r="O144" s="8">
        <f>N144/N143-1</f>
        <v>-2.9659784821169044E-2</v>
      </c>
      <c r="P144" s="8">
        <f>N144/N$4</f>
        <v>1.4218150830847891</v>
      </c>
      <c r="Q144" s="17">
        <f t="shared" si="29"/>
        <v>250908.54407378632</v>
      </c>
      <c r="R144" s="17">
        <f t="shared" si="30"/>
        <v>1511117.0385048713</v>
      </c>
      <c r="S144" s="7">
        <f t="shared" si="37"/>
        <v>-3.0189076744880916E-2</v>
      </c>
      <c r="T144" s="17"/>
      <c r="V144" s="17"/>
    </row>
    <row r="145" spans="1:22">
      <c r="A145" s="1">
        <v>41115</v>
      </c>
      <c r="B145">
        <v>11.15</v>
      </c>
      <c r="C145" s="8">
        <f t="shared" si="31"/>
        <v>-3.796376186367556E-2</v>
      </c>
      <c r="D145" s="8">
        <f t="shared" si="32"/>
        <v>2.177734375</v>
      </c>
      <c r="E145" s="17">
        <f t="shared" si="26"/>
        <v>256204.04411764705</v>
      </c>
      <c r="F145">
        <v>27.65</v>
      </c>
      <c r="G145" s="8">
        <f t="shared" si="33"/>
        <v>1.1708744968898621E-2</v>
      </c>
      <c r="H145" s="8">
        <f t="shared" si="34"/>
        <v>1.4021298174442192</v>
      </c>
      <c r="I145" s="17">
        <f t="shared" si="27"/>
        <v>742304.02099988086</v>
      </c>
      <c r="J145">
        <v>3.37</v>
      </c>
      <c r="K145" s="8">
        <f t="shared" si="35"/>
        <v>-2.3188405797101463E-2</v>
      </c>
      <c r="L145" s="8">
        <f t="shared" si="36"/>
        <v>1.4401709401709404</v>
      </c>
      <c r="M145" s="17">
        <f t="shared" si="28"/>
        <v>254147.81297134244</v>
      </c>
      <c r="N145">
        <v>33.409999999999997</v>
      </c>
      <c r="O145" s="8">
        <f>N145/N144-1</f>
        <v>1.1986814504045817E-3</v>
      </c>
      <c r="P145" s="8">
        <f>N145/N$4</f>
        <v>1.4235193864507882</v>
      </c>
      <c r="Q145" s="17">
        <f t="shared" si="29"/>
        <v>251209.30349131557</v>
      </c>
      <c r="R145" s="17">
        <f t="shared" si="30"/>
        <v>1503865.1815801859</v>
      </c>
      <c r="S145" s="7">
        <f t="shared" si="37"/>
        <v>-4.7990041405796546E-3</v>
      </c>
      <c r="T145" s="17"/>
      <c r="V145" s="17"/>
    </row>
    <row r="146" spans="1:22">
      <c r="A146" s="1">
        <v>41116</v>
      </c>
      <c r="B146">
        <v>11.19</v>
      </c>
      <c r="C146" s="8">
        <f t="shared" si="31"/>
        <v>3.5874439461882623E-3</v>
      </c>
      <c r="D146" s="8">
        <f t="shared" si="32"/>
        <v>2.185546875</v>
      </c>
      <c r="E146" s="17">
        <f t="shared" si="26"/>
        <v>257123.16176470587</v>
      </c>
      <c r="F146">
        <v>27.77</v>
      </c>
      <c r="G146" s="8">
        <f t="shared" si="33"/>
        <v>4.3399638336347746E-3</v>
      </c>
      <c r="H146" s="8">
        <f t="shared" si="34"/>
        <v>1.4082150101419879</v>
      </c>
      <c r="I146" s="17">
        <f t="shared" si="27"/>
        <v>745525.5936045819</v>
      </c>
      <c r="J146">
        <v>4.05</v>
      </c>
      <c r="K146" s="8">
        <f t="shared" si="35"/>
        <v>0.20178041543026692</v>
      </c>
      <c r="L146" s="8">
        <f t="shared" si="36"/>
        <v>1.7307692307692308</v>
      </c>
      <c r="M146" s="17">
        <f t="shared" si="28"/>
        <v>305429.86425339367</v>
      </c>
      <c r="N146">
        <v>34.04</v>
      </c>
      <c r="O146" s="8">
        <f>N146/N145-1</f>
        <v>1.8856629751571541E-2</v>
      </c>
      <c r="P146" s="8">
        <f>N146/N$4</f>
        <v>1.4503621644652749</v>
      </c>
      <c r="Q146" s="17">
        <f t="shared" si="29"/>
        <v>255946.26431740145</v>
      </c>
      <c r="R146" s="17">
        <f t="shared" si="30"/>
        <v>1564024.883940083</v>
      </c>
      <c r="S146" s="7">
        <f t="shared" si="37"/>
        <v>4.0003388000967144E-2</v>
      </c>
      <c r="T146" s="17"/>
      <c r="V146" s="17"/>
    </row>
    <row r="147" spans="1:22">
      <c r="A147" s="1">
        <v>41117</v>
      </c>
      <c r="B147">
        <v>11.35</v>
      </c>
      <c r="C147" s="8">
        <f t="shared" si="31"/>
        <v>1.4298480786416379E-2</v>
      </c>
      <c r="D147" s="8">
        <f t="shared" si="32"/>
        <v>2.216796875</v>
      </c>
      <c r="E147" s="17">
        <f t="shared" si="26"/>
        <v>260799.63235294117</v>
      </c>
      <c r="F147">
        <v>28.21</v>
      </c>
      <c r="G147" s="8">
        <f t="shared" si="33"/>
        <v>1.5844436442203902E-2</v>
      </c>
      <c r="H147" s="8">
        <f t="shared" si="34"/>
        <v>1.4305273833671401</v>
      </c>
      <c r="I147" s="17">
        <f t="shared" si="27"/>
        <v>757338.02648848598</v>
      </c>
      <c r="J147">
        <v>4.3099999999999996</v>
      </c>
      <c r="K147" s="8">
        <f t="shared" si="35"/>
        <v>6.419753086419755E-2</v>
      </c>
      <c r="L147" s="8">
        <f t="shared" si="36"/>
        <v>1.8418803418803418</v>
      </c>
      <c r="M147" s="17">
        <f t="shared" si="28"/>
        <v>325037.70739064855</v>
      </c>
      <c r="N147">
        <v>35.24</v>
      </c>
      <c r="O147" s="8">
        <f>N147/N146-1</f>
        <v>3.5252643948296303E-2</v>
      </c>
      <c r="P147" s="8">
        <f>N147/N$4</f>
        <v>1.5014912654452495</v>
      </c>
      <c r="Q147" s="17">
        <f t="shared" si="29"/>
        <v>264969.04684327933</v>
      </c>
      <c r="R147" s="17">
        <f t="shared" si="30"/>
        <v>1608144.4130753551</v>
      </c>
      <c r="S147" s="7">
        <f t="shared" si="37"/>
        <v>2.8208968788352218E-2</v>
      </c>
      <c r="T147" s="17"/>
      <c r="V147" s="17"/>
    </row>
    <row r="148" spans="1:22">
      <c r="A148" s="1">
        <v>41120</v>
      </c>
      <c r="B148">
        <v>11.29</v>
      </c>
      <c r="C148" s="8">
        <f t="shared" si="31"/>
        <v>-5.2863436123348206E-3</v>
      </c>
      <c r="D148" s="8">
        <f t="shared" si="32"/>
        <v>2.205078125</v>
      </c>
      <c r="E148" s="17">
        <f t="shared" si="26"/>
        <v>259420.95588235295</v>
      </c>
      <c r="F148">
        <v>28.62</v>
      </c>
      <c r="G148" s="8">
        <f t="shared" si="33"/>
        <v>1.4533853243530626E-2</v>
      </c>
      <c r="H148" s="8">
        <f t="shared" si="34"/>
        <v>1.45131845841785</v>
      </c>
      <c r="I148" s="17">
        <f t="shared" si="27"/>
        <v>768345.06622121483</v>
      </c>
      <c r="J148">
        <v>4.51</v>
      </c>
      <c r="K148" s="8">
        <f t="shared" si="35"/>
        <v>4.6403712296983812E-2</v>
      </c>
      <c r="L148" s="8">
        <f t="shared" si="36"/>
        <v>1.9273504273504274</v>
      </c>
      <c r="M148" s="17">
        <f t="shared" si="28"/>
        <v>340120.66365007544</v>
      </c>
      <c r="N148">
        <v>35.68</v>
      </c>
      <c r="O148" s="8">
        <f>N148/N147-1</f>
        <v>1.2485811577752415E-2</v>
      </c>
      <c r="P148" s="8">
        <f>N148/N$4</f>
        <v>1.52023860247124</v>
      </c>
      <c r="Q148" s="17">
        <f t="shared" si="29"/>
        <v>268277.40043610119</v>
      </c>
      <c r="R148" s="17">
        <f t="shared" si="30"/>
        <v>1636164.0861897445</v>
      </c>
      <c r="S148" s="7">
        <f t="shared" si="37"/>
        <v>1.7423605048507929E-2</v>
      </c>
      <c r="T148" s="17"/>
      <c r="V148" s="17"/>
    </row>
    <row r="149" spans="1:22">
      <c r="A149" s="1">
        <v>41121</v>
      </c>
      <c r="B149">
        <v>11.46</v>
      </c>
      <c r="C149" s="8">
        <f t="shared" si="31"/>
        <v>1.5057573073516517E-2</v>
      </c>
      <c r="D149" s="8">
        <f t="shared" si="32"/>
        <v>2.23828125</v>
      </c>
      <c r="E149" s="17">
        <f t="shared" si="26"/>
        <v>263327.20588235295</v>
      </c>
      <c r="F149">
        <v>28.56</v>
      </c>
      <c r="G149" s="8">
        <f t="shared" si="33"/>
        <v>-2.0964360587002462E-3</v>
      </c>
      <c r="H149" s="8">
        <f t="shared" si="34"/>
        <v>1.4482758620689655</v>
      </c>
      <c r="I149" s="17">
        <f t="shared" si="27"/>
        <v>766734.27991886414</v>
      </c>
      <c r="J149">
        <v>4.3600000000000003</v>
      </c>
      <c r="K149" s="8">
        <f t="shared" si="35"/>
        <v>-3.325942350332578E-2</v>
      </c>
      <c r="L149" s="8">
        <f t="shared" si="36"/>
        <v>1.8632478632478635</v>
      </c>
      <c r="M149" s="17">
        <f t="shared" si="28"/>
        <v>328808.44645550533</v>
      </c>
      <c r="N149">
        <v>36.17</v>
      </c>
      <c r="O149" s="8">
        <f>N149/N148-1</f>
        <v>1.373318385650224E-2</v>
      </c>
      <c r="P149" s="8">
        <f>N149/N$4</f>
        <v>1.5411163187047296</v>
      </c>
      <c r="Q149" s="17">
        <f t="shared" si="29"/>
        <v>271961.70330083463</v>
      </c>
      <c r="R149" s="17">
        <f t="shared" si="30"/>
        <v>1630831.635557557</v>
      </c>
      <c r="S149" s="7">
        <f t="shared" si="37"/>
        <v>-3.2591172714258043E-3</v>
      </c>
      <c r="T149" s="17"/>
      <c r="V149" s="17"/>
    </row>
    <row r="150" spans="1:22">
      <c r="A150" s="1">
        <v>41122</v>
      </c>
      <c r="B150">
        <v>10.83</v>
      </c>
      <c r="C150" s="8">
        <f t="shared" si="31"/>
        <v>-5.4973821989528826E-2</v>
      </c>
      <c r="D150" s="8">
        <f t="shared" si="32"/>
        <v>2.115234375</v>
      </c>
      <c r="E150" s="17">
        <f t="shared" si="26"/>
        <v>248851.10294117648</v>
      </c>
      <c r="F150">
        <v>28.19</v>
      </c>
      <c r="G150" s="8">
        <f t="shared" si="33"/>
        <v>-1.2955182072829086E-2</v>
      </c>
      <c r="H150" s="8">
        <f t="shared" si="34"/>
        <v>1.4295131845841786</v>
      </c>
      <c r="I150" s="17">
        <f t="shared" si="27"/>
        <v>756801.09772103583</v>
      </c>
      <c r="J150">
        <v>4.32</v>
      </c>
      <c r="K150" s="8">
        <f t="shared" si="35"/>
        <v>-9.1743119266055606E-3</v>
      </c>
      <c r="L150" s="8">
        <f t="shared" si="36"/>
        <v>1.8461538461538465</v>
      </c>
      <c r="M150" s="17">
        <f t="shared" si="28"/>
        <v>325791.85520361998</v>
      </c>
      <c r="N150">
        <v>35.94</v>
      </c>
      <c r="O150" s="8">
        <f>N150/N149-1</f>
        <v>-6.3588609344762403E-3</v>
      </c>
      <c r="P150" s="8">
        <f>N150/N$4</f>
        <v>1.5313165743502344</v>
      </c>
      <c r="Q150" s="17">
        <f t="shared" si="29"/>
        <v>270232.3366500414</v>
      </c>
      <c r="R150" s="17">
        <f t="shared" si="30"/>
        <v>1601676.3925158738</v>
      </c>
      <c r="S150" s="7">
        <f t="shared" si="37"/>
        <v>-1.7877530951694753E-2</v>
      </c>
      <c r="T150" s="17"/>
      <c r="V150" s="17"/>
    </row>
    <row r="151" spans="1:22">
      <c r="A151" s="1">
        <v>41123</v>
      </c>
      <c r="B151">
        <v>10.68</v>
      </c>
      <c r="C151" s="8">
        <f t="shared" si="31"/>
        <v>-1.3850415512465353E-2</v>
      </c>
      <c r="D151" s="8">
        <f t="shared" si="32"/>
        <v>2.0859375</v>
      </c>
      <c r="E151" s="17">
        <f t="shared" si="26"/>
        <v>245404.41176470587</v>
      </c>
      <c r="F151">
        <v>27.29</v>
      </c>
      <c r="G151" s="8">
        <f t="shared" si="33"/>
        <v>-3.1926214969847488E-2</v>
      </c>
      <c r="H151" s="8">
        <f t="shared" si="34"/>
        <v>1.3838742393509129</v>
      </c>
      <c r="I151" s="17">
        <f t="shared" si="27"/>
        <v>732639.30318577751</v>
      </c>
      <c r="J151">
        <v>4.29</v>
      </c>
      <c r="K151" s="8">
        <f t="shared" si="35"/>
        <v>-6.9444444444445308E-3</v>
      </c>
      <c r="L151" s="8">
        <f t="shared" si="36"/>
        <v>1.8333333333333335</v>
      </c>
      <c r="M151" s="17">
        <f t="shared" si="28"/>
        <v>323529.4117647059</v>
      </c>
      <c r="N151">
        <v>36.03</v>
      </c>
      <c r="O151" s="8">
        <f>N151/N150-1</f>
        <v>2.5041736227044975E-3</v>
      </c>
      <c r="P151" s="8">
        <f>N151/N$4</f>
        <v>1.5351512569237324</v>
      </c>
      <c r="Q151" s="17">
        <f t="shared" si="29"/>
        <v>270909.0453394822</v>
      </c>
      <c r="R151" s="17">
        <f t="shared" si="30"/>
        <v>1572482.1720546714</v>
      </c>
      <c r="S151" s="7">
        <f t="shared" si="37"/>
        <v>-1.8227290230172333E-2</v>
      </c>
      <c r="T151" s="17"/>
      <c r="V151" s="17"/>
    </row>
    <row r="152" spans="1:22">
      <c r="A152" s="1">
        <v>41124</v>
      </c>
      <c r="B152">
        <v>10.89</v>
      </c>
      <c r="C152" s="8">
        <f t="shared" si="31"/>
        <v>1.9662921348314599E-2</v>
      </c>
      <c r="D152" s="8">
        <f t="shared" si="32"/>
        <v>2.126953125</v>
      </c>
      <c r="E152" s="17">
        <f t="shared" si="26"/>
        <v>250229.7794117647</v>
      </c>
      <c r="F152">
        <v>28.25</v>
      </c>
      <c r="G152" s="8">
        <f t="shared" si="33"/>
        <v>3.5177720776841337E-2</v>
      </c>
      <c r="H152" s="8">
        <f t="shared" si="34"/>
        <v>1.4325557809330629</v>
      </c>
      <c r="I152" s="17">
        <f t="shared" si="27"/>
        <v>758411.88402338629</v>
      </c>
      <c r="J152">
        <v>4.2699999999999996</v>
      </c>
      <c r="K152" s="8">
        <f t="shared" si="35"/>
        <v>-4.6620046620047262E-3</v>
      </c>
      <c r="L152" s="8">
        <f t="shared" si="36"/>
        <v>1.8247863247863247</v>
      </c>
      <c r="M152" s="17">
        <f t="shared" si="28"/>
        <v>322021.1161387632</v>
      </c>
      <c r="N152">
        <v>37.159999999999997</v>
      </c>
      <c r="O152" s="8">
        <f>N152/N151-1</f>
        <v>3.1362753261171106E-2</v>
      </c>
      <c r="P152" s="8">
        <f>N152/N$4</f>
        <v>1.5832978270132083</v>
      </c>
      <c r="Q152" s="17">
        <f t="shared" si="29"/>
        <v>279405.49888468382</v>
      </c>
      <c r="R152" s="17">
        <f t="shared" si="30"/>
        <v>1610068.2784585981</v>
      </c>
      <c r="S152" s="7">
        <f t="shared" si="37"/>
        <v>2.3902405427474571E-2</v>
      </c>
      <c r="T152" s="17"/>
      <c r="V152" s="17"/>
    </row>
    <row r="153" spans="1:22">
      <c r="A153" s="1">
        <v>41127</v>
      </c>
      <c r="B153">
        <v>10.81</v>
      </c>
      <c r="C153" s="8">
        <f t="shared" si="31"/>
        <v>-7.3461891643710198E-3</v>
      </c>
      <c r="D153" s="8">
        <f t="shared" si="32"/>
        <v>2.111328125</v>
      </c>
      <c r="E153" s="17">
        <f t="shared" si="26"/>
        <v>248391.54411764705</v>
      </c>
      <c r="F153">
        <v>29.27</v>
      </c>
      <c r="G153" s="8">
        <f t="shared" si="33"/>
        <v>3.6106194690265436E-2</v>
      </c>
      <c r="H153" s="8">
        <f t="shared" si="34"/>
        <v>1.4842799188640974</v>
      </c>
      <c r="I153" s="17">
        <f t="shared" si="27"/>
        <v>785795.25116334576</v>
      </c>
      <c r="J153">
        <v>4.34</v>
      </c>
      <c r="K153" s="8">
        <f t="shared" si="35"/>
        <v>1.6393442622950838E-2</v>
      </c>
      <c r="L153" s="8">
        <f t="shared" si="36"/>
        <v>1.8547008547008548</v>
      </c>
      <c r="M153" s="17">
        <f t="shared" si="28"/>
        <v>327300.15082956263</v>
      </c>
      <c r="N153">
        <v>38.119999999999997</v>
      </c>
      <c r="O153" s="8">
        <f>N153/N152-1</f>
        <v>2.5834230355220589E-2</v>
      </c>
      <c r="P153" s="8">
        <f>N153/N$4</f>
        <v>1.6242011077971878</v>
      </c>
      <c r="Q153" s="17">
        <f t="shared" si="29"/>
        <v>286623.7249053861</v>
      </c>
      <c r="R153" s="17">
        <f t="shared" si="30"/>
        <v>1648110.6710159415</v>
      </c>
      <c r="S153" s="7">
        <f t="shared" si="37"/>
        <v>2.3627813221538396E-2</v>
      </c>
      <c r="T153" s="17"/>
      <c r="V153" s="17"/>
    </row>
    <row r="154" spans="1:22">
      <c r="A154" s="1">
        <v>41128</v>
      </c>
      <c r="B154">
        <v>9.94</v>
      </c>
      <c r="C154" s="8">
        <f t="shared" si="31"/>
        <v>-8.0481036077705959E-2</v>
      </c>
      <c r="D154" s="8">
        <f t="shared" si="32"/>
        <v>1.9414062499999998</v>
      </c>
      <c r="E154" s="17">
        <f t="shared" si="26"/>
        <v>228400.73529411762</v>
      </c>
      <c r="F154">
        <v>29.26</v>
      </c>
      <c r="G154" s="8">
        <f t="shared" si="33"/>
        <v>-3.4164673727354877E-4</v>
      </c>
      <c r="H154" s="8">
        <f t="shared" si="34"/>
        <v>1.4837728194726167</v>
      </c>
      <c r="I154" s="17">
        <f t="shared" si="27"/>
        <v>785526.78677962068</v>
      </c>
      <c r="J154">
        <v>4.3099999999999996</v>
      </c>
      <c r="K154" s="8">
        <f t="shared" si="35"/>
        <v>-6.9124423963133896E-3</v>
      </c>
      <c r="L154" s="8">
        <f t="shared" si="36"/>
        <v>1.8418803418803418</v>
      </c>
      <c r="M154" s="17">
        <f t="shared" si="28"/>
        <v>325037.70739064855</v>
      </c>
      <c r="N154">
        <v>38.14</v>
      </c>
      <c r="O154" s="8">
        <f>N154/N153-1</f>
        <v>5.2465897166853459E-4</v>
      </c>
      <c r="P154" s="8">
        <f>N154/N$4</f>
        <v>1.6250532594801876</v>
      </c>
      <c r="Q154" s="17">
        <f t="shared" si="29"/>
        <v>286774.10461415077</v>
      </c>
      <c r="R154" s="17">
        <f t="shared" si="30"/>
        <v>1625739.3340785375</v>
      </c>
      <c r="S154" s="7">
        <f t="shared" si="37"/>
        <v>-1.3573928820941217E-2</v>
      </c>
      <c r="T154" s="17"/>
      <c r="V154" s="17"/>
    </row>
    <row r="155" spans="1:22">
      <c r="A155" s="1">
        <v>41129</v>
      </c>
      <c r="B155">
        <v>10.4</v>
      </c>
      <c r="C155" s="8">
        <f t="shared" si="31"/>
        <v>4.6277665995976047E-2</v>
      </c>
      <c r="D155" s="8">
        <f t="shared" si="32"/>
        <v>2.03125</v>
      </c>
      <c r="E155" s="17">
        <f t="shared" si="26"/>
        <v>238970.58823529413</v>
      </c>
      <c r="F155">
        <v>29.25</v>
      </c>
      <c r="G155" s="8">
        <f t="shared" si="33"/>
        <v>-3.4176349965830966E-4</v>
      </c>
      <c r="H155" s="8">
        <f t="shared" si="34"/>
        <v>1.4832657200811359</v>
      </c>
      <c r="I155" s="17">
        <f t="shared" si="27"/>
        <v>785258.32239589561</v>
      </c>
      <c r="J155">
        <v>4.6100000000000003</v>
      </c>
      <c r="K155" s="8">
        <f t="shared" si="35"/>
        <v>6.9605568445475718E-2</v>
      </c>
      <c r="L155" s="8">
        <f t="shared" si="36"/>
        <v>1.9700854700854704</v>
      </c>
      <c r="M155" s="17">
        <f t="shared" si="28"/>
        <v>347662.14177978889</v>
      </c>
      <c r="N155">
        <v>37.92</v>
      </c>
      <c r="O155" s="8">
        <f>N155/N154-1</f>
        <v>-5.7682223387519604E-3</v>
      </c>
      <c r="P155" s="8">
        <f>N155/N$4</f>
        <v>1.6156795909671924</v>
      </c>
      <c r="Q155" s="17">
        <f t="shared" si="29"/>
        <v>285119.92781773984</v>
      </c>
      <c r="R155" s="17">
        <f t="shared" si="30"/>
        <v>1657010.9802287184</v>
      </c>
      <c r="S155" s="7">
        <f t="shared" si="37"/>
        <v>1.9235338344018915E-2</v>
      </c>
      <c r="T155" s="17"/>
      <c r="V155" s="17"/>
    </row>
    <row r="156" spans="1:22">
      <c r="A156" s="1">
        <v>41130</v>
      </c>
      <c r="B156">
        <v>10.050000000000001</v>
      </c>
      <c r="C156" s="8">
        <f t="shared" si="31"/>
        <v>-3.3653846153846145E-2</v>
      </c>
      <c r="D156" s="8">
        <f t="shared" si="32"/>
        <v>1.962890625</v>
      </c>
      <c r="E156" s="17">
        <f t="shared" si="26"/>
        <v>230928.30882352943</v>
      </c>
      <c r="F156">
        <v>29.45</v>
      </c>
      <c r="G156" s="8">
        <f t="shared" si="33"/>
        <v>6.8376068376068133E-3</v>
      </c>
      <c r="H156" s="8">
        <f t="shared" si="34"/>
        <v>1.4934077079107506</v>
      </c>
      <c r="I156" s="17">
        <f t="shared" si="27"/>
        <v>790627.6100703975</v>
      </c>
      <c r="J156">
        <v>4.8</v>
      </c>
      <c r="K156" s="8">
        <f t="shared" si="35"/>
        <v>4.1214750542299283E-2</v>
      </c>
      <c r="L156" s="8">
        <f t="shared" si="36"/>
        <v>2.0512820512820515</v>
      </c>
      <c r="M156" s="17">
        <f t="shared" si="28"/>
        <v>361990.9502262444</v>
      </c>
      <c r="N156">
        <v>37.729999999999997</v>
      </c>
      <c r="O156" s="8">
        <f>N156/N155-1</f>
        <v>-5.0105485232069258E-3</v>
      </c>
      <c r="P156" s="8">
        <f>N156/N$4</f>
        <v>1.6075841499786963</v>
      </c>
      <c r="Q156" s="17">
        <f t="shared" si="29"/>
        <v>283691.32058447582</v>
      </c>
      <c r="R156" s="17">
        <f t="shared" si="30"/>
        <v>1667238.1897046471</v>
      </c>
      <c r="S156" s="7">
        <f t="shared" si="37"/>
        <v>6.1720831050360303E-3</v>
      </c>
      <c r="T156" s="17"/>
      <c r="V156" s="17"/>
    </row>
    <row r="157" spans="1:22">
      <c r="A157" s="1">
        <v>41131</v>
      </c>
      <c r="B157">
        <v>10.07</v>
      </c>
      <c r="C157" s="8">
        <f t="shared" si="31"/>
        <v>1.9900497512437276E-3</v>
      </c>
      <c r="D157" s="8">
        <f t="shared" si="32"/>
        <v>1.966796875</v>
      </c>
      <c r="E157" s="17">
        <f t="shared" si="26"/>
        <v>231387.86764705883</v>
      </c>
      <c r="F157">
        <v>29.31</v>
      </c>
      <c r="G157" s="8">
        <f t="shared" si="33"/>
        <v>-4.7538200339558578E-3</v>
      </c>
      <c r="H157" s="8">
        <f t="shared" si="34"/>
        <v>1.4863083164300204</v>
      </c>
      <c r="I157" s="17">
        <f t="shared" si="27"/>
        <v>786869.10869824619</v>
      </c>
      <c r="J157">
        <v>4.92</v>
      </c>
      <c r="K157" s="8">
        <f t="shared" si="35"/>
        <v>2.5000000000000133E-2</v>
      </c>
      <c r="L157" s="8">
        <f t="shared" si="36"/>
        <v>2.1025641025641026</v>
      </c>
      <c r="M157" s="17">
        <f t="shared" si="28"/>
        <v>371040.72398190049</v>
      </c>
      <c r="N157">
        <v>37.229999999999997</v>
      </c>
      <c r="O157" s="8">
        <f>N157/N156-1</f>
        <v>-1.3252054068380592E-2</v>
      </c>
      <c r="P157" s="8">
        <f>N157/N$4</f>
        <v>1.5862803579037068</v>
      </c>
      <c r="Q157" s="17">
        <f t="shared" si="29"/>
        <v>279931.82786536001</v>
      </c>
      <c r="R157" s="17">
        <f t="shared" si="30"/>
        <v>1669229.5281925655</v>
      </c>
      <c r="S157" s="7">
        <f t="shared" si="37"/>
        <v>1.1943935187037624E-3</v>
      </c>
      <c r="T157" s="17"/>
      <c r="V157" s="17"/>
    </row>
    <row r="158" spans="1:22">
      <c r="A158" s="1">
        <v>41134</v>
      </c>
      <c r="B158">
        <v>10.119999999999999</v>
      </c>
      <c r="C158" s="8">
        <f t="shared" si="31"/>
        <v>4.9652432969213844E-3</v>
      </c>
      <c r="D158" s="8">
        <f t="shared" si="32"/>
        <v>1.9765624999999998</v>
      </c>
      <c r="E158" s="17">
        <f t="shared" si="26"/>
        <v>232536.76470588232</v>
      </c>
      <c r="F158">
        <v>29.17</v>
      </c>
      <c r="G158" s="8">
        <f t="shared" si="33"/>
        <v>-4.7765267826679336E-3</v>
      </c>
      <c r="H158" s="8">
        <f t="shared" si="34"/>
        <v>1.4792089249492901</v>
      </c>
      <c r="I158" s="17">
        <f t="shared" si="27"/>
        <v>783110.60732609488</v>
      </c>
      <c r="J158">
        <v>5.05</v>
      </c>
      <c r="K158" s="8">
        <f t="shared" si="35"/>
        <v>2.6422764227642226E-2</v>
      </c>
      <c r="L158" s="8">
        <f t="shared" si="36"/>
        <v>2.158119658119658</v>
      </c>
      <c r="M158" s="17">
        <f t="shared" si="28"/>
        <v>380844.6455505279</v>
      </c>
      <c r="N158">
        <v>38.299999999999997</v>
      </c>
      <c r="O158" s="8">
        <f>N158/N157-1</f>
        <v>2.8740263228579144E-2</v>
      </c>
      <c r="P158" s="8">
        <f>N158/N$4</f>
        <v>1.631870472944184</v>
      </c>
      <c r="Q158" s="17">
        <f t="shared" si="29"/>
        <v>287977.14228426776</v>
      </c>
      <c r="R158" s="17">
        <f t="shared" si="30"/>
        <v>1684469.1598667728</v>
      </c>
      <c r="S158" s="7">
        <f t="shared" si="37"/>
        <v>9.1297400488168368E-3</v>
      </c>
      <c r="T158" s="17"/>
      <c r="V158" s="17"/>
    </row>
    <row r="159" spans="1:22">
      <c r="A159" s="1">
        <v>41135</v>
      </c>
      <c r="B159">
        <v>10.119999999999999</v>
      </c>
      <c r="C159" s="8">
        <f t="shared" si="31"/>
        <v>0</v>
      </c>
      <c r="D159" s="8">
        <f t="shared" si="32"/>
        <v>1.9765624999999998</v>
      </c>
      <c r="E159" s="17">
        <f t="shared" si="26"/>
        <v>232536.76470588232</v>
      </c>
      <c r="F159">
        <v>29.53</v>
      </c>
      <c r="G159" s="8">
        <f t="shared" si="33"/>
        <v>1.234144669180659E-2</v>
      </c>
      <c r="H159" s="8">
        <f t="shared" si="34"/>
        <v>1.4974645030425966</v>
      </c>
      <c r="I159" s="17">
        <f t="shared" si="27"/>
        <v>792775.32514019823</v>
      </c>
      <c r="J159">
        <v>4.99</v>
      </c>
      <c r="K159" s="8">
        <f t="shared" si="35"/>
        <v>-1.1881188118811781E-2</v>
      </c>
      <c r="L159" s="8">
        <f t="shared" si="36"/>
        <v>2.1324786324786329</v>
      </c>
      <c r="M159" s="17">
        <f t="shared" si="28"/>
        <v>376319.75867269991</v>
      </c>
      <c r="N159">
        <v>39.01</v>
      </c>
      <c r="O159" s="8">
        <f>N159/N158-1</f>
        <v>1.8537859007832891E-2</v>
      </c>
      <c r="P159" s="8">
        <f>N159/N$4</f>
        <v>1.6621218576906689</v>
      </c>
      <c r="Q159" s="17">
        <f t="shared" si="29"/>
        <v>293315.62194541219</v>
      </c>
      <c r="R159" s="17">
        <f t="shared" si="30"/>
        <v>1694947.4704641926</v>
      </c>
      <c r="S159" s="7">
        <f t="shared" si="37"/>
        <v>6.2205416680045644E-3</v>
      </c>
      <c r="T159" s="17"/>
      <c r="V159" s="17"/>
    </row>
    <row r="160" spans="1:22">
      <c r="A160" s="1">
        <v>41136</v>
      </c>
      <c r="B160">
        <v>10.15</v>
      </c>
      <c r="C160" s="8">
        <f t="shared" si="31"/>
        <v>2.9644268774704496E-3</v>
      </c>
      <c r="D160" s="8">
        <f t="shared" si="32"/>
        <v>1.982421875</v>
      </c>
      <c r="E160" s="17">
        <f t="shared" si="26"/>
        <v>233226.10294117648</v>
      </c>
      <c r="F160">
        <v>29.72</v>
      </c>
      <c r="G160" s="8">
        <f t="shared" si="33"/>
        <v>6.434134778191547E-3</v>
      </c>
      <c r="H160" s="8">
        <f t="shared" si="34"/>
        <v>1.5070993914807302</v>
      </c>
      <c r="I160" s="17">
        <f t="shared" si="27"/>
        <v>797876.14843097492</v>
      </c>
      <c r="J160">
        <v>5.39</v>
      </c>
      <c r="K160" s="8">
        <f t="shared" si="35"/>
        <v>8.0160320641282423E-2</v>
      </c>
      <c r="L160" s="8">
        <f t="shared" si="36"/>
        <v>2.3034188034188032</v>
      </c>
      <c r="M160" s="17">
        <f t="shared" si="28"/>
        <v>406485.67119155353</v>
      </c>
      <c r="N160">
        <v>38.619999999999997</v>
      </c>
      <c r="O160" s="8">
        <f>N160/N159-1</f>
        <v>-9.9974365547296218E-3</v>
      </c>
      <c r="P160" s="8">
        <f>N160/N$4</f>
        <v>1.6455048998721773</v>
      </c>
      <c r="Q160" s="17">
        <f t="shared" si="29"/>
        <v>290383.21762450191</v>
      </c>
      <c r="R160" s="17">
        <f t="shared" si="30"/>
        <v>1727971.1401882069</v>
      </c>
      <c r="S160" s="7">
        <f t="shared" si="37"/>
        <v>1.9483594801301019E-2</v>
      </c>
      <c r="T160" s="17"/>
      <c r="V160" s="17"/>
    </row>
    <row r="161" spans="1:22">
      <c r="A161" s="1">
        <v>41137</v>
      </c>
      <c r="B161">
        <v>9.91</v>
      </c>
      <c r="C161" s="8">
        <f t="shared" si="31"/>
        <v>-2.3645320197044351E-2</v>
      </c>
      <c r="D161" s="8">
        <f t="shared" si="32"/>
        <v>1.935546875</v>
      </c>
      <c r="E161" s="17">
        <f t="shared" si="26"/>
        <v>227711.39705882352</v>
      </c>
      <c r="F161">
        <v>29.75</v>
      </c>
      <c r="G161" s="8">
        <f t="shared" si="33"/>
        <v>1.0094212651412526E-3</v>
      </c>
      <c r="H161" s="8">
        <f t="shared" si="34"/>
        <v>1.5086206896551726</v>
      </c>
      <c r="I161" s="17">
        <f t="shared" si="27"/>
        <v>798681.54158215027</v>
      </c>
      <c r="J161">
        <v>5.15</v>
      </c>
      <c r="K161" s="8">
        <f t="shared" si="35"/>
        <v>-4.4526901669758701E-2</v>
      </c>
      <c r="L161" s="8">
        <f t="shared" si="36"/>
        <v>2.200854700854701</v>
      </c>
      <c r="M161" s="17">
        <f t="shared" si="28"/>
        <v>388386.12368024141</v>
      </c>
      <c r="N161">
        <v>39.18</v>
      </c>
      <c r="O161" s="8">
        <f>N161/N160-1</f>
        <v>1.4500258933195287E-2</v>
      </c>
      <c r="P161" s="8">
        <f>N161/N$4</f>
        <v>1.6693651469961654</v>
      </c>
      <c r="Q161" s="17">
        <f t="shared" si="29"/>
        <v>294593.84946991154</v>
      </c>
      <c r="R161" s="17">
        <f t="shared" si="30"/>
        <v>1709372.9117911267</v>
      </c>
      <c r="S161" s="7">
        <f t="shared" si="37"/>
        <v>-1.0763043412319151E-2</v>
      </c>
      <c r="T161" s="17"/>
      <c r="V161" s="17"/>
    </row>
    <row r="162" spans="1:22">
      <c r="A162" s="1">
        <v>41138</v>
      </c>
      <c r="B162">
        <v>10.08</v>
      </c>
      <c r="C162" s="8">
        <f t="shared" si="31"/>
        <v>1.7154389505549927E-2</v>
      </c>
      <c r="D162" s="8">
        <f t="shared" si="32"/>
        <v>1.96875</v>
      </c>
      <c r="E162" s="17">
        <f t="shared" si="26"/>
        <v>231617.64705882352</v>
      </c>
      <c r="F162">
        <v>29.42</v>
      </c>
      <c r="G162" s="8">
        <f t="shared" si="33"/>
        <v>-1.1092436974789899E-2</v>
      </c>
      <c r="H162" s="8">
        <f t="shared" si="34"/>
        <v>1.4918864097363085</v>
      </c>
      <c r="I162" s="17">
        <f t="shared" si="27"/>
        <v>789822.21691922226</v>
      </c>
      <c r="J162">
        <v>5.19</v>
      </c>
      <c r="K162" s="8">
        <f t="shared" si="35"/>
        <v>7.7669902912620437E-3</v>
      </c>
      <c r="L162" s="8">
        <f t="shared" si="36"/>
        <v>2.2179487179487181</v>
      </c>
      <c r="M162" s="17">
        <f t="shared" si="28"/>
        <v>391402.71493212675</v>
      </c>
      <c r="N162">
        <v>38.57</v>
      </c>
      <c r="O162" s="8">
        <f>N162/N161-1</f>
        <v>-1.5569167942827922E-2</v>
      </c>
      <c r="P162" s="8">
        <f>N162/N$4</f>
        <v>1.6433745206646784</v>
      </c>
      <c r="Q162" s="17">
        <f t="shared" si="29"/>
        <v>290007.26835259033</v>
      </c>
      <c r="R162" s="17">
        <f t="shared" si="30"/>
        <v>1702849.8472627627</v>
      </c>
      <c r="S162" s="7">
        <f t="shared" si="37"/>
        <v>-3.8160570366877478E-3</v>
      </c>
      <c r="T162" s="17"/>
      <c r="V162" s="17"/>
    </row>
    <row r="163" spans="1:22">
      <c r="A163" s="1">
        <v>41141</v>
      </c>
      <c r="B163">
        <v>10.59</v>
      </c>
      <c r="C163" s="8">
        <f t="shared" si="31"/>
        <v>5.0595238095238138E-2</v>
      </c>
      <c r="D163" s="8">
        <f t="shared" si="32"/>
        <v>2.068359375</v>
      </c>
      <c r="E163" s="17">
        <f t="shared" si="26"/>
        <v>243336.39705882352</v>
      </c>
      <c r="F163">
        <v>29.57</v>
      </c>
      <c r="G163" s="8">
        <f t="shared" si="33"/>
        <v>5.0985723997281074E-3</v>
      </c>
      <c r="H163" s="8">
        <f t="shared" si="34"/>
        <v>1.4994929006085194</v>
      </c>
      <c r="I163" s="17">
        <f t="shared" si="27"/>
        <v>793849.18267509853</v>
      </c>
      <c r="J163">
        <v>5.1100000000000003</v>
      </c>
      <c r="K163" s="8">
        <f t="shared" si="35"/>
        <v>-1.5414258188824692E-2</v>
      </c>
      <c r="L163" s="8">
        <f t="shared" si="36"/>
        <v>2.183760683760684</v>
      </c>
      <c r="M163" s="17">
        <f t="shared" si="28"/>
        <v>385369.532428356</v>
      </c>
      <c r="N163">
        <v>38.76</v>
      </c>
      <c r="O163" s="8">
        <f>N163/N162-1</f>
        <v>4.9261083743841194E-3</v>
      </c>
      <c r="P163" s="8">
        <f>N163/N$4</f>
        <v>1.6514699616531743</v>
      </c>
      <c r="Q163" s="17">
        <f t="shared" si="29"/>
        <v>291435.87558585429</v>
      </c>
      <c r="R163" s="17">
        <f t="shared" si="30"/>
        <v>1713990.9877481323</v>
      </c>
      <c r="S163" s="7">
        <f t="shared" si="37"/>
        <v>6.5426440876619196E-3</v>
      </c>
      <c r="T163" s="17"/>
      <c r="V163" s="17"/>
    </row>
    <row r="164" spans="1:22">
      <c r="A164" s="1">
        <v>41142</v>
      </c>
      <c r="B164">
        <v>11.42</v>
      </c>
      <c r="C164" s="8">
        <f t="shared" si="31"/>
        <v>7.8375826251180447E-2</v>
      </c>
      <c r="D164" s="8">
        <f t="shared" si="32"/>
        <v>2.23046875</v>
      </c>
      <c r="E164" s="17">
        <f t="shared" si="26"/>
        <v>262408.0882352941</v>
      </c>
      <c r="F164">
        <v>29.55</v>
      </c>
      <c r="G164" s="8">
        <f t="shared" si="33"/>
        <v>-6.7636117686842301E-4</v>
      </c>
      <c r="H164" s="8">
        <f t="shared" si="34"/>
        <v>1.4984787018255579</v>
      </c>
      <c r="I164" s="17">
        <f t="shared" si="27"/>
        <v>793312.25390764838</v>
      </c>
      <c r="J164">
        <v>5.08</v>
      </c>
      <c r="K164" s="8">
        <f t="shared" si="35"/>
        <v>-5.8708414872798986E-3</v>
      </c>
      <c r="L164" s="8">
        <f t="shared" si="36"/>
        <v>2.1709401709401712</v>
      </c>
      <c r="M164" s="17">
        <f t="shared" si="28"/>
        <v>383107.08898944198</v>
      </c>
      <c r="N164">
        <v>38.57</v>
      </c>
      <c r="O164" s="8">
        <f>N164/N163-1</f>
        <v>-4.9019607843137081E-3</v>
      </c>
      <c r="P164" s="8">
        <f>N164/N$4</f>
        <v>1.6433745206646784</v>
      </c>
      <c r="Q164" s="17">
        <f t="shared" si="29"/>
        <v>290007.26835259033</v>
      </c>
      <c r="R164" s="17">
        <f t="shared" si="30"/>
        <v>1728834.6994849746</v>
      </c>
      <c r="S164" s="7">
        <f t="shared" si="37"/>
        <v>8.6603207618636269E-3</v>
      </c>
      <c r="T164" s="17"/>
      <c r="V164" s="17"/>
    </row>
    <row r="165" spans="1:22">
      <c r="A165" s="1">
        <v>41143</v>
      </c>
      <c r="B165">
        <v>11.61</v>
      </c>
      <c r="C165" s="8">
        <f t="shared" si="31"/>
        <v>1.6637478108581405E-2</v>
      </c>
      <c r="D165" s="8">
        <f t="shared" si="32"/>
        <v>2.267578125</v>
      </c>
      <c r="E165" s="17">
        <f t="shared" si="26"/>
        <v>266773.89705882355</v>
      </c>
      <c r="F165">
        <v>29.56</v>
      </c>
      <c r="G165" s="8">
        <f t="shared" si="33"/>
        <v>3.3840947546526223E-4</v>
      </c>
      <c r="H165" s="8">
        <f t="shared" si="34"/>
        <v>1.4989858012170385</v>
      </c>
      <c r="I165" s="17">
        <f t="shared" si="27"/>
        <v>793580.71829137346</v>
      </c>
      <c r="J165">
        <v>4.88</v>
      </c>
      <c r="K165" s="8">
        <f t="shared" si="35"/>
        <v>-3.9370078740157521E-2</v>
      </c>
      <c r="L165" s="8">
        <f t="shared" si="36"/>
        <v>2.0854700854700856</v>
      </c>
      <c r="M165" s="17">
        <f t="shared" si="28"/>
        <v>368024.13273001515</v>
      </c>
      <c r="N165">
        <v>38.479999999999997</v>
      </c>
      <c r="O165" s="8">
        <f>N165/N164-1</f>
        <v>-2.3334197562873138E-3</v>
      </c>
      <c r="P165" s="8">
        <f>N165/N$4</f>
        <v>1.6395398380911801</v>
      </c>
      <c r="Q165" s="17">
        <f t="shared" si="29"/>
        <v>289330.55966314947</v>
      </c>
      <c r="R165" s="17">
        <f t="shared" si="30"/>
        <v>1717709.3077433617</v>
      </c>
      <c r="S165" s="7">
        <f t="shared" si="37"/>
        <v>-6.4351969247997687E-3</v>
      </c>
      <c r="T165" s="17"/>
      <c r="V165" s="17"/>
    </row>
    <row r="166" spans="1:22">
      <c r="A166" s="1">
        <v>41144</v>
      </c>
      <c r="B166">
        <v>11.04</v>
      </c>
      <c r="C166" s="8">
        <f t="shared" si="31"/>
        <v>-4.9095607235142169E-2</v>
      </c>
      <c r="D166" s="8">
        <f t="shared" si="32"/>
        <v>2.15625</v>
      </c>
      <c r="E166" s="17">
        <f t="shared" si="26"/>
        <v>253676.4705882353</v>
      </c>
      <c r="F166">
        <v>28.55</v>
      </c>
      <c r="G166" s="8">
        <f t="shared" si="33"/>
        <v>-3.4167794316644073E-2</v>
      </c>
      <c r="H166" s="8">
        <f t="shared" si="34"/>
        <v>1.4477687626774849</v>
      </c>
      <c r="I166" s="17">
        <f t="shared" si="27"/>
        <v>766465.81553513918</v>
      </c>
      <c r="J166">
        <v>4.78</v>
      </c>
      <c r="K166" s="8">
        <f t="shared" si="35"/>
        <v>-2.0491803278688492E-2</v>
      </c>
      <c r="L166" s="8">
        <f t="shared" si="36"/>
        <v>2.042735042735043</v>
      </c>
      <c r="M166" s="17">
        <f t="shared" si="28"/>
        <v>360482.6546003017</v>
      </c>
      <c r="N166">
        <v>37.99</v>
      </c>
      <c r="O166" s="8">
        <f>N166/N165-1</f>
        <v>-1.2733887733887617E-2</v>
      </c>
      <c r="P166" s="8">
        <f>N166/N$4</f>
        <v>1.6186621218576909</v>
      </c>
      <c r="Q166" s="17">
        <f t="shared" si="29"/>
        <v>285646.25679841603</v>
      </c>
      <c r="R166" s="17">
        <f t="shared" si="30"/>
        <v>1666271.1975220921</v>
      </c>
      <c r="S166" s="7">
        <f t="shared" si="37"/>
        <v>-2.9945759733261412E-2</v>
      </c>
      <c r="T166" s="17"/>
      <c r="V166" s="17"/>
    </row>
    <row r="167" spans="1:22">
      <c r="A167" s="1">
        <v>41145</v>
      </c>
      <c r="B167">
        <v>11.11</v>
      </c>
      <c r="C167" s="8">
        <f t="shared" si="31"/>
        <v>6.3405797101450112E-3</v>
      </c>
      <c r="D167" s="8">
        <f t="shared" si="32"/>
        <v>2.169921875</v>
      </c>
      <c r="E167" s="17">
        <f t="shared" si="26"/>
        <v>255284.92647058822</v>
      </c>
      <c r="F167">
        <v>28.29</v>
      </c>
      <c r="G167" s="8">
        <f t="shared" si="33"/>
        <v>-9.1068301225919468E-3</v>
      </c>
      <c r="H167" s="8">
        <f t="shared" si="34"/>
        <v>1.4345841784989859</v>
      </c>
      <c r="I167" s="17">
        <f t="shared" si="27"/>
        <v>759485.74155828671</v>
      </c>
      <c r="J167">
        <v>4.8899999999999997</v>
      </c>
      <c r="K167" s="8">
        <f t="shared" si="35"/>
        <v>2.3012552301255207E-2</v>
      </c>
      <c r="L167" s="8">
        <f t="shared" si="36"/>
        <v>2.0897435897435899</v>
      </c>
      <c r="M167" s="17">
        <f t="shared" si="28"/>
        <v>368778.28054298647</v>
      </c>
      <c r="N167">
        <v>38.200000000000003</v>
      </c>
      <c r="O167" s="8">
        <f>N167/N166-1</f>
        <v>5.5277704659120186E-3</v>
      </c>
      <c r="P167" s="8">
        <f>N167/N$4</f>
        <v>1.6276097145291863</v>
      </c>
      <c r="Q167" s="17">
        <f t="shared" si="29"/>
        <v>287225.24374044465</v>
      </c>
      <c r="R167" s="17">
        <f t="shared" si="30"/>
        <v>1670774.1923123058</v>
      </c>
      <c r="S167" s="7">
        <f t="shared" si="37"/>
        <v>2.7024381126614649E-3</v>
      </c>
      <c r="T167" s="17"/>
      <c r="V167" s="17"/>
    </row>
    <row r="168" spans="1:22">
      <c r="A168" s="1">
        <v>41148</v>
      </c>
      <c r="B168">
        <v>11.04</v>
      </c>
      <c r="C168" s="8">
        <f t="shared" si="31"/>
        <v>-6.3006300630062961E-3</v>
      </c>
      <c r="D168" s="8">
        <f t="shared" si="32"/>
        <v>2.15625</v>
      </c>
      <c r="E168" s="17">
        <f t="shared" si="26"/>
        <v>253676.4705882353</v>
      </c>
      <c r="F168">
        <v>28.96</v>
      </c>
      <c r="G168" s="8">
        <f t="shared" si="33"/>
        <v>2.3683280311064037E-2</v>
      </c>
      <c r="H168" s="8">
        <f t="shared" si="34"/>
        <v>1.4685598377281948</v>
      </c>
      <c r="I168" s="17">
        <f t="shared" si="27"/>
        <v>777472.85526786791</v>
      </c>
      <c r="J168">
        <v>4.82</v>
      </c>
      <c r="K168" s="8">
        <f t="shared" si="35"/>
        <v>-1.4314928425357754E-2</v>
      </c>
      <c r="L168" s="8">
        <f t="shared" si="36"/>
        <v>2.0598290598290601</v>
      </c>
      <c r="M168" s="17">
        <f t="shared" si="28"/>
        <v>363499.2458521871</v>
      </c>
      <c r="N168">
        <v>39.159999999999997</v>
      </c>
      <c r="O168" s="8">
        <f>N168/N167-1</f>
        <v>2.5130890052355914E-2</v>
      </c>
      <c r="P168" s="8">
        <f>N168/N$4</f>
        <v>1.6685129953131657</v>
      </c>
      <c r="Q168" s="17">
        <f t="shared" si="29"/>
        <v>294443.46976114687</v>
      </c>
      <c r="R168" s="17">
        <f t="shared" si="30"/>
        <v>1689092.0414694373</v>
      </c>
      <c r="S168" s="7">
        <f t="shared" si="37"/>
        <v>1.0963689313263858E-2</v>
      </c>
      <c r="T168" s="17"/>
      <c r="V168" s="17"/>
    </row>
    <row r="169" spans="1:22">
      <c r="A169" s="1">
        <v>41149</v>
      </c>
      <c r="B169">
        <v>10.81</v>
      </c>
      <c r="C169" s="8">
        <f t="shared" si="31"/>
        <v>-2.0833333333333259E-2</v>
      </c>
      <c r="D169" s="8">
        <f t="shared" si="32"/>
        <v>2.111328125</v>
      </c>
      <c r="E169" s="17">
        <f t="shared" si="26"/>
        <v>248391.54411764705</v>
      </c>
      <c r="F169">
        <v>29.41</v>
      </c>
      <c r="G169" s="8">
        <f t="shared" si="33"/>
        <v>1.5538674033149125E-2</v>
      </c>
      <c r="H169" s="8">
        <f t="shared" si="34"/>
        <v>1.4913793103448276</v>
      </c>
      <c r="I169" s="17">
        <f t="shared" si="27"/>
        <v>789553.75253549707</v>
      </c>
      <c r="J169">
        <v>4.8499999999999996</v>
      </c>
      <c r="K169" s="8">
        <f t="shared" si="35"/>
        <v>6.2240663900414717E-3</v>
      </c>
      <c r="L169" s="8">
        <f t="shared" si="36"/>
        <v>2.0726495726495728</v>
      </c>
      <c r="M169" s="17">
        <f t="shared" si="28"/>
        <v>365761.68929110112</v>
      </c>
      <c r="N169">
        <v>39.57</v>
      </c>
      <c r="O169" s="8">
        <f>N169/N168-1</f>
        <v>1.0469867211440276E-2</v>
      </c>
      <c r="P169" s="8">
        <f>N169/N$4</f>
        <v>1.685982104814657</v>
      </c>
      <c r="Q169" s="17">
        <f t="shared" si="29"/>
        <v>297526.25379082182</v>
      </c>
      <c r="R169" s="17">
        <f t="shared" si="30"/>
        <v>1701233.2397350671</v>
      </c>
      <c r="S169" s="7">
        <f t="shared" si="37"/>
        <v>7.1880027657151846E-3</v>
      </c>
      <c r="T169" s="17"/>
      <c r="V169" s="17"/>
    </row>
    <row r="170" spans="1:22">
      <c r="A170" s="1">
        <v>41150</v>
      </c>
      <c r="B170">
        <v>10.45</v>
      </c>
      <c r="C170" s="8">
        <f t="shared" si="31"/>
        <v>-3.3302497687326627E-2</v>
      </c>
      <c r="D170" s="8">
        <f t="shared" si="32"/>
        <v>2.041015625</v>
      </c>
      <c r="E170" s="17">
        <f t="shared" si="26"/>
        <v>240119.48529411765</v>
      </c>
      <c r="F170">
        <v>29.47</v>
      </c>
      <c r="G170" s="8">
        <f t="shared" si="33"/>
        <v>2.0401224073443025E-3</v>
      </c>
      <c r="H170" s="8">
        <f t="shared" si="34"/>
        <v>1.4944219066937119</v>
      </c>
      <c r="I170" s="17">
        <f t="shared" si="27"/>
        <v>791164.53883784753</v>
      </c>
      <c r="J170">
        <v>4.8600000000000003</v>
      </c>
      <c r="K170" s="8">
        <f t="shared" si="35"/>
        <v>2.0618556701033075E-3</v>
      </c>
      <c r="L170" s="8">
        <f t="shared" si="36"/>
        <v>2.0769230769230771</v>
      </c>
      <c r="M170" s="17">
        <f t="shared" si="28"/>
        <v>366515.83710407245</v>
      </c>
      <c r="N170">
        <v>39.06</v>
      </c>
      <c r="O170" s="8">
        <f>N170/N169-1</f>
        <v>-1.2888551933282755E-2</v>
      </c>
      <c r="P170" s="8">
        <f>N170/N$4</f>
        <v>1.664252236898168</v>
      </c>
      <c r="Q170" s="17">
        <f t="shared" si="29"/>
        <v>293691.57121732377</v>
      </c>
      <c r="R170" s="17">
        <f t="shared" si="30"/>
        <v>1691491.4324533613</v>
      </c>
      <c r="S170" s="7">
        <f t="shared" si="37"/>
        <v>-5.7263207972723107E-3</v>
      </c>
      <c r="T170" s="17"/>
      <c r="V170" s="17"/>
    </row>
    <row r="171" spans="1:22">
      <c r="A171" s="1">
        <v>41151</v>
      </c>
      <c r="B171">
        <v>10.4</v>
      </c>
      <c r="C171" s="8">
        <f t="shared" si="31"/>
        <v>-4.7846889952152249E-3</v>
      </c>
      <c r="D171" s="8">
        <f t="shared" si="32"/>
        <v>2.03125</v>
      </c>
      <c r="E171" s="17">
        <f t="shared" si="26"/>
        <v>238970.58823529413</v>
      </c>
      <c r="F171">
        <v>29.52</v>
      </c>
      <c r="G171" s="8">
        <f t="shared" si="33"/>
        <v>1.6966406515099841E-3</v>
      </c>
      <c r="H171" s="8">
        <f t="shared" si="34"/>
        <v>1.4969574036511157</v>
      </c>
      <c r="I171" s="17">
        <f t="shared" si="27"/>
        <v>792506.86075647315</v>
      </c>
      <c r="J171">
        <v>4.83</v>
      </c>
      <c r="K171" s="8">
        <f t="shared" si="35"/>
        <v>-6.1728395061728669E-3</v>
      </c>
      <c r="L171" s="8">
        <f t="shared" si="36"/>
        <v>2.0641025641025643</v>
      </c>
      <c r="M171" s="17">
        <f t="shared" si="28"/>
        <v>364253.39366515842</v>
      </c>
      <c r="N171">
        <v>39.56</v>
      </c>
      <c r="O171" s="8">
        <f>N171/N170-1</f>
        <v>1.2800819252432261E-2</v>
      </c>
      <c r="P171" s="8">
        <f>N171/N$4</f>
        <v>1.6855560289731575</v>
      </c>
      <c r="Q171" s="17">
        <f t="shared" si="29"/>
        <v>297451.06393643958</v>
      </c>
      <c r="R171" s="17">
        <f t="shared" si="30"/>
        <v>1693181.9065933654</v>
      </c>
      <c r="S171" s="7">
        <f t="shared" si="37"/>
        <v>9.9939858255870817E-4</v>
      </c>
      <c r="T171" s="17"/>
      <c r="V171" s="17"/>
    </row>
    <row r="172" spans="1:22">
      <c r="A172" s="1">
        <v>41152</v>
      </c>
      <c r="B172">
        <v>10.66</v>
      </c>
      <c r="C172" s="8">
        <f t="shared" si="31"/>
        <v>2.4999999999999911E-2</v>
      </c>
      <c r="D172" s="8">
        <f t="shared" si="32"/>
        <v>2.08203125</v>
      </c>
      <c r="E172" s="17">
        <f t="shared" si="26"/>
        <v>244944.85294117648</v>
      </c>
      <c r="F172">
        <v>29.82</v>
      </c>
      <c r="G172" s="8">
        <f t="shared" si="33"/>
        <v>1.0162601626016343E-2</v>
      </c>
      <c r="H172" s="8">
        <f t="shared" si="34"/>
        <v>1.5121703853955377</v>
      </c>
      <c r="I172" s="17">
        <f t="shared" si="27"/>
        <v>800560.79226822592</v>
      </c>
      <c r="J172">
        <v>4.8499999999999996</v>
      </c>
      <c r="K172" s="8">
        <f t="shared" si="35"/>
        <v>4.1407867494822614E-3</v>
      </c>
      <c r="L172" s="8">
        <f t="shared" si="36"/>
        <v>2.0726495726495728</v>
      </c>
      <c r="M172" s="17">
        <f t="shared" si="28"/>
        <v>365761.68929110112</v>
      </c>
      <c r="N172">
        <v>39.47</v>
      </c>
      <c r="O172" s="8">
        <f>N172/N171-1</f>
        <v>-2.2750252780587843E-3</v>
      </c>
      <c r="P172" s="8">
        <f>N172/N$4</f>
        <v>1.6817213463996592</v>
      </c>
      <c r="Q172" s="17">
        <f t="shared" si="29"/>
        <v>296774.35524699872</v>
      </c>
      <c r="R172" s="17">
        <f t="shared" si="30"/>
        <v>1708041.6897475021</v>
      </c>
      <c r="S172" s="7">
        <f t="shared" si="37"/>
        <v>8.7762473106236527E-3</v>
      </c>
      <c r="T172" s="17"/>
      <c r="V172" s="17"/>
    </row>
    <row r="173" spans="1:22">
      <c r="A173" s="1">
        <v>41156</v>
      </c>
      <c r="B173">
        <v>10.45</v>
      </c>
      <c r="C173" s="8">
        <f t="shared" si="31"/>
        <v>-1.9699812382739323E-2</v>
      </c>
      <c r="D173" s="8">
        <f t="shared" si="32"/>
        <v>2.041015625</v>
      </c>
      <c r="E173" s="17">
        <f t="shared" si="26"/>
        <v>240119.48529411765</v>
      </c>
      <c r="F173">
        <v>30.23</v>
      </c>
      <c r="G173" s="8">
        <f t="shared" si="33"/>
        <v>1.3749161636485541E-2</v>
      </c>
      <c r="H173" s="8">
        <f t="shared" si="34"/>
        <v>1.5329614604462476</v>
      </c>
      <c r="I173" s="17">
        <f t="shared" si="27"/>
        <v>811567.83200095466</v>
      </c>
      <c r="J173">
        <v>4.8</v>
      </c>
      <c r="K173" s="8">
        <f t="shared" si="35"/>
        <v>-1.0309278350515427E-2</v>
      </c>
      <c r="L173" s="8">
        <f t="shared" si="36"/>
        <v>2.0512820512820515</v>
      </c>
      <c r="M173" s="17">
        <f t="shared" si="28"/>
        <v>361990.9502262444</v>
      </c>
      <c r="N173">
        <v>39.29</v>
      </c>
      <c r="O173" s="8">
        <f>N173/N172-1</f>
        <v>-4.5604256397263621E-3</v>
      </c>
      <c r="P173" s="8">
        <f>N173/N$4</f>
        <v>1.6740519812526631</v>
      </c>
      <c r="Q173" s="17">
        <f t="shared" si="29"/>
        <v>295420.93786811701</v>
      </c>
      <c r="R173" s="17">
        <f t="shared" si="30"/>
        <v>1709099.2053894335</v>
      </c>
      <c r="S173" s="7">
        <f t="shared" si="37"/>
        <v>6.1913924483181226E-4</v>
      </c>
      <c r="T173" s="17"/>
      <c r="V173" s="17"/>
    </row>
    <row r="174" spans="1:22">
      <c r="A174" s="1">
        <v>41157</v>
      </c>
      <c r="B174">
        <v>11.22</v>
      </c>
      <c r="C174" s="8">
        <f t="shared" si="31"/>
        <v>7.3684210526316019E-2</v>
      </c>
      <c r="D174" s="8">
        <f t="shared" si="32"/>
        <v>2.19140625</v>
      </c>
      <c r="E174" s="17">
        <f t="shared" si="26"/>
        <v>257812.5</v>
      </c>
      <c r="F174">
        <v>31.16</v>
      </c>
      <c r="G174" s="8">
        <f t="shared" si="33"/>
        <v>3.0764141581210769E-2</v>
      </c>
      <c r="H174" s="8">
        <f t="shared" si="34"/>
        <v>1.5801217038539555</v>
      </c>
      <c r="I174" s="17">
        <f t="shared" si="27"/>
        <v>836535.01968738821</v>
      </c>
      <c r="J174">
        <v>4.95</v>
      </c>
      <c r="K174" s="8">
        <f t="shared" si="35"/>
        <v>3.125E-2</v>
      </c>
      <c r="L174" s="8">
        <f t="shared" si="36"/>
        <v>2.1153846153846154</v>
      </c>
      <c r="M174" s="17">
        <f t="shared" si="28"/>
        <v>373303.16742081451</v>
      </c>
      <c r="N174">
        <v>38.42</v>
      </c>
      <c r="O174" s="8">
        <f>N174/N173-1</f>
        <v>-2.2143038941206394E-2</v>
      </c>
      <c r="P174" s="8">
        <f>N174/N$4</f>
        <v>1.6369833830421816</v>
      </c>
      <c r="Q174" s="17">
        <f t="shared" si="29"/>
        <v>288879.42053685558</v>
      </c>
      <c r="R174" s="17">
        <f t="shared" si="30"/>
        <v>1756530.1076450581</v>
      </c>
      <c r="S174" s="7">
        <f t="shared" si="37"/>
        <v>2.7751988946023154E-2</v>
      </c>
      <c r="T174" s="17"/>
      <c r="V174" s="17"/>
    </row>
    <row r="175" spans="1:22">
      <c r="A175" s="1">
        <v>41158</v>
      </c>
      <c r="B175">
        <v>11.42</v>
      </c>
      <c r="C175" s="8">
        <f t="shared" si="31"/>
        <v>1.7825311942958999E-2</v>
      </c>
      <c r="D175" s="8">
        <f t="shared" si="32"/>
        <v>2.23046875</v>
      </c>
      <c r="E175" s="17">
        <f t="shared" si="26"/>
        <v>262408.0882352941</v>
      </c>
      <c r="F175">
        <v>32.79</v>
      </c>
      <c r="G175" s="8">
        <f t="shared" si="33"/>
        <v>5.2310654685494118E-2</v>
      </c>
      <c r="H175" s="8">
        <f t="shared" si="34"/>
        <v>1.6627789046653145</v>
      </c>
      <c r="I175" s="17">
        <f t="shared" si="27"/>
        <v>880294.71423457842</v>
      </c>
      <c r="J175">
        <v>4.96</v>
      </c>
      <c r="K175" s="8">
        <f t="shared" si="35"/>
        <v>2.0202020202020332E-3</v>
      </c>
      <c r="L175" s="8">
        <f t="shared" si="36"/>
        <v>2.1196581196581197</v>
      </c>
      <c r="M175" s="17">
        <f t="shared" si="28"/>
        <v>374057.31523378583</v>
      </c>
      <c r="N175">
        <v>38.770000000000003</v>
      </c>
      <c r="O175" s="8">
        <f>N175/N174-1</f>
        <v>9.1098386257157937E-3</v>
      </c>
      <c r="P175" s="8">
        <f>N175/N$4</f>
        <v>1.6518960374946743</v>
      </c>
      <c r="Q175" s="17">
        <f t="shared" si="29"/>
        <v>291511.06544023665</v>
      </c>
      <c r="R175" s="17">
        <f t="shared" si="30"/>
        <v>1808271.1831438949</v>
      </c>
      <c r="S175" s="7">
        <f t="shared" si="37"/>
        <v>2.9456412545188382E-2</v>
      </c>
      <c r="T175" s="17"/>
      <c r="V175" s="17"/>
    </row>
    <row r="176" spans="1:22">
      <c r="A176" s="1">
        <v>41159</v>
      </c>
      <c r="B176">
        <v>12.14</v>
      </c>
      <c r="C176" s="8">
        <f t="shared" si="31"/>
        <v>6.3047285464098213E-2</v>
      </c>
      <c r="D176" s="8">
        <f t="shared" si="32"/>
        <v>2.37109375</v>
      </c>
      <c r="E176" s="17">
        <f t="shared" si="26"/>
        <v>278952.20588235295</v>
      </c>
      <c r="F176">
        <v>33.340000000000003</v>
      </c>
      <c r="G176" s="8">
        <f t="shared" si="33"/>
        <v>1.6773406526380041E-2</v>
      </c>
      <c r="H176" s="8">
        <f t="shared" si="34"/>
        <v>1.6906693711967549</v>
      </c>
      <c r="I176" s="17">
        <f t="shared" si="27"/>
        <v>895060.25533945858</v>
      </c>
      <c r="J176">
        <v>5.03</v>
      </c>
      <c r="K176" s="8">
        <f t="shared" si="35"/>
        <v>1.4112903225806495E-2</v>
      </c>
      <c r="L176" s="8">
        <f t="shared" si="36"/>
        <v>2.1495726495726499</v>
      </c>
      <c r="M176" s="17">
        <f t="shared" si="28"/>
        <v>379336.34992458532</v>
      </c>
      <c r="N176">
        <v>38.880000000000003</v>
      </c>
      <c r="O176" s="8">
        <f>N176/N175-1</f>
        <v>2.8372452927520886E-3</v>
      </c>
      <c r="P176" s="8">
        <f>N176/N$4</f>
        <v>1.6565828717511719</v>
      </c>
      <c r="Q176" s="17">
        <f t="shared" si="29"/>
        <v>292338.15383844211</v>
      </c>
      <c r="R176" s="17">
        <f t="shared" si="30"/>
        <v>1845686.9649848391</v>
      </c>
      <c r="S176" s="7">
        <f t="shared" si="37"/>
        <v>2.0691466075288822E-2</v>
      </c>
      <c r="T176" s="17"/>
      <c r="V176" s="17"/>
    </row>
    <row r="177" spans="1:22">
      <c r="A177" s="1">
        <v>41162</v>
      </c>
      <c r="B177">
        <v>12</v>
      </c>
      <c r="C177" s="8">
        <f t="shared" si="31"/>
        <v>-1.1532125205930832E-2</v>
      </c>
      <c r="D177" s="8">
        <f t="shared" si="32"/>
        <v>2.34375</v>
      </c>
      <c r="E177" s="17">
        <f t="shared" si="26"/>
        <v>275735.29411764705</v>
      </c>
      <c r="F177">
        <v>33.36</v>
      </c>
      <c r="G177" s="8">
        <f t="shared" si="33"/>
        <v>5.9988002399502527E-4</v>
      </c>
      <c r="H177" s="8">
        <f t="shared" si="34"/>
        <v>1.6916835699797161</v>
      </c>
      <c r="I177" s="17">
        <f t="shared" si="27"/>
        <v>895597.18410690862</v>
      </c>
      <c r="J177">
        <v>5.15</v>
      </c>
      <c r="K177" s="8">
        <f t="shared" si="35"/>
        <v>2.3856858846918572E-2</v>
      </c>
      <c r="L177" s="8">
        <f t="shared" si="36"/>
        <v>2.200854700854701</v>
      </c>
      <c r="M177" s="17">
        <f t="shared" si="28"/>
        <v>388386.12368024141</v>
      </c>
      <c r="N177">
        <v>38.92</v>
      </c>
      <c r="O177" s="8">
        <f>N177/N176-1</f>
        <v>1.0288065843622185E-3</v>
      </c>
      <c r="P177" s="8">
        <f>N177/N$4</f>
        <v>1.6582871751171711</v>
      </c>
      <c r="Q177" s="17">
        <f t="shared" si="29"/>
        <v>292638.91325597139</v>
      </c>
      <c r="R177" s="17">
        <f t="shared" si="30"/>
        <v>1852357.5151607685</v>
      </c>
      <c r="S177" s="7">
        <f t="shared" si="37"/>
        <v>3.6141286699633568E-3</v>
      </c>
      <c r="T177" s="17"/>
      <c r="V177" s="17"/>
    </row>
    <row r="178" spans="1:22">
      <c r="A178" s="1">
        <v>41163</v>
      </c>
      <c r="B178">
        <v>11.62</v>
      </c>
      <c r="C178" s="8">
        <f t="shared" si="31"/>
        <v>-3.1666666666666732E-2</v>
      </c>
      <c r="D178" s="8">
        <f t="shared" si="32"/>
        <v>2.26953125</v>
      </c>
      <c r="E178" s="17">
        <f t="shared" si="26"/>
        <v>267003.67647058825</v>
      </c>
      <c r="F178">
        <v>34.04</v>
      </c>
      <c r="G178" s="8">
        <f t="shared" si="33"/>
        <v>2.0383693045563644E-2</v>
      </c>
      <c r="H178" s="8">
        <f t="shared" si="34"/>
        <v>1.7261663286004056</v>
      </c>
      <c r="I178" s="17">
        <f t="shared" si="27"/>
        <v>913852.7622002149</v>
      </c>
      <c r="J178">
        <v>5</v>
      </c>
      <c r="K178" s="8">
        <f t="shared" si="35"/>
        <v>-2.9126213592233108E-2</v>
      </c>
      <c r="L178" s="8">
        <f t="shared" si="36"/>
        <v>2.1367521367521367</v>
      </c>
      <c r="M178" s="17">
        <f t="shared" si="28"/>
        <v>377073.90648567118</v>
      </c>
      <c r="N178">
        <v>39.36</v>
      </c>
      <c r="O178" s="8">
        <f>N178/N177-1</f>
        <v>1.1305241521068821E-2</v>
      </c>
      <c r="P178" s="8">
        <f>N178/N$4</f>
        <v>1.6770345121431616</v>
      </c>
      <c r="Q178" s="17">
        <f t="shared" si="29"/>
        <v>295947.26684879325</v>
      </c>
      <c r="R178" s="17">
        <f t="shared" si="30"/>
        <v>1853877.6120052675</v>
      </c>
      <c r="S178" s="7">
        <f t="shared" si="37"/>
        <v>8.2062821677664211E-4</v>
      </c>
      <c r="T178" s="17"/>
      <c r="V178" s="17"/>
    </row>
    <row r="179" spans="1:22">
      <c r="A179" s="1">
        <v>41164</v>
      </c>
      <c r="B179">
        <v>11.82</v>
      </c>
      <c r="C179" s="8">
        <f t="shared" si="31"/>
        <v>1.7211703958692093E-2</v>
      </c>
      <c r="D179" s="8">
        <f t="shared" si="32"/>
        <v>2.30859375</v>
      </c>
      <c r="E179" s="17">
        <f t="shared" si="26"/>
        <v>271599.26470588235</v>
      </c>
      <c r="F179">
        <v>34.65</v>
      </c>
      <c r="G179" s="8">
        <f t="shared" si="33"/>
        <v>1.7920094007050524E-2</v>
      </c>
      <c r="H179" s="8">
        <f t="shared" si="34"/>
        <v>1.7570993914807302</v>
      </c>
      <c r="I179" s="17">
        <f t="shared" si="27"/>
        <v>930229.08960744552</v>
      </c>
      <c r="J179">
        <v>5.0999999999999996</v>
      </c>
      <c r="K179" s="8">
        <f t="shared" si="35"/>
        <v>2.0000000000000018E-2</v>
      </c>
      <c r="L179" s="8">
        <f t="shared" si="36"/>
        <v>2.1794871794871793</v>
      </c>
      <c r="M179" s="17">
        <f t="shared" si="28"/>
        <v>384615.38461538462</v>
      </c>
      <c r="N179">
        <v>39.340000000000003</v>
      </c>
      <c r="O179" s="8">
        <f>N179/N178-1</f>
        <v>-5.0813008130068393E-4</v>
      </c>
      <c r="P179" s="8">
        <f>N179/N$4</f>
        <v>1.6761823604601622</v>
      </c>
      <c r="Q179" s="17">
        <f t="shared" si="29"/>
        <v>295796.88714002864</v>
      </c>
      <c r="R179" s="17">
        <f t="shared" si="30"/>
        <v>1882240.6260687411</v>
      </c>
      <c r="S179" s="7">
        <f t="shared" si="37"/>
        <v>1.529929153888121E-2</v>
      </c>
      <c r="T179" s="17"/>
      <c r="V179" s="17"/>
    </row>
    <row r="180" spans="1:22">
      <c r="A180" s="1">
        <v>41165</v>
      </c>
      <c r="B180">
        <v>11.25</v>
      </c>
      <c r="C180" s="8">
        <f t="shared" si="31"/>
        <v>-4.8223350253807085E-2</v>
      </c>
      <c r="D180" s="8">
        <f t="shared" si="32"/>
        <v>2.197265625</v>
      </c>
      <c r="E180" s="17">
        <f t="shared" si="26"/>
        <v>258501.83823529413</v>
      </c>
      <c r="F180">
        <v>34.799999999999997</v>
      </c>
      <c r="G180" s="8">
        <f t="shared" si="33"/>
        <v>4.3290043290042934E-3</v>
      </c>
      <c r="H180" s="8">
        <f t="shared" si="34"/>
        <v>1.7647058823529411</v>
      </c>
      <c r="I180" s="17">
        <f t="shared" si="27"/>
        <v>934256.05536332191</v>
      </c>
      <c r="J180">
        <v>5.2</v>
      </c>
      <c r="K180" s="8">
        <f t="shared" si="35"/>
        <v>1.9607843137255054E-2</v>
      </c>
      <c r="L180" s="8">
        <f t="shared" si="36"/>
        <v>2.2222222222222223</v>
      </c>
      <c r="M180" s="17">
        <f t="shared" si="28"/>
        <v>392156.86274509807</v>
      </c>
      <c r="N180">
        <v>39.090000000000003</v>
      </c>
      <c r="O180" s="8">
        <f>N180/N179-1</f>
        <v>-6.3548551093035588E-3</v>
      </c>
      <c r="P180" s="8">
        <f>N180/N$4</f>
        <v>1.6655304644226674</v>
      </c>
      <c r="Q180" s="17">
        <f t="shared" si="29"/>
        <v>293917.14078047074</v>
      </c>
      <c r="R180" s="17">
        <f t="shared" si="30"/>
        <v>1878831.897124185</v>
      </c>
      <c r="S180" s="7">
        <f t="shared" si="37"/>
        <v>-1.8109953091787201E-3</v>
      </c>
      <c r="T180" s="17"/>
      <c r="V180" s="17"/>
    </row>
    <row r="181" spans="1:22">
      <c r="A181" s="1">
        <v>41166</v>
      </c>
      <c r="B181">
        <v>10.53</v>
      </c>
      <c r="C181" s="8">
        <f t="shared" si="31"/>
        <v>-6.4000000000000057E-2</v>
      </c>
      <c r="D181" s="8">
        <f t="shared" si="32"/>
        <v>2.056640625</v>
      </c>
      <c r="E181" s="17">
        <f t="shared" si="26"/>
        <v>241957.7205882353</v>
      </c>
      <c r="F181">
        <v>36.799999999999997</v>
      </c>
      <c r="G181" s="8">
        <f t="shared" si="33"/>
        <v>5.7471264367816133E-2</v>
      </c>
      <c r="H181" s="8">
        <f t="shared" si="34"/>
        <v>1.8661257606490871</v>
      </c>
      <c r="I181" s="17">
        <f t="shared" si="27"/>
        <v>987948.93210834032</v>
      </c>
      <c r="J181">
        <v>5.26</v>
      </c>
      <c r="K181" s="8">
        <f t="shared" si="35"/>
        <v>1.1538461538461497E-2</v>
      </c>
      <c r="L181" s="8">
        <f t="shared" si="36"/>
        <v>2.2478632478632479</v>
      </c>
      <c r="M181" s="17">
        <f t="shared" si="28"/>
        <v>396681.74962292612</v>
      </c>
      <c r="N181">
        <v>41.28</v>
      </c>
      <c r="O181" s="8">
        <f>N181/N180-1</f>
        <v>5.6024558710667582E-2</v>
      </c>
      <c r="P181" s="8">
        <f>N181/N$4</f>
        <v>1.7588410737111206</v>
      </c>
      <c r="Q181" s="17">
        <f t="shared" si="29"/>
        <v>310383.71889019775</v>
      </c>
      <c r="R181" s="17">
        <f t="shared" si="30"/>
        <v>1936972.1212096994</v>
      </c>
      <c r="S181" s="7">
        <f t="shared" si="37"/>
        <v>3.0944878131197395E-2</v>
      </c>
      <c r="T181" s="17"/>
      <c r="V181" s="17"/>
    </row>
    <row r="182" spans="1:22">
      <c r="A182" s="1">
        <v>41169</v>
      </c>
      <c r="B182">
        <v>10.56</v>
      </c>
      <c r="C182" s="8">
        <f t="shared" si="31"/>
        <v>2.8490028490029129E-3</v>
      </c>
      <c r="D182" s="8">
        <f t="shared" si="32"/>
        <v>2.0625</v>
      </c>
      <c r="E182" s="17">
        <f t="shared" si="26"/>
        <v>242647.05882352943</v>
      </c>
      <c r="F182">
        <v>36.56</v>
      </c>
      <c r="G182" s="8">
        <f t="shared" si="33"/>
        <v>-6.5217391304346339E-3</v>
      </c>
      <c r="H182" s="8">
        <f t="shared" si="34"/>
        <v>1.8539553752535498</v>
      </c>
      <c r="I182" s="17">
        <f t="shared" si="27"/>
        <v>981505.78689893824</v>
      </c>
      <c r="J182">
        <v>5.27</v>
      </c>
      <c r="K182" s="8">
        <f t="shared" si="35"/>
        <v>1.9011406844104961E-3</v>
      </c>
      <c r="L182" s="8">
        <f t="shared" si="36"/>
        <v>2.2521367521367521</v>
      </c>
      <c r="M182" s="17">
        <f t="shared" si="28"/>
        <v>397435.89743589744</v>
      </c>
      <c r="N182">
        <v>40.61</v>
      </c>
      <c r="O182" s="8">
        <f>N182/N181-1</f>
        <v>-1.6230620155038844E-2</v>
      </c>
      <c r="P182" s="8">
        <f>N182/N$4</f>
        <v>1.7302939923306349</v>
      </c>
      <c r="Q182" s="17">
        <f t="shared" si="29"/>
        <v>305345.99864658265</v>
      </c>
      <c r="R182" s="17">
        <f t="shared" si="30"/>
        <v>1926934.7418049478</v>
      </c>
      <c r="S182" s="7">
        <f t="shared" si="37"/>
        <v>-5.1819947715524561E-3</v>
      </c>
      <c r="T182" s="17"/>
      <c r="V182" s="17"/>
    </row>
    <row r="183" spans="1:22">
      <c r="A183" s="1">
        <v>41170</v>
      </c>
      <c r="B183">
        <v>10.31</v>
      </c>
      <c r="C183" s="8">
        <f t="shared" si="31"/>
        <v>-2.3674242424242431E-2</v>
      </c>
      <c r="D183" s="8">
        <f t="shared" si="32"/>
        <v>2.013671875</v>
      </c>
      <c r="E183" s="17">
        <f t="shared" si="26"/>
        <v>236902.57352941178</v>
      </c>
      <c r="F183">
        <v>36.049999999999997</v>
      </c>
      <c r="G183" s="8">
        <f t="shared" si="33"/>
        <v>-1.3949671772429006E-2</v>
      </c>
      <c r="H183" s="8">
        <f t="shared" si="34"/>
        <v>1.8280933062880325</v>
      </c>
      <c r="I183" s="17">
        <f t="shared" si="27"/>
        <v>967814.1033289585</v>
      </c>
      <c r="J183">
        <v>5.19</v>
      </c>
      <c r="K183" s="8">
        <f t="shared" si="35"/>
        <v>-1.5180265654648806E-2</v>
      </c>
      <c r="L183" s="8">
        <f t="shared" si="36"/>
        <v>2.2179487179487181</v>
      </c>
      <c r="M183" s="17">
        <f t="shared" si="28"/>
        <v>391402.71493212675</v>
      </c>
      <c r="N183">
        <v>39.69</v>
      </c>
      <c r="O183" s="8">
        <f>N183/N182-1</f>
        <v>-2.2654518591479933E-2</v>
      </c>
      <c r="P183" s="8">
        <f>N183/N$4</f>
        <v>1.6910950149126545</v>
      </c>
      <c r="Q183" s="17">
        <f t="shared" si="29"/>
        <v>298428.53204340965</v>
      </c>
      <c r="R183" s="17">
        <f t="shared" si="30"/>
        <v>1894547.9238339067</v>
      </c>
      <c r="S183" s="7">
        <f t="shared" si="37"/>
        <v>-1.6807428538397007E-2</v>
      </c>
      <c r="T183" s="17"/>
      <c r="V183" s="17"/>
    </row>
    <row r="184" spans="1:22">
      <c r="A184" s="1">
        <v>41171</v>
      </c>
      <c r="B184">
        <v>10.97</v>
      </c>
      <c r="C184" s="8">
        <f t="shared" si="31"/>
        <v>6.4015518913675962E-2</v>
      </c>
      <c r="D184" s="8">
        <f t="shared" si="32"/>
        <v>2.142578125</v>
      </c>
      <c r="E184" s="17">
        <f t="shared" si="26"/>
        <v>252068.01470588235</v>
      </c>
      <c r="F184">
        <v>36.86</v>
      </c>
      <c r="G184" s="8">
        <f t="shared" si="33"/>
        <v>2.2468793342579785E-2</v>
      </c>
      <c r="H184" s="8">
        <f t="shared" si="34"/>
        <v>1.8691683569979718</v>
      </c>
      <c r="I184" s="17">
        <f t="shared" si="27"/>
        <v>989559.71841069101</v>
      </c>
      <c r="J184">
        <v>5.56</v>
      </c>
      <c r="K184" s="8">
        <f t="shared" si="35"/>
        <v>7.1290944123313826E-2</v>
      </c>
      <c r="L184" s="8">
        <f t="shared" si="36"/>
        <v>2.3760683760683761</v>
      </c>
      <c r="M184" s="17">
        <f t="shared" si="28"/>
        <v>419306.1840120664</v>
      </c>
      <c r="N184">
        <v>39.880000000000003</v>
      </c>
      <c r="O184" s="8">
        <f>N184/N183-1</f>
        <v>4.7871000251953344E-3</v>
      </c>
      <c r="P184" s="8">
        <f>N184/N$4</f>
        <v>1.6991904559011506</v>
      </c>
      <c r="Q184" s="17">
        <f t="shared" si="29"/>
        <v>299857.13927667367</v>
      </c>
      <c r="R184" s="17">
        <f t="shared" si="30"/>
        <v>1960791.0564053133</v>
      </c>
      <c r="S184" s="7">
        <f t="shared" si="37"/>
        <v>3.4965139566041525E-2</v>
      </c>
      <c r="T184" s="17"/>
      <c r="V184" s="17"/>
    </row>
    <row r="185" spans="1:22">
      <c r="A185" s="1">
        <v>41172</v>
      </c>
      <c r="B185">
        <v>10.68</v>
      </c>
      <c r="C185" s="8">
        <f t="shared" si="31"/>
        <v>-2.6435733819507812E-2</v>
      </c>
      <c r="D185" s="8">
        <f t="shared" si="32"/>
        <v>2.0859375</v>
      </c>
      <c r="E185" s="17">
        <f t="shared" si="26"/>
        <v>245404.41176470587</v>
      </c>
      <c r="F185">
        <v>37.51</v>
      </c>
      <c r="G185" s="8">
        <f t="shared" si="33"/>
        <v>1.7634291915355371E-2</v>
      </c>
      <c r="H185" s="8">
        <f t="shared" si="34"/>
        <v>1.9021298174442192</v>
      </c>
      <c r="I185" s="17">
        <f t="shared" si="27"/>
        <v>1007009.9033528221</v>
      </c>
      <c r="J185">
        <v>5.44</v>
      </c>
      <c r="K185" s="8">
        <f t="shared" si="35"/>
        <v>-2.1582733812949506E-2</v>
      </c>
      <c r="L185" s="8">
        <f t="shared" si="36"/>
        <v>2.324786324786325</v>
      </c>
      <c r="M185" s="17">
        <f t="shared" si="28"/>
        <v>410256.41025641031</v>
      </c>
      <c r="N185">
        <v>41.22</v>
      </c>
      <c r="O185" s="8">
        <f>N185/N184-1</f>
        <v>3.360080240722163E-2</v>
      </c>
      <c r="P185" s="8">
        <f>N185/N$4</f>
        <v>1.7562846186621219</v>
      </c>
      <c r="Q185" s="17">
        <f t="shared" si="29"/>
        <v>309932.57976390386</v>
      </c>
      <c r="R185" s="17">
        <f t="shared" si="30"/>
        <v>1972603.305137842</v>
      </c>
      <c r="S185" s="7">
        <f t="shared" si="37"/>
        <v>6.0242261376812767E-3</v>
      </c>
      <c r="T185" s="17"/>
      <c r="V185" s="17"/>
    </row>
    <row r="186" spans="1:22">
      <c r="A186" s="1">
        <v>41173</v>
      </c>
      <c r="B186">
        <v>10.67</v>
      </c>
      <c r="C186" s="8">
        <f t="shared" si="31"/>
        <v>-9.3632958801492805E-4</v>
      </c>
      <c r="D186" s="8">
        <f t="shared" si="32"/>
        <v>2.083984375</v>
      </c>
      <c r="E186" s="17">
        <f t="shared" si="26"/>
        <v>245174.63235294117</v>
      </c>
      <c r="F186">
        <v>37.659999999999997</v>
      </c>
      <c r="G186" s="8">
        <f t="shared" si="33"/>
        <v>3.998933617701983E-3</v>
      </c>
      <c r="H186" s="8">
        <f t="shared" si="34"/>
        <v>1.90973630831643</v>
      </c>
      <c r="I186" s="17">
        <f t="shared" si="27"/>
        <v>1011036.8691086983</v>
      </c>
      <c r="J186">
        <v>5.65</v>
      </c>
      <c r="K186" s="8">
        <f t="shared" si="35"/>
        <v>3.8602941176470562E-2</v>
      </c>
      <c r="L186" s="8">
        <f t="shared" si="36"/>
        <v>2.4145299145299148</v>
      </c>
      <c r="M186" s="17">
        <f t="shared" si="28"/>
        <v>426093.51432880852</v>
      </c>
      <c r="N186">
        <v>41.43</v>
      </c>
      <c r="O186" s="8">
        <f>N186/N185-1</f>
        <v>5.0946142649199722E-3</v>
      </c>
      <c r="P186" s="8">
        <f>N186/N$4</f>
        <v>1.7652322113336174</v>
      </c>
      <c r="Q186" s="17">
        <f t="shared" si="29"/>
        <v>311511.56670593249</v>
      </c>
      <c r="R186" s="17">
        <f t="shared" si="30"/>
        <v>1993816.5824963804</v>
      </c>
      <c r="S186" s="7">
        <f t="shared" si="37"/>
        <v>1.0753950022939884E-2</v>
      </c>
      <c r="T186" s="17"/>
      <c r="V186" s="17"/>
    </row>
    <row r="187" spans="1:22">
      <c r="A187" s="1">
        <v>41176</v>
      </c>
      <c r="B187">
        <v>10.51</v>
      </c>
      <c r="C187" s="8">
        <f t="shared" si="31"/>
        <v>-1.4995313964386137E-2</v>
      </c>
      <c r="D187" s="8">
        <f t="shared" si="32"/>
        <v>2.052734375</v>
      </c>
      <c r="E187" s="17">
        <f t="shared" si="26"/>
        <v>241498.16176470587</v>
      </c>
      <c r="F187">
        <v>37.57</v>
      </c>
      <c r="G187" s="8">
        <f t="shared" si="33"/>
        <v>-2.3898035050450295E-3</v>
      </c>
      <c r="H187" s="8">
        <f t="shared" si="34"/>
        <v>1.9051724137931036</v>
      </c>
      <c r="I187" s="17">
        <f t="shared" si="27"/>
        <v>1008620.6896551726</v>
      </c>
      <c r="J187">
        <v>5.7</v>
      </c>
      <c r="K187" s="8">
        <f t="shared" si="35"/>
        <v>8.8495575221239076E-3</v>
      </c>
      <c r="L187" s="8">
        <f t="shared" si="36"/>
        <v>2.4358974358974361</v>
      </c>
      <c r="M187" s="17">
        <f t="shared" si="28"/>
        <v>429864.25339366525</v>
      </c>
      <c r="N187">
        <v>40.81</v>
      </c>
      <c r="O187" s="8">
        <f>N187/N186-1</f>
        <v>-1.4965001206854844E-2</v>
      </c>
      <c r="P187" s="8">
        <f>N187/N$4</f>
        <v>1.7388155091606308</v>
      </c>
      <c r="Q187" s="17">
        <f t="shared" si="29"/>
        <v>306849.79573422897</v>
      </c>
      <c r="R187" s="17">
        <f t="shared" si="30"/>
        <v>1986832.9005477726</v>
      </c>
      <c r="S187" s="7">
        <f t="shared" si="37"/>
        <v>-3.5026702104482554E-3</v>
      </c>
      <c r="T187" s="17"/>
      <c r="V187" s="17"/>
    </row>
    <row r="188" spans="1:22">
      <c r="A188" s="1">
        <v>41177</v>
      </c>
      <c r="B188">
        <v>10.28</v>
      </c>
      <c r="C188" s="8">
        <f t="shared" si="31"/>
        <v>-2.1883920076118057E-2</v>
      </c>
      <c r="D188" s="8">
        <f t="shared" si="32"/>
        <v>2.0078125</v>
      </c>
      <c r="E188" s="17">
        <f t="shared" si="26"/>
        <v>236213.23529411765</v>
      </c>
      <c r="F188">
        <v>37.25</v>
      </c>
      <c r="G188" s="8">
        <f t="shared" si="33"/>
        <v>-8.5174341229704575E-3</v>
      </c>
      <c r="H188" s="8">
        <f t="shared" si="34"/>
        <v>1.8889452332657202</v>
      </c>
      <c r="I188" s="17">
        <f t="shared" si="27"/>
        <v>1000029.8293759696</v>
      </c>
      <c r="J188">
        <v>5.53</v>
      </c>
      <c r="K188" s="8">
        <f t="shared" si="35"/>
        <v>-2.9824561403508754E-2</v>
      </c>
      <c r="L188" s="8">
        <f t="shared" si="36"/>
        <v>2.3632478632478633</v>
      </c>
      <c r="M188" s="17">
        <f t="shared" si="28"/>
        <v>417043.74057315238</v>
      </c>
      <c r="N188">
        <v>40.130000000000003</v>
      </c>
      <c r="O188" s="8">
        <f>N188/N187-1</f>
        <v>-1.6662582700318507E-2</v>
      </c>
      <c r="P188" s="8">
        <f>N188/N$4</f>
        <v>1.7098423519386452</v>
      </c>
      <c r="Q188" s="17">
        <f t="shared" si="29"/>
        <v>301736.88563623151</v>
      </c>
      <c r="R188" s="17">
        <f t="shared" si="30"/>
        <v>1955023.6908794711</v>
      </c>
      <c r="S188" s="7">
        <f t="shared" si="37"/>
        <v>-1.6010007514739466E-2</v>
      </c>
      <c r="T188" s="17"/>
      <c r="V188" s="17"/>
    </row>
    <row r="189" spans="1:22">
      <c r="A189" s="1">
        <v>41178</v>
      </c>
      <c r="B189">
        <v>10.5</v>
      </c>
      <c r="C189" s="8">
        <f t="shared" si="31"/>
        <v>2.1400778210116878E-2</v>
      </c>
      <c r="D189" s="8">
        <f t="shared" si="32"/>
        <v>2.05078125</v>
      </c>
      <c r="E189" s="17">
        <f t="shared" si="26"/>
        <v>241268.38235294117</v>
      </c>
      <c r="F189">
        <v>36.49</v>
      </c>
      <c r="G189" s="8">
        <f t="shared" si="33"/>
        <v>-2.0402684563758378E-2</v>
      </c>
      <c r="H189" s="8">
        <f t="shared" si="34"/>
        <v>1.8504056795131847</v>
      </c>
      <c r="I189" s="17">
        <f t="shared" si="27"/>
        <v>979626.53621286259</v>
      </c>
      <c r="J189">
        <v>5.46</v>
      </c>
      <c r="K189" s="8">
        <f t="shared" si="35"/>
        <v>-1.2658227848101333E-2</v>
      </c>
      <c r="L189" s="8">
        <f t="shared" si="36"/>
        <v>2.3333333333333335</v>
      </c>
      <c r="M189" s="17">
        <f t="shared" si="28"/>
        <v>411764.70588235301</v>
      </c>
      <c r="N189">
        <v>39.950000000000003</v>
      </c>
      <c r="O189" s="8">
        <f>N189/N188-1</f>
        <v>-4.4854223772738955E-3</v>
      </c>
      <c r="P189" s="8">
        <f>N189/N$4</f>
        <v>1.7021729867916491</v>
      </c>
      <c r="Q189" s="17">
        <f t="shared" si="29"/>
        <v>300383.46825734986</v>
      </c>
      <c r="R189" s="17">
        <f t="shared" si="30"/>
        <v>1933043.0927055066</v>
      </c>
      <c r="S189" s="7">
        <f t="shared" si="37"/>
        <v>-1.1243136477838034E-2</v>
      </c>
      <c r="T189" s="17"/>
      <c r="V189" s="17"/>
    </row>
    <row r="190" spans="1:22">
      <c r="A190" s="1">
        <v>41179</v>
      </c>
      <c r="B190">
        <v>10.36</v>
      </c>
      <c r="C190" s="8">
        <f t="shared" si="31"/>
        <v>-1.3333333333333419E-2</v>
      </c>
      <c r="D190" s="8">
        <f t="shared" si="32"/>
        <v>2.0234375</v>
      </c>
      <c r="E190" s="17">
        <f t="shared" si="26"/>
        <v>238051.4705882353</v>
      </c>
      <c r="F190">
        <v>36.82</v>
      </c>
      <c r="G190" s="8">
        <f t="shared" si="33"/>
        <v>9.0435735818030771E-3</v>
      </c>
      <c r="H190" s="8">
        <f t="shared" si="34"/>
        <v>1.8671399594320488</v>
      </c>
      <c r="I190" s="17">
        <f t="shared" si="27"/>
        <v>988485.86087579059</v>
      </c>
      <c r="J190">
        <v>5.6</v>
      </c>
      <c r="K190" s="8">
        <f t="shared" si="35"/>
        <v>2.564102564102555E-2</v>
      </c>
      <c r="L190" s="8">
        <f t="shared" si="36"/>
        <v>2.3931623931623931</v>
      </c>
      <c r="M190" s="17">
        <f t="shared" si="28"/>
        <v>422322.77526395174</v>
      </c>
      <c r="N190">
        <v>41.12</v>
      </c>
      <c r="O190" s="8">
        <f>N190/N189-1</f>
        <v>2.9286608260325364E-2</v>
      </c>
      <c r="P190" s="8">
        <f>N190/N$4</f>
        <v>1.7520238602471239</v>
      </c>
      <c r="Q190" s="17">
        <f t="shared" si="29"/>
        <v>309180.6812200807</v>
      </c>
      <c r="R190" s="17">
        <f t="shared" si="30"/>
        <v>1958040.7879480585</v>
      </c>
      <c r="S190" s="7">
        <f t="shared" si="37"/>
        <v>1.293178374392312E-2</v>
      </c>
      <c r="T190" s="17"/>
      <c r="V190" s="17"/>
    </row>
    <row r="191" spans="1:22">
      <c r="A191" s="1">
        <v>41180</v>
      </c>
      <c r="B191">
        <v>10.46</v>
      </c>
      <c r="C191" s="8">
        <f t="shared" si="31"/>
        <v>9.6525096525097442E-3</v>
      </c>
      <c r="D191" s="8">
        <f t="shared" si="32"/>
        <v>2.04296875</v>
      </c>
      <c r="E191" s="17">
        <f t="shared" si="26"/>
        <v>240349.26470588235</v>
      </c>
      <c r="F191">
        <v>36.75</v>
      </c>
      <c r="G191" s="8">
        <f t="shared" si="33"/>
        <v>-1.9011406844106071E-3</v>
      </c>
      <c r="H191" s="8">
        <f t="shared" si="34"/>
        <v>1.8635902636916837</v>
      </c>
      <c r="I191" s="17">
        <f t="shared" si="27"/>
        <v>986606.61018971493</v>
      </c>
      <c r="J191">
        <v>5.52</v>
      </c>
      <c r="K191" s="8">
        <f t="shared" si="35"/>
        <v>-1.4285714285714346E-2</v>
      </c>
      <c r="L191" s="8">
        <f t="shared" si="36"/>
        <v>2.358974358974359</v>
      </c>
      <c r="M191" s="17">
        <f t="shared" si="28"/>
        <v>416289.59276018105</v>
      </c>
      <c r="N191">
        <v>41.08</v>
      </c>
      <c r="O191" s="8">
        <f>N191/N190-1</f>
        <v>-9.7276264591439343E-4</v>
      </c>
      <c r="P191" s="8">
        <f>N191/N$4</f>
        <v>1.7503195568811249</v>
      </c>
      <c r="Q191" s="17">
        <f t="shared" si="29"/>
        <v>308879.92180255149</v>
      </c>
      <c r="R191" s="17">
        <f t="shared" si="30"/>
        <v>1952125.3894583299</v>
      </c>
      <c r="S191" s="7">
        <f t="shared" si="37"/>
        <v>-3.0210803197453506E-3</v>
      </c>
      <c r="T191" s="17"/>
      <c r="V191" s="17"/>
    </row>
    <row r="192" spans="1:22">
      <c r="A192" s="1">
        <v>41183</v>
      </c>
      <c r="B192">
        <v>10.75</v>
      </c>
      <c r="C192" s="8">
        <f t="shared" si="31"/>
        <v>2.7724665391969383E-2</v>
      </c>
      <c r="D192" s="8">
        <f t="shared" si="32"/>
        <v>2.099609375</v>
      </c>
      <c r="E192" s="17">
        <f t="shared" si="26"/>
        <v>247012.86764705883</v>
      </c>
      <c r="F192">
        <v>40.18</v>
      </c>
      <c r="G192" s="8">
        <f t="shared" si="33"/>
        <v>9.3333333333333268E-2</v>
      </c>
      <c r="H192" s="8">
        <f t="shared" si="34"/>
        <v>2.0375253549695742</v>
      </c>
      <c r="I192" s="17">
        <f t="shared" si="27"/>
        <v>1078689.8938074217</v>
      </c>
      <c r="J192">
        <v>5.18</v>
      </c>
      <c r="K192" s="8">
        <f t="shared" si="35"/>
        <v>-6.1594202898550665E-2</v>
      </c>
      <c r="L192" s="8">
        <f t="shared" si="36"/>
        <v>2.2136752136752138</v>
      </c>
      <c r="M192" s="17">
        <f t="shared" si="28"/>
        <v>390648.56711915537</v>
      </c>
      <c r="N192">
        <v>41.28</v>
      </c>
      <c r="O192" s="8">
        <f>N192/N191-1</f>
        <v>4.8685491723468033E-3</v>
      </c>
      <c r="P192" s="8">
        <f>N192/N$4</f>
        <v>1.7588410737111206</v>
      </c>
      <c r="Q192" s="17">
        <f t="shared" si="29"/>
        <v>310383.71889019775</v>
      </c>
      <c r="R192" s="17">
        <f t="shared" si="30"/>
        <v>2026735.0474638336</v>
      </c>
      <c r="S192" s="7">
        <f t="shared" si="37"/>
        <v>3.8219705767059464E-2</v>
      </c>
      <c r="T192" s="17"/>
      <c r="V192" s="17"/>
    </row>
    <row r="193" spans="1:22">
      <c r="A193" s="1">
        <v>41184</v>
      </c>
      <c r="B193">
        <v>10.88</v>
      </c>
      <c r="C193" s="8">
        <f t="shared" si="31"/>
        <v>1.2093023255814073E-2</v>
      </c>
      <c r="D193" s="8">
        <f t="shared" si="32"/>
        <v>2.125</v>
      </c>
      <c r="E193" s="17">
        <f t="shared" si="26"/>
        <v>250000</v>
      </c>
      <c r="F193">
        <v>39.729999999999997</v>
      </c>
      <c r="G193" s="8">
        <f t="shared" si="33"/>
        <v>-1.1199601791936353E-2</v>
      </c>
      <c r="H193" s="8">
        <f t="shared" si="34"/>
        <v>2.0147058823529411</v>
      </c>
      <c r="I193" s="17">
        <f t="shared" si="27"/>
        <v>1066608.9965397925</v>
      </c>
      <c r="J193">
        <v>4.9000000000000004</v>
      </c>
      <c r="K193" s="8">
        <f t="shared" si="35"/>
        <v>-5.4054054054053946E-2</v>
      </c>
      <c r="L193" s="8">
        <f t="shared" si="36"/>
        <v>2.0940170940170941</v>
      </c>
      <c r="M193" s="17">
        <f t="shared" si="28"/>
        <v>369532.42835595779</v>
      </c>
      <c r="N193">
        <v>40.6</v>
      </c>
      <c r="O193" s="8">
        <f>N193/N192-1</f>
        <v>-1.6472868217054293E-2</v>
      </c>
      <c r="P193" s="8">
        <f>N193/N$4</f>
        <v>1.7298679164891353</v>
      </c>
      <c r="Q193" s="17">
        <f t="shared" si="29"/>
        <v>305270.80879220035</v>
      </c>
      <c r="R193" s="17">
        <f t="shared" si="30"/>
        <v>1991412.2336879508</v>
      </c>
      <c r="S193" s="7">
        <f t="shared" si="37"/>
        <v>-1.7428431910764153E-2</v>
      </c>
      <c r="T193" s="17"/>
      <c r="V193" s="17"/>
    </row>
    <row r="194" spans="1:22">
      <c r="A194" s="1">
        <v>41185</v>
      </c>
      <c r="B194">
        <v>11.78</v>
      </c>
      <c r="C194" s="8">
        <f t="shared" si="31"/>
        <v>8.2720588235293935E-2</v>
      </c>
      <c r="D194" s="8">
        <f t="shared" si="32"/>
        <v>2.30078125</v>
      </c>
      <c r="E194" s="17">
        <f t="shared" si="26"/>
        <v>270680.14705882355</v>
      </c>
      <c r="F194">
        <v>38.93</v>
      </c>
      <c r="G194" s="8">
        <f t="shared" si="33"/>
        <v>-2.013591744273846E-2</v>
      </c>
      <c r="H194" s="8">
        <f t="shared" si="34"/>
        <v>1.9741379310344829</v>
      </c>
      <c r="I194" s="17">
        <f t="shared" si="27"/>
        <v>1045131.8458417852</v>
      </c>
      <c r="J194">
        <v>5.2</v>
      </c>
      <c r="K194" s="8">
        <f t="shared" si="35"/>
        <v>6.1224489795918435E-2</v>
      </c>
      <c r="L194" s="8">
        <f t="shared" si="36"/>
        <v>2.2222222222222223</v>
      </c>
      <c r="M194" s="17">
        <f t="shared" si="28"/>
        <v>392156.86274509807</v>
      </c>
      <c r="N194">
        <v>39.18</v>
      </c>
      <c r="O194" s="8">
        <f>N194/N193-1</f>
        <v>-3.4975369458128069E-2</v>
      </c>
      <c r="P194" s="8">
        <f>N194/N$4</f>
        <v>1.6693651469961654</v>
      </c>
      <c r="Q194" s="17">
        <f t="shared" si="29"/>
        <v>294593.84946991154</v>
      </c>
      <c r="R194" s="17">
        <f t="shared" si="30"/>
        <v>2002562.7051156184</v>
      </c>
      <c r="S194" s="7">
        <f t="shared" si="37"/>
        <v>5.5992783608733721E-3</v>
      </c>
      <c r="T194" s="17"/>
      <c r="V194" s="17"/>
    </row>
    <row r="195" spans="1:22">
      <c r="A195" s="1">
        <v>41186</v>
      </c>
      <c r="B195">
        <v>11.67</v>
      </c>
      <c r="C195" s="8">
        <f t="shared" si="31"/>
        <v>-9.3378607809846415E-3</v>
      </c>
      <c r="D195" s="8">
        <f t="shared" si="32"/>
        <v>2.279296875</v>
      </c>
      <c r="E195" s="17">
        <f t="shared" si="26"/>
        <v>268152.57352941175</v>
      </c>
      <c r="F195">
        <v>39.58</v>
      </c>
      <c r="G195" s="8">
        <f t="shared" si="33"/>
        <v>1.669663498587215E-2</v>
      </c>
      <c r="H195" s="8">
        <f t="shared" si="34"/>
        <v>2.0070993914807302</v>
      </c>
      <c r="I195" s="17">
        <f t="shared" si="27"/>
        <v>1062582.0307839161</v>
      </c>
      <c r="J195">
        <v>5.09</v>
      </c>
      <c r="K195" s="8">
        <f t="shared" si="35"/>
        <v>-2.115384615384619E-2</v>
      </c>
      <c r="L195" s="8">
        <f t="shared" si="36"/>
        <v>2.1752136752136755</v>
      </c>
      <c r="M195" s="17">
        <f t="shared" si="28"/>
        <v>383861.23680241336</v>
      </c>
      <c r="N195">
        <v>39.83</v>
      </c>
      <c r="O195" s="8">
        <f>N195/N194-1</f>
        <v>1.6590096988259306E-2</v>
      </c>
      <c r="P195" s="8">
        <f>N195/N$4</f>
        <v>1.6970600766936514</v>
      </c>
      <c r="Q195" s="17">
        <f t="shared" si="29"/>
        <v>299481.19000476203</v>
      </c>
      <c r="R195" s="17">
        <f t="shared" si="30"/>
        <v>2014077.0311205033</v>
      </c>
      <c r="S195" s="7">
        <f t="shared" si="37"/>
        <v>5.7497954872880452E-3</v>
      </c>
      <c r="T195" s="17"/>
      <c r="V195" s="17"/>
    </row>
    <row r="196" spans="1:22">
      <c r="A196" s="1">
        <v>41187</v>
      </c>
      <c r="B196">
        <v>11.66</v>
      </c>
      <c r="C196" s="8">
        <f t="shared" si="31"/>
        <v>-8.5689802913446744E-4</v>
      </c>
      <c r="D196" s="8">
        <f t="shared" si="32"/>
        <v>2.27734375</v>
      </c>
      <c r="E196" s="17">
        <f t="shared" si="26"/>
        <v>267922.79411764705</v>
      </c>
      <c r="F196">
        <v>39.29</v>
      </c>
      <c r="G196" s="8">
        <f t="shared" si="33"/>
        <v>-7.3269327943406015E-3</v>
      </c>
      <c r="H196" s="8">
        <f t="shared" si="34"/>
        <v>1.9923935091277891</v>
      </c>
      <c r="I196" s="17">
        <f t="shared" si="27"/>
        <v>1054796.5636558884</v>
      </c>
      <c r="J196">
        <v>5.2</v>
      </c>
      <c r="K196" s="8">
        <f t="shared" si="35"/>
        <v>2.16110019646365E-2</v>
      </c>
      <c r="L196" s="8">
        <f t="shared" si="36"/>
        <v>2.2222222222222223</v>
      </c>
      <c r="M196" s="17">
        <f t="shared" si="28"/>
        <v>392156.86274509807</v>
      </c>
      <c r="N196">
        <v>40.29</v>
      </c>
      <c r="O196" s="8">
        <f>N196/N195-1</f>
        <v>1.1549083605322696E-2</v>
      </c>
      <c r="P196" s="8">
        <f>N196/N$4</f>
        <v>1.7166595654026418</v>
      </c>
      <c r="Q196" s="17">
        <f t="shared" si="29"/>
        <v>302939.92330634856</v>
      </c>
      <c r="R196" s="17">
        <f t="shared" si="30"/>
        <v>2017816.143824982</v>
      </c>
      <c r="S196" s="7">
        <f t="shared" si="37"/>
        <v>1.8564894225512329E-3</v>
      </c>
      <c r="T196" s="17"/>
      <c r="V196" s="17"/>
    </row>
    <row r="197" spans="1:22">
      <c r="A197" s="1">
        <v>41190</v>
      </c>
      <c r="B197">
        <v>11.57</v>
      </c>
      <c r="C197" s="8">
        <f t="shared" si="31"/>
        <v>-7.718696397941649E-3</v>
      </c>
      <c r="D197" s="8">
        <f t="shared" si="32"/>
        <v>2.259765625</v>
      </c>
      <c r="E197" s="17">
        <f t="shared" ref="E197:E253" si="38">D197*E$1</f>
        <v>265854.7794117647</v>
      </c>
      <c r="F197">
        <v>39.31</v>
      </c>
      <c r="G197" s="8">
        <f t="shared" si="33"/>
        <v>5.0903537795887743E-4</v>
      </c>
      <c r="H197" s="8">
        <f t="shared" si="34"/>
        <v>1.9934077079107508</v>
      </c>
      <c r="I197" s="17">
        <f t="shared" ref="I197:I253" si="39">H197*I$1</f>
        <v>1055333.4924233388</v>
      </c>
      <c r="J197">
        <v>5.09</v>
      </c>
      <c r="K197" s="8">
        <f t="shared" si="35"/>
        <v>-2.115384615384619E-2</v>
      </c>
      <c r="L197" s="8">
        <f t="shared" si="36"/>
        <v>2.1752136752136755</v>
      </c>
      <c r="M197" s="17">
        <f t="shared" ref="M197:M253" si="40">L197*M$1</f>
        <v>383861.23680241336</v>
      </c>
      <c r="N197">
        <v>39.81</v>
      </c>
      <c r="O197" s="8">
        <f>N197/N196-1</f>
        <v>-1.1913626209977601E-2</v>
      </c>
      <c r="P197" s="8">
        <f>N197/N$4</f>
        <v>1.6962079250106521</v>
      </c>
      <c r="Q197" s="17">
        <f t="shared" ref="Q197:Q253" si="41">P197*Q$1</f>
        <v>299330.81029599742</v>
      </c>
      <c r="R197" s="17">
        <f t="shared" ref="R197:R253" si="42">E197+I197+M197+Q197</f>
        <v>2004380.3189335144</v>
      </c>
      <c r="S197" s="7">
        <f t="shared" si="37"/>
        <v>-6.6585971831896185E-3</v>
      </c>
      <c r="T197" s="17"/>
      <c r="V197" s="17"/>
    </row>
    <row r="198" spans="1:22">
      <c r="A198" s="1">
        <v>41191</v>
      </c>
      <c r="B198">
        <v>11.3</v>
      </c>
      <c r="C198" s="8">
        <f t="shared" ref="C198:C253" si="43">B198/B197-1</f>
        <v>-2.3336214347450257E-2</v>
      </c>
      <c r="D198" s="8">
        <f t="shared" ref="D198:D253" si="44">B198/B$4</f>
        <v>2.20703125</v>
      </c>
      <c r="E198" s="17">
        <f t="shared" si="38"/>
        <v>259650.73529411765</v>
      </c>
      <c r="F198">
        <v>39.229999999999997</v>
      </c>
      <c r="G198" s="8">
        <f t="shared" ref="G198:G253" si="45">F198/F197-1</f>
        <v>-2.0351055711016475E-3</v>
      </c>
      <c r="H198" s="8">
        <f t="shared" ref="H198:H253" si="46">F198/F$4</f>
        <v>1.9893509127789046</v>
      </c>
      <c r="I198" s="17">
        <f t="shared" si="39"/>
        <v>1053185.777353538</v>
      </c>
      <c r="J198">
        <v>4.95</v>
      </c>
      <c r="K198" s="8">
        <f t="shared" ref="K198:K253" si="47">J198/J197-1</f>
        <v>-2.7504911591355485E-2</v>
      </c>
      <c r="L198" s="8">
        <f t="shared" ref="L198:L253" si="48">J198/J$4</f>
        <v>2.1153846153846154</v>
      </c>
      <c r="M198" s="17">
        <f t="shared" si="40"/>
        <v>373303.16742081451</v>
      </c>
      <c r="N198">
        <v>39.200000000000003</v>
      </c>
      <c r="O198" s="8">
        <f>N198/N197-1</f>
        <v>-1.5322783220296343E-2</v>
      </c>
      <c r="P198" s="8">
        <f>N198/N$4</f>
        <v>1.670217298679165</v>
      </c>
      <c r="Q198" s="17">
        <f t="shared" si="41"/>
        <v>294744.22917867621</v>
      </c>
      <c r="R198" s="17">
        <f t="shared" si="42"/>
        <v>1980883.9092471462</v>
      </c>
      <c r="S198" s="7">
        <f t="shared" ref="S198:S253" si="49">R198/R197-1</f>
        <v>-1.1722530631746664E-2</v>
      </c>
      <c r="T198" s="17"/>
      <c r="V198" s="17"/>
    </row>
    <row r="199" spans="1:22">
      <c r="A199" s="1">
        <v>41192</v>
      </c>
      <c r="B199">
        <v>11.34</v>
      </c>
      <c r="C199" s="8">
        <f t="shared" si="43"/>
        <v>3.5398230088494742E-3</v>
      </c>
      <c r="D199" s="8">
        <f t="shared" si="44"/>
        <v>2.21484375</v>
      </c>
      <c r="E199" s="17">
        <f t="shared" si="38"/>
        <v>260569.85294117648</v>
      </c>
      <c r="F199">
        <v>38.659999999999997</v>
      </c>
      <c r="G199" s="8">
        <f t="shared" si="45"/>
        <v>-1.4529696660718794E-2</v>
      </c>
      <c r="H199" s="8">
        <f t="shared" si="46"/>
        <v>1.960446247464503</v>
      </c>
      <c r="I199" s="17">
        <f t="shared" si="39"/>
        <v>1037883.3074812075</v>
      </c>
      <c r="J199">
        <v>5.04</v>
      </c>
      <c r="K199" s="8">
        <f t="shared" si="47"/>
        <v>1.8181818181818077E-2</v>
      </c>
      <c r="L199" s="8">
        <f t="shared" si="48"/>
        <v>2.1538461538461542</v>
      </c>
      <c r="M199" s="17">
        <f t="shared" si="40"/>
        <v>380090.49773755664</v>
      </c>
      <c r="N199">
        <v>37.75</v>
      </c>
      <c r="O199" s="8">
        <f>N199/N198-1</f>
        <v>-3.6989795918367374E-2</v>
      </c>
      <c r="P199" s="8">
        <f>N199/N$4</f>
        <v>1.6084363016616958</v>
      </c>
      <c r="Q199" s="17">
        <f t="shared" si="41"/>
        <v>283841.70029324043</v>
      </c>
      <c r="R199" s="17">
        <f t="shared" si="42"/>
        <v>1962385.3584531811</v>
      </c>
      <c r="S199" s="7">
        <f t="shared" si="49"/>
        <v>-9.338533524155701E-3</v>
      </c>
      <c r="T199" s="17"/>
      <c r="V199" s="17"/>
    </row>
    <row r="200" spans="1:22">
      <c r="A200" s="1">
        <v>41193</v>
      </c>
      <c r="B200">
        <v>11.17</v>
      </c>
      <c r="C200" s="8">
        <f t="shared" si="43"/>
        <v>-1.4991181657848296E-2</v>
      </c>
      <c r="D200" s="8">
        <f t="shared" si="44"/>
        <v>2.181640625</v>
      </c>
      <c r="E200" s="17">
        <f t="shared" si="38"/>
        <v>256663.60294117648</v>
      </c>
      <c r="F200">
        <v>38.799999999999997</v>
      </c>
      <c r="G200" s="8">
        <f t="shared" si="45"/>
        <v>3.6213140196585947E-3</v>
      </c>
      <c r="H200" s="8">
        <f t="shared" si="46"/>
        <v>1.9675456389452333</v>
      </c>
      <c r="I200" s="17">
        <f t="shared" si="39"/>
        <v>1041641.8088533588</v>
      </c>
      <c r="J200">
        <v>5.76</v>
      </c>
      <c r="K200" s="8">
        <f t="shared" si="47"/>
        <v>0.14285714285714279</v>
      </c>
      <c r="L200" s="8">
        <f t="shared" si="48"/>
        <v>2.4615384615384617</v>
      </c>
      <c r="M200" s="17">
        <f t="shared" si="40"/>
        <v>434389.14027149323</v>
      </c>
      <c r="N200">
        <v>37.81</v>
      </c>
      <c r="O200" s="8">
        <f>N200/N199-1</f>
        <v>1.5894039735100396E-3</v>
      </c>
      <c r="P200" s="8">
        <f>N200/N$4</f>
        <v>1.6109927567106948</v>
      </c>
      <c r="Q200" s="17">
        <f t="shared" si="41"/>
        <v>284292.83941953437</v>
      </c>
      <c r="R200" s="17">
        <f t="shared" si="42"/>
        <v>2016987.391485563</v>
      </c>
      <c r="S200" s="7">
        <f t="shared" si="49"/>
        <v>2.7824317378428276E-2</v>
      </c>
      <c r="T200" s="17"/>
      <c r="V200" s="17"/>
    </row>
    <row r="201" spans="1:22">
      <c r="A201" s="1">
        <v>41194</v>
      </c>
      <c r="B201">
        <v>11.36</v>
      </c>
      <c r="C201" s="8">
        <f t="shared" si="43"/>
        <v>1.7009847806624734E-2</v>
      </c>
      <c r="D201" s="8">
        <f t="shared" si="44"/>
        <v>2.21875</v>
      </c>
      <c r="E201" s="17">
        <f t="shared" si="38"/>
        <v>261029.41176470587</v>
      </c>
      <c r="F201">
        <v>38.08</v>
      </c>
      <c r="G201" s="8">
        <f t="shared" si="45"/>
        <v>-1.8556701030927769E-2</v>
      </c>
      <c r="H201" s="8">
        <f t="shared" si="46"/>
        <v>1.9310344827586208</v>
      </c>
      <c r="I201" s="17">
        <f t="shared" si="39"/>
        <v>1022312.3732251523</v>
      </c>
      <c r="J201">
        <v>5.73</v>
      </c>
      <c r="K201" s="8">
        <f t="shared" si="47"/>
        <v>-5.2083333333332593E-3</v>
      </c>
      <c r="L201" s="8">
        <f t="shared" si="48"/>
        <v>2.4487179487179489</v>
      </c>
      <c r="M201" s="17">
        <f t="shared" si="40"/>
        <v>432126.69683257921</v>
      </c>
      <c r="N201">
        <v>37.200000000000003</v>
      </c>
      <c r="O201" s="8">
        <f>N201/N200-1</f>
        <v>-1.6133298069293867E-2</v>
      </c>
      <c r="P201" s="8">
        <f>N201/N$4</f>
        <v>1.5850021303792077</v>
      </c>
      <c r="Q201" s="17">
        <f t="shared" si="41"/>
        <v>279706.25830221316</v>
      </c>
      <c r="R201" s="17">
        <f t="shared" si="42"/>
        <v>1995174.7401246503</v>
      </c>
      <c r="S201" s="7">
        <f t="shared" si="49"/>
        <v>-1.0814470855391445E-2</v>
      </c>
      <c r="T201" s="17"/>
      <c r="V201" s="17"/>
    </row>
    <row r="202" spans="1:22">
      <c r="A202" s="1">
        <v>41197</v>
      </c>
      <c r="B202">
        <v>11.42</v>
      </c>
      <c r="C202" s="8">
        <f t="shared" si="43"/>
        <v>5.2816901408450079E-3</v>
      </c>
      <c r="D202" s="8">
        <f t="shared" si="44"/>
        <v>2.23046875</v>
      </c>
      <c r="E202" s="17">
        <f t="shared" si="38"/>
        <v>262408.0882352941</v>
      </c>
      <c r="F202">
        <v>38.700000000000003</v>
      </c>
      <c r="G202" s="8">
        <f t="shared" si="45"/>
        <v>1.6281512605042181E-2</v>
      </c>
      <c r="H202" s="8">
        <f t="shared" si="46"/>
        <v>1.9624746450304262</v>
      </c>
      <c r="I202" s="17">
        <f t="shared" si="39"/>
        <v>1038957.1650161081</v>
      </c>
      <c r="J202">
        <v>5.69</v>
      </c>
      <c r="K202" s="8">
        <f t="shared" si="47"/>
        <v>-6.9808027923211613E-3</v>
      </c>
      <c r="L202" s="8">
        <f t="shared" si="48"/>
        <v>2.4316239316239319</v>
      </c>
      <c r="M202" s="17">
        <f t="shared" si="40"/>
        <v>429110.10558069387</v>
      </c>
      <c r="N202">
        <v>37.17</v>
      </c>
      <c r="O202" s="8">
        <f>N202/N201-1</f>
        <v>-8.064516129032695E-4</v>
      </c>
      <c r="P202" s="8">
        <f>N202/N$4</f>
        <v>1.5837239028547083</v>
      </c>
      <c r="Q202" s="17">
        <f t="shared" si="41"/>
        <v>279480.68873906619</v>
      </c>
      <c r="R202" s="17">
        <f t="shared" si="42"/>
        <v>2009956.0475711622</v>
      </c>
      <c r="S202" s="7">
        <f t="shared" si="49"/>
        <v>7.408527759121819E-3</v>
      </c>
      <c r="T202" s="17"/>
      <c r="V202" s="17"/>
    </row>
    <row r="203" spans="1:22">
      <c r="A203" s="1">
        <v>41198</v>
      </c>
      <c r="B203">
        <v>11.58</v>
      </c>
      <c r="C203" s="8">
        <f t="shared" si="43"/>
        <v>1.4010507880910739E-2</v>
      </c>
      <c r="D203" s="8">
        <f t="shared" si="44"/>
        <v>2.26171875</v>
      </c>
      <c r="E203" s="17">
        <f t="shared" si="38"/>
        <v>266084.5588235294</v>
      </c>
      <c r="F203">
        <v>38.49</v>
      </c>
      <c r="G203" s="8">
        <f t="shared" si="45"/>
        <v>-5.4263565891473631E-3</v>
      </c>
      <c r="H203" s="8">
        <f t="shared" si="46"/>
        <v>1.9518255578093309</v>
      </c>
      <c r="I203" s="17">
        <f t="shared" si="39"/>
        <v>1033319.4129578811</v>
      </c>
      <c r="J203">
        <v>5.69</v>
      </c>
      <c r="K203" s="8">
        <f t="shared" si="47"/>
        <v>0</v>
      </c>
      <c r="L203" s="8">
        <f t="shared" si="48"/>
        <v>2.4316239316239319</v>
      </c>
      <c r="M203" s="17">
        <f t="shared" si="40"/>
        <v>429110.10558069387</v>
      </c>
      <c r="N203">
        <v>37.74</v>
      </c>
      <c r="O203" s="8">
        <f>N203/N202-1</f>
        <v>1.5334947538337307E-2</v>
      </c>
      <c r="P203" s="8">
        <f>N203/N$4</f>
        <v>1.6080102258201963</v>
      </c>
      <c r="Q203" s="17">
        <f t="shared" si="41"/>
        <v>283766.51043885818</v>
      </c>
      <c r="R203" s="17">
        <f t="shared" si="42"/>
        <v>2012280.5878009624</v>
      </c>
      <c r="S203" s="7">
        <f t="shared" si="49"/>
        <v>1.1565129658477336E-3</v>
      </c>
      <c r="T203" s="17"/>
      <c r="V203" s="17"/>
    </row>
    <row r="204" spans="1:22">
      <c r="A204" s="1">
        <v>41199</v>
      </c>
      <c r="B204">
        <v>11.62</v>
      </c>
      <c r="C204" s="8">
        <f t="shared" si="43"/>
        <v>3.4542314335059832E-3</v>
      </c>
      <c r="D204" s="8">
        <f t="shared" si="44"/>
        <v>2.26953125</v>
      </c>
      <c r="E204" s="17">
        <f t="shared" si="38"/>
        <v>267003.67647058825</v>
      </c>
      <c r="F204">
        <v>38.64</v>
      </c>
      <c r="G204" s="8">
        <f t="shared" si="45"/>
        <v>3.8971161340608518E-3</v>
      </c>
      <c r="H204" s="8">
        <f t="shared" si="46"/>
        <v>1.9594320486815417</v>
      </c>
      <c r="I204" s="17">
        <f t="shared" si="39"/>
        <v>1037346.3787137575</v>
      </c>
      <c r="J204">
        <v>5.73</v>
      </c>
      <c r="K204" s="8">
        <f t="shared" si="47"/>
        <v>7.0298769771528491E-3</v>
      </c>
      <c r="L204" s="8">
        <f t="shared" si="48"/>
        <v>2.4487179487179489</v>
      </c>
      <c r="M204" s="17">
        <f t="shared" si="40"/>
        <v>432126.69683257921</v>
      </c>
      <c r="N204">
        <v>38.22</v>
      </c>
      <c r="O204" s="8">
        <f>N204/N203-1</f>
        <v>1.2718600953895098E-2</v>
      </c>
      <c r="P204" s="8">
        <f>N204/N$4</f>
        <v>1.6284618662121857</v>
      </c>
      <c r="Q204" s="17">
        <f t="shared" si="41"/>
        <v>287375.62344920926</v>
      </c>
      <c r="R204" s="17">
        <f t="shared" si="42"/>
        <v>2023852.3754661339</v>
      </c>
      <c r="S204" s="7">
        <f t="shared" si="49"/>
        <v>5.7505835594315879E-3</v>
      </c>
      <c r="T204" s="17"/>
      <c r="V204" s="17"/>
    </row>
    <row r="205" spans="1:22">
      <c r="A205" s="1">
        <v>41200</v>
      </c>
      <c r="B205">
        <v>11.72</v>
      </c>
      <c r="C205" s="8">
        <f t="shared" si="43"/>
        <v>8.6058519793461574E-3</v>
      </c>
      <c r="D205" s="8">
        <f t="shared" si="44"/>
        <v>2.2890625</v>
      </c>
      <c r="E205" s="17">
        <f t="shared" si="38"/>
        <v>269301.4705882353</v>
      </c>
      <c r="F205">
        <v>38.54</v>
      </c>
      <c r="G205" s="8">
        <f t="shared" si="45"/>
        <v>-2.5879917184264967E-3</v>
      </c>
      <c r="H205" s="8">
        <f t="shared" si="46"/>
        <v>1.9543610547667343</v>
      </c>
      <c r="I205" s="17">
        <f t="shared" si="39"/>
        <v>1034661.7348765065</v>
      </c>
      <c r="J205">
        <v>5.78</v>
      </c>
      <c r="K205" s="8">
        <f t="shared" si="47"/>
        <v>8.7260034904013128E-3</v>
      </c>
      <c r="L205" s="8">
        <f t="shared" si="48"/>
        <v>2.4700854700854702</v>
      </c>
      <c r="M205" s="17">
        <f t="shared" si="40"/>
        <v>435897.43589743593</v>
      </c>
      <c r="N205">
        <v>38.35</v>
      </c>
      <c r="O205" s="8">
        <f>N205/N204-1</f>
        <v>3.4013605442178019E-3</v>
      </c>
      <c r="P205" s="8">
        <f>N205/N$4</f>
        <v>1.6340008521516831</v>
      </c>
      <c r="Q205" s="17">
        <f t="shared" si="41"/>
        <v>288353.0915561794</v>
      </c>
      <c r="R205" s="17">
        <f t="shared" si="42"/>
        <v>2028213.732918357</v>
      </c>
      <c r="S205" s="7">
        <f t="shared" si="49"/>
        <v>2.1549780532874596E-3</v>
      </c>
      <c r="T205" s="17"/>
      <c r="V205" s="17"/>
    </row>
    <row r="206" spans="1:22">
      <c r="A206" s="1">
        <v>41201</v>
      </c>
      <c r="B206">
        <v>11.47</v>
      </c>
      <c r="C206" s="8">
        <f t="shared" si="43"/>
        <v>-2.1331058020477855E-2</v>
      </c>
      <c r="D206" s="8">
        <f t="shared" si="44"/>
        <v>2.240234375</v>
      </c>
      <c r="E206" s="17">
        <f t="shared" si="38"/>
        <v>263556.98529411765</v>
      </c>
      <c r="F206">
        <v>37.840000000000003</v>
      </c>
      <c r="G206" s="8">
        <f t="shared" si="45"/>
        <v>-1.8162947586922606E-2</v>
      </c>
      <c r="H206" s="8">
        <f t="shared" si="46"/>
        <v>1.9188640973630835</v>
      </c>
      <c r="I206" s="17">
        <f t="shared" si="39"/>
        <v>1015869.2280157502</v>
      </c>
      <c r="J206">
        <v>5.65</v>
      </c>
      <c r="K206" s="8">
        <f t="shared" si="47"/>
        <v>-2.249134948096887E-2</v>
      </c>
      <c r="L206" s="8">
        <f t="shared" si="48"/>
        <v>2.4145299145299148</v>
      </c>
      <c r="M206" s="17">
        <f t="shared" si="40"/>
        <v>426093.51432880852</v>
      </c>
      <c r="N206">
        <v>38</v>
      </c>
      <c r="O206" s="8">
        <f>N206/N205-1</f>
        <v>-9.126466753585416E-3</v>
      </c>
      <c r="P206" s="8">
        <f>N206/N$4</f>
        <v>1.6190881976991904</v>
      </c>
      <c r="Q206" s="17">
        <f t="shared" si="41"/>
        <v>285721.44665279833</v>
      </c>
      <c r="R206" s="17">
        <f t="shared" si="42"/>
        <v>1991241.1742914747</v>
      </c>
      <c r="S206" s="7">
        <f t="shared" si="49"/>
        <v>-1.8229123502523148E-2</v>
      </c>
      <c r="T206" s="17"/>
      <c r="V206" s="17"/>
    </row>
    <row r="207" spans="1:22">
      <c r="A207" s="1">
        <v>41204</v>
      </c>
      <c r="B207">
        <v>11.92</v>
      </c>
      <c r="C207" s="8">
        <f t="shared" si="43"/>
        <v>3.9232781168264896E-2</v>
      </c>
      <c r="D207" s="8">
        <f t="shared" si="44"/>
        <v>2.328125</v>
      </c>
      <c r="E207" s="17">
        <f t="shared" si="38"/>
        <v>273897.0588235294</v>
      </c>
      <c r="F207">
        <v>37.549999999999997</v>
      </c>
      <c r="G207" s="8">
        <f t="shared" si="45"/>
        <v>-7.6638477801269644E-3</v>
      </c>
      <c r="H207" s="8">
        <f t="shared" si="46"/>
        <v>1.9041582150101419</v>
      </c>
      <c r="I207" s="17">
        <f t="shared" si="39"/>
        <v>1008083.7608877223</v>
      </c>
      <c r="J207">
        <v>5.68</v>
      </c>
      <c r="K207" s="8">
        <f t="shared" si="47"/>
        <v>5.3097345132742113E-3</v>
      </c>
      <c r="L207" s="8">
        <f t="shared" si="48"/>
        <v>2.4273504273504272</v>
      </c>
      <c r="M207" s="17">
        <f t="shared" si="40"/>
        <v>428355.95776772249</v>
      </c>
      <c r="N207">
        <v>37.85</v>
      </c>
      <c r="O207" s="8">
        <f>N207/N206-1</f>
        <v>-3.9473684210525883E-3</v>
      </c>
      <c r="P207" s="8">
        <f>N207/N$4</f>
        <v>1.6126970600766939</v>
      </c>
      <c r="Q207" s="17">
        <f t="shared" si="41"/>
        <v>284593.59883706365</v>
      </c>
      <c r="R207" s="17">
        <f t="shared" si="42"/>
        <v>1994930.3763160377</v>
      </c>
      <c r="S207" s="7">
        <f t="shared" si="49"/>
        <v>1.8527148153590911E-3</v>
      </c>
      <c r="T207" s="17"/>
      <c r="V207" s="17"/>
    </row>
    <row r="208" spans="1:22">
      <c r="A208" s="1">
        <v>41205</v>
      </c>
      <c r="B208">
        <v>12.09</v>
      </c>
      <c r="C208" s="8">
        <f t="shared" si="43"/>
        <v>1.4261744966443057E-2</v>
      </c>
      <c r="D208" s="8">
        <f t="shared" si="44"/>
        <v>2.361328125</v>
      </c>
      <c r="E208" s="17">
        <f t="shared" si="38"/>
        <v>277803.3088235294</v>
      </c>
      <c r="F208">
        <v>35.9</v>
      </c>
      <c r="G208" s="8">
        <f t="shared" si="45"/>
        <v>-4.3941411451398071E-2</v>
      </c>
      <c r="H208" s="8">
        <f t="shared" si="46"/>
        <v>1.8204868154158216</v>
      </c>
      <c r="I208" s="17">
        <f t="shared" si="39"/>
        <v>963787.13757308212</v>
      </c>
      <c r="J208">
        <v>5.65</v>
      </c>
      <c r="K208" s="8">
        <f t="shared" si="47"/>
        <v>-5.2816901408450079E-3</v>
      </c>
      <c r="L208" s="8">
        <f t="shared" si="48"/>
        <v>2.4145299145299148</v>
      </c>
      <c r="M208" s="17">
        <f t="shared" si="40"/>
        <v>426093.51432880852</v>
      </c>
      <c r="N208">
        <v>36.909999999999997</v>
      </c>
      <c r="O208" s="8">
        <f>N208/N207-1</f>
        <v>-2.4834874504623627E-2</v>
      </c>
      <c r="P208" s="8">
        <f>N208/N$4</f>
        <v>1.5726459309757137</v>
      </c>
      <c r="Q208" s="17">
        <f t="shared" si="41"/>
        <v>277525.75252512598</v>
      </c>
      <c r="R208" s="17">
        <f t="shared" si="42"/>
        <v>1945209.7132505463</v>
      </c>
      <c r="S208" s="7">
        <f t="shared" si="49"/>
        <v>-2.4923507935805111E-2</v>
      </c>
      <c r="T208" s="17"/>
      <c r="V208" s="17"/>
    </row>
    <row r="209" spans="1:22">
      <c r="A209" s="1">
        <v>41206</v>
      </c>
      <c r="B209">
        <v>12.37</v>
      </c>
      <c r="C209" s="8">
        <f t="shared" si="43"/>
        <v>2.3159636062861866E-2</v>
      </c>
      <c r="D209" s="8">
        <f t="shared" si="44"/>
        <v>2.416015625</v>
      </c>
      <c r="E209" s="17">
        <f t="shared" si="38"/>
        <v>284237.1323529412</v>
      </c>
      <c r="F209">
        <v>36</v>
      </c>
      <c r="G209" s="8">
        <f t="shared" si="45"/>
        <v>2.7855153203342198E-3</v>
      </c>
      <c r="H209" s="8">
        <f t="shared" si="46"/>
        <v>1.8255578093306288</v>
      </c>
      <c r="I209" s="17">
        <f t="shared" si="39"/>
        <v>966471.781410333</v>
      </c>
      <c r="J209">
        <v>5.62</v>
      </c>
      <c r="K209" s="8">
        <f t="shared" si="47"/>
        <v>-5.3097345132744334E-3</v>
      </c>
      <c r="L209" s="8">
        <f t="shared" si="48"/>
        <v>2.4017094017094021</v>
      </c>
      <c r="M209" s="17">
        <f t="shared" si="40"/>
        <v>423831.0708898945</v>
      </c>
      <c r="N209">
        <v>36.68</v>
      </c>
      <c r="O209" s="8">
        <f>N209/N208-1</f>
        <v>-6.2313736114872897E-3</v>
      </c>
      <c r="P209" s="8">
        <f>N209/N$4</f>
        <v>1.5628461866212187</v>
      </c>
      <c r="Q209" s="17">
        <f t="shared" si="41"/>
        <v>275796.38587433274</v>
      </c>
      <c r="R209" s="17">
        <f t="shared" si="42"/>
        <v>1950336.3705275017</v>
      </c>
      <c r="S209" s="7">
        <f t="shared" si="49"/>
        <v>2.6355293426889581E-3</v>
      </c>
      <c r="T209" s="17"/>
      <c r="V209" s="17"/>
    </row>
    <row r="210" spans="1:22">
      <c r="A210" s="1">
        <v>41207</v>
      </c>
      <c r="B210">
        <v>11.97</v>
      </c>
      <c r="C210" s="8">
        <f t="shared" si="43"/>
        <v>-3.233629749393685E-2</v>
      </c>
      <c r="D210" s="8">
        <f t="shared" si="44"/>
        <v>2.337890625</v>
      </c>
      <c r="E210" s="17">
        <f t="shared" si="38"/>
        <v>275045.95588235295</v>
      </c>
      <c r="F210">
        <v>36.39</v>
      </c>
      <c r="G210" s="8">
        <f t="shared" si="45"/>
        <v>1.083333333333325E-2</v>
      </c>
      <c r="H210" s="8">
        <f t="shared" si="46"/>
        <v>1.8453346855983774</v>
      </c>
      <c r="I210" s="17">
        <f t="shared" si="39"/>
        <v>976941.8923756117</v>
      </c>
      <c r="J210">
        <v>5.52</v>
      </c>
      <c r="K210" s="8">
        <f t="shared" si="47"/>
        <v>-1.7793594306049876E-2</v>
      </c>
      <c r="L210" s="8">
        <f t="shared" si="48"/>
        <v>2.358974358974359</v>
      </c>
      <c r="M210" s="17">
        <f t="shared" si="40"/>
        <v>416289.59276018105</v>
      </c>
      <c r="N210">
        <v>37.56</v>
      </c>
      <c r="O210" s="8">
        <f>N210/N209-1</f>
        <v>2.3991275899672981E-2</v>
      </c>
      <c r="P210" s="8">
        <f>N210/N$4</f>
        <v>1.6003408606731999</v>
      </c>
      <c r="Q210" s="17">
        <f t="shared" si="41"/>
        <v>282413.09305997647</v>
      </c>
      <c r="R210" s="17">
        <f t="shared" si="42"/>
        <v>1950690.5340781221</v>
      </c>
      <c r="S210" s="7">
        <f t="shared" si="49"/>
        <v>1.8159100961878671E-4</v>
      </c>
      <c r="T210" s="17"/>
      <c r="V210" s="17"/>
    </row>
    <row r="211" spans="1:22">
      <c r="A211" s="1">
        <v>41208</v>
      </c>
      <c r="B211">
        <v>11.92</v>
      </c>
      <c r="C211" s="8">
        <f t="shared" si="43"/>
        <v>-4.1771094402673903E-3</v>
      </c>
      <c r="D211" s="8">
        <f t="shared" si="44"/>
        <v>2.328125</v>
      </c>
      <c r="E211" s="17">
        <f t="shared" si="38"/>
        <v>273897.0588235294</v>
      </c>
      <c r="F211">
        <v>36.71</v>
      </c>
      <c r="G211" s="8">
        <f t="shared" si="45"/>
        <v>8.7936246221489434E-3</v>
      </c>
      <c r="H211" s="8">
        <f t="shared" si="46"/>
        <v>1.8615618661257607</v>
      </c>
      <c r="I211" s="17">
        <f t="shared" si="39"/>
        <v>985532.75265481463</v>
      </c>
      <c r="J211">
        <v>5.49</v>
      </c>
      <c r="K211" s="8">
        <f t="shared" si="47"/>
        <v>-5.4347826086955653E-3</v>
      </c>
      <c r="L211" s="8">
        <f t="shared" si="48"/>
        <v>2.3461538461538463</v>
      </c>
      <c r="M211" s="17">
        <f t="shared" si="40"/>
        <v>414027.14932126703</v>
      </c>
      <c r="N211">
        <v>38.71</v>
      </c>
      <c r="O211" s="8">
        <f>N211/N210-1</f>
        <v>3.0617678381256619E-2</v>
      </c>
      <c r="P211" s="8">
        <f>N211/N$4</f>
        <v>1.6493395824456754</v>
      </c>
      <c r="Q211" s="17">
        <f t="shared" si="41"/>
        <v>291059.92631394271</v>
      </c>
      <c r="R211" s="17">
        <f t="shared" si="42"/>
        <v>1964516.8871135539</v>
      </c>
      <c r="S211" s="7">
        <f t="shared" si="49"/>
        <v>7.0879274769055645E-3</v>
      </c>
      <c r="T211" s="17"/>
      <c r="V211" s="17"/>
    </row>
    <row r="212" spans="1:22">
      <c r="A212" s="1">
        <v>41213</v>
      </c>
      <c r="B212">
        <v>12.18</v>
      </c>
      <c r="C212" s="8">
        <f t="shared" si="43"/>
        <v>2.1812080536912637E-2</v>
      </c>
      <c r="D212" s="8">
        <f t="shared" si="44"/>
        <v>2.37890625</v>
      </c>
      <c r="E212" s="17">
        <f t="shared" si="38"/>
        <v>279871.32352941175</v>
      </c>
      <c r="F212">
        <v>36.75</v>
      </c>
      <c r="G212" s="8">
        <f t="shared" si="45"/>
        <v>1.0896213565785295E-3</v>
      </c>
      <c r="H212" s="8">
        <f t="shared" si="46"/>
        <v>1.8635902636916837</v>
      </c>
      <c r="I212" s="17">
        <f t="shared" si="39"/>
        <v>986606.61018971493</v>
      </c>
      <c r="J212">
        <v>5.55</v>
      </c>
      <c r="K212" s="8">
        <f t="shared" si="47"/>
        <v>1.0928961748633892E-2</v>
      </c>
      <c r="L212" s="8">
        <f t="shared" si="48"/>
        <v>2.3717948717948718</v>
      </c>
      <c r="M212" s="17">
        <f t="shared" si="40"/>
        <v>418552.03619909502</v>
      </c>
      <c r="N212">
        <v>38.450000000000003</v>
      </c>
      <c r="O212" s="8">
        <f>N212/N211-1</f>
        <v>-6.7166106949108073E-3</v>
      </c>
      <c r="P212" s="8">
        <f>N212/N$4</f>
        <v>1.638261610566681</v>
      </c>
      <c r="Q212" s="17">
        <f t="shared" si="41"/>
        <v>289104.99010000256</v>
      </c>
      <c r="R212" s="17">
        <f t="shared" si="42"/>
        <v>1974134.9600182243</v>
      </c>
      <c r="S212" s="7">
        <f t="shared" si="49"/>
        <v>4.8958972904540321E-3</v>
      </c>
      <c r="T212" s="17"/>
      <c r="V212" s="17"/>
    </row>
    <row r="213" spans="1:22">
      <c r="A213" s="1">
        <v>41214</v>
      </c>
      <c r="B213">
        <v>12.55</v>
      </c>
      <c r="C213" s="8">
        <f t="shared" si="43"/>
        <v>3.0377668308702921E-2</v>
      </c>
      <c r="D213" s="8">
        <f t="shared" si="44"/>
        <v>2.451171875</v>
      </c>
      <c r="E213" s="17">
        <f t="shared" si="38"/>
        <v>288373.1617647059</v>
      </c>
      <c r="F213">
        <v>36.06</v>
      </c>
      <c r="G213" s="8">
        <f t="shared" si="45"/>
        <v>-1.8775510204081525E-2</v>
      </c>
      <c r="H213" s="8">
        <f t="shared" si="46"/>
        <v>1.8286004056795133</v>
      </c>
      <c r="I213" s="17">
        <f t="shared" si="39"/>
        <v>968082.56771268358</v>
      </c>
      <c r="J213">
        <v>5.61</v>
      </c>
      <c r="K213" s="8">
        <f t="shared" si="47"/>
        <v>1.0810810810810922E-2</v>
      </c>
      <c r="L213" s="8">
        <f t="shared" si="48"/>
        <v>2.3974358974358978</v>
      </c>
      <c r="M213" s="17">
        <f t="shared" si="40"/>
        <v>423076.92307692318</v>
      </c>
      <c r="N213">
        <v>38.36</v>
      </c>
      <c r="O213" s="8">
        <f>N213/N212-1</f>
        <v>-2.3407022106632924E-3</v>
      </c>
      <c r="P213" s="8">
        <f>N213/N$4</f>
        <v>1.6344269279931829</v>
      </c>
      <c r="Q213" s="17">
        <f t="shared" si="41"/>
        <v>288428.2814105617</v>
      </c>
      <c r="R213" s="17">
        <f t="shared" si="42"/>
        <v>1967960.9339648744</v>
      </c>
      <c r="S213" s="7">
        <f t="shared" si="49"/>
        <v>-3.1274589520936535E-3</v>
      </c>
      <c r="T213" s="17"/>
      <c r="V213" s="17"/>
    </row>
    <row r="214" spans="1:22">
      <c r="A214" s="1">
        <v>41215</v>
      </c>
      <c r="B214">
        <v>12.53</v>
      </c>
      <c r="C214" s="8">
        <f t="shared" si="43"/>
        <v>-1.5936254980081221E-3</v>
      </c>
      <c r="D214" s="8">
        <f t="shared" si="44"/>
        <v>2.447265625</v>
      </c>
      <c r="E214" s="17">
        <f t="shared" si="38"/>
        <v>287913.60294117645</v>
      </c>
      <c r="F214">
        <v>35.200000000000003</v>
      </c>
      <c r="G214" s="8">
        <f t="shared" si="45"/>
        <v>-2.3849140321686058E-2</v>
      </c>
      <c r="H214" s="8">
        <f t="shared" si="46"/>
        <v>1.7849898580121706</v>
      </c>
      <c r="I214" s="17">
        <f t="shared" si="39"/>
        <v>944994.63071232568</v>
      </c>
      <c r="J214">
        <v>5.7</v>
      </c>
      <c r="K214" s="8">
        <f t="shared" si="47"/>
        <v>1.6042780748663166E-2</v>
      </c>
      <c r="L214" s="8">
        <f t="shared" si="48"/>
        <v>2.4358974358974361</v>
      </c>
      <c r="M214" s="17">
        <f t="shared" si="40"/>
        <v>429864.25339366525</v>
      </c>
      <c r="N214">
        <v>37.549999999999997</v>
      </c>
      <c r="O214" s="8">
        <f>N214/N213-1</f>
        <v>-2.1115745568300426E-2</v>
      </c>
      <c r="P214" s="8">
        <f>N214/N$4</f>
        <v>1.5999147848316999</v>
      </c>
      <c r="Q214" s="17">
        <f t="shared" si="41"/>
        <v>282337.90320559411</v>
      </c>
      <c r="R214" s="17">
        <f t="shared" si="42"/>
        <v>1945110.3902527613</v>
      </c>
      <c r="S214" s="7">
        <f t="shared" si="49"/>
        <v>-1.1611279125381735E-2</v>
      </c>
      <c r="T214" s="17"/>
      <c r="V214" s="17"/>
    </row>
    <row r="215" spans="1:22">
      <c r="A215" s="1">
        <v>41218</v>
      </c>
      <c r="B215">
        <v>12.64</v>
      </c>
      <c r="C215" s="8">
        <f t="shared" si="43"/>
        <v>8.7789305666401418E-3</v>
      </c>
      <c r="D215" s="8">
        <f t="shared" si="44"/>
        <v>2.46875</v>
      </c>
      <c r="E215" s="17">
        <f t="shared" si="38"/>
        <v>290441.17647058825</v>
      </c>
      <c r="F215">
        <v>35.78</v>
      </c>
      <c r="G215" s="8">
        <f t="shared" si="45"/>
        <v>1.6477272727272618E-2</v>
      </c>
      <c r="H215" s="8">
        <f t="shared" si="46"/>
        <v>1.8144016227180528</v>
      </c>
      <c r="I215" s="17">
        <f t="shared" si="39"/>
        <v>960565.56496838096</v>
      </c>
      <c r="J215">
        <v>5.75</v>
      </c>
      <c r="K215" s="8">
        <f t="shared" si="47"/>
        <v>8.7719298245614308E-3</v>
      </c>
      <c r="L215" s="8">
        <f t="shared" si="48"/>
        <v>2.4572649572649574</v>
      </c>
      <c r="M215" s="17">
        <f t="shared" si="40"/>
        <v>433634.99245852191</v>
      </c>
      <c r="N215">
        <v>38.74</v>
      </c>
      <c r="O215" s="8">
        <f>N215/N214-1</f>
        <v>3.1691078561917552E-2</v>
      </c>
      <c r="P215" s="8">
        <f>N215/N$4</f>
        <v>1.6506178099701749</v>
      </c>
      <c r="Q215" s="17">
        <f t="shared" si="41"/>
        <v>291285.49587708974</v>
      </c>
      <c r="R215" s="17">
        <f t="shared" si="42"/>
        <v>1975927.2297745808</v>
      </c>
      <c r="S215" s="7">
        <f t="shared" si="49"/>
        <v>1.5843234233001491E-2</v>
      </c>
      <c r="T215" s="17"/>
      <c r="V215" s="17"/>
    </row>
    <row r="216" spans="1:22">
      <c r="A216" s="1">
        <v>41219</v>
      </c>
      <c r="B216">
        <v>12.67</v>
      </c>
      <c r="C216" s="8">
        <f t="shared" si="43"/>
        <v>2.373417721518889E-3</v>
      </c>
      <c r="D216" s="8">
        <f t="shared" si="44"/>
        <v>2.474609375</v>
      </c>
      <c r="E216" s="17">
        <f t="shared" si="38"/>
        <v>291130.51470588235</v>
      </c>
      <c r="F216">
        <v>37.69</v>
      </c>
      <c r="G216" s="8">
        <f t="shared" si="45"/>
        <v>5.338177752934592E-2</v>
      </c>
      <c r="H216" s="8">
        <f t="shared" si="46"/>
        <v>1.9112576064908722</v>
      </c>
      <c r="I216" s="17">
        <f t="shared" si="39"/>
        <v>1011842.2622598736</v>
      </c>
      <c r="J216">
        <v>5.73</v>
      </c>
      <c r="K216" s="8">
        <f t="shared" si="47"/>
        <v>-3.4782608695651529E-3</v>
      </c>
      <c r="L216" s="8">
        <f t="shared" si="48"/>
        <v>2.4487179487179489</v>
      </c>
      <c r="M216" s="17">
        <f t="shared" si="40"/>
        <v>432126.69683257921</v>
      </c>
      <c r="N216">
        <v>39.89</v>
      </c>
      <c r="O216" s="8">
        <f>N216/N215-1</f>
        <v>2.9685080020650512E-2</v>
      </c>
      <c r="P216" s="8">
        <f>N216/N$4</f>
        <v>1.6996165317426504</v>
      </c>
      <c r="Q216" s="17">
        <f t="shared" si="41"/>
        <v>299932.32913105597</v>
      </c>
      <c r="R216" s="17">
        <f t="shared" si="42"/>
        <v>2035031.8029293912</v>
      </c>
      <c r="S216" s="7">
        <f t="shared" si="49"/>
        <v>2.9912322814415138E-2</v>
      </c>
      <c r="T216" s="17"/>
      <c r="V216" s="17"/>
    </row>
    <row r="217" spans="1:22">
      <c r="A217" s="1">
        <v>41220</v>
      </c>
      <c r="B217">
        <v>12.59</v>
      </c>
      <c r="C217" s="8">
        <f t="shared" si="43"/>
        <v>-6.3141278610892027E-3</v>
      </c>
      <c r="D217" s="8">
        <f t="shared" si="44"/>
        <v>2.458984375</v>
      </c>
      <c r="E217" s="17">
        <f t="shared" si="38"/>
        <v>289292.2794117647</v>
      </c>
      <c r="F217">
        <v>37.64</v>
      </c>
      <c r="G217" s="8">
        <f t="shared" si="45"/>
        <v>-1.3266118333774557E-3</v>
      </c>
      <c r="H217" s="8">
        <f t="shared" si="46"/>
        <v>1.9087221095334688</v>
      </c>
      <c r="I217" s="17">
        <f t="shared" si="39"/>
        <v>1010499.9403412483</v>
      </c>
      <c r="J217">
        <v>5.62</v>
      </c>
      <c r="K217" s="8">
        <f t="shared" si="47"/>
        <v>-1.919720767888311E-2</v>
      </c>
      <c r="L217" s="8">
        <f t="shared" si="48"/>
        <v>2.4017094017094021</v>
      </c>
      <c r="M217" s="17">
        <f t="shared" si="40"/>
        <v>423831.0708898945</v>
      </c>
      <c r="N217">
        <v>40.44</v>
      </c>
      <c r="O217" s="8">
        <f>N217/N216-1</f>
        <v>1.3787916771120567E-2</v>
      </c>
      <c r="P217" s="8">
        <f>N217/N$4</f>
        <v>1.7230507030251385</v>
      </c>
      <c r="Q217" s="17">
        <f t="shared" si="41"/>
        <v>304067.7711220833</v>
      </c>
      <c r="R217" s="17">
        <f t="shared" si="42"/>
        <v>2027691.0617649907</v>
      </c>
      <c r="S217" s="7">
        <f t="shared" si="49"/>
        <v>-3.6071874423945216E-3</v>
      </c>
      <c r="T217" s="17"/>
      <c r="V217" s="17"/>
    </row>
    <row r="218" spans="1:22">
      <c r="A218" s="1">
        <v>41221</v>
      </c>
      <c r="B218">
        <v>13.02</v>
      </c>
      <c r="C218" s="8">
        <f t="shared" si="43"/>
        <v>3.4154090548053961E-2</v>
      </c>
      <c r="D218" s="8">
        <f t="shared" si="44"/>
        <v>2.54296875</v>
      </c>
      <c r="E218" s="17">
        <f t="shared" si="38"/>
        <v>299172.79411764705</v>
      </c>
      <c r="F218">
        <v>37.58</v>
      </c>
      <c r="G218" s="8">
        <f t="shared" si="45"/>
        <v>-1.5940488841658107E-3</v>
      </c>
      <c r="H218" s="8">
        <f t="shared" si="46"/>
        <v>1.9056795131845843</v>
      </c>
      <c r="I218" s="17">
        <f t="shared" si="39"/>
        <v>1008889.1540388977</v>
      </c>
      <c r="J218">
        <v>5.61</v>
      </c>
      <c r="K218" s="8">
        <f t="shared" si="47"/>
        <v>-1.779359430604921E-3</v>
      </c>
      <c r="L218" s="8">
        <f t="shared" si="48"/>
        <v>2.3974358974358978</v>
      </c>
      <c r="M218" s="17">
        <f t="shared" si="40"/>
        <v>423076.92307692318</v>
      </c>
      <c r="N218">
        <v>40.25</v>
      </c>
      <c r="O218" s="8">
        <f>N218/N217-1</f>
        <v>-4.698318496538012E-3</v>
      </c>
      <c r="P218" s="8">
        <f>N218/N$4</f>
        <v>1.7149552620366426</v>
      </c>
      <c r="Q218" s="17">
        <f t="shared" si="41"/>
        <v>302639.16388881928</v>
      </c>
      <c r="R218" s="17">
        <f t="shared" si="42"/>
        <v>2033778.0351222872</v>
      </c>
      <c r="S218" s="7">
        <f t="shared" si="49"/>
        <v>3.0019234547487006E-3</v>
      </c>
      <c r="T218" s="17"/>
      <c r="V218" s="17"/>
    </row>
    <row r="219" spans="1:22">
      <c r="A219" s="1">
        <v>41222</v>
      </c>
      <c r="B219">
        <v>12.61</v>
      </c>
      <c r="C219" s="8">
        <f t="shared" si="43"/>
        <v>-3.149001536098317E-2</v>
      </c>
      <c r="D219" s="8">
        <f t="shared" si="44"/>
        <v>2.462890625</v>
      </c>
      <c r="E219" s="17">
        <f t="shared" si="38"/>
        <v>289751.8382352941</v>
      </c>
      <c r="F219">
        <v>37.479999999999997</v>
      </c>
      <c r="G219" s="8">
        <f t="shared" si="45"/>
        <v>-2.6609898882384853E-3</v>
      </c>
      <c r="H219" s="8">
        <f t="shared" si="46"/>
        <v>1.9006085192697768</v>
      </c>
      <c r="I219" s="17">
        <f t="shared" si="39"/>
        <v>1006204.5102016466</v>
      </c>
      <c r="J219">
        <v>5.55</v>
      </c>
      <c r="K219" s="8">
        <f t="shared" si="47"/>
        <v>-1.0695187165775444E-2</v>
      </c>
      <c r="L219" s="8">
        <f t="shared" si="48"/>
        <v>2.3717948717948718</v>
      </c>
      <c r="M219" s="17">
        <f t="shared" si="40"/>
        <v>418552.03619909502</v>
      </c>
      <c r="N219">
        <v>40.56</v>
      </c>
      <c r="O219" s="8">
        <f>N219/N218-1</f>
        <v>7.7018633540373305E-3</v>
      </c>
      <c r="P219" s="8">
        <f>N219/N$4</f>
        <v>1.7281636131231362</v>
      </c>
      <c r="Q219" s="17">
        <f t="shared" si="41"/>
        <v>304970.04937467113</v>
      </c>
      <c r="R219" s="17">
        <f t="shared" si="42"/>
        <v>2019478.4340107068</v>
      </c>
      <c r="S219" s="7">
        <f t="shared" si="49"/>
        <v>-7.0310529785618803E-3</v>
      </c>
      <c r="T219" s="17"/>
      <c r="V219" s="17"/>
    </row>
    <row r="220" spans="1:22">
      <c r="A220" s="1">
        <v>41225</v>
      </c>
      <c r="B220">
        <v>12.29</v>
      </c>
      <c r="C220" s="8">
        <f t="shared" si="43"/>
        <v>-2.5376685170499624E-2</v>
      </c>
      <c r="D220" s="8">
        <f t="shared" si="44"/>
        <v>2.400390625</v>
      </c>
      <c r="E220" s="17">
        <f t="shared" si="38"/>
        <v>282398.89705882355</v>
      </c>
      <c r="F220">
        <v>38.08</v>
      </c>
      <c r="G220" s="8">
        <f t="shared" si="45"/>
        <v>1.6008537886873064E-2</v>
      </c>
      <c r="H220" s="8">
        <f t="shared" si="46"/>
        <v>1.9310344827586208</v>
      </c>
      <c r="I220" s="17">
        <f t="shared" si="39"/>
        <v>1022312.3732251523</v>
      </c>
      <c r="J220">
        <v>5.61</v>
      </c>
      <c r="K220" s="8">
        <f t="shared" si="47"/>
        <v>1.0810810810810922E-2</v>
      </c>
      <c r="L220" s="8">
        <f t="shared" si="48"/>
        <v>2.3974358974358978</v>
      </c>
      <c r="M220" s="17">
        <f t="shared" si="40"/>
        <v>423076.92307692318</v>
      </c>
      <c r="N220">
        <v>41.18</v>
      </c>
      <c r="O220" s="8">
        <f>N220/N219-1</f>
        <v>1.5285996055226736E-2</v>
      </c>
      <c r="P220" s="8">
        <f>N220/N$4</f>
        <v>1.7545803152961228</v>
      </c>
      <c r="Q220" s="17">
        <f t="shared" si="41"/>
        <v>309631.82034637465</v>
      </c>
      <c r="R220" s="17">
        <f t="shared" si="42"/>
        <v>2037420.0137072736</v>
      </c>
      <c r="S220" s="7">
        <f t="shared" si="49"/>
        <v>8.8842640725479427E-3</v>
      </c>
      <c r="T220" s="17"/>
      <c r="V220" s="17"/>
    </row>
    <row r="221" spans="1:22">
      <c r="A221" s="1">
        <v>41226</v>
      </c>
      <c r="B221">
        <v>12.59</v>
      </c>
      <c r="C221" s="8">
        <f t="shared" si="43"/>
        <v>2.4410089503661636E-2</v>
      </c>
      <c r="D221" s="8">
        <f t="shared" si="44"/>
        <v>2.458984375</v>
      </c>
      <c r="E221" s="17">
        <f t="shared" si="38"/>
        <v>289292.2794117647</v>
      </c>
      <c r="F221">
        <v>38.69</v>
      </c>
      <c r="G221" s="8">
        <f t="shared" si="45"/>
        <v>1.6018907563025264E-2</v>
      </c>
      <c r="H221" s="8">
        <f t="shared" si="46"/>
        <v>1.9619675456389452</v>
      </c>
      <c r="I221" s="17">
        <f t="shared" si="39"/>
        <v>1038688.7006323829</v>
      </c>
      <c r="J221">
        <v>5.58</v>
      </c>
      <c r="K221" s="8">
        <f t="shared" si="47"/>
        <v>-5.3475935828877219E-3</v>
      </c>
      <c r="L221" s="8">
        <f t="shared" si="48"/>
        <v>2.3846153846153846</v>
      </c>
      <c r="M221" s="17">
        <f t="shared" si="40"/>
        <v>420814.47963800904</v>
      </c>
      <c r="N221">
        <v>41.17</v>
      </c>
      <c r="O221" s="8">
        <f>N221/N220-1</f>
        <v>-2.4283632831467727E-4</v>
      </c>
      <c r="P221" s="8">
        <f>N221/N$4</f>
        <v>1.754154239454623</v>
      </c>
      <c r="Q221" s="17">
        <f t="shared" si="41"/>
        <v>309556.63049199228</v>
      </c>
      <c r="R221" s="17">
        <f t="shared" si="42"/>
        <v>2058352.0901741488</v>
      </c>
      <c r="S221" s="7">
        <f t="shared" si="49"/>
        <v>1.0273815082824989E-2</v>
      </c>
      <c r="T221" s="17"/>
      <c r="V221" s="17"/>
    </row>
    <row r="222" spans="1:22">
      <c r="A222" s="1">
        <v>41227</v>
      </c>
      <c r="B222">
        <v>12.01</v>
      </c>
      <c r="C222" s="8">
        <f t="shared" si="43"/>
        <v>-4.6068308181096085E-2</v>
      </c>
      <c r="D222" s="8">
        <f t="shared" si="44"/>
        <v>2.345703125</v>
      </c>
      <c r="E222" s="17">
        <f t="shared" si="38"/>
        <v>275965.07352941175</v>
      </c>
      <c r="F222">
        <v>38.96</v>
      </c>
      <c r="G222" s="8">
        <f t="shared" si="45"/>
        <v>6.9785474282761939E-3</v>
      </c>
      <c r="H222" s="8">
        <f t="shared" si="46"/>
        <v>1.975659229208925</v>
      </c>
      <c r="I222" s="17">
        <f t="shared" si="39"/>
        <v>1045937.2389929604</v>
      </c>
      <c r="J222">
        <v>5.49</v>
      </c>
      <c r="K222" s="8">
        <f t="shared" si="47"/>
        <v>-1.6129032258064502E-2</v>
      </c>
      <c r="L222" s="8">
        <f t="shared" si="48"/>
        <v>2.3461538461538463</v>
      </c>
      <c r="M222" s="17">
        <f t="shared" si="40"/>
        <v>414027.14932126703</v>
      </c>
      <c r="N222">
        <v>41.49</v>
      </c>
      <c r="O222" s="8">
        <f>N222/N221-1</f>
        <v>7.7726499878552069E-3</v>
      </c>
      <c r="P222" s="8">
        <f>N222/N$4</f>
        <v>1.7677886663826163</v>
      </c>
      <c r="Q222" s="17">
        <f t="shared" si="41"/>
        <v>311962.70583222643</v>
      </c>
      <c r="R222" s="17">
        <f t="shared" si="42"/>
        <v>2047892.1676758656</v>
      </c>
      <c r="S222" s="7">
        <f t="shared" si="49"/>
        <v>-5.0816974162074535E-3</v>
      </c>
      <c r="T222" s="17"/>
      <c r="V222" s="17"/>
    </row>
    <row r="223" spans="1:22">
      <c r="A223" s="1">
        <v>41228</v>
      </c>
      <c r="B223">
        <v>12.06</v>
      </c>
      <c r="C223" s="8">
        <f t="shared" si="43"/>
        <v>4.1631973355538143E-3</v>
      </c>
      <c r="D223" s="8">
        <f t="shared" si="44"/>
        <v>2.35546875</v>
      </c>
      <c r="E223" s="17">
        <f t="shared" si="38"/>
        <v>277113.9705882353</v>
      </c>
      <c r="F223">
        <v>39.200000000000003</v>
      </c>
      <c r="G223" s="8">
        <f t="shared" si="45"/>
        <v>6.1601642710473747E-3</v>
      </c>
      <c r="H223" s="8">
        <f t="shared" si="46"/>
        <v>1.9878296146044627</v>
      </c>
      <c r="I223" s="17">
        <f t="shared" si="39"/>
        <v>1052380.3842023627</v>
      </c>
      <c r="J223">
        <v>5.54</v>
      </c>
      <c r="K223" s="8">
        <f t="shared" si="47"/>
        <v>9.1074681238614286E-3</v>
      </c>
      <c r="L223" s="8">
        <f t="shared" si="48"/>
        <v>2.3675213675213675</v>
      </c>
      <c r="M223" s="17">
        <f t="shared" si="40"/>
        <v>417797.8883861237</v>
      </c>
      <c r="N223">
        <v>41.58</v>
      </c>
      <c r="O223" s="8">
        <f>N223/N222-1</f>
        <v>2.1691973969630851E-3</v>
      </c>
      <c r="P223" s="8">
        <f>N223/N$4</f>
        <v>1.7716233489561142</v>
      </c>
      <c r="Q223" s="17">
        <f t="shared" si="41"/>
        <v>312639.41452166723</v>
      </c>
      <c r="R223" s="17">
        <f t="shared" si="42"/>
        <v>2059931.6576983891</v>
      </c>
      <c r="S223" s="7">
        <f t="shared" si="49"/>
        <v>5.8789667798706535E-3</v>
      </c>
      <c r="T223" s="17"/>
      <c r="V223" s="17"/>
    </row>
    <row r="224" spans="1:22">
      <c r="A224" s="1">
        <v>41229</v>
      </c>
      <c r="B224">
        <v>11.76</v>
      </c>
      <c r="C224" s="8">
        <f t="shared" si="43"/>
        <v>-2.4875621890547372E-2</v>
      </c>
      <c r="D224" s="8">
        <f t="shared" si="44"/>
        <v>2.296875</v>
      </c>
      <c r="E224" s="17">
        <f t="shared" si="38"/>
        <v>270220.5882352941</v>
      </c>
      <c r="F224">
        <v>39.770000000000003</v>
      </c>
      <c r="G224" s="8">
        <f t="shared" si="45"/>
        <v>1.4540816326530592E-2</v>
      </c>
      <c r="H224" s="8">
        <f t="shared" si="46"/>
        <v>2.0167342799188646</v>
      </c>
      <c r="I224" s="17">
        <f t="shared" si="39"/>
        <v>1067682.8540746931</v>
      </c>
      <c r="J224">
        <v>5.48</v>
      </c>
      <c r="K224" s="8">
        <f t="shared" si="47"/>
        <v>-1.0830324909747224E-2</v>
      </c>
      <c r="L224" s="8">
        <f t="shared" si="48"/>
        <v>2.341880341880342</v>
      </c>
      <c r="M224" s="17">
        <f t="shared" si="40"/>
        <v>413273.00150829565</v>
      </c>
      <c r="N224">
        <v>42.36</v>
      </c>
      <c r="O224" s="8">
        <f>N224/N223-1</f>
        <v>1.8759018759018753E-2</v>
      </c>
      <c r="P224" s="8">
        <f>N224/N$4</f>
        <v>1.8048572645930976</v>
      </c>
      <c r="Q224" s="17">
        <f t="shared" si="41"/>
        <v>318504.2231634878</v>
      </c>
      <c r="R224" s="17">
        <f t="shared" si="42"/>
        <v>2069680.6669817707</v>
      </c>
      <c r="S224" s="7">
        <f t="shared" si="49"/>
        <v>4.7326857893306151E-3</v>
      </c>
      <c r="T224" s="17"/>
      <c r="V224" s="17"/>
    </row>
    <row r="225" spans="1:22">
      <c r="A225" s="1">
        <v>41232</v>
      </c>
      <c r="B225">
        <v>12.07</v>
      </c>
      <c r="C225" s="8">
        <f t="shared" si="43"/>
        <v>2.6360544217687076E-2</v>
      </c>
      <c r="D225" s="8">
        <f t="shared" si="44"/>
        <v>2.357421875</v>
      </c>
      <c r="E225" s="17">
        <f t="shared" si="38"/>
        <v>277343.75</v>
      </c>
      <c r="F225">
        <v>40.44</v>
      </c>
      <c r="G225" s="8">
        <f t="shared" si="45"/>
        <v>1.6846869499622663E-2</v>
      </c>
      <c r="H225" s="8">
        <f t="shared" si="46"/>
        <v>2.050709939148073</v>
      </c>
      <c r="I225" s="17">
        <f t="shared" si="39"/>
        <v>1085669.9677842741</v>
      </c>
      <c r="J225">
        <v>5.55</v>
      </c>
      <c r="K225" s="8">
        <f t="shared" si="47"/>
        <v>1.2773722627737127E-2</v>
      </c>
      <c r="L225" s="8">
        <f t="shared" si="48"/>
        <v>2.3717948717948718</v>
      </c>
      <c r="M225" s="17">
        <f t="shared" si="40"/>
        <v>418552.03619909502</v>
      </c>
      <c r="N225">
        <v>43.38</v>
      </c>
      <c r="O225" s="8">
        <f>N225/N224-1</f>
        <v>2.4079320113314484E-2</v>
      </c>
      <c r="P225" s="8">
        <f>N225/N$4</f>
        <v>1.8483170004260761</v>
      </c>
      <c r="Q225" s="17">
        <f t="shared" si="41"/>
        <v>326173.58831048402</v>
      </c>
      <c r="R225" s="17">
        <f t="shared" si="42"/>
        <v>2107739.3422938529</v>
      </c>
      <c r="S225" s="7">
        <f t="shared" si="49"/>
        <v>1.83886702520073E-2</v>
      </c>
      <c r="T225" s="17"/>
      <c r="V225" s="17"/>
    </row>
    <row r="226" spans="1:22">
      <c r="A226" s="1">
        <v>41233</v>
      </c>
      <c r="B226">
        <v>12.49</v>
      </c>
      <c r="C226" s="8">
        <f t="shared" si="43"/>
        <v>3.4797017398508601E-2</v>
      </c>
      <c r="D226" s="8">
        <f t="shared" si="44"/>
        <v>2.439453125</v>
      </c>
      <c r="E226" s="17">
        <f t="shared" si="38"/>
        <v>286994.48529411765</v>
      </c>
      <c r="F226">
        <v>41.44</v>
      </c>
      <c r="G226" s="8">
        <f t="shared" si="45"/>
        <v>2.4727992087042461E-2</v>
      </c>
      <c r="H226" s="8">
        <f t="shared" si="46"/>
        <v>2.101419878296146</v>
      </c>
      <c r="I226" s="17">
        <f t="shared" si="39"/>
        <v>1112516.4061567832</v>
      </c>
      <c r="J226">
        <v>5.51</v>
      </c>
      <c r="K226" s="8">
        <f t="shared" si="47"/>
        <v>-7.2072072072072446E-3</v>
      </c>
      <c r="L226" s="8">
        <f t="shared" si="48"/>
        <v>2.3547008547008548</v>
      </c>
      <c r="M226" s="17">
        <f t="shared" si="40"/>
        <v>415535.44494720967</v>
      </c>
      <c r="N226">
        <v>43.87</v>
      </c>
      <c r="O226" s="8">
        <f>N226/N225-1</f>
        <v>1.1295527893038226E-2</v>
      </c>
      <c r="P226" s="8">
        <f>N226/N$4</f>
        <v>1.8691947166595655</v>
      </c>
      <c r="Q226" s="17">
        <f t="shared" si="41"/>
        <v>329857.89117521746</v>
      </c>
      <c r="R226" s="17">
        <f t="shared" si="42"/>
        <v>2144904.2275733277</v>
      </c>
      <c r="S226" s="7">
        <f t="shared" si="49"/>
        <v>1.7632581284471538E-2</v>
      </c>
      <c r="T226" s="17"/>
      <c r="V226" s="17"/>
    </row>
    <row r="227" spans="1:22">
      <c r="A227" s="1">
        <v>41234</v>
      </c>
      <c r="B227">
        <v>12.47</v>
      </c>
      <c r="C227" s="8">
        <f t="shared" si="43"/>
        <v>-1.6012810248198228E-3</v>
      </c>
      <c r="D227" s="8">
        <f t="shared" si="44"/>
        <v>2.435546875</v>
      </c>
      <c r="E227" s="17">
        <f t="shared" si="38"/>
        <v>286534.92647058825</v>
      </c>
      <c r="F227">
        <v>42.56</v>
      </c>
      <c r="G227" s="8">
        <f t="shared" si="45"/>
        <v>2.7027027027027195E-2</v>
      </c>
      <c r="H227" s="8">
        <f t="shared" si="46"/>
        <v>2.1582150101419879</v>
      </c>
      <c r="I227" s="17">
        <f t="shared" si="39"/>
        <v>1142584.4171339937</v>
      </c>
      <c r="J227">
        <v>5.58</v>
      </c>
      <c r="K227" s="8">
        <f t="shared" si="47"/>
        <v>1.2704174228675091E-2</v>
      </c>
      <c r="L227" s="8">
        <f t="shared" si="48"/>
        <v>2.3846153846153846</v>
      </c>
      <c r="M227" s="17">
        <f t="shared" si="40"/>
        <v>420814.47963800904</v>
      </c>
      <c r="N227">
        <v>44.39</v>
      </c>
      <c r="O227" s="8">
        <f>N227/N226-1</f>
        <v>1.1853202644175997E-2</v>
      </c>
      <c r="P227" s="8">
        <f>N227/N$4</f>
        <v>1.8913506604175545</v>
      </c>
      <c r="Q227" s="17">
        <f t="shared" si="41"/>
        <v>333767.76360309788</v>
      </c>
      <c r="R227" s="17">
        <f t="shared" si="42"/>
        <v>2183701.586845689</v>
      </c>
      <c r="S227" s="7">
        <f t="shared" si="49"/>
        <v>1.8088154600849116E-2</v>
      </c>
      <c r="T227" s="17"/>
      <c r="V227" s="17"/>
    </row>
    <row r="228" spans="1:22">
      <c r="A228" s="1">
        <v>41236</v>
      </c>
      <c r="B228">
        <v>12.5</v>
      </c>
      <c r="C228" s="8">
        <f t="shared" si="43"/>
        <v>2.4057738572573761E-3</v>
      </c>
      <c r="D228" s="8">
        <f t="shared" si="44"/>
        <v>2.44140625</v>
      </c>
      <c r="E228" s="17">
        <f t="shared" si="38"/>
        <v>287224.26470588235</v>
      </c>
      <c r="F228">
        <v>43</v>
      </c>
      <c r="G228" s="8">
        <f t="shared" si="45"/>
        <v>1.0338345864661536E-2</v>
      </c>
      <c r="H228" s="8">
        <f t="shared" si="46"/>
        <v>2.1805273833671399</v>
      </c>
      <c r="I228" s="17">
        <f t="shared" si="39"/>
        <v>1154396.8500178978</v>
      </c>
      <c r="J228">
        <v>5.64</v>
      </c>
      <c r="K228" s="8">
        <f t="shared" si="47"/>
        <v>1.0752688172043001E-2</v>
      </c>
      <c r="L228" s="8">
        <f t="shared" si="48"/>
        <v>2.4102564102564101</v>
      </c>
      <c r="M228" s="17">
        <f t="shared" si="40"/>
        <v>425339.36651583709</v>
      </c>
      <c r="N228">
        <v>45.27</v>
      </c>
      <c r="O228" s="8">
        <f>N228/N227-1</f>
        <v>1.9824284748817256E-2</v>
      </c>
      <c r="P228" s="8">
        <f>N228/N$4</f>
        <v>1.9288453344695358</v>
      </c>
      <c r="Q228" s="17">
        <f t="shared" si="41"/>
        <v>340384.4707887416</v>
      </c>
      <c r="R228" s="17">
        <f t="shared" si="42"/>
        <v>2207344.9520283588</v>
      </c>
      <c r="S228" s="7">
        <f t="shared" si="49"/>
        <v>1.08271960441364E-2</v>
      </c>
      <c r="T228" s="17"/>
      <c r="V228" s="17"/>
    </row>
    <row r="229" spans="1:22">
      <c r="A229" s="1">
        <v>41239</v>
      </c>
      <c r="B229">
        <v>12.92</v>
      </c>
      <c r="C229" s="8">
        <f t="shared" si="43"/>
        <v>3.3600000000000074E-2</v>
      </c>
      <c r="D229" s="8">
        <f t="shared" si="44"/>
        <v>2.5234375</v>
      </c>
      <c r="E229" s="17">
        <f t="shared" si="38"/>
        <v>296875</v>
      </c>
      <c r="F229">
        <v>43.09</v>
      </c>
      <c r="G229" s="8">
        <f t="shared" si="45"/>
        <v>2.0930232558140638E-3</v>
      </c>
      <c r="H229" s="8">
        <f t="shared" si="46"/>
        <v>2.185091277890467</v>
      </c>
      <c r="I229" s="17">
        <f t="shared" si="39"/>
        <v>1156813.0294714237</v>
      </c>
      <c r="J229">
        <v>5.62</v>
      </c>
      <c r="K229" s="8">
        <f t="shared" si="47"/>
        <v>-3.5460992907800915E-3</v>
      </c>
      <c r="L229" s="8">
        <f t="shared" si="48"/>
        <v>2.4017094017094021</v>
      </c>
      <c r="M229" s="17">
        <f t="shared" si="40"/>
        <v>423831.0708898945</v>
      </c>
      <c r="N229">
        <v>44.6</v>
      </c>
      <c r="O229" s="8">
        <f>N229/N228-1</f>
        <v>-1.4800088358736474E-2</v>
      </c>
      <c r="P229" s="8">
        <f>N229/N$4</f>
        <v>1.90029825308905</v>
      </c>
      <c r="Q229" s="17">
        <f t="shared" si="41"/>
        <v>335346.7505451265</v>
      </c>
      <c r="R229" s="17">
        <f t="shared" si="42"/>
        <v>2212865.8509064447</v>
      </c>
      <c r="S229" s="7">
        <f t="shared" si="49"/>
        <v>2.5011491171837985E-3</v>
      </c>
      <c r="T229" s="17"/>
      <c r="V229" s="17"/>
    </row>
    <row r="230" spans="1:22">
      <c r="A230" s="1">
        <v>41240</v>
      </c>
      <c r="B230">
        <v>12.72</v>
      </c>
      <c r="C230" s="8">
        <f t="shared" si="43"/>
        <v>-1.5479876160990669E-2</v>
      </c>
      <c r="D230" s="8">
        <f t="shared" si="44"/>
        <v>2.484375</v>
      </c>
      <c r="E230" s="17">
        <f t="shared" si="38"/>
        <v>292279.4117647059</v>
      </c>
      <c r="F230">
        <v>43.59</v>
      </c>
      <c r="G230" s="8">
        <f t="shared" si="45"/>
        <v>1.1603620329542874E-2</v>
      </c>
      <c r="H230" s="8">
        <f t="shared" si="46"/>
        <v>2.2104462474645032</v>
      </c>
      <c r="I230" s="17">
        <f t="shared" si="39"/>
        <v>1170236.2486576783</v>
      </c>
      <c r="J230">
        <v>5.63</v>
      </c>
      <c r="K230" s="8">
        <f t="shared" si="47"/>
        <v>1.779359430605032E-3</v>
      </c>
      <c r="L230" s="8">
        <f t="shared" si="48"/>
        <v>2.4059829059829059</v>
      </c>
      <c r="M230" s="17">
        <f t="shared" si="40"/>
        <v>424585.21870286576</v>
      </c>
      <c r="N230">
        <v>44.69</v>
      </c>
      <c r="O230" s="8">
        <f>N230/N229-1</f>
        <v>2.0179372197308698E-3</v>
      </c>
      <c r="P230" s="8">
        <f>N230/N$4</f>
        <v>1.9041329356625478</v>
      </c>
      <c r="Q230" s="17">
        <f t="shared" si="41"/>
        <v>336023.4592345673</v>
      </c>
      <c r="R230" s="17">
        <f t="shared" si="42"/>
        <v>2223124.3383598174</v>
      </c>
      <c r="S230" s="7">
        <f t="shared" si="49"/>
        <v>4.6358379334972E-3</v>
      </c>
      <c r="T230" s="17"/>
      <c r="V230" s="17"/>
    </row>
    <row r="231" spans="1:22">
      <c r="A231" s="1">
        <v>41241</v>
      </c>
      <c r="B231">
        <v>12.97</v>
      </c>
      <c r="C231" s="8">
        <f t="shared" si="43"/>
        <v>1.9654088050314433E-2</v>
      </c>
      <c r="D231" s="8">
        <f t="shared" si="44"/>
        <v>2.533203125</v>
      </c>
      <c r="E231" s="17">
        <f t="shared" si="38"/>
        <v>298023.89705882355</v>
      </c>
      <c r="F231">
        <v>45.36</v>
      </c>
      <c r="G231" s="8">
        <f t="shared" si="45"/>
        <v>4.0605643496214539E-2</v>
      </c>
      <c r="H231" s="8">
        <f t="shared" si="46"/>
        <v>2.3002028397565923</v>
      </c>
      <c r="I231" s="17">
        <f t="shared" si="39"/>
        <v>1217754.4445770197</v>
      </c>
      <c r="J231">
        <v>5.7</v>
      </c>
      <c r="K231" s="8">
        <f t="shared" si="47"/>
        <v>1.243339253996445E-2</v>
      </c>
      <c r="L231" s="8">
        <f t="shared" si="48"/>
        <v>2.4358974358974361</v>
      </c>
      <c r="M231" s="17">
        <f t="shared" si="40"/>
        <v>429864.25339366525</v>
      </c>
      <c r="N231">
        <v>44.98</v>
      </c>
      <c r="O231" s="8">
        <f>N231/N230-1</f>
        <v>6.4891474602819521E-3</v>
      </c>
      <c r="P231" s="8">
        <f>N231/N$4</f>
        <v>1.9164891350660418</v>
      </c>
      <c r="Q231" s="17">
        <f t="shared" si="41"/>
        <v>338203.96501165442</v>
      </c>
      <c r="R231" s="17">
        <f t="shared" si="42"/>
        <v>2283846.5600411631</v>
      </c>
      <c r="S231" s="7">
        <f t="shared" si="49"/>
        <v>2.7313911612404596E-2</v>
      </c>
      <c r="T231" s="17"/>
      <c r="V231" s="17"/>
    </row>
    <row r="232" spans="1:22">
      <c r="A232" s="1">
        <v>41242</v>
      </c>
      <c r="B232">
        <v>13</v>
      </c>
      <c r="C232" s="8">
        <f t="shared" si="43"/>
        <v>2.3130300693907646E-3</v>
      </c>
      <c r="D232" s="8">
        <f t="shared" si="44"/>
        <v>2.5390625</v>
      </c>
      <c r="E232" s="17">
        <f t="shared" si="38"/>
        <v>298713.23529411765</v>
      </c>
      <c r="F232">
        <v>45.71</v>
      </c>
      <c r="G232" s="8">
        <f t="shared" si="45"/>
        <v>7.7160493827159726E-3</v>
      </c>
      <c r="H232" s="8">
        <f t="shared" si="46"/>
        <v>2.3179513184584182</v>
      </c>
      <c r="I232" s="17">
        <f t="shared" si="39"/>
        <v>1227150.6980073981</v>
      </c>
      <c r="J232">
        <v>5.72</v>
      </c>
      <c r="K232" s="8">
        <f t="shared" si="47"/>
        <v>3.5087719298245723E-3</v>
      </c>
      <c r="L232" s="8">
        <f t="shared" si="48"/>
        <v>2.4444444444444446</v>
      </c>
      <c r="M232" s="17">
        <f t="shared" si="40"/>
        <v>431372.54901960789</v>
      </c>
      <c r="N232">
        <v>45.03</v>
      </c>
      <c r="O232" s="8">
        <f>N232/N231-1</f>
        <v>1.1116051578479169E-3</v>
      </c>
      <c r="P232" s="8">
        <f>N232/N$4</f>
        <v>1.9186195142735409</v>
      </c>
      <c r="Q232" s="17">
        <f t="shared" si="41"/>
        <v>338579.91428356606</v>
      </c>
      <c r="R232" s="17">
        <f t="shared" si="42"/>
        <v>2295816.3966046898</v>
      </c>
      <c r="S232" s="7">
        <f t="shared" si="49"/>
        <v>5.2410861451703816E-3</v>
      </c>
      <c r="T232" s="17"/>
      <c r="V232" s="17"/>
    </row>
    <row r="233" spans="1:22">
      <c r="A233" s="1">
        <v>41243</v>
      </c>
      <c r="B233">
        <v>12.89</v>
      </c>
      <c r="C233" s="8">
        <f t="shared" si="43"/>
        <v>-8.4615384615384093E-3</v>
      </c>
      <c r="D233" s="8">
        <f t="shared" si="44"/>
        <v>2.517578125</v>
      </c>
      <c r="E233" s="17">
        <f t="shared" si="38"/>
        <v>296185.6617647059</v>
      </c>
      <c r="F233">
        <v>45.74</v>
      </c>
      <c r="G233" s="8">
        <f t="shared" si="45"/>
        <v>6.5631152920597735E-4</v>
      </c>
      <c r="H233" s="8">
        <f t="shared" si="46"/>
        <v>2.3194726166328601</v>
      </c>
      <c r="I233" s="17">
        <f t="shared" si="39"/>
        <v>1227956.0911585731</v>
      </c>
      <c r="J233">
        <v>5.73</v>
      </c>
      <c r="K233" s="8">
        <f t="shared" si="47"/>
        <v>1.7482517482518833E-3</v>
      </c>
      <c r="L233" s="8">
        <f t="shared" si="48"/>
        <v>2.4487179487179489</v>
      </c>
      <c r="M233" s="17">
        <f t="shared" si="40"/>
        <v>432126.69683257921</v>
      </c>
      <c r="N233">
        <v>45.12</v>
      </c>
      <c r="O233" s="8">
        <f>N233/N232-1</f>
        <v>1.9986675549632515E-3</v>
      </c>
      <c r="P233" s="8">
        <f>N233/N$4</f>
        <v>1.9224541968470388</v>
      </c>
      <c r="Q233" s="17">
        <f t="shared" si="41"/>
        <v>339256.62297300686</v>
      </c>
      <c r="R233" s="17">
        <f t="shared" si="42"/>
        <v>2295525.0727288648</v>
      </c>
      <c r="S233" s="7">
        <f t="shared" si="49"/>
        <v>-1.2689336841387178E-4</v>
      </c>
      <c r="T233" s="17"/>
      <c r="V233" s="17"/>
    </row>
    <row r="234" spans="1:22">
      <c r="A234" s="1">
        <v>41246</v>
      </c>
      <c r="B234">
        <v>12.66</v>
      </c>
      <c r="C234" s="8">
        <f t="shared" si="43"/>
        <v>-1.7843289371605953E-2</v>
      </c>
      <c r="D234" s="8">
        <f t="shared" si="44"/>
        <v>2.47265625</v>
      </c>
      <c r="E234" s="17">
        <f t="shared" si="38"/>
        <v>290900.73529411765</v>
      </c>
      <c r="F234">
        <v>45.83</v>
      </c>
      <c r="G234" s="8">
        <f t="shared" si="45"/>
        <v>1.9676432006994204E-3</v>
      </c>
      <c r="H234" s="8">
        <f t="shared" si="46"/>
        <v>2.3240365111561867</v>
      </c>
      <c r="I234" s="17">
        <f t="shared" si="39"/>
        <v>1230372.270612099</v>
      </c>
      <c r="J234">
        <v>5.72</v>
      </c>
      <c r="K234" s="8">
        <f t="shared" si="47"/>
        <v>-1.7452006980803736E-3</v>
      </c>
      <c r="L234" s="8">
        <f t="shared" si="48"/>
        <v>2.4444444444444446</v>
      </c>
      <c r="M234" s="17">
        <f t="shared" si="40"/>
        <v>431372.54901960789</v>
      </c>
      <c r="N234">
        <v>45.14</v>
      </c>
      <c r="O234" s="8">
        <f>N234/N233-1</f>
        <v>4.4326241134751143E-4</v>
      </c>
      <c r="P234" s="8">
        <f>N234/N$4</f>
        <v>1.9233063485300386</v>
      </c>
      <c r="Q234" s="17">
        <f t="shared" si="41"/>
        <v>339407.00268177153</v>
      </c>
      <c r="R234" s="17">
        <f t="shared" si="42"/>
        <v>2292052.5576075958</v>
      </c>
      <c r="S234" s="7">
        <f t="shared" si="49"/>
        <v>-1.5127323863820541E-3</v>
      </c>
      <c r="T234" s="17"/>
      <c r="V234" s="17"/>
    </row>
    <row r="235" spans="1:22">
      <c r="A235" s="1">
        <v>41247</v>
      </c>
      <c r="B235">
        <v>12.38</v>
      </c>
      <c r="C235" s="8">
        <f t="shared" si="43"/>
        <v>-2.2116903633491281E-2</v>
      </c>
      <c r="D235" s="8">
        <f t="shared" si="44"/>
        <v>2.41796875</v>
      </c>
      <c r="E235" s="17">
        <f t="shared" si="38"/>
        <v>284466.9117647059</v>
      </c>
      <c r="F235">
        <v>45.95</v>
      </c>
      <c r="G235" s="8">
        <f t="shared" si="45"/>
        <v>2.6183722452544078E-3</v>
      </c>
      <c r="H235" s="8">
        <f t="shared" si="46"/>
        <v>2.3301217038539557</v>
      </c>
      <c r="I235" s="17">
        <f t="shared" si="39"/>
        <v>1233593.8432168001</v>
      </c>
      <c r="J235">
        <v>5.68</v>
      </c>
      <c r="K235" s="8">
        <f t="shared" si="47"/>
        <v>-6.9930069930069783E-3</v>
      </c>
      <c r="L235" s="8">
        <f t="shared" si="48"/>
        <v>2.4273504273504272</v>
      </c>
      <c r="M235" s="17">
        <f t="shared" si="40"/>
        <v>428355.95776772249</v>
      </c>
      <c r="N235">
        <v>44.92</v>
      </c>
      <c r="O235" s="8">
        <f>N235/N234-1</f>
        <v>-4.8737261852015434E-3</v>
      </c>
      <c r="P235" s="8">
        <f>N235/N$4</f>
        <v>1.9139326800170433</v>
      </c>
      <c r="Q235" s="17">
        <f t="shared" si="41"/>
        <v>337752.82588536059</v>
      </c>
      <c r="R235" s="17">
        <f t="shared" si="42"/>
        <v>2284169.5386345889</v>
      </c>
      <c r="S235" s="7">
        <f t="shared" si="49"/>
        <v>-3.4392836878204269E-3</v>
      </c>
      <c r="T235" s="17"/>
      <c r="V235" s="17"/>
    </row>
    <row r="236" spans="1:22">
      <c r="A236" s="1">
        <v>41248</v>
      </c>
      <c r="B236">
        <v>12.11</v>
      </c>
      <c r="C236" s="8">
        <f t="shared" si="43"/>
        <v>-2.1809369951534818E-2</v>
      </c>
      <c r="D236" s="8">
        <f t="shared" si="44"/>
        <v>2.365234375</v>
      </c>
      <c r="E236" s="17">
        <f t="shared" si="38"/>
        <v>278262.86764705885</v>
      </c>
      <c r="F236">
        <v>44.88</v>
      </c>
      <c r="G236" s="8">
        <f t="shared" si="45"/>
        <v>-2.3286180631120756E-2</v>
      </c>
      <c r="H236" s="8">
        <f t="shared" si="46"/>
        <v>2.2758620689655173</v>
      </c>
      <c r="I236" s="17">
        <f t="shared" si="39"/>
        <v>1204868.1541582153</v>
      </c>
      <c r="J236">
        <v>5.72</v>
      </c>
      <c r="K236" s="8">
        <f t="shared" si="47"/>
        <v>7.0422535211267512E-3</v>
      </c>
      <c r="L236" s="8">
        <f t="shared" si="48"/>
        <v>2.4444444444444446</v>
      </c>
      <c r="M236" s="17">
        <f t="shared" si="40"/>
        <v>431372.54901960789</v>
      </c>
      <c r="N236">
        <v>43.07</v>
      </c>
      <c r="O236" s="8">
        <f>N236/N235-1</f>
        <v>-4.1184327693677636E-2</v>
      </c>
      <c r="P236" s="8">
        <f>N236/N$4</f>
        <v>1.8351086493395825</v>
      </c>
      <c r="Q236" s="17">
        <f t="shared" si="41"/>
        <v>323842.70282463223</v>
      </c>
      <c r="R236" s="17">
        <f t="shared" si="42"/>
        <v>2238346.2736495142</v>
      </c>
      <c r="S236" s="7">
        <f t="shared" si="49"/>
        <v>-2.0061236353088985E-2</v>
      </c>
      <c r="T236" s="17"/>
      <c r="V236" s="17"/>
    </row>
    <row r="237" spans="1:22">
      <c r="A237" s="1">
        <v>41249</v>
      </c>
      <c r="B237">
        <v>12.61</v>
      </c>
      <c r="C237" s="8">
        <f t="shared" si="43"/>
        <v>4.1288191577208977E-2</v>
      </c>
      <c r="D237" s="8">
        <f t="shared" si="44"/>
        <v>2.462890625</v>
      </c>
      <c r="E237" s="17">
        <f t="shared" si="38"/>
        <v>289751.8382352941</v>
      </c>
      <c r="F237">
        <v>44.76</v>
      </c>
      <c r="G237" s="8">
        <f t="shared" si="45"/>
        <v>-2.673796791443972E-3</v>
      </c>
      <c r="H237" s="8">
        <f t="shared" si="46"/>
        <v>2.2697768762677484</v>
      </c>
      <c r="I237" s="17">
        <f t="shared" si="39"/>
        <v>1201646.5815535139</v>
      </c>
      <c r="J237">
        <v>5.73</v>
      </c>
      <c r="K237" s="8">
        <f t="shared" si="47"/>
        <v>1.7482517482518833E-3</v>
      </c>
      <c r="L237" s="8">
        <f t="shared" si="48"/>
        <v>2.4487179487179489</v>
      </c>
      <c r="M237" s="17">
        <f t="shared" si="40"/>
        <v>432126.69683257921</v>
      </c>
      <c r="N237">
        <v>43.46</v>
      </c>
      <c r="O237" s="8">
        <f>N237/N236-1</f>
        <v>9.0550267007196705E-3</v>
      </c>
      <c r="P237" s="8">
        <f>N237/N$4</f>
        <v>1.8517256071580743</v>
      </c>
      <c r="Q237" s="17">
        <f t="shared" si="41"/>
        <v>326775.10714554257</v>
      </c>
      <c r="R237" s="17">
        <f t="shared" si="42"/>
        <v>2250300.2237669299</v>
      </c>
      <c r="S237" s="7">
        <f t="shared" si="49"/>
        <v>5.3405276288756021E-3</v>
      </c>
      <c r="T237" s="17"/>
      <c r="V237" s="17"/>
    </row>
    <row r="238" spans="1:22">
      <c r="A238" s="1">
        <v>41250</v>
      </c>
      <c r="B238">
        <v>12.77</v>
      </c>
      <c r="C238" s="8">
        <f t="shared" si="43"/>
        <v>1.2688342585249757E-2</v>
      </c>
      <c r="D238" s="8">
        <f t="shared" si="44"/>
        <v>2.494140625</v>
      </c>
      <c r="E238" s="17">
        <f t="shared" si="38"/>
        <v>293428.3088235294</v>
      </c>
      <c r="F238">
        <v>45.31</v>
      </c>
      <c r="G238" s="8">
        <f t="shared" si="45"/>
        <v>1.2287756925826621E-2</v>
      </c>
      <c r="H238" s="8">
        <f t="shared" si="46"/>
        <v>2.2976673427991887</v>
      </c>
      <c r="I238" s="17">
        <f t="shared" si="39"/>
        <v>1216412.122658394</v>
      </c>
      <c r="J238">
        <v>5.69</v>
      </c>
      <c r="K238" s="8">
        <f t="shared" si="47"/>
        <v>-6.9808027923211613E-3</v>
      </c>
      <c r="L238" s="8">
        <f t="shared" si="48"/>
        <v>2.4316239316239319</v>
      </c>
      <c r="M238" s="17">
        <f t="shared" si="40"/>
        <v>429110.10558069387</v>
      </c>
      <c r="N238">
        <v>43.64</v>
      </c>
      <c r="O238" s="8">
        <f>N238/N237-1</f>
        <v>4.1417395306029281E-3</v>
      </c>
      <c r="P238" s="8">
        <f>N238/N$4</f>
        <v>1.8593949723050704</v>
      </c>
      <c r="Q238" s="17">
        <f t="shared" si="41"/>
        <v>328128.52452442423</v>
      </c>
      <c r="R238" s="17">
        <f t="shared" si="42"/>
        <v>2267079.0615870412</v>
      </c>
      <c r="S238" s="7">
        <f t="shared" si="49"/>
        <v>7.4562663429966758E-3</v>
      </c>
      <c r="T238" s="17"/>
      <c r="V238" s="17"/>
    </row>
    <row r="239" spans="1:22">
      <c r="A239" s="1">
        <v>41253</v>
      </c>
      <c r="B239">
        <v>12.78</v>
      </c>
      <c r="C239" s="8">
        <f t="shared" si="43"/>
        <v>7.8308535630378096E-4</v>
      </c>
      <c r="D239" s="8">
        <f t="shared" si="44"/>
        <v>2.49609375</v>
      </c>
      <c r="E239" s="17">
        <f t="shared" si="38"/>
        <v>293658.0882352941</v>
      </c>
      <c r="F239">
        <v>46.12</v>
      </c>
      <c r="G239" s="8">
        <f t="shared" si="45"/>
        <v>1.7876848377841537E-2</v>
      </c>
      <c r="H239" s="8">
        <f t="shared" si="46"/>
        <v>2.3387423935091278</v>
      </c>
      <c r="I239" s="17">
        <f t="shared" si="39"/>
        <v>1238157.7377401267</v>
      </c>
      <c r="J239">
        <v>5.66</v>
      </c>
      <c r="K239" s="8">
        <f t="shared" si="47"/>
        <v>-5.2724077328647478E-3</v>
      </c>
      <c r="L239" s="8">
        <f t="shared" si="48"/>
        <v>2.4188034188034191</v>
      </c>
      <c r="M239" s="17">
        <f t="shared" si="40"/>
        <v>426847.66214177985</v>
      </c>
      <c r="N239">
        <v>43.89</v>
      </c>
      <c r="O239" s="8">
        <f>N239/N238-1</f>
        <v>5.7286892758936503E-3</v>
      </c>
      <c r="P239" s="8">
        <f>N239/N$4</f>
        <v>1.8700468683425651</v>
      </c>
      <c r="Q239" s="17">
        <f t="shared" si="41"/>
        <v>330008.27088398207</v>
      </c>
      <c r="R239" s="17">
        <f t="shared" si="42"/>
        <v>2288671.7590011829</v>
      </c>
      <c r="S239" s="7">
        <f t="shared" si="49"/>
        <v>9.5244571660531019E-3</v>
      </c>
      <c r="T239" s="17"/>
      <c r="V239" s="17"/>
    </row>
    <row r="240" spans="1:22">
      <c r="A240" s="1">
        <v>41254</v>
      </c>
      <c r="B240">
        <v>12.88</v>
      </c>
      <c r="C240" s="8">
        <f t="shared" si="43"/>
        <v>7.8247261345854024E-3</v>
      </c>
      <c r="D240" s="8">
        <f t="shared" si="44"/>
        <v>2.515625</v>
      </c>
      <c r="E240" s="17">
        <f t="shared" si="38"/>
        <v>295955.8823529412</v>
      </c>
      <c r="F240">
        <v>46</v>
      </c>
      <c r="G240" s="8">
        <f t="shared" si="45"/>
        <v>-2.6019080659149818E-3</v>
      </c>
      <c r="H240" s="8">
        <f t="shared" si="46"/>
        <v>2.3326572008113593</v>
      </c>
      <c r="I240" s="17">
        <f t="shared" si="39"/>
        <v>1234936.1651354257</v>
      </c>
      <c r="J240">
        <v>5.57</v>
      </c>
      <c r="K240" s="8">
        <f t="shared" si="47"/>
        <v>-1.590106007067138E-2</v>
      </c>
      <c r="L240" s="8">
        <f t="shared" si="48"/>
        <v>2.3803418803418808</v>
      </c>
      <c r="M240" s="17">
        <f t="shared" si="40"/>
        <v>420060.33182503778</v>
      </c>
      <c r="N240">
        <v>45.14</v>
      </c>
      <c r="O240" s="8">
        <f>N240/N239-1</f>
        <v>2.8480291638186328E-2</v>
      </c>
      <c r="P240" s="8">
        <f>N240/N$4</f>
        <v>1.9233063485300386</v>
      </c>
      <c r="Q240" s="17">
        <f t="shared" si="41"/>
        <v>339407.00268177153</v>
      </c>
      <c r="R240" s="17">
        <f t="shared" si="42"/>
        <v>2290359.381995176</v>
      </c>
      <c r="S240" s="7">
        <f t="shared" si="49"/>
        <v>7.3738096664843766E-4</v>
      </c>
      <c r="T240" s="17"/>
      <c r="V240" s="17"/>
    </row>
    <row r="241" spans="1:22">
      <c r="A241" s="1">
        <v>41255</v>
      </c>
      <c r="B241">
        <v>12.7</v>
      </c>
      <c r="C241" s="8">
        <f t="shared" si="43"/>
        <v>-1.3975155279503215E-2</v>
      </c>
      <c r="D241" s="8">
        <f t="shared" si="44"/>
        <v>2.48046875</v>
      </c>
      <c r="E241" s="17">
        <f t="shared" si="38"/>
        <v>291819.85294117645</v>
      </c>
      <c r="F241">
        <v>45.98</v>
      </c>
      <c r="G241" s="8">
        <f t="shared" si="45"/>
        <v>-4.3478260869567187E-4</v>
      </c>
      <c r="H241" s="8">
        <f t="shared" si="46"/>
        <v>2.3316430020283976</v>
      </c>
      <c r="I241" s="17">
        <f t="shared" si="39"/>
        <v>1234399.2363679754</v>
      </c>
      <c r="J241">
        <v>5.66</v>
      </c>
      <c r="K241" s="8">
        <f t="shared" si="47"/>
        <v>1.6157989228007263E-2</v>
      </c>
      <c r="L241" s="8">
        <f t="shared" si="48"/>
        <v>2.4188034188034191</v>
      </c>
      <c r="M241" s="17">
        <f t="shared" si="40"/>
        <v>426847.66214177985</v>
      </c>
      <c r="N241">
        <v>45.42</v>
      </c>
      <c r="O241" s="8">
        <f>N241/N240-1</f>
        <v>6.2029242357111158E-3</v>
      </c>
      <c r="P241" s="8">
        <f>N241/N$4</f>
        <v>1.9352364720920325</v>
      </c>
      <c r="Q241" s="17">
        <f t="shared" si="41"/>
        <v>341512.31860447634</v>
      </c>
      <c r="R241" s="17">
        <f t="shared" si="42"/>
        <v>2294579.0700554079</v>
      </c>
      <c r="S241" s="7">
        <f t="shared" si="49"/>
        <v>1.8423694086628917E-3</v>
      </c>
      <c r="T241" s="17"/>
      <c r="V241" s="17"/>
    </row>
    <row r="242" spans="1:22">
      <c r="A242" s="1">
        <v>41256</v>
      </c>
      <c r="B242">
        <v>12.97</v>
      </c>
      <c r="C242" s="8">
        <f t="shared" si="43"/>
        <v>2.1259842519685046E-2</v>
      </c>
      <c r="D242" s="8">
        <f t="shared" si="44"/>
        <v>2.533203125</v>
      </c>
      <c r="E242" s="17">
        <f t="shared" si="38"/>
        <v>298023.89705882355</v>
      </c>
      <c r="F242">
        <v>45.97</v>
      </c>
      <c r="G242" s="8">
        <f t="shared" si="45"/>
        <v>-2.1748586341885368E-4</v>
      </c>
      <c r="H242" s="8">
        <f t="shared" si="46"/>
        <v>2.3311359026369169</v>
      </c>
      <c r="I242" s="17">
        <f t="shared" si="39"/>
        <v>1234130.7719842503</v>
      </c>
      <c r="J242">
        <v>5.64</v>
      </c>
      <c r="K242" s="8">
        <f t="shared" si="47"/>
        <v>-3.5335689045937757E-3</v>
      </c>
      <c r="L242" s="8">
        <f t="shared" si="48"/>
        <v>2.4102564102564101</v>
      </c>
      <c r="M242" s="17">
        <f t="shared" si="40"/>
        <v>425339.36651583709</v>
      </c>
      <c r="N242">
        <v>45.23</v>
      </c>
      <c r="O242" s="8">
        <f>N242/N241-1</f>
        <v>-4.1831792162043691E-3</v>
      </c>
      <c r="P242" s="8">
        <f>N242/N$4</f>
        <v>1.9271410311035364</v>
      </c>
      <c r="Q242" s="17">
        <f t="shared" si="41"/>
        <v>340083.71137121232</v>
      </c>
      <c r="R242" s="17">
        <f t="shared" si="42"/>
        <v>2297577.7469301233</v>
      </c>
      <c r="S242" s="7">
        <f t="shared" si="49"/>
        <v>1.3068527094353133E-3</v>
      </c>
      <c r="T242" s="17"/>
      <c r="V242" s="17"/>
    </row>
    <row r="243" spans="1:22">
      <c r="A243" s="1">
        <v>41257</v>
      </c>
      <c r="B243">
        <v>12.83</v>
      </c>
      <c r="C243" s="8">
        <f t="shared" si="43"/>
        <v>-1.0794140323824308E-2</v>
      </c>
      <c r="D243" s="8">
        <f t="shared" si="44"/>
        <v>2.505859375</v>
      </c>
      <c r="E243" s="17">
        <f t="shared" si="38"/>
        <v>294806.98529411765</v>
      </c>
      <c r="F243">
        <v>46.97</v>
      </c>
      <c r="G243" s="8">
        <f t="shared" si="45"/>
        <v>2.1753317380900583E-2</v>
      </c>
      <c r="H243" s="8">
        <f t="shared" si="46"/>
        <v>2.3818458417849899</v>
      </c>
      <c r="I243" s="17">
        <f t="shared" si="39"/>
        <v>1260977.2103567596</v>
      </c>
      <c r="J243">
        <v>5.55</v>
      </c>
      <c r="K243" s="8">
        <f t="shared" si="47"/>
        <v>-1.5957446808510634E-2</v>
      </c>
      <c r="L243" s="8">
        <f t="shared" si="48"/>
        <v>2.3717948717948718</v>
      </c>
      <c r="M243" s="17">
        <f t="shared" si="40"/>
        <v>418552.03619909502</v>
      </c>
      <c r="N243">
        <v>46.6</v>
      </c>
      <c r="O243" s="8">
        <f>N243/N242-1</f>
        <v>3.0289630776033638E-2</v>
      </c>
      <c r="P243" s="8">
        <f>N243/N$4</f>
        <v>1.9855134213890073</v>
      </c>
      <c r="Q243" s="17">
        <f t="shared" si="41"/>
        <v>350384.72142158955</v>
      </c>
      <c r="R243" s="17">
        <f t="shared" si="42"/>
        <v>2324720.9532715618</v>
      </c>
      <c r="S243" s="7">
        <f t="shared" si="49"/>
        <v>1.1813835844164844E-2</v>
      </c>
      <c r="T243" s="17"/>
      <c r="V243" s="17"/>
    </row>
    <row r="244" spans="1:22">
      <c r="A244" s="1">
        <v>41260</v>
      </c>
      <c r="B244">
        <v>12.79</v>
      </c>
      <c r="C244" s="8">
        <f t="shared" si="43"/>
        <v>-3.1176929072487258E-3</v>
      </c>
      <c r="D244" s="8">
        <f t="shared" si="44"/>
        <v>2.498046875</v>
      </c>
      <c r="E244" s="17">
        <f t="shared" si="38"/>
        <v>293887.86764705885</v>
      </c>
      <c r="F244">
        <v>48.21</v>
      </c>
      <c r="G244" s="8">
        <f t="shared" si="45"/>
        <v>2.6399829678518172E-2</v>
      </c>
      <c r="H244" s="8">
        <f t="shared" si="46"/>
        <v>2.4447261663286004</v>
      </c>
      <c r="I244" s="17">
        <f t="shared" si="39"/>
        <v>1294266.793938671</v>
      </c>
      <c r="J244">
        <v>5.56</v>
      </c>
      <c r="K244" s="8">
        <f t="shared" si="47"/>
        <v>1.8018018018017834E-3</v>
      </c>
      <c r="L244" s="8">
        <f t="shared" si="48"/>
        <v>2.3760683760683761</v>
      </c>
      <c r="M244" s="17">
        <f t="shared" si="40"/>
        <v>419306.1840120664</v>
      </c>
      <c r="N244">
        <v>46.26</v>
      </c>
      <c r="O244" s="8">
        <f>N244/N243-1</f>
        <v>-7.2961373390558748E-3</v>
      </c>
      <c r="P244" s="8">
        <f>N244/N$4</f>
        <v>1.9710268427780144</v>
      </c>
      <c r="Q244" s="17">
        <f t="shared" si="41"/>
        <v>347828.26637259079</v>
      </c>
      <c r="R244" s="17">
        <f t="shared" si="42"/>
        <v>2355289.1119703869</v>
      </c>
      <c r="S244" s="7">
        <f t="shared" si="49"/>
        <v>1.3149173304351613E-2</v>
      </c>
      <c r="T244" s="17"/>
      <c r="V244" s="17"/>
    </row>
    <row r="245" spans="1:22">
      <c r="A245" s="1">
        <v>41261</v>
      </c>
      <c r="B245">
        <v>12.95</v>
      </c>
      <c r="C245" s="8">
        <f t="shared" si="43"/>
        <v>1.2509773260359625E-2</v>
      </c>
      <c r="D245" s="8">
        <f t="shared" si="44"/>
        <v>2.529296875</v>
      </c>
      <c r="E245" s="17">
        <f t="shared" si="38"/>
        <v>297564.3382352941</v>
      </c>
      <c r="F245">
        <v>48.47</v>
      </c>
      <c r="G245" s="8">
        <f t="shared" si="45"/>
        <v>5.3930719767683044E-3</v>
      </c>
      <c r="H245" s="8">
        <f t="shared" si="46"/>
        <v>2.4579107505070996</v>
      </c>
      <c r="I245" s="17">
        <f t="shared" si="39"/>
        <v>1301246.8679155235</v>
      </c>
      <c r="J245">
        <v>5.53</v>
      </c>
      <c r="K245" s="8">
        <f t="shared" si="47"/>
        <v>-5.3956834532372655E-3</v>
      </c>
      <c r="L245" s="8">
        <f t="shared" si="48"/>
        <v>2.3632478632478633</v>
      </c>
      <c r="M245" s="17">
        <f t="shared" si="40"/>
        <v>417043.74057315238</v>
      </c>
      <c r="N245">
        <v>46.57</v>
      </c>
      <c r="O245" s="8">
        <f>N245/N244-1</f>
        <v>6.7012537829658214E-3</v>
      </c>
      <c r="P245" s="8">
        <f>N245/N$4</f>
        <v>1.984235193864508</v>
      </c>
      <c r="Q245" s="17">
        <f t="shared" si="41"/>
        <v>350159.15185844258</v>
      </c>
      <c r="R245" s="17">
        <f t="shared" si="42"/>
        <v>2366014.0985824126</v>
      </c>
      <c r="S245" s="7">
        <f t="shared" si="49"/>
        <v>4.5535754220225044E-3</v>
      </c>
      <c r="T245" s="17"/>
      <c r="V245" s="17"/>
    </row>
    <row r="246" spans="1:22">
      <c r="A246" s="1">
        <v>41262</v>
      </c>
      <c r="B246">
        <v>13.48</v>
      </c>
      <c r="C246" s="8">
        <f t="shared" si="43"/>
        <v>4.0926640926641111E-2</v>
      </c>
      <c r="D246" s="8">
        <f t="shared" si="44"/>
        <v>2.6328125</v>
      </c>
      <c r="E246" s="17">
        <f t="shared" si="38"/>
        <v>309742.64705882355</v>
      </c>
      <c r="F246">
        <v>47.87</v>
      </c>
      <c r="G246" s="8">
        <f t="shared" si="45"/>
        <v>-1.237879100474526E-2</v>
      </c>
      <c r="H246" s="8">
        <f t="shared" si="46"/>
        <v>2.4274847870182557</v>
      </c>
      <c r="I246" s="17">
        <f t="shared" si="39"/>
        <v>1285139.0048920179</v>
      </c>
      <c r="J246">
        <v>5.46</v>
      </c>
      <c r="K246" s="8">
        <f t="shared" si="47"/>
        <v>-1.2658227848101333E-2</v>
      </c>
      <c r="L246" s="8">
        <f t="shared" si="48"/>
        <v>2.3333333333333335</v>
      </c>
      <c r="M246" s="17">
        <f t="shared" si="40"/>
        <v>411764.70588235301</v>
      </c>
      <c r="N246">
        <v>46.32</v>
      </c>
      <c r="O246" s="8">
        <f>N246/N245-1</f>
        <v>-5.3682628301481294E-3</v>
      </c>
      <c r="P246" s="8">
        <f>N246/N$4</f>
        <v>1.9735832978270134</v>
      </c>
      <c r="Q246" s="17">
        <f t="shared" si="41"/>
        <v>348279.40549888473</v>
      </c>
      <c r="R246" s="17">
        <f t="shared" si="42"/>
        <v>2354925.7633320792</v>
      </c>
      <c r="S246" s="7">
        <f t="shared" si="49"/>
        <v>-4.6865043014649999E-3</v>
      </c>
      <c r="T246" s="17"/>
      <c r="V246" s="17"/>
    </row>
    <row r="247" spans="1:22">
      <c r="A247" s="1">
        <v>41263</v>
      </c>
      <c r="B247">
        <v>13.54</v>
      </c>
      <c r="C247" s="8">
        <f t="shared" si="43"/>
        <v>4.4510385756675319E-3</v>
      </c>
      <c r="D247" s="8">
        <f t="shared" si="44"/>
        <v>2.64453125</v>
      </c>
      <c r="E247" s="17">
        <f t="shared" si="38"/>
        <v>311121.32352941175</v>
      </c>
      <c r="F247">
        <v>49.49</v>
      </c>
      <c r="G247" s="8">
        <f t="shared" si="45"/>
        <v>3.3841654480885719E-2</v>
      </c>
      <c r="H247" s="8">
        <f t="shared" si="46"/>
        <v>2.5096348884381343</v>
      </c>
      <c r="I247" s="17">
        <f t="shared" si="39"/>
        <v>1328630.2350554829</v>
      </c>
      <c r="J247">
        <v>5.48</v>
      </c>
      <c r="K247" s="8">
        <f t="shared" si="47"/>
        <v>3.66300366300365E-3</v>
      </c>
      <c r="L247" s="8">
        <f t="shared" si="48"/>
        <v>2.341880341880342</v>
      </c>
      <c r="M247" s="17">
        <f t="shared" si="40"/>
        <v>413273.00150829565</v>
      </c>
      <c r="N247">
        <v>47.38</v>
      </c>
      <c r="O247" s="8">
        <f>N247/N246-1</f>
        <v>2.2884283246977555E-2</v>
      </c>
      <c r="P247" s="8">
        <f>N247/N$4</f>
        <v>2.018747337025991</v>
      </c>
      <c r="Q247" s="17">
        <f t="shared" si="41"/>
        <v>356249.53006341017</v>
      </c>
      <c r="R247" s="17">
        <f t="shared" si="42"/>
        <v>2409274.0901566008</v>
      </c>
      <c r="S247" s="7">
        <f t="shared" si="49"/>
        <v>2.3078573291253957E-2</v>
      </c>
      <c r="T247" s="17"/>
      <c r="V247" s="17"/>
    </row>
    <row r="248" spans="1:22">
      <c r="A248" s="1">
        <v>41264</v>
      </c>
      <c r="B248">
        <v>13.44</v>
      </c>
      <c r="C248" s="8">
        <f t="shared" si="43"/>
        <v>-7.3855243722303898E-3</v>
      </c>
      <c r="D248" s="8">
        <f t="shared" si="44"/>
        <v>2.625</v>
      </c>
      <c r="E248" s="17">
        <f t="shared" si="38"/>
        <v>308823.5294117647</v>
      </c>
      <c r="F248">
        <v>49.23</v>
      </c>
      <c r="G248" s="8">
        <f t="shared" si="45"/>
        <v>-5.2535865831482287E-3</v>
      </c>
      <c r="H248" s="8">
        <f t="shared" si="46"/>
        <v>2.4964503042596347</v>
      </c>
      <c r="I248" s="17">
        <f t="shared" si="39"/>
        <v>1321650.1610786302</v>
      </c>
      <c r="J248">
        <v>5.46</v>
      </c>
      <c r="K248" s="8">
        <f t="shared" si="47"/>
        <v>-3.6496350364964014E-3</v>
      </c>
      <c r="L248" s="8">
        <f t="shared" si="48"/>
        <v>2.3333333333333335</v>
      </c>
      <c r="M248" s="17">
        <f t="shared" si="40"/>
        <v>411764.70588235301</v>
      </c>
      <c r="N248">
        <v>47.09</v>
      </c>
      <c r="O248" s="8">
        <f>N248/N247-1</f>
        <v>-6.1207260447445622E-3</v>
      </c>
      <c r="P248" s="8">
        <f>N248/N$4</f>
        <v>2.0063911376224972</v>
      </c>
      <c r="Q248" s="17">
        <f t="shared" si="41"/>
        <v>354069.02428632305</v>
      </c>
      <c r="R248" s="17">
        <f t="shared" si="42"/>
        <v>2396307.4206590708</v>
      </c>
      <c r="S248" s="7">
        <f t="shared" si="49"/>
        <v>-5.3819818801468244E-3</v>
      </c>
      <c r="T248" s="17"/>
      <c r="V248" s="17"/>
    </row>
    <row r="249" spans="1:22">
      <c r="A249" s="1">
        <v>41267</v>
      </c>
      <c r="B249">
        <v>13.33</v>
      </c>
      <c r="C249" s="8">
        <f t="shared" si="43"/>
        <v>-8.1845238095237249E-3</v>
      </c>
      <c r="D249" s="8">
        <f t="shared" si="44"/>
        <v>2.603515625</v>
      </c>
      <c r="E249" s="17">
        <f t="shared" si="38"/>
        <v>306295.95588235295</v>
      </c>
      <c r="F249">
        <v>49</v>
      </c>
      <c r="G249" s="8">
        <f t="shared" si="45"/>
        <v>-4.6719479991874646E-3</v>
      </c>
      <c r="H249" s="8">
        <f t="shared" si="46"/>
        <v>2.4847870182555782</v>
      </c>
      <c r="I249" s="17">
        <f t="shared" si="39"/>
        <v>1315475.4802529532</v>
      </c>
      <c r="J249">
        <v>5.5</v>
      </c>
      <c r="K249" s="8">
        <f t="shared" si="47"/>
        <v>7.3260073260073E-3</v>
      </c>
      <c r="L249" s="8">
        <f t="shared" si="48"/>
        <v>2.3504273504273505</v>
      </c>
      <c r="M249" s="17">
        <f t="shared" si="40"/>
        <v>414781.29713423835</v>
      </c>
      <c r="N249">
        <v>46.35</v>
      </c>
      <c r="O249" s="8">
        <f>N249/N248-1</f>
        <v>-1.5714589084731445E-2</v>
      </c>
      <c r="P249" s="8">
        <f>N249/N$4</f>
        <v>1.9748615253515127</v>
      </c>
      <c r="Q249" s="17">
        <f t="shared" si="41"/>
        <v>348504.97506203165</v>
      </c>
      <c r="R249" s="17">
        <f t="shared" si="42"/>
        <v>2385057.7083315761</v>
      </c>
      <c r="S249" s="7">
        <f t="shared" si="49"/>
        <v>-4.6946031341841277E-3</v>
      </c>
      <c r="T249" s="17"/>
      <c r="V249" s="17"/>
    </row>
    <row r="250" spans="1:22">
      <c r="A250" s="1">
        <v>41269</v>
      </c>
      <c r="B250">
        <v>13.23</v>
      </c>
      <c r="C250" s="8">
        <f t="shared" si="43"/>
        <v>-7.5018754688671585E-3</v>
      </c>
      <c r="D250" s="8">
        <f t="shared" si="44"/>
        <v>2.583984375</v>
      </c>
      <c r="E250" s="17">
        <f t="shared" si="38"/>
        <v>303998.1617647059</v>
      </c>
      <c r="F250">
        <v>48.68</v>
      </c>
      <c r="G250" s="8">
        <f t="shared" si="45"/>
        <v>-6.5306122448979265E-3</v>
      </c>
      <c r="H250" s="8">
        <f t="shared" si="46"/>
        <v>2.4685598377281948</v>
      </c>
      <c r="I250" s="17">
        <f t="shared" si="39"/>
        <v>1306884.6199737503</v>
      </c>
      <c r="J250">
        <v>5.56</v>
      </c>
      <c r="K250" s="8">
        <f t="shared" si="47"/>
        <v>1.0909090909090757E-2</v>
      </c>
      <c r="L250" s="8">
        <f t="shared" si="48"/>
        <v>2.3760683760683761</v>
      </c>
      <c r="M250" s="17">
        <f t="shared" si="40"/>
        <v>419306.1840120664</v>
      </c>
      <c r="N250">
        <v>46.1</v>
      </c>
      <c r="O250" s="8">
        <f>N250/N249-1</f>
        <v>-5.3937432578209377E-3</v>
      </c>
      <c r="P250" s="8">
        <f>N250/N$4</f>
        <v>1.9642096293140181</v>
      </c>
      <c r="Q250" s="17">
        <f t="shared" si="41"/>
        <v>346625.2287024738</v>
      </c>
      <c r="R250" s="17">
        <f t="shared" si="42"/>
        <v>2376814.1944529964</v>
      </c>
      <c r="S250" s="7">
        <f t="shared" si="49"/>
        <v>-3.4563163187972812E-3</v>
      </c>
      <c r="T250" s="17"/>
      <c r="V250" s="17"/>
    </row>
    <row r="251" spans="1:22">
      <c r="A251" s="1">
        <v>41270</v>
      </c>
      <c r="B251">
        <v>13.1</v>
      </c>
      <c r="C251" s="8">
        <f t="shared" si="43"/>
        <v>-9.8261526832955637E-3</v>
      </c>
      <c r="D251" s="8">
        <f t="shared" si="44"/>
        <v>2.55859375</v>
      </c>
      <c r="E251" s="17">
        <f t="shared" si="38"/>
        <v>301011.0294117647</v>
      </c>
      <c r="F251">
        <v>48.2</v>
      </c>
      <c r="G251" s="8">
        <f t="shared" si="45"/>
        <v>-9.8603122432209256E-3</v>
      </c>
      <c r="H251" s="8">
        <f t="shared" si="46"/>
        <v>2.4442190669371198</v>
      </c>
      <c r="I251" s="17">
        <f t="shared" si="39"/>
        <v>1293998.3295549459</v>
      </c>
      <c r="J251">
        <v>5.62</v>
      </c>
      <c r="K251" s="8">
        <f t="shared" si="47"/>
        <v>1.0791366906474975E-2</v>
      </c>
      <c r="L251" s="8">
        <f t="shared" si="48"/>
        <v>2.4017094017094021</v>
      </c>
      <c r="M251" s="17">
        <f t="shared" si="40"/>
        <v>423831.0708898945</v>
      </c>
      <c r="N251">
        <v>45.73</v>
      </c>
      <c r="O251" s="8">
        <f>N251/N250-1</f>
        <v>-8.0260303687637036E-3</v>
      </c>
      <c r="P251" s="8">
        <f>N251/N$4</f>
        <v>1.9484448231785256</v>
      </c>
      <c r="Q251" s="17">
        <f t="shared" si="41"/>
        <v>343843.20409032807</v>
      </c>
      <c r="R251" s="17">
        <f t="shared" si="42"/>
        <v>2362683.6339469329</v>
      </c>
      <c r="S251" s="7">
        <f t="shared" si="49"/>
        <v>-5.9451683430036262E-3</v>
      </c>
      <c r="T251" s="17"/>
      <c r="V251" s="17"/>
    </row>
    <row r="252" spans="1:22">
      <c r="A252" s="1">
        <v>41271</v>
      </c>
      <c r="B252">
        <v>12.79</v>
      </c>
      <c r="C252" s="8">
        <f t="shared" si="43"/>
        <v>-2.3664122137404653E-2</v>
      </c>
      <c r="D252" s="8">
        <f t="shared" si="44"/>
        <v>2.498046875</v>
      </c>
      <c r="E252" s="17">
        <f t="shared" si="38"/>
        <v>293887.86764705885</v>
      </c>
      <c r="F252">
        <v>47.68</v>
      </c>
      <c r="G252" s="8">
        <f t="shared" si="45"/>
        <v>-1.0788381742738662E-2</v>
      </c>
      <c r="H252" s="8">
        <f t="shared" si="46"/>
        <v>2.4178498985801218</v>
      </c>
      <c r="I252" s="17">
        <f t="shared" si="39"/>
        <v>1280038.181601241</v>
      </c>
      <c r="J252">
        <v>5.6</v>
      </c>
      <c r="K252" s="8">
        <f t="shared" si="47"/>
        <v>-3.558718861210064E-3</v>
      </c>
      <c r="L252" s="8">
        <f t="shared" si="48"/>
        <v>2.3931623931623931</v>
      </c>
      <c r="M252" s="17">
        <f t="shared" si="40"/>
        <v>422322.77526395174</v>
      </c>
      <c r="N252">
        <v>44.76</v>
      </c>
      <c r="O252" s="8">
        <f>N252/N251-1</f>
        <v>-2.1211458561119612E-2</v>
      </c>
      <c r="P252" s="8">
        <f>N252/N$4</f>
        <v>1.9071154665530465</v>
      </c>
      <c r="Q252" s="17">
        <f t="shared" si="41"/>
        <v>336549.78821524355</v>
      </c>
      <c r="R252" s="17">
        <f t="shared" si="42"/>
        <v>2332798.6127274954</v>
      </c>
      <c r="S252" s="7">
        <f t="shared" si="49"/>
        <v>-1.2648761260310448E-2</v>
      </c>
      <c r="T252" s="17"/>
      <c r="V252" s="17"/>
    </row>
    <row r="253" spans="1:22">
      <c r="A253" s="1">
        <v>41274</v>
      </c>
      <c r="B253">
        <v>13.5</v>
      </c>
      <c r="C253" s="8">
        <f t="shared" si="43"/>
        <v>5.5512118842846014E-2</v>
      </c>
      <c r="D253" s="8">
        <f t="shared" si="44"/>
        <v>2.63671875</v>
      </c>
      <c r="E253" s="17">
        <f t="shared" si="38"/>
        <v>310202.20588235295</v>
      </c>
      <c r="F253">
        <v>48.79</v>
      </c>
      <c r="G253" s="8">
        <f t="shared" si="45"/>
        <v>2.3280201342281925E-2</v>
      </c>
      <c r="H253" s="8">
        <f t="shared" si="46"/>
        <v>2.4741379310344827</v>
      </c>
      <c r="I253" s="17">
        <f t="shared" si="39"/>
        <v>1309837.7281947262</v>
      </c>
      <c r="J253">
        <v>5.67</v>
      </c>
      <c r="K253" s="8">
        <f t="shared" si="47"/>
        <v>1.2499999999999956E-2</v>
      </c>
      <c r="L253" s="8">
        <f t="shared" si="48"/>
        <v>2.4230769230769234</v>
      </c>
      <c r="M253" s="17">
        <f t="shared" si="40"/>
        <v>427601.80995475122</v>
      </c>
      <c r="N253">
        <v>46.55</v>
      </c>
      <c r="O253" s="8">
        <f>N253/N252-1</f>
        <v>3.9991063449508424E-2</v>
      </c>
      <c r="P253" s="8">
        <f>N253/N$4</f>
        <v>1.9833830421815082</v>
      </c>
      <c r="Q253" s="17">
        <f t="shared" si="41"/>
        <v>350008.77214967791</v>
      </c>
      <c r="R253" s="17">
        <f t="shared" si="42"/>
        <v>2397650.5161815085</v>
      </c>
      <c r="S253" s="7">
        <f t="shared" si="49"/>
        <v>2.7800043732960189E-2</v>
      </c>
      <c r="T253" s="17"/>
      <c r="V253" s="17"/>
    </row>
  </sheetData>
  <sortState ref="A3:N253">
    <sortCondition ref="A3:A253"/>
  </sortState>
  <conditionalFormatting sqref="V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 Ilir</dc:creator>
  <cp:lastModifiedBy>Maci Ilir</cp:lastModifiedBy>
  <dcterms:created xsi:type="dcterms:W3CDTF">2013-01-23T12:26:21Z</dcterms:created>
  <dcterms:modified xsi:type="dcterms:W3CDTF">2013-01-24T17:01:52Z</dcterms:modified>
</cp:coreProperties>
</file>