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ATA KLINIK\DIGITALISASI\Master Data\"/>
    </mc:Choice>
  </mc:AlternateContent>
  <bookViews>
    <workbookView xWindow="0" yWindow="0" windowWidth="15255" windowHeight="8130" tabRatio="713"/>
  </bookViews>
  <sheets>
    <sheet name="TARIF DASAR KONSULTASI" sheetId="45" r:id="rId1"/>
    <sheet name="NON-Gigi" sheetId="46" r:id="rId2"/>
    <sheet name="Perawat" sheetId="48" r:id="rId3"/>
    <sheet name="GIGI" sheetId="47" r:id="rId4"/>
    <sheet name="Bidan" sheetId="33" r:id="rId5"/>
  </sheets>
  <definedNames>
    <definedName name="_xlnm.Print_Area" localSheetId="4">Bidan!$A$1:$O$43</definedName>
    <definedName name="_xlnm.Print_Area" localSheetId="3">GIGI!$A$1:$R$161</definedName>
    <definedName name="_xlnm.Print_Titles" localSheetId="4">Bidan!$1:$5</definedName>
    <definedName name="_xlnm.Print_Titles" localSheetId="3">GIGI!$1:$5</definedName>
  </definedNames>
  <calcPr calcId="162913"/>
</workbook>
</file>

<file path=xl/calcChain.xml><?xml version="1.0" encoding="utf-8"?>
<calcChain xmlns="http://schemas.openxmlformats.org/spreadsheetml/2006/main">
  <c r="H3" i="46" l="1"/>
  <c r="H41" i="46"/>
  <c r="I41" i="46"/>
  <c r="E3" i="48" l="1"/>
  <c r="E64" i="48" s="1"/>
  <c r="F3" i="48"/>
  <c r="F47" i="48" s="1"/>
  <c r="G3" i="48"/>
  <c r="D8" i="45"/>
  <c r="C8" i="45"/>
  <c r="D7" i="45"/>
  <c r="E8" i="45"/>
  <c r="E54" i="48"/>
  <c r="E62" i="48" l="1"/>
  <c r="F15" i="48"/>
  <c r="F19" i="48"/>
  <c r="F23" i="48"/>
  <c r="F27" i="48"/>
  <c r="F31" i="48"/>
  <c r="F35" i="48"/>
  <c r="F39" i="48"/>
  <c r="F43" i="48"/>
  <c r="E16" i="48"/>
  <c r="E20" i="48"/>
  <c r="E24" i="48"/>
  <c r="E28" i="48"/>
  <c r="E32" i="48"/>
  <c r="E36" i="48"/>
  <c r="E40" i="48"/>
  <c r="E44" i="48"/>
  <c r="E48" i="48"/>
  <c r="E56" i="48"/>
  <c r="G66" i="48"/>
  <c r="G64" i="48"/>
  <c r="G62" i="48"/>
  <c r="G60" i="48"/>
  <c r="G58" i="48"/>
  <c r="G56" i="48"/>
  <c r="G54" i="48"/>
  <c r="G52" i="48"/>
  <c r="G50" i="48"/>
  <c r="G48" i="48"/>
  <c r="G46" i="48"/>
  <c r="G44" i="48"/>
  <c r="G42" i="48"/>
  <c r="G40" i="48"/>
  <c r="G38" i="48"/>
  <c r="G36" i="48"/>
  <c r="G34" i="48"/>
  <c r="G32" i="48"/>
  <c r="G30" i="48"/>
  <c r="G28" i="48"/>
  <c r="G26" i="48"/>
  <c r="G24" i="48"/>
  <c r="G22" i="48"/>
  <c r="G20" i="48"/>
  <c r="G18" i="48"/>
  <c r="G16" i="48"/>
  <c r="G14" i="48"/>
  <c r="G10" i="48"/>
  <c r="G17" i="48"/>
  <c r="G59" i="48"/>
  <c r="G67" i="48"/>
  <c r="E67" i="48"/>
  <c r="E65" i="48"/>
  <c r="E63" i="48"/>
  <c r="E61" i="48"/>
  <c r="E59" i="48"/>
  <c r="E57" i="48"/>
  <c r="E55" i="48"/>
  <c r="E53" i="48"/>
  <c r="E51" i="48"/>
  <c r="E49" i="48"/>
  <c r="E47" i="48"/>
  <c r="E45" i="48"/>
  <c r="E43" i="48"/>
  <c r="E41" i="48"/>
  <c r="E39" i="48"/>
  <c r="E37" i="48"/>
  <c r="E35" i="48"/>
  <c r="E33" i="48"/>
  <c r="E31" i="48"/>
  <c r="E29" i="48"/>
  <c r="E27" i="48"/>
  <c r="E25" i="48"/>
  <c r="E23" i="48"/>
  <c r="E21" i="48"/>
  <c r="E19" i="48"/>
  <c r="E17" i="48"/>
  <c r="E15" i="48"/>
  <c r="E10" i="48"/>
  <c r="E14" i="48"/>
  <c r="G15" i="48"/>
  <c r="E18" i="48"/>
  <c r="G19" i="48"/>
  <c r="E22" i="48"/>
  <c r="G23" i="48"/>
  <c r="E26" i="48"/>
  <c r="G27" i="48"/>
  <c r="E30" i="48"/>
  <c r="G31" i="48"/>
  <c r="E34" i="48"/>
  <c r="G35" i="48"/>
  <c r="E38" i="48"/>
  <c r="G39" i="48"/>
  <c r="E42" i="48"/>
  <c r="G43" i="48"/>
  <c r="E46" i="48"/>
  <c r="G47" i="48"/>
  <c r="E50" i="48"/>
  <c r="E52" i="48"/>
  <c r="G57" i="48"/>
  <c r="E60" i="48"/>
  <c r="G65" i="48"/>
  <c r="F67" i="48"/>
  <c r="F65" i="48"/>
  <c r="F63" i="48"/>
  <c r="F61" i="48"/>
  <c r="F59" i="48"/>
  <c r="F57" i="48"/>
  <c r="F55" i="48"/>
  <c r="F53" i="48"/>
  <c r="F51" i="48"/>
  <c r="F66" i="48"/>
  <c r="F64" i="48"/>
  <c r="F62" i="48"/>
  <c r="F60" i="48"/>
  <c r="F58" i="48"/>
  <c r="F56" i="48"/>
  <c r="F54" i="48"/>
  <c r="F52" i="48"/>
  <c r="F50" i="48"/>
  <c r="F48" i="48"/>
  <c r="F46" i="48"/>
  <c r="F44" i="48"/>
  <c r="F42" i="48"/>
  <c r="F40" i="48"/>
  <c r="F38" i="48"/>
  <c r="F36" i="48"/>
  <c r="F34" i="48"/>
  <c r="F32" i="48"/>
  <c r="F30" i="48"/>
  <c r="F28" i="48"/>
  <c r="F26" i="48"/>
  <c r="F24" i="48"/>
  <c r="F22" i="48"/>
  <c r="F20" i="48"/>
  <c r="F18" i="48"/>
  <c r="F16" i="48"/>
  <c r="F14" i="48"/>
  <c r="F10" i="48"/>
  <c r="F17" i="48"/>
  <c r="F21" i="48"/>
  <c r="F25" i="48"/>
  <c r="F29" i="48"/>
  <c r="F33" i="48"/>
  <c r="F37" i="48"/>
  <c r="F41" i="48"/>
  <c r="F45" i="48"/>
  <c r="F49" i="48"/>
  <c r="G55" i="48"/>
  <c r="E58" i="48"/>
  <c r="G63" i="48"/>
  <c r="E66" i="48"/>
  <c r="G25" i="48"/>
  <c r="G29" i="48"/>
  <c r="G33" i="48"/>
  <c r="G37" i="48"/>
  <c r="G41" i="48"/>
  <c r="G45" i="48"/>
  <c r="G49" i="48"/>
  <c r="G53" i="48"/>
  <c r="G61" i="48"/>
  <c r="G21" i="48"/>
  <c r="G51" i="48"/>
  <c r="D6" i="45"/>
  <c r="E7" i="45"/>
  <c r="I3" i="47" s="1"/>
  <c r="I12" i="47" s="1"/>
  <c r="E6" i="45"/>
  <c r="E9" i="45"/>
  <c r="C9" i="45" s="1"/>
  <c r="D9" i="45"/>
  <c r="C5" i="45"/>
  <c r="C4" i="45"/>
  <c r="E3" i="46" s="1"/>
  <c r="E61" i="46" s="1"/>
  <c r="D4" i="45"/>
  <c r="F3" i="46" s="1"/>
  <c r="F65" i="46" s="1"/>
  <c r="E5" i="45"/>
  <c r="D5" i="45" s="1"/>
  <c r="I3" i="46" s="1"/>
  <c r="G3" i="46"/>
  <c r="G64" i="46" s="1"/>
  <c r="J3" i="47" l="1"/>
  <c r="J6" i="47" s="1"/>
  <c r="C7" i="45"/>
  <c r="C6" i="45"/>
  <c r="J3" i="46"/>
  <c r="J14" i="46" s="1"/>
  <c r="H3" i="47"/>
  <c r="H94" i="47" s="1"/>
  <c r="G3" i="47"/>
  <c r="G109" i="47" s="1"/>
  <c r="G32" i="46"/>
  <c r="G14" i="46"/>
  <c r="G24" i="46"/>
  <c r="G28" i="46"/>
  <c r="F55" i="46"/>
  <c r="F17" i="46"/>
  <c r="G20" i="46"/>
  <c r="F59" i="46"/>
  <c r="E6" i="46"/>
  <c r="E16" i="46"/>
  <c r="G38" i="46"/>
  <c r="G43" i="46"/>
  <c r="G44" i="46"/>
  <c r="G58" i="46"/>
  <c r="G6" i="46"/>
  <c r="G11" i="46"/>
  <c r="G15" i="46"/>
  <c r="G17" i="46"/>
  <c r="G21" i="46"/>
  <c r="G25" i="46"/>
  <c r="G29" i="46"/>
  <c r="G33" i="46"/>
  <c r="G39" i="46"/>
  <c r="G52" i="46"/>
  <c r="G46" i="46"/>
  <c r="G51" i="46"/>
  <c r="G12" i="46"/>
  <c r="G18" i="46"/>
  <c r="G22" i="46"/>
  <c r="G26" i="46"/>
  <c r="G30" i="46"/>
  <c r="G34" i="46"/>
  <c r="G36" i="46"/>
  <c r="G40" i="46"/>
  <c r="G42" i="46"/>
  <c r="G45" i="46"/>
  <c r="G55" i="46"/>
  <c r="G59" i="46"/>
  <c r="G35" i="46"/>
  <c r="G48" i="46"/>
  <c r="G53" i="46"/>
  <c r="G10" i="46"/>
  <c r="G13" i="46"/>
  <c r="G16" i="46"/>
  <c r="G19" i="46"/>
  <c r="G23" i="46"/>
  <c r="G27" i="46"/>
  <c r="G31" i="46"/>
  <c r="G37" i="46"/>
  <c r="G49" i="46"/>
  <c r="G41" i="46"/>
  <c r="G47" i="46"/>
  <c r="G50" i="46"/>
  <c r="G57" i="46"/>
  <c r="G63" i="46"/>
  <c r="E39" i="46"/>
  <c r="E14" i="46"/>
  <c r="E27" i="46"/>
  <c r="E53" i="46"/>
  <c r="E12" i="46"/>
  <c r="E41" i="46"/>
  <c r="E33" i="46"/>
  <c r="E35" i="46"/>
  <c r="E37" i="46"/>
  <c r="E57" i="46"/>
  <c r="E65" i="46"/>
  <c r="E11" i="46"/>
  <c r="E13" i="46"/>
  <c r="E15" i="46"/>
  <c r="E17" i="46"/>
  <c r="E23" i="46"/>
  <c r="E31" i="46"/>
  <c r="E47" i="46"/>
  <c r="E55" i="46"/>
  <c r="E67" i="46"/>
  <c r="E18" i="46"/>
  <c r="E20" i="46"/>
  <c r="E25" i="46"/>
  <c r="E10" i="46"/>
  <c r="E19" i="46"/>
  <c r="E21" i="46"/>
  <c r="E29" i="46"/>
  <c r="E49" i="46"/>
  <c r="E46" i="46"/>
  <c r="E66" i="46"/>
  <c r="G54" i="46"/>
  <c r="G56" i="46"/>
  <c r="E59" i="46"/>
  <c r="G62" i="46"/>
  <c r="G61" i="46"/>
  <c r="F21" i="46"/>
  <c r="F26" i="46"/>
  <c r="F38" i="46"/>
  <c r="F46" i="46"/>
  <c r="F54" i="46"/>
  <c r="F58" i="46"/>
  <c r="F52" i="46"/>
  <c r="G60" i="46"/>
  <c r="G66" i="46"/>
  <c r="E64" i="46"/>
  <c r="F13" i="46"/>
  <c r="F29" i="46"/>
  <c r="F34" i="46"/>
  <c r="F35" i="46"/>
  <c r="F49" i="46"/>
  <c r="F51" i="46"/>
  <c r="F12" i="46"/>
  <c r="F16" i="46"/>
  <c r="F20" i="46"/>
  <c r="F23" i="46"/>
  <c r="F28" i="46"/>
  <c r="F31" i="46"/>
  <c r="F40" i="46"/>
  <c r="F43" i="46"/>
  <c r="G67" i="46"/>
  <c r="F66" i="46"/>
  <c r="G65" i="46"/>
  <c r="F64" i="46"/>
  <c r="F6" i="46"/>
  <c r="F10" i="46"/>
  <c r="F11" i="46"/>
  <c r="F15" i="46"/>
  <c r="F19" i="46"/>
  <c r="F22" i="46"/>
  <c r="F25" i="46"/>
  <c r="F30" i="46"/>
  <c r="F33" i="46"/>
  <c r="F37" i="46"/>
  <c r="F48" i="46"/>
  <c r="F45" i="46"/>
  <c r="F44" i="46"/>
  <c r="F62" i="46"/>
  <c r="F61" i="46"/>
  <c r="F14" i="46"/>
  <c r="F18" i="46"/>
  <c r="F24" i="46"/>
  <c r="F27" i="46"/>
  <c r="F32" i="46"/>
  <c r="F36" i="46"/>
  <c r="F39" i="46"/>
  <c r="I104" i="47"/>
  <c r="I146" i="47"/>
  <c r="I132" i="47"/>
  <c r="I116" i="47"/>
  <c r="I100" i="47"/>
  <c r="I82" i="47"/>
  <c r="I60" i="47"/>
  <c r="I43" i="47"/>
  <c r="I23" i="47"/>
  <c r="H149" i="47"/>
  <c r="F47" i="46"/>
  <c r="I136" i="47"/>
  <c r="I87" i="47"/>
  <c r="I44" i="47"/>
  <c r="I28" i="47"/>
  <c r="I6" i="47"/>
  <c r="I128" i="47"/>
  <c r="I112" i="47"/>
  <c r="I96" i="47"/>
  <c r="I76" i="47"/>
  <c r="I55" i="47"/>
  <c r="I39" i="47"/>
  <c r="I18" i="47"/>
  <c r="I120" i="47"/>
  <c r="I66" i="47"/>
  <c r="I140" i="47"/>
  <c r="I124" i="47"/>
  <c r="I108" i="47"/>
  <c r="I92" i="47"/>
  <c r="I71" i="47"/>
  <c r="I50" i="47"/>
  <c r="I34" i="47"/>
  <c r="E52" i="46"/>
  <c r="F42" i="46"/>
  <c r="F41" i="46"/>
  <c r="E51" i="46"/>
  <c r="F50" i="46"/>
  <c r="F53" i="46"/>
  <c r="F56" i="46"/>
  <c r="F57" i="46"/>
  <c r="F60" i="46"/>
  <c r="F67" i="46"/>
  <c r="F63" i="46"/>
  <c r="I64" i="46"/>
  <c r="I65" i="46"/>
  <c r="I66" i="46"/>
  <c r="I67" i="46"/>
  <c r="I59" i="46"/>
  <c r="I57" i="46"/>
  <c r="I55" i="46"/>
  <c r="I53" i="46"/>
  <c r="I51" i="46"/>
  <c r="I47" i="46"/>
  <c r="I46" i="46"/>
  <c r="I52" i="46"/>
  <c r="I49" i="46"/>
  <c r="I39" i="46"/>
  <c r="I37" i="46"/>
  <c r="I35" i="46"/>
  <c r="I33" i="46"/>
  <c r="I31" i="46"/>
  <c r="I29" i="46"/>
  <c r="I27" i="46"/>
  <c r="I25" i="46"/>
  <c r="I23" i="46"/>
  <c r="I21" i="46"/>
  <c r="I19" i="46"/>
  <c r="I17" i="46"/>
  <c r="I61" i="46"/>
  <c r="I63" i="46"/>
  <c r="I62" i="46"/>
  <c r="I60" i="46"/>
  <c r="I58" i="46"/>
  <c r="I56" i="46"/>
  <c r="I54" i="46"/>
  <c r="I50" i="46"/>
  <c r="I44" i="46"/>
  <c r="I45" i="46"/>
  <c r="I43" i="46"/>
  <c r="I42" i="46"/>
  <c r="I48" i="46"/>
  <c r="I40" i="46"/>
  <c r="I38" i="46"/>
  <c r="I36" i="46"/>
  <c r="I34" i="46"/>
  <c r="I32" i="46"/>
  <c r="I30" i="46"/>
  <c r="I28" i="46"/>
  <c r="I26" i="46"/>
  <c r="I24" i="46"/>
  <c r="I22" i="46"/>
  <c r="I20" i="46"/>
  <c r="I18" i="46"/>
  <c r="I16" i="46"/>
  <c r="I14" i="46"/>
  <c r="I12" i="46"/>
  <c r="I10" i="46"/>
  <c r="I15" i="46"/>
  <c r="I13" i="46"/>
  <c r="I11" i="46"/>
  <c r="J36" i="46"/>
  <c r="I6" i="46"/>
  <c r="E22" i="46"/>
  <c r="E24" i="46"/>
  <c r="E26" i="46"/>
  <c r="E28" i="46"/>
  <c r="E30" i="46"/>
  <c r="E32" i="46"/>
  <c r="E34" i="46"/>
  <c r="E36" i="46"/>
  <c r="E38" i="46"/>
  <c r="E40" i="46"/>
  <c r="E48" i="46"/>
  <c r="E42" i="46"/>
  <c r="E43" i="46"/>
  <c r="E45" i="46"/>
  <c r="E44" i="46"/>
  <c r="E50" i="46"/>
  <c r="E54" i="46"/>
  <c r="E56" i="46"/>
  <c r="E58" i="46"/>
  <c r="E60" i="46"/>
  <c r="E62" i="46"/>
  <c r="E63" i="46"/>
  <c r="I144" i="47"/>
  <c r="I148" i="47"/>
  <c r="I13" i="47"/>
  <c r="I17" i="47"/>
  <c r="I21" i="47"/>
  <c r="I25" i="47"/>
  <c r="I29" i="47"/>
  <c r="I33" i="47"/>
  <c r="I37" i="47"/>
  <c r="I41" i="47"/>
  <c r="I45" i="47"/>
  <c r="I49" i="47"/>
  <c r="I53" i="47"/>
  <c r="I57" i="47"/>
  <c r="I61" i="47"/>
  <c r="I65" i="47"/>
  <c r="I69" i="47"/>
  <c r="I73" i="47"/>
  <c r="I77" i="47"/>
  <c r="I81" i="47"/>
  <c r="I85" i="47"/>
  <c r="I89" i="47"/>
  <c r="I139" i="47"/>
  <c r="I131" i="47"/>
  <c r="I123" i="47"/>
  <c r="I115" i="47"/>
  <c r="I107" i="47"/>
  <c r="I103" i="47"/>
  <c r="I99" i="47"/>
  <c r="I91" i="47"/>
  <c r="I86" i="47"/>
  <c r="I80" i="47"/>
  <c r="I75" i="47"/>
  <c r="I70" i="47"/>
  <c r="I64" i="47"/>
  <c r="I59" i="47"/>
  <c r="I54" i="47"/>
  <c r="I48" i="47"/>
  <c r="I38" i="47"/>
  <c r="I32" i="47"/>
  <c r="I27" i="47"/>
  <c r="I22" i="47"/>
  <c r="I16" i="47"/>
  <c r="I11" i="47"/>
  <c r="I145" i="47"/>
  <c r="G106" i="47"/>
  <c r="G85" i="47"/>
  <c r="G50" i="47"/>
  <c r="H147" i="47"/>
  <c r="I142" i="47"/>
  <c r="I138" i="47"/>
  <c r="I134" i="47"/>
  <c r="I130" i="47"/>
  <c r="I126" i="47"/>
  <c r="I122" i="47"/>
  <c r="I118" i="47"/>
  <c r="I114" i="47"/>
  <c r="I110" i="47"/>
  <c r="I106" i="47"/>
  <c r="I102" i="47"/>
  <c r="I98" i="47"/>
  <c r="I94" i="47"/>
  <c r="I90" i="47"/>
  <c r="I84" i="47"/>
  <c r="I79" i="47"/>
  <c r="I74" i="47"/>
  <c r="I68" i="47"/>
  <c r="I63" i="47"/>
  <c r="I58" i="47"/>
  <c r="I52" i="47"/>
  <c r="I47" i="47"/>
  <c r="I42" i="47"/>
  <c r="I36" i="47"/>
  <c r="I31" i="47"/>
  <c r="I26" i="47"/>
  <c r="I20" i="47"/>
  <c r="I15" i="47"/>
  <c r="I149" i="47"/>
  <c r="I143" i="47"/>
  <c r="I10" i="47"/>
  <c r="I135" i="47"/>
  <c r="I127" i="47"/>
  <c r="I119" i="47"/>
  <c r="I111" i="47"/>
  <c r="I95" i="47"/>
  <c r="I141" i="47"/>
  <c r="I137" i="47"/>
  <c r="I133" i="47"/>
  <c r="I129" i="47"/>
  <c r="I125" i="47"/>
  <c r="I121" i="47"/>
  <c r="I117" i="47"/>
  <c r="I113" i="47"/>
  <c r="I109" i="47"/>
  <c r="I105" i="47"/>
  <c r="I101" i="47"/>
  <c r="I97" i="47"/>
  <c r="I93" i="47"/>
  <c r="I88" i="47"/>
  <c r="I83" i="47"/>
  <c r="I78" i="47"/>
  <c r="I72" i="47"/>
  <c r="I67" i="47"/>
  <c r="I62" i="47"/>
  <c r="I56" i="47"/>
  <c r="I51" i="47"/>
  <c r="I46" i="47"/>
  <c r="I40" i="47"/>
  <c r="I35" i="47"/>
  <c r="I30" i="47"/>
  <c r="I24" i="47"/>
  <c r="I19" i="47"/>
  <c r="I14" i="47"/>
  <c r="I147" i="47"/>
  <c r="J11" i="47"/>
  <c r="J19" i="47"/>
  <c r="J27" i="47"/>
  <c r="J31" i="47"/>
  <c r="J43" i="47"/>
  <c r="J47" i="47"/>
  <c r="J51" i="47"/>
  <c r="J63" i="47"/>
  <c r="J67" i="47"/>
  <c r="J75" i="47"/>
  <c r="J83" i="47"/>
  <c r="J91" i="47"/>
  <c r="J95" i="47"/>
  <c r="J107" i="47"/>
  <c r="J111" i="47"/>
  <c r="J115" i="47"/>
  <c r="J127" i="47"/>
  <c r="J131" i="47"/>
  <c r="J139" i="47"/>
  <c r="J12" i="47"/>
  <c r="J20" i="47"/>
  <c r="J24" i="47"/>
  <c r="J36" i="47"/>
  <c r="J40" i="47"/>
  <c r="J44" i="47"/>
  <c r="J52" i="47"/>
  <c r="J56" i="47"/>
  <c r="J60" i="47"/>
  <c r="J68" i="47"/>
  <c r="J72" i="47"/>
  <c r="J76" i="47"/>
  <c r="J84" i="47"/>
  <c r="J88" i="47"/>
  <c r="J92" i="47"/>
  <c r="J100" i="47"/>
  <c r="J104" i="47"/>
  <c r="J108" i="47"/>
  <c r="J116" i="47"/>
  <c r="J120" i="47"/>
  <c r="J124" i="47"/>
  <c r="J132" i="47"/>
  <c r="J136" i="47"/>
  <c r="J140" i="47"/>
  <c r="J148" i="47"/>
  <c r="J13" i="47"/>
  <c r="J17" i="47"/>
  <c r="J25" i="47"/>
  <c r="J29" i="47"/>
  <c r="J33" i="47"/>
  <c r="J41" i="47"/>
  <c r="J45" i="47"/>
  <c r="J49" i="47"/>
  <c r="J57" i="47"/>
  <c r="J61" i="47"/>
  <c r="J65" i="47"/>
  <c r="J73" i="47"/>
  <c r="J77" i="47"/>
  <c r="J81" i="47"/>
  <c r="J85" i="47"/>
  <c r="J89" i="47"/>
  <c r="J93" i="47"/>
  <c r="J97" i="47"/>
  <c r="J101" i="47"/>
  <c r="J105" i="47"/>
  <c r="J109" i="47"/>
  <c r="J113" i="47"/>
  <c r="J117" i="47"/>
  <c r="J121" i="47"/>
  <c r="J125" i="47"/>
  <c r="J129" i="47"/>
  <c r="J133" i="47"/>
  <c r="J137" i="47"/>
  <c r="J141" i="47"/>
  <c r="J145" i="47"/>
  <c r="J149" i="47"/>
  <c r="J14" i="47"/>
  <c r="J18" i="47"/>
  <c r="J22" i="47"/>
  <c r="J26" i="47"/>
  <c r="J30" i="47"/>
  <c r="J34" i="47"/>
  <c r="J38" i="47"/>
  <c r="J42" i="47"/>
  <c r="J46" i="47"/>
  <c r="J50" i="47"/>
  <c r="J54" i="47"/>
  <c r="J58" i="47"/>
  <c r="J62" i="47"/>
  <c r="J66" i="47"/>
  <c r="J70" i="47"/>
  <c r="J74" i="47"/>
  <c r="J78" i="47"/>
  <c r="J82" i="47"/>
  <c r="J86" i="47"/>
  <c r="J90" i="47"/>
  <c r="J94" i="47"/>
  <c r="J98" i="47"/>
  <c r="J102" i="47"/>
  <c r="J106" i="47"/>
  <c r="J110" i="47"/>
  <c r="J114" i="47"/>
  <c r="J118" i="47"/>
  <c r="J122" i="47"/>
  <c r="J126" i="47"/>
  <c r="J130" i="47"/>
  <c r="J134" i="47"/>
  <c r="J138" i="47"/>
  <c r="J142" i="47"/>
  <c r="J146" i="47"/>
  <c r="J10" i="47"/>
  <c r="J147" i="47"/>
  <c r="G17" i="47"/>
  <c r="G37" i="47"/>
  <c r="G58" i="47"/>
  <c r="G69" i="47"/>
  <c r="G81" i="47"/>
  <c r="G101" i="47"/>
  <c r="G113" i="47"/>
  <c r="G122" i="47"/>
  <c r="G141" i="47"/>
  <c r="G148" i="47"/>
  <c r="G142" i="47"/>
  <c r="G117" i="47"/>
  <c r="G105" i="47"/>
  <c r="G89" i="47"/>
  <c r="G61" i="47"/>
  <c r="G45" i="47"/>
  <c r="G33" i="47"/>
  <c r="G6" i="47"/>
  <c r="G145" i="47"/>
  <c r="G140" i="47"/>
  <c r="G126" i="47"/>
  <c r="G118" i="47"/>
  <c r="G110" i="47"/>
  <c r="G94" i="47"/>
  <c r="G86" i="47"/>
  <c r="G78" i="47"/>
  <c r="G62" i="47"/>
  <c r="G54" i="47"/>
  <c r="G46" i="47"/>
  <c r="G30" i="47"/>
  <c r="G22" i="47"/>
  <c r="G14" i="47"/>
  <c r="G128" i="47"/>
  <c r="G124" i="47"/>
  <c r="G120" i="47"/>
  <c r="G112" i="47"/>
  <c r="G108" i="47"/>
  <c r="G104" i="47"/>
  <c r="G96" i="47"/>
  <c r="G92" i="47"/>
  <c r="G88" i="47"/>
  <c r="G80" i="47"/>
  <c r="G76" i="47"/>
  <c r="G72" i="47"/>
  <c r="G64" i="47"/>
  <c r="G60" i="47"/>
  <c r="G56" i="47"/>
  <c r="G48" i="47"/>
  <c r="G44" i="47"/>
  <c r="G40" i="47"/>
  <c r="G32" i="47"/>
  <c r="G28" i="47"/>
  <c r="G24" i="47"/>
  <c r="G16" i="47"/>
  <c r="G12" i="47"/>
  <c r="G147" i="47"/>
  <c r="G139" i="47"/>
  <c r="G135" i="47"/>
  <c r="G131" i="47"/>
  <c r="G123" i="47"/>
  <c r="G119" i="47"/>
  <c r="G115" i="47"/>
  <c r="G107" i="47"/>
  <c r="G103" i="47"/>
  <c r="G99" i="47"/>
  <c r="G91" i="47"/>
  <c r="G87" i="47"/>
  <c r="G83" i="47"/>
  <c r="G75" i="47"/>
  <c r="G71" i="47"/>
  <c r="G67" i="47"/>
  <c r="G59" i="47"/>
  <c r="G55" i="47"/>
  <c r="G51" i="47"/>
  <c r="G43" i="47"/>
  <c r="G39" i="47"/>
  <c r="G35" i="47"/>
  <c r="G31" i="47"/>
  <c r="G27" i="47"/>
  <c r="G23" i="47"/>
  <c r="G19" i="47"/>
  <c r="G15" i="47"/>
  <c r="F3" i="47"/>
  <c r="E3" i="47"/>
  <c r="J21" i="46" l="1"/>
  <c r="J53" i="46"/>
  <c r="J16" i="46"/>
  <c r="J29" i="46"/>
  <c r="J67" i="46"/>
  <c r="J42" i="46"/>
  <c r="H104" i="47"/>
  <c r="J37" i="46"/>
  <c r="J20" i="46"/>
  <c r="J50" i="46"/>
  <c r="J13" i="46"/>
  <c r="J41" i="46"/>
  <c r="J28" i="46"/>
  <c r="J60" i="46"/>
  <c r="J15" i="46"/>
  <c r="J23" i="46"/>
  <c r="J31" i="46"/>
  <c r="J39" i="46"/>
  <c r="J46" i="46"/>
  <c r="J55" i="46"/>
  <c r="J66" i="46"/>
  <c r="J22" i="46"/>
  <c r="J30" i="46"/>
  <c r="J38" i="46"/>
  <c r="J43" i="46"/>
  <c r="J54" i="46"/>
  <c r="J62" i="46"/>
  <c r="G65" i="47"/>
  <c r="J6" i="46"/>
  <c r="J17" i="46"/>
  <c r="J25" i="46"/>
  <c r="J33" i="46"/>
  <c r="J49" i="46"/>
  <c r="J47" i="46"/>
  <c r="J57" i="46"/>
  <c r="J65" i="46"/>
  <c r="J24" i="46"/>
  <c r="J32" i="46"/>
  <c r="J40" i="46"/>
  <c r="J45" i="46"/>
  <c r="J56" i="46"/>
  <c r="J63" i="46"/>
  <c r="J18" i="46"/>
  <c r="J11" i="46"/>
  <c r="J19" i="46"/>
  <c r="J27" i="46"/>
  <c r="J35" i="46"/>
  <c r="J52" i="46"/>
  <c r="J51" i="46"/>
  <c r="J59" i="46"/>
  <c r="J64" i="46"/>
  <c r="J26" i="46"/>
  <c r="J34" i="46"/>
  <c r="J48" i="46"/>
  <c r="J44" i="46"/>
  <c r="J58" i="46"/>
  <c r="J61" i="46"/>
  <c r="J12" i="46"/>
  <c r="J10" i="46"/>
  <c r="J28" i="47"/>
  <c r="J143" i="47"/>
  <c r="J123" i="47"/>
  <c r="J99" i="47"/>
  <c r="J79" i="47"/>
  <c r="J59" i="47"/>
  <c r="J35" i="47"/>
  <c r="J15" i="47"/>
  <c r="H44" i="47"/>
  <c r="G144" i="47"/>
  <c r="G26" i="47"/>
  <c r="G29" i="47"/>
  <c r="G125" i="47"/>
  <c r="G146" i="47"/>
  <c r="G137" i="47"/>
  <c r="J69" i="47"/>
  <c r="J53" i="47"/>
  <c r="J37" i="47"/>
  <c r="J21" i="47"/>
  <c r="J144" i="47"/>
  <c r="J128" i="47"/>
  <c r="J112" i="47"/>
  <c r="J96" i="47"/>
  <c r="J80" i="47"/>
  <c r="J64" i="47"/>
  <c r="J48" i="47"/>
  <c r="J32" i="47"/>
  <c r="J16" i="47"/>
  <c r="J135" i="47"/>
  <c r="J119" i="47"/>
  <c r="J103" i="47"/>
  <c r="J87" i="47"/>
  <c r="J71" i="47"/>
  <c r="J55" i="47"/>
  <c r="J39" i="47"/>
  <c r="J23" i="47"/>
  <c r="H118" i="47"/>
  <c r="H83" i="47"/>
  <c r="H49" i="47"/>
  <c r="H112" i="47"/>
  <c r="H73" i="47"/>
  <c r="H52" i="46"/>
  <c r="H15" i="46"/>
  <c r="H38" i="46"/>
  <c r="H28" i="46"/>
  <c r="H60" i="46"/>
  <c r="H65" i="46"/>
  <c r="H59" i="46"/>
  <c r="H12" i="46"/>
  <c r="H16" i="46"/>
  <c r="H39" i="46"/>
  <c r="H29" i="46"/>
  <c r="H63" i="46"/>
  <c r="H23" i="46"/>
  <c r="H33" i="46"/>
  <c r="H61" i="46"/>
  <c r="H22" i="46"/>
  <c r="H42" i="46"/>
  <c r="H57" i="46"/>
  <c r="H19" i="46"/>
  <c r="G42" i="47"/>
  <c r="G34" i="47"/>
  <c r="G41" i="47"/>
  <c r="G73" i="47"/>
  <c r="H66" i="46"/>
  <c r="H55" i="46"/>
  <c r="H56" i="46"/>
  <c r="H37" i="46"/>
  <c r="H21" i="46"/>
  <c r="H46" i="46"/>
  <c r="H31" i="46"/>
  <c r="H18" i="46"/>
  <c r="H14" i="46"/>
  <c r="H58" i="46"/>
  <c r="H45" i="46"/>
  <c r="H49" i="46"/>
  <c r="H25" i="46"/>
  <c r="H27" i="46"/>
  <c r="H6" i="46"/>
  <c r="H54" i="46"/>
  <c r="H47" i="46"/>
  <c r="H32" i="46"/>
  <c r="H11" i="46"/>
  <c r="H48" i="46"/>
  <c r="H44" i="46"/>
  <c r="H67" i="46"/>
  <c r="H53" i="46"/>
  <c r="H50" i="46"/>
  <c r="H36" i="46"/>
  <c r="H20" i="46"/>
  <c r="H43" i="46"/>
  <c r="H30" i="46"/>
  <c r="H17" i="46"/>
  <c r="H13" i="46"/>
  <c r="H62" i="46"/>
  <c r="H40" i="46"/>
  <c r="H24" i="46"/>
  <c r="H26" i="46"/>
  <c r="H18" i="47"/>
  <c r="H42" i="47"/>
  <c r="H140" i="47"/>
  <c r="H131" i="47"/>
  <c r="H67" i="47"/>
  <c r="H33" i="47"/>
  <c r="H28" i="47"/>
  <c r="H132" i="47"/>
  <c r="H141" i="47"/>
  <c r="H62" i="47"/>
  <c r="H66" i="47"/>
  <c r="H76" i="47"/>
  <c r="H115" i="47"/>
  <c r="H35" i="47"/>
  <c r="H17" i="47"/>
  <c r="H12" i="47"/>
  <c r="H46" i="47"/>
  <c r="H93" i="47"/>
  <c r="H144" i="47"/>
  <c r="H97" i="47"/>
  <c r="H99" i="47"/>
  <c r="H65" i="47"/>
  <c r="H60" i="47"/>
  <c r="H74" i="47"/>
  <c r="H84" i="47"/>
  <c r="H121" i="47"/>
  <c r="H109" i="47"/>
  <c r="H30" i="47"/>
  <c r="H10" i="47"/>
  <c r="H54" i="47"/>
  <c r="H81" i="47"/>
  <c r="H102" i="47"/>
  <c r="H124" i="47"/>
  <c r="H145" i="47"/>
  <c r="H143" i="47"/>
  <c r="H127" i="47"/>
  <c r="H111" i="47"/>
  <c r="H95" i="47"/>
  <c r="H79" i="47"/>
  <c r="H59" i="47"/>
  <c r="H27" i="47"/>
  <c r="H61" i="47"/>
  <c r="H45" i="47"/>
  <c r="H29" i="47"/>
  <c r="H13" i="47"/>
  <c r="H56" i="47"/>
  <c r="H40" i="47"/>
  <c r="H24" i="47"/>
  <c r="H39" i="47"/>
  <c r="H82" i="47"/>
  <c r="H110" i="47"/>
  <c r="H138" i="47"/>
  <c r="H58" i="47"/>
  <c r="H90" i="47"/>
  <c r="H120" i="47"/>
  <c r="H148" i="47"/>
  <c r="H14" i="47"/>
  <c r="H72" i="47"/>
  <c r="H100" i="47"/>
  <c r="H128" i="47"/>
  <c r="G53" i="47"/>
  <c r="G25" i="47"/>
  <c r="H88" i="47"/>
  <c r="H38" i="47"/>
  <c r="H15" i="47"/>
  <c r="H23" i="47"/>
  <c r="H51" i="46"/>
  <c r="H34" i="46"/>
  <c r="H10" i="46"/>
  <c r="H64" i="46"/>
  <c r="H35" i="46"/>
  <c r="H22" i="47"/>
  <c r="H63" i="47"/>
  <c r="H86" i="47"/>
  <c r="H108" i="47"/>
  <c r="H129" i="47"/>
  <c r="H139" i="47"/>
  <c r="H123" i="47"/>
  <c r="H107" i="47"/>
  <c r="H91" i="47"/>
  <c r="H75" i="47"/>
  <c r="H51" i="47"/>
  <c r="H19" i="47"/>
  <c r="H57" i="47"/>
  <c r="H41" i="47"/>
  <c r="H25" i="47"/>
  <c r="H6" i="47"/>
  <c r="H52" i="47"/>
  <c r="H36" i="47"/>
  <c r="H20" i="47"/>
  <c r="H55" i="47"/>
  <c r="H89" i="47"/>
  <c r="H117" i="47"/>
  <c r="H146" i="47"/>
  <c r="H69" i="47"/>
  <c r="H98" i="47"/>
  <c r="H126" i="47"/>
  <c r="H34" i="47"/>
  <c r="H78" i="47"/>
  <c r="H106" i="47"/>
  <c r="H136" i="47"/>
  <c r="H50" i="47"/>
  <c r="H130" i="47"/>
  <c r="H116" i="47"/>
  <c r="H31" i="47"/>
  <c r="H70" i="47"/>
  <c r="H92" i="47"/>
  <c r="H113" i="47"/>
  <c r="H134" i="47"/>
  <c r="H135" i="47"/>
  <c r="H119" i="47"/>
  <c r="H103" i="47"/>
  <c r="H87" i="47"/>
  <c r="H71" i="47"/>
  <c r="H43" i="47"/>
  <c r="H11" i="47"/>
  <c r="H53" i="47"/>
  <c r="H37" i="47"/>
  <c r="H21" i="47"/>
  <c r="H64" i="47"/>
  <c r="H48" i="47"/>
  <c r="H32" i="47"/>
  <c r="H16" i="47"/>
  <c r="H68" i="47"/>
  <c r="H96" i="47"/>
  <c r="H125" i="47"/>
  <c r="H26" i="47"/>
  <c r="H77" i="47"/>
  <c r="H105" i="47"/>
  <c r="H133" i="47"/>
  <c r="H47" i="47"/>
  <c r="H85" i="47"/>
  <c r="H114" i="47"/>
  <c r="H142" i="47"/>
  <c r="H137" i="47"/>
  <c r="H101" i="47"/>
  <c r="H80" i="47"/>
  <c r="H122" i="47"/>
  <c r="G47" i="47"/>
  <c r="G63" i="47"/>
  <c r="G79" i="47"/>
  <c r="G95" i="47"/>
  <c r="G111" i="47"/>
  <c r="G127" i="47"/>
  <c r="G143" i="47"/>
  <c r="G20" i="47"/>
  <c r="G36" i="47"/>
  <c r="G52" i="47"/>
  <c r="G68" i="47"/>
  <c r="G84" i="47"/>
  <c r="G100" i="47"/>
  <c r="G116" i="47"/>
  <c r="G132" i="47"/>
  <c r="G38" i="47"/>
  <c r="G70" i="47"/>
  <c r="G102" i="47"/>
  <c r="G134" i="47"/>
  <c r="G18" i="47"/>
  <c r="G74" i="47"/>
  <c r="G130" i="47"/>
  <c r="G133" i="47"/>
  <c r="G90" i="47"/>
  <c r="G49" i="47"/>
  <c r="G11" i="47"/>
  <c r="G66" i="47"/>
  <c r="G138" i="47"/>
  <c r="G93" i="47"/>
  <c r="G129" i="47"/>
  <c r="G97" i="47"/>
  <c r="G77" i="47"/>
  <c r="G13" i="47"/>
  <c r="G114" i="47"/>
  <c r="G21" i="47"/>
  <c r="G121" i="47"/>
  <c r="G98" i="47"/>
  <c r="G10" i="47"/>
  <c r="G136" i="47"/>
  <c r="G149" i="47"/>
  <c r="G57" i="47"/>
  <c r="G82" i="47"/>
  <c r="F6" i="47"/>
  <c r="F11" i="47"/>
  <c r="F13" i="47"/>
  <c r="F15" i="47"/>
  <c r="F17" i="47"/>
  <c r="F19" i="47"/>
  <c r="F21" i="47"/>
  <c r="F23" i="47"/>
  <c r="F25" i="47"/>
  <c r="F27" i="47"/>
  <c r="F29" i="47"/>
  <c r="F31" i="47"/>
  <c r="F33" i="47"/>
  <c r="F35" i="47"/>
  <c r="F37" i="47"/>
  <c r="F39" i="47"/>
  <c r="F41" i="47"/>
  <c r="F43" i="47"/>
  <c r="F45" i="47"/>
  <c r="F47" i="47"/>
  <c r="F49" i="47"/>
  <c r="F51" i="47"/>
  <c r="F53" i="47"/>
  <c r="F55" i="47"/>
  <c r="F57" i="47"/>
  <c r="F59" i="47"/>
  <c r="F61" i="47"/>
  <c r="F63" i="47"/>
  <c r="F65" i="47"/>
  <c r="F67" i="47"/>
  <c r="F69" i="47"/>
  <c r="F71" i="47"/>
  <c r="F73" i="47"/>
  <c r="F75" i="47"/>
  <c r="F77" i="47"/>
  <c r="F79" i="47"/>
  <c r="F81" i="47"/>
  <c r="F83" i="47"/>
  <c r="F85" i="47"/>
  <c r="F87" i="47"/>
  <c r="F89" i="47"/>
  <c r="F91" i="47"/>
  <c r="F93" i="47"/>
  <c r="F95" i="47"/>
  <c r="F97" i="47"/>
  <c r="F99" i="47"/>
  <c r="F101" i="47"/>
  <c r="F103" i="47"/>
  <c r="F105" i="47"/>
  <c r="F107" i="47"/>
  <c r="F109" i="47"/>
  <c r="F111" i="47"/>
  <c r="F113" i="47"/>
  <c r="F115" i="47"/>
  <c r="F117" i="47"/>
  <c r="F119" i="47"/>
  <c r="F121" i="47"/>
  <c r="F123" i="47"/>
  <c r="F125" i="47"/>
  <c r="F127" i="47"/>
  <c r="F129" i="47"/>
  <c r="F131" i="47"/>
  <c r="F133" i="47"/>
  <c r="F135" i="47"/>
  <c r="F137" i="47"/>
  <c r="F139" i="47"/>
  <c r="F141" i="47"/>
  <c r="F143" i="47"/>
  <c r="F145" i="47"/>
  <c r="F147" i="47"/>
  <c r="F149" i="47"/>
  <c r="F12" i="47"/>
  <c r="F16" i="47"/>
  <c r="F20" i="47"/>
  <c r="F24" i="47"/>
  <c r="F28" i="47"/>
  <c r="F32" i="47"/>
  <c r="F36" i="47"/>
  <c r="F40" i="47"/>
  <c r="F44" i="47"/>
  <c r="F48" i="47"/>
  <c r="F52" i="47"/>
  <c r="F56" i="47"/>
  <c r="F60" i="47"/>
  <c r="F64" i="47"/>
  <c r="F68" i="47"/>
  <c r="F72" i="47"/>
  <c r="F76" i="47"/>
  <c r="F80" i="47"/>
  <c r="F84" i="47"/>
  <c r="F88" i="47"/>
  <c r="F92" i="47"/>
  <c r="F96" i="47"/>
  <c r="F100" i="47"/>
  <c r="F104" i="47"/>
  <c r="F108" i="47"/>
  <c r="F112" i="47"/>
  <c r="F116" i="47"/>
  <c r="F120" i="47"/>
  <c r="F124" i="47"/>
  <c r="F128" i="47"/>
  <c r="F132" i="47"/>
  <c r="F136" i="47"/>
  <c r="F140" i="47"/>
  <c r="F144" i="47"/>
  <c r="F148" i="47"/>
  <c r="F22" i="47"/>
  <c r="F38" i="47"/>
  <c r="F54" i="47"/>
  <c r="F70" i="47"/>
  <c r="F86" i="47"/>
  <c r="F102" i="47"/>
  <c r="F118" i="47"/>
  <c r="F134" i="47"/>
  <c r="F10" i="47"/>
  <c r="F106" i="47"/>
  <c r="F18" i="47"/>
  <c r="F34" i="47"/>
  <c r="F50" i="47"/>
  <c r="F66" i="47"/>
  <c r="F82" i="47"/>
  <c r="F98" i="47"/>
  <c r="F114" i="47"/>
  <c r="F130" i="47"/>
  <c r="F146" i="47"/>
  <c r="F14" i="47"/>
  <c r="F30" i="47"/>
  <c r="F46" i="47"/>
  <c r="F62" i="47"/>
  <c r="F78" i="47"/>
  <c r="F94" i="47"/>
  <c r="F110" i="47"/>
  <c r="F126" i="47"/>
  <c r="F142" i="47"/>
  <c r="F26" i="47"/>
  <c r="F42" i="47"/>
  <c r="F58" i="47"/>
  <c r="F74" i="47"/>
  <c r="F90" i="47"/>
  <c r="F122" i="47"/>
  <c r="F138" i="47"/>
  <c r="E11" i="47"/>
  <c r="E13" i="47"/>
  <c r="E15" i="47"/>
  <c r="E17" i="47"/>
  <c r="E19" i="47"/>
  <c r="E21" i="47"/>
  <c r="E23" i="47"/>
  <c r="E25" i="47"/>
  <c r="E27" i="47"/>
  <c r="E29" i="47"/>
  <c r="E31" i="47"/>
  <c r="E33" i="47"/>
  <c r="E35" i="47"/>
  <c r="E37" i="47"/>
  <c r="E39" i="47"/>
  <c r="E41" i="47"/>
  <c r="E43" i="47"/>
  <c r="E45" i="47"/>
  <c r="E47" i="47"/>
  <c r="E49" i="47"/>
  <c r="E51" i="47"/>
  <c r="E53" i="47"/>
  <c r="E55" i="47"/>
  <c r="E57" i="47"/>
  <c r="E59" i="47"/>
  <c r="E61" i="47"/>
  <c r="E63" i="47"/>
  <c r="E65" i="47"/>
  <c r="E67" i="47"/>
  <c r="E69" i="47"/>
  <c r="E71" i="47"/>
  <c r="E73" i="47"/>
  <c r="E75" i="47"/>
  <c r="E77" i="47"/>
  <c r="E79" i="47"/>
  <c r="E81" i="47"/>
  <c r="E83" i="47"/>
  <c r="E85" i="47"/>
  <c r="E87" i="47"/>
  <c r="E89" i="47"/>
  <c r="E91" i="47"/>
  <c r="E93" i="47"/>
  <c r="E95" i="47"/>
  <c r="E97" i="47"/>
  <c r="E99" i="47"/>
  <c r="E101" i="47"/>
  <c r="E103" i="47"/>
  <c r="E105" i="47"/>
  <c r="E107" i="47"/>
  <c r="E109" i="47"/>
  <c r="E111" i="47"/>
  <c r="E113" i="47"/>
  <c r="E115" i="47"/>
  <c r="E117" i="47"/>
  <c r="E119" i="47"/>
  <c r="E121" i="47"/>
  <c r="E123" i="47"/>
  <c r="E125" i="47"/>
  <c r="E127" i="47"/>
  <c r="E129" i="47"/>
  <c r="E131" i="47"/>
  <c r="E133" i="47"/>
  <c r="E135" i="47"/>
  <c r="E137" i="47"/>
  <c r="E139" i="47"/>
  <c r="E141" i="47"/>
  <c r="E143" i="47"/>
  <c r="E145" i="47"/>
  <c r="E147" i="47"/>
  <c r="E149" i="47"/>
  <c r="E12" i="47"/>
  <c r="E18" i="47"/>
  <c r="E28" i="47"/>
  <c r="E34" i="47"/>
  <c r="E44" i="47"/>
  <c r="E50" i="47"/>
  <c r="E60" i="47"/>
  <c r="E66" i="47"/>
  <c r="E76" i="47"/>
  <c r="E82" i="47"/>
  <c r="E92" i="47"/>
  <c r="E98" i="47"/>
  <c r="E108" i="47"/>
  <c r="E114" i="47"/>
  <c r="E124" i="47"/>
  <c r="E130" i="47"/>
  <c r="E140" i="47"/>
  <c r="E146" i="47"/>
  <c r="E16" i="47"/>
  <c r="E80" i="47"/>
  <c r="E96" i="47"/>
  <c r="E118" i="47"/>
  <c r="E128" i="47"/>
  <c r="E144" i="47"/>
  <c r="E14" i="47"/>
  <c r="E24" i="47"/>
  <c r="E30" i="47"/>
  <c r="E40" i="47"/>
  <c r="E46" i="47"/>
  <c r="E56" i="47"/>
  <c r="E62" i="47"/>
  <c r="E72" i="47"/>
  <c r="E78" i="47"/>
  <c r="E88" i="47"/>
  <c r="E94" i="47"/>
  <c r="E104" i="47"/>
  <c r="E110" i="47"/>
  <c r="E120" i="47"/>
  <c r="E126" i="47"/>
  <c r="E136" i="47"/>
  <c r="E142" i="47"/>
  <c r="E20" i="47"/>
  <c r="E26" i="47"/>
  <c r="E36" i="47"/>
  <c r="E42" i="47"/>
  <c r="E52" i="47"/>
  <c r="E58" i="47"/>
  <c r="E68" i="47"/>
  <c r="E74" i="47"/>
  <c r="E84" i="47"/>
  <c r="E90" i="47"/>
  <c r="E100" i="47"/>
  <c r="E106" i="47"/>
  <c r="E116" i="47"/>
  <c r="E122" i="47"/>
  <c r="E132" i="47"/>
  <c r="E138" i="47"/>
  <c r="E148" i="47"/>
  <c r="E22" i="47"/>
  <c r="E32" i="47"/>
  <c r="E38" i="47"/>
  <c r="E48" i="47"/>
  <c r="E54" i="47"/>
  <c r="E64" i="47"/>
  <c r="E70" i="47"/>
  <c r="E86" i="47"/>
  <c r="E102" i="47"/>
  <c r="E112" i="47"/>
  <c r="E134" i="47"/>
  <c r="E10" i="47"/>
  <c r="E6" i="47" l="1"/>
  <c r="I26" i="33" l="1"/>
  <c r="H26" i="33"/>
  <c r="H18" i="33"/>
  <c r="I18" i="33"/>
  <c r="F3" i="33" l="1"/>
  <c r="F28" i="33" s="1"/>
  <c r="G3" i="33"/>
  <c r="G28" i="33" s="1"/>
  <c r="E3" i="33" l="1"/>
  <c r="E10" i="33" s="1"/>
  <c r="G11" i="33"/>
  <c r="G15" i="33"/>
  <c r="G22" i="33"/>
  <c r="G26" i="33"/>
  <c r="G30" i="33"/>
  <c r="G20" i="33"/>
  <c r="G19" i="33"/>
  <c r="G27" i="33"/>
  <c r="G14" i="33"/>
  <c r="G18" i="33"/>
  <c r="G21" i="33"/>
  <c r="G25" i="33"/>
  <c r="G29" i="33"/>
  <c r="G13" i="33"/>
  <c r="G17" i="33"/>
  <c r="G24" i="33"/>
  <c r="G12" i="33"/>
  <c r="G16" i="33"/>
  <c r="G23" i="33"/>
  <c r="G31" i="33"/>
  <c r="F14" i="33"/>
  <c r="F18" i="33"/>
  <c r="F21" i="33"/>
  <c r="F25" i="33"/>
  <c r="F29" i="33"/>
  <c r="F12" i="33"/>
  <c r="F16" i="33"/>
  <c r="F23" i="33"/>
  <c r="F31" i="33"/>
  <c r="F11" i="33"/>
  <c r="F15" i="33"/>
  <c r="F22" i="33"/>
  <c r="F30" i="33"/>
  <c r="F13" i="33"/>
  <c r="F17" i="33"/>
  <c r="F20" i="33"/>
  <c r="F24" i="33"/>
  <c r="F19" i="33"/>
  <c r="F27" i="33"/>
  <c r="F26" i="33"/>
  <c r="F10" i="33"/>
  <c r="G32" i="33"/>
  <c r="G10" i="33"/>
  <c r="F32" i="33"/>
  <c r="I17" i="33"/>
  <c r="G6" i="33"/>
  <c r="I31" i="33"/>
  <c r="H31" i="33"/>
  <c r="I30" i="33"/>
  <c r="H30" i="33"/>
  <c r="I29" i="33"/>
  <c r="H29" i="33"/>
  <c r="I21" i="33"/>
  <c r="H21" i="33"/>
  <c r="I20" i="33"/>
  <c r="H20" i="33"/>
  <c r="H24" i="33"/>
  <c r="I24" i="33"/>
  <c r="H17" i="33"/>
  <c r="I16" i="33"/>
  <c r="H16" i="33"/>
  <c r="I32" i="33"/>
  <c r="H32" i="33"/>
  <c r="I19" i="33"/>
  <c r="H19" i="33"/>
  <c r="I27" i="33"/>
  <c r="H27" i="33"/>
  <c r="E24" i="33" l="1"/>
  <c r="E28" i="33"/>
  <c r="E30" i="33"/>
  <c r="E16" i="33"/>
  <c r="E20" i="33"/>
  <c r="E22" i="33"/>
  <c r="E12" i="33"/>
  <c r="E17" i="33"/>
  <c r="E31" i="33"/>
  <c r="E26" i="33"/>
  <c r="E29" i="33"/>
  <c r="E27" i="33"/>
  <c r="E32" i="33"/>
  <c r="E21" i="33"/>
  <c r="E15" i="33"/>
  <c r="E23" i="33"/>
  <c r="E25" i="33"/>
  <c r="E13" i="33"/>
  <c r="E14" i="33"/>
  <c r="E11" i="33"/>
  <c r="E19" i="33"/>
  <c r="E18" i="33"/>
  <c r="F6" i="33"/>
  <c r="E6" i="33"/>
</calcChain>
</file>

<file path=xl/sharedStrings.xml><?xml version="1.0" encoding="utf-8"?>
<sst xmlns="http://schemas.openxmlformats.org/spreadsheetml/2006/main" count="1454" uniqueCount="534">
  <si>
    <t>NO</t>
  </si>
  <si>
    <t>NAMA TINDAKAN</t>
  </si>
  <si>
    <t>Pemeriksaan berbadan sehat dengan laporan tertulis</t>
  </si>
  <si>
    <t>Konsultasi</t>
  </si>
  <si>
    <t>01KST</t>
  </si>
  <si>
    <t>01KST01</t>
  </si>
  <si>
    <t>01KST02</t>
  </si>
  <si>
    <t>01KST03</t>
  </si>
  <si>
    <t>01KST04</t>
  </si>
  <si>
    <t>01KST05</t>
  </si>
  <si>
    <t>01KST06</t>
  </si>
  <si>
    <t>01KST07</t>
  </si>
  <si>
    <t>01KST08</t>
  </si>
  <si>
    <t>01KST09</t>
  </si>
  <si>
    <t>01KST10</t>
  </si>
  <si>
    <t>Penunjang</t>
  </si>
  <si>
    <t>Kontrasepsi</t>
  </si>
  <si>
    <t>Insisi</t>
  </si>
  <si>
    <t>Eksisi</t>
  </si>
  <si>
    <t>Ekstirpasi</t>
  </si>
  <si>
    <t>Kontrasepsi Implan (Tindakan Pasang/ Aff)</t>
  </si>
  <si>
    <t>Kontrasepsi IUD (Tindakan Pasang/ Aff)</t>
  </si>
  <si>
    <t>Sunat Bayi</t>
  </si>
  <si>
    <t>Tindik Bayi</t>
  </si>
  <si>
    <t>Sirkumsisi /Khitan Smart Klamp</t>
  </si>
  <si>
    <t>Sirkumsisi /Khitan Manual</t>
  </si>
  <si>
    <t>Faktor x Std. Konsultasi</t>
  </si>
  <si>
    <t>TARIF DASAR</t>
  </si>
  <si>
    <t>Partus Pervaginam Normal</t>
  </si>
  <si>
    <t>Imunisasi Tetes (non-obat)</t>
  </si>
  <si>
    <t>Keterangan</t>
  </si>
  <si>
    <t>Jakarta, 13 Desember 2017</t>
  </si>
  <si>
    <t>Mengetahui,</t>
  </si>
  <si>
    <t>Dr. Dien Kurtanty, MKM</t>
  </si>
  <si>
    <t>Konsultan Tim Klinik</t>
  </si>
  <si>
    <t>Aan Nazmudin</t>
  </si>
  <si>
    <t>Tim Leader Klinik</t>
  </si>
  <si>
    <t>Diperiksa oleh:</t>
  </si>
  <si>
    <t>Diterima oleh:</t>
  </si>
  <si>
    <t>Manager Unit Klinik</t>
  </si>
  <si>
    <t>ANC</t>
  </si>
  <si>
    <t>02ANC</t>
  </si>
  <si>
    <t>02ANC02</t>
  </si>
  <si>
    <t>02ANC01</t>
  </si>
  <si>
    <t>02ANC03</t>
  </si>
  <si>
    <t>PNC</t>
  </si>
  <si>
    <t>02PNC</t>
  </si>
  <si>
    <t>02PNC01</t>
  </si>
  <si>
    <t>02PNC02</t>
  </si>
  <si>
    <t>02PNC03</t>
  </si>
  <si>
    <t>02PNC04</t>
  </si>
  <si>
    <t>02PNC05</t>
  </si>
  <si>
    <t>02PNC06</t>
  </si>
  <si>
    <t>Kontrasepsi Injeksi</t>
  </si>
  <si>
    <t>02ANC05</t>
  </si>
  <si>
    <t>03KTS</t>
  </si>
  <si>
    <t>03KTS01</t>
  </si>
  <si>
    <t>03KTS02</t>
  </si>
  <si>
    <t>03KTS03</t>
  </si>
  <si>
    <t>03KTS04</t>
  </si>
  <si>
    <t>03KTS05</t>
  </si>
  <si>
    <t>Wil. A</t>
  </si>
  <si>
    <t>- Wil. A: Unit Bisnis Sorong dan Jayapura</t>
  </si>
  <si>
    <t>- Wil. B: Unit Bisnis Balikpapan, Samarinda, Mataram, Kupang, Manado, Ternate, Palu, Makassar, Bali, Batam, dan Tg Pinang</t>
  </si>
  <si>
    <t>- Wil. Non A dan B: Unit Bisnis yang tidak masuk di Wil. A dan Wil. B</t>
  </si>
  <si>
    <t>Wil. B</t>
  </si>
  <si>
    <t>Wil. Non A dan B</t>
  </si>
  <si>
    <t>Sign-Off Master Tindakan dan Tarif Layanan BIDAN</t>
  </si>
  <si>
    <t>Partus Pervaginam dengan Tindakan Emergensi Dasar PONED</t>
  </si>
  <si>
    <r>
      <t xml:space="preserve">PAKET PARTUS </t>
    </r>
    <r>
      <rPr>
        <b/>
        <sz val="11"/>
        <rFont val="Calibri"/>
        <family val="2"/>
        <scheme val="minor"/>
      </rPr>
      <t xml:space="preserve">B </t>
    </r>
    <r>
      <rPr>
        <sz val="11"/>
        <rFont val="Calibri"/>
        <family val="2"/>
        <scheme val="minor"/>
      </rPr>
      <t>(Partus pervaginam normal, kunjungan nifas 5 hari, 1x imunisasi (non-obat), tindik/ sunat, cinderamata)</t>
    </r>
  </si>
  <si>
    <r>
      <t xml:space="preserve">PAKET PARTUS </t>
    </r>
    <r>
      <rPr>
        <b/>
        <sz val="11"/>
        <rFont val="Calibri"/>
        <family val="2"/>
        <scheme val="minor"/>
      </rPr>
      <t xml:space="preserve">A </t>
    </r>
    <r>
      <rPr>
        <sz val="11"/>
        <rFont val="Calibri"/>
        <family val="2"/>
        <scheme val="minor"/>
      </rPr>
      <t>(Partus pervaginam normal, kunjungan nifas 3 hari, 1x imunisasi (non-obat), tindik/ sunat)</t>
    </r>
  </si>
  <si>
    <t>Nama Group Tind.</t>
  </si>
  <si>
    <t>Kode Group Tind.</t>
  </si>
  <si>
    <t>Kode Tind.</t>
  </si>
  <si>
    <t>Kontrasepsi Pil (oral)</t>
  </si>
  <si>
    <t>Dokter Umum-Konsultasi Tatap Muka</t>
  </si>
  <si>
    <t>Bidan-Konsultasi Tatap Muka</t>
  </si>
  <si>
    <t>TARIF DASAR KONSULTASI</t>
  </si>
  <si>
    <t>Pemeriksaan Antenatal Care (ANC) pasien BARU</t>
  </si>
  <si>
    <t>Pemeriksaan Antenatal Care (ANC) pasien LAMA</t>
  </si>
  <si>
    <t>Pelayanan Tindakan Pasca Persalinan PONED (Kontrol PNC + Ganti verban Post SC+ Perawatan Luka)</t>
  </si>
  <si>
    <t>02PNC07</t>
  </si>
  <si>
    <t>Pijat Bayi /per jam</t>
  </si>
  <si>
    <t>Paket Pemeriksaan ANC (4 kali pemeriksaan)</t>
  </si>
  <si>
    <t>Paket Pemeriksaan PNC (4 kali pemeriksaan)</t>
  </si>
  <si>
    <t>Pemeriksaan Post Natal Care (PNC) pasien BARU</t>
  </si>
  <si>
    <t>Pemeriksaan Post Natal Care (PNC) pasien LAMA</t>
  </si>
  <si>
    <t>02PNC08</t>
  </si>
  <si>
    <t>ComSoon</t>
  </si>
  <si>
    <t>Tatap Muka</t>
  </si>
  <si>
    <t>Chatting</t>
  </si>
  <si>
    <t>Telepon</t>
  </si>
  <si>
    <t>Video Call</t>
  </si>
  <si>
    <t>Pelayanan Pra-rujukan pada Komplikasi Kebidanan dan /atau Neonatal</t>
  </si>
  <si>
    <t>Pelayanan KB metode Operasi Pria (KBMOP) /Vasektomi</t>
  </si>
  <si>
    <t>TARIF PASIEN UMUM</t>
  </si>
  <si>
    <t>TARIF PASIEN BPJS KESEHATAN</t>
  </si>
  <si>
    <t>TARIF HOMECARE</t>
  </si>
  <si>
    <t>Konseling Berhenti Merokok</t>
  </si>
  <si>
    <t>Prosthodontic</t>
  </si>
  <si>
    <t>GTC Metal Full Crown</t>
  </si>
  <si>
    <t>Periodontic</t>
  </si>
  <si>
    <t>Buka Jahitan</t>
  </si>
  <si>
    <t>Orthodontic</t>
  </si>
  <si>
    <t>Kontrol Removeable</t>
  </si>
  <si>
    <t>Pemeriksaan /Premedikasi</t>
  </si>
  <si>
    <t>Rongent Periapikal</t>
  </si>
  <si>
    <t>Fit /Fissure Sealant</t>
  </si>
  <si>
    <t>/per gigi</t>
  </si>
  <si>
    <t>Satuan Tindakan</t>
  </si>
  <si>
    <t>Replantasi</t>
  </si>
  <si>
    <t>/per rahang</t>
  </si>
  <si>
    <t>/per 1-3 gigi</t>
  </si>
  <si>
    <t>GTC Crown Komposite</t>
  </si>
  <si>
    <t>Curretage</t>
  </si>
  <si>
    <t>/plat</t>
  </si>
  <si>
    <t>/per elemen</t>
  </si>
  <si>
    <t>Bruxism Apliance</t>
  </si>
  <si>
    <t>Steel/Metal Denture gigi berikutnya</t>
  </si>
  <si>
    <t>/per element</t>
  </si>
  <si>
    <t>Kontrol Bedah</t>
  </si>
  <si>
    <t>Perawatan Saluran Akar (mudah)</t>
  </si>
  <si>
    <t>02EDD</t>
  </si>
  <si>
    <t>02EDD01</t>
  </si>
  <si>
    <t>02EDD02</t>
  </si>
  <si>
    <t>02EDD03</t>
  </si>
  <si>
    <t>02EDD04</t>
  </si>
  <si>
    <t>02EDD05</t>
  </si>
  <si>
    <t>02EDD06</t>
  </si>
  <si>
    <t>02EDD07</t>
  </si>
  <si>
    <t>02EDD08</t>
  </si>
  <si>
    <t>02EDD09</t>
  </si>
  <si>
    <t>02EDD10</t>
  </si>
  <si>
    <t>02EDD11</t>
  </si>
  <si>
    <t>02EDD12</t>
  </si>
  <si>
    <t>02EDD13</t>
  </si>
  <si>
    <t>02EDD14</t>
  </si>
  <si>
    <t>Pulp Capping + Lining GIC (mudah)</t>
  </si>
  <si>
    <t>Tumpatan Sementara (mudah)</t>
  </si>
  <si>
    <t>Tumpatan Amalgam (mudah)</t>
  </si>
  <si>
    <t>Perawatan Saluran Akar (sulit)</t>
  </si>
  <si>
    <t>Pulp Capping + Lining GIC (sulit)</t>
  </si>
  <si>
    <t>Tumpatan Sementara (sulit)</t>
  </si>
  <si>
    <t>Tumpatan Amalgam (sulit)</t>
  </si>
  <si>
    <t>Tumpatan GIC (mudah)</t>
  </si>
  <si>
    <t>Tumpatan GIC (sulit)</t>
  </si>
  <si>
    <t>Tumpatan LC /Sinar /LC Warna (sulit)</t>
  </si>
  <si>
    <t>Tumpatan LC /Sinar /LC Warna (mudah)</t>
  </si>
  <si>
    <t>02EDD15</t>
  </si>
  <si>
    <t>Veneer Komposit /Direct (mudah)</t>
  </si>
  <si>
    <t>Veneer Komposit /Direct (sulit)</t>
  </si>
  <si>
    <t>Bleaching (mudah)</t>
  </si>
  <si>
    <t>Bleaching (sulit)</t>
  </si>
  <si>
    <t>Bleaching Full (mudah)</t>
  </si>
  <si>
    <t>Bleaching Full (sulit)</t>
  </si>
  <si>
    <t>Aplikasi Fluoride (sulit)</t>
  </si>
  <si>
    <t>Aplikasi Fluoride (mudah)</t>
  </si>
  <si>
    <t>Vital Pupectomy (mudah)</t>
  </si>
  <si>
    <t>PIN (mudah)</t>
  </si>
  <si>
    <t>Vital Pupectomy (sulit)</t>
  </si>
  <si>
    <t>PIN (sulit)</t>
  </si>
  <si>
    <t>02EDD16</t>
  </si>
  <si>
    <t>02EDD17</t>
  </si>
  <si>
    <t>02EDD18</t>
  </si>
  <si>
    <t>02EDD19</t>
  </si>
  <si>
    <t>02EDD20</t>
  </si>
  <si>
    <t>02EDD21</t>
  </si>
  <si>
    <t>02EDD22</t>
  </si>
  <si>
    <t>02EDD23</t>
  </si>
  <si>
    <t>02EDD24</t>
  </si>
  <si>
    <t>02EDD25</t>
  </si>
  <si>
    <t>03PTD</t>
  </si>
  <si>
    <t>Steel/Metal Denture (mudah)</t>
  </si>
  <si>
    <t>Space Maintainer (mudah)</t>
  </si>
  <si>
    <t>Bruxism Apliance (mudah)</t>
  </si>
  <si>
    <t>GTC Jacket Crown Porcelain (mudah)</t>
  </si>
  <si>
    <t>GTC Bridge (mudah)</t>
  </si>
  <si>
    <t>GTC InLay /UpLay /OnLay (mudah)</t>
  </si>
  <si>
    <t>GTC Crown Ceramic /Veneer  Indirect (mudah)</t>
  </si>
  <si>
    <t>GTC PIN (mudah)</t>
  </si>
  <si>
    <t>GTC Indirect Ceramic Veneer (mudah)</t>
  </si>
  <si>
    <t>Steel/Metal Denture (sulit)</t>
  </si>
  <si>
    <t>Space Maintainer (sulit)</t>
  </si>
  <si>
    <t>GTC Jacket Crown Porcelain (sulit)</t>
  </si>
  <si>
    <t>GTC Bridge (sulit)</t>
  </si>
  <si>
    <t>GTC InLay /UpLay /OnLay (sulit)</t>
  </si>
  <si>
    <t>GTC Crown Ceramic /Veneer  Indirect (sulit)</t>
  </si>
  <si>
    <t>GTC PIN (sulit)</t>
  </si>
  <si>
    <t>GTC Indirect Ceramic Veneer (sulit)</t>
  </si>
  <si>
    <t>GTC Indirect Ceramic Veneer (sedang)</t>
  </si>
  <si>
    <t>GTC Crown Ceramic /Veneer  Indirect (sedang)</t>
  </si>
  <si>
    <t>GTC InLay /UpLay /OnLay (sedang)</t>
  </si>
  <si>
    <t>GTC Jacket Crown Porcelain (sedang)</t>
  </si>
  <si>
    <t>GTC Bridge (sedang)</t>
  </si>
  <si>
    <t>03PTD01</t>
  </si>
  <si>
    <t>03PTD02</t>
  </si>
  <si>
    <t>03PTD03</t>
  </si>
  <si>
    <t>03PTD04</t>
  </si>
  <si>
    <t>03PTD05</t>
  </si>
  <si>
    <t>03PTD06</t>
  </si>
  <si>
    <t>03PTD07</t>
  </si>
  <si>
    <t>03PTD08</t>
  </si>
  <si>
    <t>03PTD09</t>
  </si>
  <si>
    <t>03PTD10</t>
  </si>
  <si>
    <t>03PTD11</t>
  </si>
  <si>
    <t>03PTD12</t>
  </si>
  <si>
    <t>03PTD13</t>
  </si>
  <si>
    <t>03PTD14</t>
  </si>
  <si>
    <t>03PTD15</t>
  </si>
  <si>
    <t>03PTD16</t>
  </si>
  <si>
    <t>03PTD17</t>
  </si>
  <si>
    <t>03PTD18</t>
  </si>
  <si>
    <t>03PTD19</t>
  </si>
  <si>
    <t>03PTD20</t>
  </si>
  <si>
    <t>03PTD21</t>
  </si>
  <si>
    <t>03PTD22</t>
  </si>
  <si>
    <t>03PTD23</t>
  </si>
  <si>
    <t>03PTD24</t>
  </si>
  <si>
    <t>03PTD25</t>
  </si>
  <si>
    <t>03PTD26</t>
  </si>
  <si>
    <t>03PTD27</t>
  </si>
  <si>
    <t>03PTD28</t>
  </si>
  <si>
    <t>03PTD29</t>
  </si>
  <si>
    <t>03PTD30</t>
  </si>
  <si>
    <t>03PTD31</t>
  </si>
  <si>
    <t>03PTD32</t>
  </si>
  <si>
    <t>03PTD33</t>
  </si>
  <si>
    <t>03PTD34</t>
  </si>
  <si>
    <t>03PTD35</t>
  </si>
  <si>
    <t>03PTD36</t>
  </si>
  <si>
    <t>Scalling (mudah)</t>
  </si>
  <si>
    <t>Scalling + Root Planning (mudah)</t>
  </si>
  <si>
    <t>Drainase Abses Periodontal (mudah)</t>
  </si>
  <si>
    <t>Splinting (mudah)</t>
  </si>
  <si>
    <t>Scalling (sulit)</t>
  </si>
  <si>
    <t>Scalling + Root Planning (sulit)</t>
  </si>
  <si>
    <t>Drainase Abses Periodontal (sulit)</t>
  </si>
  <si>
    <t>Splinting (sulit)</t>
  </si>
  <si>
    <t>04PRD</t>
  </si>
  <si>
    <t>04PRD01</t>
  </si>
  <si>
    <t>04PRD02</t>
  </si>
  <si>
    <t>04PRD03</t>
  </si>
  <si>
    <t>04PRD04</t>
  </si>
  <si>
    <t>04PRD05</t>
  </si>
  <si>
    <t>04PRD06</t>
  </si>
  <si>
    <t>04PRD07</t>
  </si>
  <si>
    <t>04PRD08</t>
  </si>
  <si>
    <t>04PRD09</t>
  </si>
  <si>
    <t>05OSR</t>
  </si>
  <si>
    <t>Ekstraksi Gigi Dewasa (mudah)</t>
  </si>
  <si>
    <t>Ekstraksi Gigi dengan Komplikasi (mudah)</t>
  </si>
  <si>
    <t>Uperculectomy /Gingivectomy (mudah)</t>
  </si>
  <si>
    <t>Ondontectomy (mudah)</t>
  </si>
  <si>
    <t>Frenectomy (mudah)</t>
  </si>
  <si>
    <t>Operasi Kista, Mucocel, Epulis (mudah)</t>
  </si>
  <si>
    <t>Ranula (mudah)</t>
  </si>
  <si>
    <t>Splinting Oral Surgery (mudah)</t>
  </si>
  <si>
    <t>Fiksasi Fraktur dengan IMF (mudah)</t>
  </si>
  <si>
    <t>Buka Fiksasi Fraktur dengan IMF (mudah)</t>
  </si>
  <si>
    <t>Alveolectomy (mudah)</t>
  </si>
  <si>
    <t>Vestibulum Plasty (mudah)</t>
  </si>
  <si>
    <t>Lips Plasty (mudah)</t>
  </si>
  <si>
    <t>Implant (mudah)</t>
  </si>
  <si>
    <t>Ekstraksi Gigi Dewasa (sulit)</t>
  </si>
  <si>
    <t>Ekstraksi Gigi dengan Komplikasi (sulit)</t>
  </si>
  <si>
    <t>Uperculectomy /Gingivectomy (sulit)</t>
  </si>
  <si>
    <t>Ondontectomy (sulit)</t>
  </si>
  <si>
    <t>Frenectomy (sulit)</t>
  </si>
  <si>
    <t>Operasi Kista, Mucocel, Epulis (sulit)</t>
  </si>
  <si>
    <t>Ranula (sulit)</t>
  </si>
  <si>
    <t>Splinting Oral Surgery (sulit)</t>
  </si>
  <si>
    <t>Fiksasi Fraktur dengan IMF (sulit)</t>
  </si>
  <si>
    <t>Buka Fiksasi Fraktur dengan IMF (sulit)</t>
  </si>
  <si>
    <t>Alveolectomy (sulit)</t>
  </si>
  <si>
    <t>Vestibulum Plasty (sulit)</t>
  </si>
  <si>
    <t>Lips Plasty (sulit)</t>
  </si>
  <si>
    <t>Implant (sulit)</t>
  </si>
  <si>
    <t>Ekstraksi Gigi Dewasa (sedang)</t>
  </si>
  <si>
    <t>Ekstraksi Gigi dengan Komplikasi (sedang)</t>
  </si>
  <si>
    <t>Uperculectomy /Gingivectomy (sedang)</t>
  </si>
  <si>
    <t>Ondontectomy (sedang)</t>
  </si>
  <si>
    <t>Ranula (sedang)</t>
  </si>
  <si>
    <t>Splinting Oral Surgery (sedang)</t>
  </si>
  <si>
    <t>Fiksasi Fraktur dengan IMF (sedang)</t>
  </si>
  <si>
    <t>Buka Fiksasi Fraktur dengan IMF (sedang)</t>
  </si>
  <si>
    <t>Vestibulum Plasty (sedang)</t>
  </si>
  <si>
    <t>Lips Plasty (sedang)</t>
  </si>
  <si>
    <t>Implant (sedang)</t>
  </si>
  <si>
    <t>05OSR01</t>
  </si>
  <si>
    <t>05OSR02</t>
  </si>
  <si>
    <t>05OSR03</t>
  </si>
  <si>
    <t>05OSR04</t>
  </si>
  <si>
    <t>05OSR05</t>
  </si>
  <si>
    <t>05OSR06</t>
  </si>
  <si>
    <t>05OSR07</t>
  </si>
  <si>
    <t>05OSR08</t>
  </si>
  <si>
    <t>05OSR09</t>
  </si>
  <si>
    <t>05OSR10</t>
  </si>
  <si>
    <t>05OSR11</t>
  </si>
  <si>
    <t>05OSR12</t>
  </si>
  <si>
    <t>05OSR13</t>
  </si>
  <si>
    <t>05OSR14</t>
  </si>
  <si>
    <t>05OSR15</t>
  </si>
  <si>
    <t>05OSR16</t>
  </si>
  <si>
    <t>05OSR17</t>
  </si>
  <si>
    <t>05OSR18</t>
  </si>
  <si>
    <t>05OSR19</t>
  </si>
  <si>
    <t>05OSR20</t>
  </si>
  <si>
    <t>05OSR21</t>
  </si>
  <si>
    <t>05OSR22</t>
  </si>
  <si>
    <t>05OSR23</t>
  </si>
  <si>
    <t>05OSR24</t>
  </si>
  <si>
    <t>05OSR25</t>
  </si>
  <si>
    <t>05OSR26</t>
  </si>
  <si>
    <t>05OSR27</t>
  </si>
  <si>
    <t>05OSR28</t>
  </si>
  <si>
    <t>05OSR29</t>
  </si>
  <si>
    <t>05OSR30</t>
  </si>
  <si>
    <t>05OSR31</t>
  </si>
  <si>
    <t>05OSR32</t>
  </si>
  <si>
    <t>05OSR33</t>
  </si>
  <si>
    <t>05OSR34</t>
  </si>
  <si>
    <t>05OSR35</t>
  </si>
  <si>
    <t>05OSR36</t>
  </si>
  <si>
    <t>05OSR37</t>
  </si>
  <si>
    <t>05OSR38</t>
  </si>
  <si>
    <t>05OSR39</t>
  </si>
  <si>
    <t>05OSR40</t>
  </si>
  <si>
    <t>05OSR41</t>
  </si>
  <si>
    <t>05OSR42</t>
  </si>
  <si>
    <t>05OSR43</t>
  </si>
  <si>
    <t>05OSR44</t>
  </si>
  <si>
    <t>06OTD</t>
  </si>
  <si>
    <t>07LLN</t>
  </si>
  <si>
    <t>07LLN01</t>
  </si>
  <si>
    <t>07LLN02</t>
  </si>
  <si>
    <t>06OTD01</t>
  </si>
  <si>
    <t>06OTD02</t>
  </si>
  <si>
    <t>06OTD03</t>
  </si>
  <si>
    <t>06OTD04</t>
  </si>
  <si>
    <t>06OTD05</t>
  </si>
  <si>
    <t>06OTD06</t>
  </si>
  <si>
    <t>06OTD07</t>
  </si>
  <si>
    <t>06OTD08</t>
  </si>
  <si>
    <t>06OTD09</t>
  </si>
  <si>
    <t>06OTD10</t>
  </si>
  <si>
    <t>06OTD11</t>
  </si>
  <si>
    <t>06OTD12</t>
  </si>
  <si>
    <t>06OTD13</t>
  </si>
  <si>
    <t>06OTD14</t>
  </si>
  <si>
    <t>06OTD15</t>
  </si>
  <si>
    <t>06OTD16</t>
  </si>
  <si>
    <t>Denture Acrilik + 1 Gigi (sulit)</t>
  </si>
  <si>
    <t>Denture Acrilik + 1 Gigi  (mudah)</t>
  </si>
  <si>
    <t>Denture Acrilik gigi berikutnya (mudah)</t>
  </si>
  <si>
    <t>Denture Acrilik gigi berikutnya (sulit)</t>
  </si>
  <si>
    <t>Denture Acrilik Lengkap (mudah)</t>
  </si>
  <si>
    <t>Denture Acrilik Lengkap (sedang)</t>
  </si>
  <si>
    <t>Denture Acrilik Lengkap (sulit)</t>
  </si>
  <si>
    <t>Denture Flexi /Valplast + 1 Gigi (mudah)</t>
  </si>
  <si>
    <t>Denture Flexi /Valplast + 1 Gigi (sulit)</t>
  </si>
  <si>
    <t>Denture Flexi /Valplast gigi berikutnya</t>
  </si>
  <si>
    <t>Ekstraksi Gigi Anak (mudah)</t>
  </si>
  <si>
    <t>Ekstraksi Gigi Anak (sulit)</t>
  </si>
  <si>
    <t>Buka Fixed Appliance (mudah)</t>
  </si>
  <si>
    <t>Cetak dan Pasang Karet Fixed (mudah)</t>
  </si>
  <si>
    <t>Fixed Appliance (CERAMIC) (mudah)</t>
  </si>
  <si>
    <t>Fixed Appliance (Metal) (mudah)</t>
  </si>
  <si>
    <t>Fixed Appliance (SELF LIGATING) (mudah)</t>
  </si>
  <si>
    <t>Removeable Apliance (mudah)</t>
  </si>
  <si>
    <t>Retainer (mudah)</t>
  </si>
  <si>
    <t>Buka Fixed Appliance (sulit)</t>
  </si>
  <si>
    <t>Cetak dan Pasang Karet Fixed (sulit)</t>
  </si>
  <si>
    <t>Fixed Appliance (CERAMIC) (sulit)</t>
  </si>
  <si>
    <t>Fixed Appliance (Metal) (sulit)</t>
  </si>
  <si>
    <t>Fixed Appliance (SELF LIGATING) (sulit)</t>
  </si>
  <si>
    <t>Removeable Apliance (sulit)</t>
  </si>
  <si>
    <t>Retainer (sulit)</t>
  </si>
  <si>
    <t>Kontrol Fixed Appliance (mudah)</t>
  </si>
  <si>
    <t>Kontrol Fixed Appliance (sulit)</t>
  </si>
  <si>
    <t>Buka Fixed Appliance (sedang)</t>
  </si>
  <si>
    <t>Removeable Apliance (sedang)</t>
  </si>
  <si>
    <t>Cetak dan Pasang Karet Fixed (sedang)</t>
  </si>
  <si>
    <t>Retainer (sedang)</t>
  </si>
  <si>
    <t>Fixed Appliance (SELF LIGATING) (sedang)</t>
  </si>
  <si>
    <t>Fixed Appliance (Metal) (sedang)</t>
  </si>
  <si>
    <t>Fixed Appliance (CERAMIC) (sedang)</t>
  </si>
  <si>
    <t>06OTD17</t>
  </si>
  <si>
    <t>06OTD18</t>
  </si>
  <si>
    <t>06OTD19</t>
  </si>
  <si>
    <t>06OTD20</t>
  </si>
  <si>
    <t>06OTD21</t>
  </si>
  <si>
    <t>06OTD22</t>
  </si>
  <si>
    <t>06OTD23</t>
  </si>
  <si>
    <t>06OTD24</t>
  </si>
  <si>
    <t>Endodontic</t>
  </si>
  <si>
    <t>Oral Surgery</t>
  </si>
  <si>
    <t>Lain-Lain</t>
  </si>
  <si>
    <t>Dokter Gigi Umum-Konsultasi Tatap Muka</t>
  </si>
  <si>
    <t>Dokter Gigi Spesialis-Konsultasi Tatap Muka</t>
  </si>
  <si>
    <t>Wil. Non    A dan B</t>
  </si>
  <si>
    <t>Sign-Off Master Tindakan dan Tarif Layanan GIGI</t>
  </si>
  <si>
    <t>TARIF PASIEN UMUM Layanan                    Gigi-Umum</t>
  </si>
  <si>
    <t>TARIF PASIEN UMUM Layanan                    Gigi-Spesialis</t>
  </si>
  <si>
    <r>
      <t xml:space="preserve">Pemeriksaan fisik dengan laporan tertulis dalam </t>
    </r>
    <r>
      <rPr>
        <i/>
        <sz val="11"/>
        <rFont val="Calibri"/>
        <family val="2"/>
        <scheme val="minor"/>
      </rPr>
      <t>medical check up</t>
    </r>
  </si>
  <si>
    <t>Perawatan Luka (sedang)</t>
  </si>
  <si>
    <t>Nebulizer (non-obat)</t>
  </si>
  <si>
    <t>Oksigen</t>
  </si>
  <si>
    <t>Injeksi</t>
  </si>
  <si>
    <t>Lavement</t>
  </si>
  <si>
    <t>Pemeriksaan</t>
  </si>
  <si>
    <t>Injeksi pada Carpal Tunnel (non-obat)</t>
  </si>
  <si>
    <t>Injeksi IM / SC / IC (non-obat)</t>
  </si>
  <si>
    <t>Injeksi IV (non-obat)</t>
  </si>
  <si>
    <t>02IJK01</t>
  </si>
  <si>
    <t>02IJK02</t>
  </si>
  <si>
    <t>02IJK03</t>
  </si>
  <si>
    <t>02IJK04</t>
  </si>
  <si>
    <t>02IJK05</t>
  </si>
  <si>
    <t>02IJK06</t>
  </si>
  <si>
    <t>Insisi (mudah)</t>
  </si>
  <si>
    <t>Insisi (sedang)</t>
  </si>
  <si>
    <t>Insisi (sulit)</t>
  </si>
  <si>
    <t>Cross Insisi</t>
  </si>
  <si>
    <t>03ISS01</t>
  </si>
  <si>
    <t>03ISS02</t>
  </si>
  <si>
    <t>03ISS03</t>
  </si>
  <si>
    <t>03ISS04</t>
  </si>
  <si>
    <t>Eksisi (mudah)</t>
  </si>
  <si>
    <t>Eksisi (sedang)</t>
  </si>
  <si>
    <t>Eksisi (sulit)</t>
  </si>
  <si>
    <t>04ESS01</t>
  </si>
  <si>
    <t>04ESS02</t>
  </si>
  <si>
    <t>04ESS03</t>
  </si>
  <si>
    <t>Ekstirpasi (mudah)</t>
  </si>
  <si>
    <t>Ekstirpasi (sedang)</t>
  </si>
  <si>
    <t>Ekstirpasi (sulit)</t>
  </si>
  <si>
    <t>Hecting</t>
  </si>
  <si>
    <t>Hecting pertama</t>
  </si>
  <si>
    <t>Hecting bercabang pertama</t>
  </si>
  <si>
    <t>Hecting kedua berikutnya</t>
  </si>
  <si>
    <t>/jahitan</t>
  </si>
  <si>
    <t>Rawat Luka</t>
  </si>
  <si>
    <t>06HEC01</t>
  </si>
  <si>
    <t>06HEC02</t>
  </si>
  <si>
    <t>06HEC03</t>
  </si>
  <si>
    <t>06HEC04</t>
  </si>
  <si>
    <t>07RWL01</t>
  </si>
  <si>
    <t>07RWL02</t>
  </si>
  <si>
    <t>07RWL03</t>
  </si>
  <si>
    <t>Perawatan Luka (ringan)</t>
  </si>
  <si>
    <t>Perawatan Luka (berat)</t>
  </si>
  <si>
    <t>Observasi Ketat /Gawat Darurat</t>
  </si>
  <si>
    <t>/ Jam</t>
  </si>
  <si>
    <t>Pemeriksaan Tekanan Darah</t>
  </si>
  <si>
    <t>Pemeriksaan Asam Urat (rapid tes)</t>
  </si>
  <si>
    <t>Pemeriksaan Kolesterol (rapid tes)</t>
  </si>
  <si>
    <t>Pemeriksaan Gula Darah (rapid tes)</t>
  </si>
  <si>
    <t>Pemeriksaan Hemoglobin (rapid tes)</t>
  </si>
  <si>
    <t>Pemeriksaan Papsmear</t>
  </si>
  <si>
    <t>Pemeriksaan Elektrokardiogram (EKG)</t>
  </si>
  <si>
    <t>/30 menit</t>
  </si>
  <si>
    <t>Sirkumsisi /Khitan Repair</t>
  </si>
  <si>
    <t>Sirkumsisi /Khitan komplikasi / penyulit</t>
  </si>
  <si>
    <t>Sirkumsisi</t>
  </si>
  <si>
    <t>08SCC01</t>
  </si>
  <si>
    <t>08SCC02</t>
  </si>
  <si>
    <t>08SCC03</t>
  </si>
  <si>
    <t>08SCC04</t>
  </si>
  <si>
    <t>09PNJ01</t>
  </si>
  <si>
    <t>09PNJ02</t>
  </si>
  <si>
    <t>09PNJ03</t>
  </si>
  <si>
    <t>09PNJ04</t>
  </si>
  <si>
    <t>09PNJ05</t>
  </si>
  <si>
    <t>09PNJ06</t>
  </si>
  <si>
    <t>09PNJ07</t>
  </si>
  <si>
    <t>09PNJ08</t>
  </si>
  <si>
    <t>09PNJ09</t>
  </si>
  <si>
    <t>09PNJ10</t>
  </si>
  <si>
    <t>09PNJ11</t>
  </si>
  <si>
    <t>09PNJ12</t>
  </si>
  <si>
    <t>Kateter Uretra (pasang)</t>
  </si>
  <si>
    <t>Kateter Uretra (lepas)</t>
  </si>
  <si>
    <t>Nasogatric Tube (NGT) (pasang)</t>
  </si>
  <si>
    <t>Kateter Uretra (spoeling)</t>
  </si>
  <si>
    <t>Nasogatric Tube (NGT) (spoeling)</t>
  </si>
  <si>
    <t>Nasogatric Tube (NGT) (lepas)</t>
  </si>
  <si>
    <t>Tindik Telinga</t>
  </si>
  <si>
    <t>Spalk (kecil)</t>
  </si>
  <si>
    <t>Spalk (besar)</t>
  </si>
  <si>
    <t>Kehamilan</t>
  </si>
  <si>
    <t>10HML01</t>
  </si>
  <si>
    <t>10HML02</t>
  </si>
  <si>
    <t>10HML03</t>
  </si>
  <si>
    <t>10HML04</t>
  </si>
  <si>
    <t>10HML05</t>
  </si>
  <si>
    <t>10HML06</t>
  </si>
  <si>
    <t>10HML07</t>
  </si>
  <si>
    <t>10HML08</t>
  </si>
  <si>
    <t>11CEK01</t>
  </si>
  <si>
    <t>11CEK02</t>
  </si>
  <si>
    <t>11CEK03</t>
  </si>
  <si>
    <t>11CEK04</t>
  </si>
  <si>
    <t>11CEK05</t>
  </si>
  <si>
    <t>11CEK06</t>
  </si>
  <si>
    <t>11CEK07</t>
  </si>
  <si>
    <t>Infus (pasang) (non-obat)</t>
  </si>
  <si>
    <t>Infus (lepas) (non-obat)</t>
  </si>
  <si>
    <t>Infus (spoeling) (non-obat)</t>
  </si>
  <si>
    <t>TARIF PASIEN UMUM Layanan                    Dokter Umum</t>
  </si>
  <si>
    <t>05EKP01</t>
  </si>
  <si>
    <t>05EKP02</t>
  </si>
  <si>
    <t>05EKP03</t>
  </si>
  <si>
    <t>Hecting Aff</t>
  </si>
  <si>
    <t xml:space="preserve">Antenatal Care (ANC) </t>
  </si>
  <si>
    <t>Post Natal Care (PNC)</t>
  </si>
  <si>
    <t>02IJK</t>
  </si>
  <si>
    <t>03ISS</t>
  </si>
  <si>
    <t>04ESS</t>
  </si>
  <si>
    <t>05EKP</t>
  </si>
  <si>
    <t>06HEC</t>
  </si>
  <si>
    <t>07RWL</t>
  </si>
  <si>
    <t>08SCC</t>
  </si>
  <si>
    <t>09PNJ</t>
  </si>
  <si>
    <t>10HML</t>
  </si>
  <si>
    <t>11CEK</t>
  </si>
  <si>
    <t>TARIF PASIEN UMUM Layanan                    Dokter Spesialis</t>
  </si>
  <si>
    <t>No</t>
  </si>
  <si>
    <t>KETERANGAN</t>
  </si>
  <si>
    <t>Perawat-Tindakan dengan Dokter</t>
  </si>
  <si>
    <t>-</t>
  </si>
  <si>
    <t>Sign-Off Master Tindakan dan Tarif Layanan NON-GIGI</t>
  </si>
  <si>
    <t>Sign-Off Master Tindakan dan Tarif Layanan PERAWAT</t>
  </si>
  <si>
    <t>Dokter Spesialis-Konsultasi Tatap Muka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</si>
</sst>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6" formatCode="_(* #,##0.00000_);_(* \(#,##0.00000\);_(* &quot;-&quot;??_);_(@_)"/>
    <numFmt numFmtId="167" formatCode="_(* #,##0_);_(* \(#,##0\);_(* &quot;-&quot;???????????????_);_(@_)"/>
  </numFmts>
  <fonts count="2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i/>
      <sz val="11"/>
      <color rgb="FF00B0F0"/>
      <name val="Calibri"/>
      <family val="2"/>
      <scheme val="minor"/>
    </font>
    <font>
      <b/>
      <sz val="11"/>
      <color theme="8" tint="0.59999389629810485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8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</fills>
  <borders count="2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</borders>
  <cellStyleXfs count="31">
    <xf numFmtId="0" fontId="0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3" fillId="0" borderId="0"/>
    <xf numFmtId="0" fontId="11" fillId="0" borderId="0"/>
    <xf numFmtId="0" fontId="11" fillId="0" borderId="0"/>
    <xf numFmtId="0" fontId="11" fillId="0" borderId="0"/>
    <xf numFmtId="0" fontId="10" fillId="2" borderId="1" applyNumberFormat="0" applyAlignment="0" applyProtection="0"/>
    <xf numFmtId="0" fontId="12" fillId="0" borderId="0"/>
    <xf numFmtId="43" fontId="11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43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7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9" fillId="0" borderId="4" xfId="0" applyFont="1" applyBorder="1" applyAlignment="1">
      <alignment vertical="top" wrapText="1"/>
    </xf>
    <xf numFmtId="0" fontId="9" fillId="0" borderId="0" xfId="0" applyFont="1" applyBorder="1" applyAlignment="1">
      <alignment vertical="top"/>
    </xf>
    <xf numFmtId="0" fontId="9" fillId="0" borderId="0" xfId="0" applyFont="1" applyBorder="1" applyAlignment="1">
      <alignment horizontal="center" vertical="top"/>
    </xf>
    <xf numFmtId="164" fontId="0" fillId="0" borderId="0" xfId="21" applyNumberFormat="1" applyFont="1" applyAlignment="1">
      <alignment horizontal="center"/>
    </xf>
    <xf numFmtId="164" fontId="18" fillId="3" borderId="3" xfId="21" applyNumberFormat="1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top" wrapText="1"/>
    </xf>
    <xf numFmtId="0" fontId="9" fillId="0" borderId="0" xfId="0" applyFont="1" applyAlignment="1"/>
    <xf numFmtId="0" fontId="9" fillId="0" borderId="5" xfId="0" applyFont="1" applyBorder="1" applyAlignment="1">
      <alignment horizontal="center" vertical="top" wrapText="1"/>
    </xf>
    <xf numFmtId="0" fontId="8" fillId="0" borderId="0" xfId="0" applyFont="1" applyBorder="1" applyAlignment="1">
      <alignment vertical="top"/>
    </xf>
    <xf numFmtId="164" fontId="0" fillId="0" borderId="0" xfId="21" applyNumberFormat="1" applyFont="1" applyAlignment="1"/>
    <xf numFmtId="166" fontId="0" fillId="0" borderId="0" xfId="21" applyNumberFormat="1" applyFont="1" applyAlignment="1"/>
    <xf numFmtId="0" fontId="21" fillId="0" borderId="0" xfId="0" applyFont="1" applyAlignment="1">
      <alignment horizontal="right"/>
    </xf>
    <xf numFmtId="164" fontId="21" fillId="0" borderId="0" xfId="21" applyNumberFormat="1" applyFont="1" applyAlignment="1"/>
    <xf numFmtId="0" fontId="22" fillId="0" borderId="0" xfId="0" applyFont="1" applyAlignment="1"/>
    <xf numFmtId="0" fontId="0" fillId="0" borderId="0" xfId="0" applyAlignment="1">
      <alignment wrapText="1"/>
    </xf>
    <xf numFmtId="0" fontId="7" fillId="0" borderId="0" xfId="0" applyFont="1" applyAlignment="1">
      <alignment horizontal="center"/>
    </xf>
    <xf numFmtId="0" fontId="0" fillId="0" borderId="0" xfId="0" applyAlignment="1"/>
    <xf numFmtId="0" fontId="7" fillId="0" borderId="0" xfId="0" applyFont="1" applyBorder="1" applyAlignment="1">
      <alignment vertical="top"/>
    </xf>
    <xf numFmtId="0" fontId="18" fillId="3" borderId="3" xfId="0" applyFont="1" applyFill="1" applyBorder="1" applyAlignment="1">
      <alignment horizontal="center" vertical="center" wrapText="1"/>
    </xf>
    <xf numFmtId="0" fontId="9" fillId="0" borderId="0" xfId="0" applyFont="1" applyAlignment="1"/>
    <xf numFmtId="164" fontId="23" fillId="0" borderId="0" xfId="21" applyNumberFormat="1" applyFont="1" applyAlignment="1">
      <alignment horizontal="center"/>
    </xf>
    <xf numFmtId="167" fontId="23" fillId="0" borderId="0" xfId="0" applyNumberFormat="1" applyFont="1" applyAlignment="1"/>
    <xf numFmtId="0" fontId="25" fillId="0" borderId="0" xfId="0" applyFont="1" applyAlignment="1"/>
    <xf numFmtId="0" fontId="7" fillId="0" borderId="0" xfId="0" quotePrefix="1" applyFont="1" applyBorder="1" applyAlignment="1">
      <alignment vertical="top"/>
    </xf>
    <xf numFmtId="164" fontId="7" fillId="0" borderId="0" xfId="21" applyNumberFormat="1" applyFont="1" applyAlignment="1">
      <alignment horizontal="center"/>
    </xf>
    <xf numFmtId="164" fontId="17" fillId="0" borderId="0" xfId="21" applyNumberFormat="1" applyFont="1" applyAlignment="1">
      <alignment horizontal="center"/>
    </xf>
    <xf numFmtId="0" fontId="7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7" fillId="0" borderId="0" xfId="0" applyFont="1" applyAlignment="1">
      <alignment horizontal="center"/>
    </xf>
    <xf numFmtId="0" fontId="18" fillId="3" borderId="6" xfId="0" applyFont="1" applyFill="1" applyBorder="1" applyAlignment="1">
      <alignment horizontal="center" vertical="center" wrapText="1"/>
    </xf>
    <xf numFmtId="0" fontId="18" fillId="3" borderId="9" xfId="0" applyFont="1" applyFill="1" applyBorder="1" applyAlignment="1">
      <alignment horizontal="center" vertical="center" wrapText="1"/>
    </xf>
    <xf numFmtId="0" fontId="18" fillId="3" borderId="14" xfId="0" applyFont="1" applyFill="1" applyBorder="1" applyAlignment="1">
      <alignment horizontal="center" vertical="center" wrapText="1"/>
    </xf>
    <xf numFmtId="164" fontId="18" fillId="3" borderId="15" xfId="21" applyNumberFormat="1" applyFont="1" applyFill="1" applyBorder="1" applyAlignment="1">
      <alignment horizontal="center" vertical="center" wrapText="1"/>
    </xf>
    <xf numFmtId="164" fontId="9" fillId="0" borderId="0" xfId="21" applyNumberFormat="1" applyFont="1" applyAlignment="1"/>
    <xf numFmtId="0" fontId="9" fillId="0" borderId="7" xfId="0" applyFont="1" applyBorder="1" applyAlignment="1">
      <alignment vertical="top" wrapText="1"/>
    </xf>
    <xf numFmtId="164" fontId="9" fillId="0" borderId="16" xfId="21" applyNumberFormat="1" applyFont="1" applyBorder="1" applyAlignment="1">
      <alignment horizontal="center" vertical="top"/>
    </xf>
    <xf numFmtId="164" fontId="9" fillId="0" borderId="4" xfId="0" applyNumberFormat="1" applyFont="1" applyBorder="1" applyAlignment="1">
      <alignment vertical="top"/>
    </xf>
    <xf numFmtId="164" fontId="9" fillId="0" borderId="17" xfId="0" applyNumberFormat="1" applyFont="1" applyBorder="1" applyAlignment="1">
      <alignment vertical="top"/>
    </xf>
    <xf numFmtId="164" fontId="9" fillId="0" borderId="16" xfId="21" applyNumberFormat="1" applyFont="1" applyBorder="1" applyAlignment="1">
      <alignment horizontal="center" vertical="top" wrapText="1"/>
    </xf>
    <xf numFmtId="164" fontId="9" fillId="0" borderId="4" xfId="21" applyNumberFormat="1" applyFont="1" applyBorder="1" applyAlignment="1">
      <alignment horizontal="center" vertical="top" wrapText="1"/>
    </xf>
    <xf numFmtId="164" fontId="9" fillId="0" borderId="17" xfId="21" applyNumberFormat="1" applyFont="1" applyBorder="1" applyAlignment="1">
      <alignment horizontal="center" vertical="top" wrapText="1"/>
    </xf>
    <xf numFmtId="0" fontId="19" fillId="0" borderId="0" xfId="0" applyFont="1" applyAlignment="1"/>
    <xf numFmtId="164" fontId="19" fillId="0" borderId="0" xfId="0" applyNumberFormat="1" applyFont="1" applyAlignment="1"/>
    <xf numFmtId="43" fontId="19" fillId="0" borderId="0" xfId="0" applyNumberFormat="1" applyFont="1" applyAlignment="1"/>
    <xf numFmtId="164" fontId="9" fillId="0" borderId="4" xfId="0" applyNumberFormat="1" applyFont="1" applyFill="1" applyBorder="1" applyAlignment="1">
      <alignment vertical="top"/>
    </xf>
    <xf numFmtId="164" fontId="9" fillId="0" borderId="17" xfId="21" applyNumberFormat="1" applyFont="1" applyBorder="1" applyAlignment="1">
      <alignment vertical="top"/>
    </xf>
    <xf numFmtId="0" fontId="9" fillId="0" borderId="8" xfId="0" applyFont="1" applyBorder="1" applyAlignment="1">
      <alignment vertical="top" wrapText="1"/>
    </xf>
    <xf numFmtId="164" fontId="9" fillId="0" borderId="18" xfId="21" applyNumberFormat="1" applyFont="1" applyBorder="1" applyAlignment="1">
      <alignment horizontal="center" vertical="top"/>
    </xf>
    <xf numFmtId="164" fontId="9" fillId="0" borderId="19" xfId="0" applyNumberFormat="1" applyFont="1" applyFill="1" applyBorder="1" applyAlignment="1">
      <alignment vertical="top"/>
    </xf>
    <xf numFmtId="164" fontId="9" fillId="0" borderId="20" xfId="21" applyNumberFormat="1" applyFont="1" applyBorder="1" applyAlignment="1">
      <alignment vertical="top"/>
    </xf>
    <xf numFmtId="0" fontId="9" fillId="0" borderId="7" xfId="0" applyFont="1" applyBorder="1" applyAlignment="1">
      <alignment horizontal="left" vertical="top" wrapText="1"/>
    </xf>
    <xf numFmtId="0" fontId="9" fillId="0" borderId="5" xfId="0" applyFont="1" applyBorder="1" applyAlignment="1">
      <alignment vertical="top" wrapText="1"/>
    </xf>
    <xf numFmtId="164" fontId="9" fillId="0" borderId="18" xfId="21" applyNumberFormat="1" applyFont="1" applyBorder="1" applyAlignment="1">
      <alignment horizontal="center" vertical="top" wrapText="1"/>
    </xf>
    <xf numFmtId="164" fontId="9" fillId="0" borderId="19" xfId="21" applyNumberFormat="1" applyFont="1" applyBorder="1" applyAlignment="1">
      <alignment horizontal="center" vertical="top" wrapText="1"/>
    </xf>
    <xf numFmtId="164" fontId="9" fillId="0" borderId="20" xfId="21" applyNumberFormat="1" applyFont="1" applyBorder="1" applyAlignment="1">
      <alignment horizontal="center" vertical="top" wrapText="1"/>
    </xf>
    <xf numFmtId="0" fontId="9" fillId="0" borderId="0" xfId="0" applyFont="1" applyBorder="1" applyAlignment="1">
      <alignment horizontal="center" vertical="top" wrapText="1"/>
    </xf>
    <xf numFmtId="0" fontId="9" fillId="0" borderId="0" xfId="0" applyFont="1" applyBorder="1" applyAlignment="1">
      <alignment vertical="top" wrapText="1"/>
    </xf>
    <xf numFmtId="164" fontId="9" fillId="0" borderId="0" xfId="21" applyNumberFormat="1" applyFont="1" applyBorder="1" applyAlignment="1">
      <alignment horizontal="center" vertical="top" wrapText="1"/>
    </xf>
    <xf numFmtId="0" fontId="19" fillId="0" borderId="0" xfId="0" applyFont="1" applyBorder="1" applyAlignment="1"/>
    <xf numFmtId="43" fontId="14" fillId="0" borderId="0" xfId="21" applyFont="1" applyAlignment="1">
      <alignment horizontal="center"/>
    </xf>
    <xf numFmtId="43" fontId="9" fillId="0" borderId="0" xfId="21" applyFont="1" applyBorder="1" applyAlignment="1">
      <alignment horizontal="center"/>
    </xf>
    <xf numFmtId="43" fontId="24" fillId="0" borderId="3" xfId="21" applyFont="1" applyBorder="1" applyAlignment="1">
      <alignment horizontal="center" vertical="center" wrapText="1"/>
    </xf>
    <xf numFmtId="43" fontId="9" fillId="0" borderId="4" xfId="21" applyFont="1" applyBorder="1" applyAlignment="1">
      <alignment horizontal="center"/>
    </xf>
    <xf numFmtId="43" fontId="20" fillId="0" borderId="4" xfId="21" applyFont="1" applyBorder="1" applyAlignment="1">
      <alignment horizontal="center"/>
    </xf>
    <xf numFmtId="43" fontId="9" fillId="0" borderId="5" xfId="21" applyFont="1" applyBorder="1" applyAlignment="1"/>
    <xf numFmtId="0" fontId="22" fillId="0" borderId="0" xfId="0" applyFont="1" applyAlignment="1">
      <alignment horizontal="center"/>
    </xf>
    <xf numFmtId="0" fontId="9" fillId="0" borderId="10" xfId="0" applyFont="1" applyBorder="1" applyAlignment="1">
      <alignment horizontal="center" vertical="top" wrapText="1"/>
    </xf>
    <xf numFmtId="0" fontId="9" fillId="0" borderId="16" xfId="0" applyFont="1" applyBorder="1" applyAlignment="1">
      <alignment horizontal="center" vertical="top" wrapText="1"/>
    </xf>
    <xf numFmtId="0" fontId="9" fillId="0" borderId="21" xfId="0" applyFont="1" applyBorder="1" applyAlignment="1">
      <alignment horizontal="center" vertical="top" wrapText="1"/>
    </xf>
    <xf numFmtId="0" fontId="6" fillId="0" borderId="4" xfId="0" applyFont="1" applyBorder="1" applyAlignment="1">
      <alignment vertical="top" wrapText="1"/>
    </xf>
    <xf numFmtId="164" fontId="9" fillId="0" borderId="0" xfId="21" applyNumberFormat="1" applyFont="1" applyAlignment="1">
      <alignment horizontal="center"/>
    </xf>
    <xf numFmtId="164" fontId="0" fillId="0" borderId="0" xfId="0" applyNumberFormat="1"/>
    <xf numFmtId="167" fontId="0" fillId="0" borderId="0" xfId="0" applyNumberFormat="1"/>
    <xf numFmtId="9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/>
    </xf>
    <xf numFmtId="43" fontId="19" fillId="0" borderId="0" xfId="21" applyFont="1" applyBorder="1" applyAlignment="1">
      <alignment horizontal="center"/>
    </xf>
    <xf numFmtId="0" fontId="0" fillId="0" borderId="0" xfId="0" applyAlignment="1">
      <alignment vertical="top"/>
    </xf>
    <xf numFmtId="43" fontId="20" fillId="0" borderId="0" xfId="21" applyFont="1" applyAlignment="1">
      <alignment horizontal="center"/>
    </xf>
    <xf numFmtId="0" fontId="9" fillId="0" borderId="0" xfId="0" quotePrefix="1" applyFont="1" applyBorder="1" applyAlignment="1">
      <alignment vertical="top"/>
    </xf>
    <xf numFmtId="0" fontId="0" fillId="0" borderId="0" xfId="0" applyAlignment="1">
      <alignment horizontal="left"/>
    </xf>
    <xf numFmtId="0" fontId="9" fillId="0" borderId="0" xfId="0" applyFont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9" fillId="0" borderId="0" xfId="0" quotePrefix="1" applyFont="1" applyBorder="1" applyAlignment="1">
      <alignment horizontal="left" vertical="top"/>
    </xf>
    <xf numFmtId="0" fontId="7" fillId="0" borderId="0" xfId="0" quotePrefix="1" applyFont="1" applyBorder="1" applyAlignment="1">
      <alignment horizontal="left" vertical="top"/>
    </xf>
    <xf numFmtId="0" fontId="5" fillId="0" borderId="0" xfId="0" applyFont="1" applyAlignment="1">
      <alignment horizontal="left"/>
    </xf>
    <xf numFmtId="0" fontId="21" fillId="0" borderId="0" xfId="0" applyFont="1" applyAlignment="1">
      <alignment horizontal="right" wrapText="1"/>
    </xf>
    <xf numFmtId="0" fontId="17" fillId="0" borderId="0" xfId="0" applyFont="1" applyAlignment="1">
      <alignment horizontal="center" wrapText="1"/>
    </xf>
    <xf numFmtId="0" fontId="4" fillId="0" borderId="4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43" fontId="0" fillId="0" borderId="0" xfId="0" applyNumberFormat="1"/>
    <xf numFmtId="0" fontId="9" fillId="0" borderId="4" xfId="0" applyFont="1" applyFill="1" applyBorder="1" applyAlignment="1">
      <alignment horizontal="center" vertical="top"/>
    </xf>
    <xf numFmtId="0" fontId="9" fillId="0" borderId="7" xfId="0" applyFont="1" applyFill="1" applyBorder="1" applyAlignment="1">
      <alignment horizontal="left"/>
    </xf>
    <xf numFmtId="164" fontId="9" fillId="0" borderId="16" xfId="21" applyNumberFormat="1" applyFont="1" applyFill="1" applyBorder="1" applyAlignment="1">
      <alignment horizontal="center"/>
    </xf>
    <xf numFmtId="164" fontId="9" fillId="0" borderId="4" xfId="21" applyNumberFormat="1" applyFont="1" applyFill="1" applyBorder="1" applyAlignment="1">
      <alignment horizontal="center"/>
    </xf>
    <xf numFmtId="164" fontId="9" fillId="0" borderId="17" xfId="21" applyNumberFormat="1" applyFont="1" applyFill="1" applyBorder="1" applyAlignment="1">
      <alignment horizontal="center"/>
    </xf>
    <xf numFmtId="0" fontId="9" fillId="0" borderId="10" xfId="0" applyFont="1" applyFill="1" applyBorder="1" applyAlignment="1">
      <alignment horizontal="center"/>
    </xf>
    <xf numFmtId="43" fontId="9" fillId="0" borderId="4" xfId="21" applyFont="1" applyFill="1" applyBorder="1" applyAlignment="1">
      <alignment vertical="top"/>
    </xf>
    <xf numFmtId="164" fontId="9" fillId="0" borderId="4" xfId="0" applyNumberFormat="1" applyFont="1" applyFill="1" applyBorder="1" applyAlignment="1"/>
    <xf numFmtId="164" fontId="9" fillId="0" borderId="17" xfId="21" applyNumberFormat="1" applyFont="1" applyFill="1" applyBorder="1" applyAlignment="1"/>
    <xf numFmtId="164" fontId="9" fillId="0" borderId="17" xfId="0" applyNumberFormat="1" applyFont="1" applyFill="1" applyBorder="1" applyAlignment="1"/>
    <xf numFmtId="0" fontId="15" fillId="0" borderId="7" xfId="0" applyFont="1" applyFill="1" applyBorder="1" applyAlignment="1">
      <alignment horizontal="left"/>
    </xf>
    <xf numFmtId="164" fontId="9" fillId="0" borderId="4" xfId="21" applyNumberFormat="1" applyFont="1" applyFill="1" applyBorder="1" applyAlignment="1"/>
    <xf numFmtId="0" fontId="9" fillId="0" borderId="4" xfId="0" applyFont="1" applyFill="1" applyBorder="1" applyAlignment="1"/>
    <xf numFmtId="0" fontId="9" fillId="0" borderId="4" xfId="0" applyFont="1" applyFill="1" applyBorder="1" applyAlignment="1">
      <alignment horizontal="left"/>
    </xf>
    <xf numFmtId="164" fontId="9" fillId="0" borderId="4" xfId="21" applyNumberFormat="1" applyFont="1" applyFill="1" applyBorder="1" applyAlignment="1">
      <alignment horizontal="left"/>
    </xf>
    <xf numFmtId="164" fontId="9" fillId="0" borderId="18" xfId="21" applyNumberFormat="1" applyFont="1" applyFill="1" applyBorder="1" applyAlignment="1">
      <alignment horizontal="center"/>
    </xf>
    <xf numFmtId="164" fontId="9" fillId="0" borderId="19" xfId="21" applyNumberFormat="1" applyFont="1" applyFill="1" applyBorder="1" applyAlignment="1">
      <alignment horizontal="center"/>
    </xf>
    <xf numFmtId="164" fontId="9" fillId="0" borderId="20" xfId="21" applyNumberFormat="1" applyFont="1" applyFill="1" applyBorder="1" applyAlignment="1">
      <alignment horizontal="center"/>
    </xf>
    <xf numFmtId="164" fontId="9" fillId="0" borderId="19" xfId="0" applyNumberFormat="1" applyFont="1" applyFill="1" applyBorder="1" applyAlignment="1"/>
    <xf numFmtId="164" fontId="9" fillId="0" borderId="20" xfId="21" applyNumberFormat="1" applyFont="1" applyFill="1" applyBorder="1" applyAlignment="1"/>
    <xf numFmtId="0" fontId="18" fillId="3" borderId="15" xfId="0" applyFont="1" applyFill="1" applyBorder="1" applyAlignment="1">
      <alignment horizontal="center" vertical="center" wrapText="1"/>
    </xf>
    <xf numFmtId="0" fontId="9" fillId="0" borderId="17" xfId="0" applyFont="1" applyBorder="1" applyAlignment="1">
      <alignment vertical="top" wrapText="1"/>
    </xf>
    <xf numFmtId="0" fontId="9" fillId="0" borderId="17" xfId="0" applyFont="1" applyBorder="1" applyAlignment="1">
      <alignment horizontal="left" vertical="top" wrapText="1"/>
    </xf>
    <xf numFmtId="0" fontId="9" fillId="0" borderId="22" xfId="0" applyFont="1" applyBorder="1" applyAlignment="1">
      <alignment vertical="top" wrapText="1"/>
    </xf>
    <xf numFmtId="0" fontId="9" fillId="0" borderId="0" xfId="0" applyFont="1" applyFill="1" applyAlignment="1">
      <alignment vertical="top"/>
    </xf>
    <xf numFmtId="43" fontId="0" fillId="0" borderId="0" xfId="21" applyFont="1" applyAlignment="1"/>
    <xf numFmtId="43" fontId="19" fillId="0" borderId="0" xfId="21" applyFont="1" applyBorder="1" applyAlignment="1"/>
    <xf numFmtId="164" fontId="19" fillId="0" borderId="0" xfId="21" applyNumberFormat="1" applyFont="1" applyBorder="1" applyAlignment="1"/>
    <xf numFmtId="43" fontId="9" fillId="0" borderId="2" xfId="21" applyFont="1" applyBorder="1" applyAlignment="1">
      <alignment vertical="top" wrapText="1"/>
    </xf>
    <xf numFmtId="0" fontId="9" fillId="0" borderId="23" xfId="0" applyFont="1" applyBorder="1" applyAlignment="1">
      <alignment vertical="top" wrapText="1"/>
    </xf>
    <xf numFmtId="0" fontId="9" fillId="0" borderId="24" xfId="0" applyFont="1" applyBorder="1" applyAlignment="1">
      <alignment vertical="top" wrapText="1"/>
    </xf>
    <xf numFmtId="0" fontId="9" fillId="0" borderId="4" xfId="0" applyFont="1" applyFill="1" applyBorder="1" applyAlignment="1">
      <alignment vertical="top" wrapText="1"/>
    </xf>
    <xf numFmtId="164" fontId="26" fillId="0" borderId="0" xfId="21" applyNumberFormat="1" applyFont="1" applyBorder="1" applyAlignment="1"/>
    <xf numFmtId="0" fontId="9" fillId="0" borderId="3" xfId="0" applyFont="1" applyFill="1" applyBorder="1" applyAlignment="1">
      <alignment vertical="top"/>
    </xf>
    <xf numFmtId="0" fontId="9" fillId="0" borderId="3" xfId="0" applyFont="1" applyBorder="1" applyAlignment="1">
      <alignment vertical="top"/>
    </xf>
    <xf numFmtId="0" fontId="9" fillId="0" borderId="15" xfId="0" applyFont="1" applyBorder="1" applyAlignment="1">
      <alignment vertical="top"/>
    </xf>
    <xf numFmtId="0" fontId="9" fillId="0" borderId="26" xfId="0" applyFont="1" applyFill="1" applyBorder="1" applyAlignment="1">
      <alignment vertical="top"/>
    </xf>
    <xf numFmtId="0" fontId="9" fillId="0" borderId="4" xfId="0" applyFont="1" applyFill="1" applyBorder="1" applyAlignment="1">
      <alignment vertical="top"/>
    </xf>
    <xf numFmtId="0" fontId="9" fillId="0" borderId="4" xfId="0" applyFont="1" applyBorder="1" applyAlignment="1">
      <alignment vertical="top"/>
    </xf>
    <xf numFmtId="0" fontId="9" fillId="0" borderId="17" xfId="0" applyFont="1" applyBorder="1" applyAlignment="1">
      <alignment vertical="top"/>
    </xf>
    <xf numFmtId="0" fontId="9" fillId="0" borderId="16" xfId="0" applyFont="1" applyFill="1" applyBorder="1" applyAlignment="1">
      <alignment vertical="top"/>
    </xf>
    <xf numFmtId="0" fontId="9" fillId="0" borderId="17" xfId="0" applyFont="1" applyFill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5" xfId="0" applyFont="1" applyFill="1" applyBorder="1" applyAlignment="1">
      <alignment vertical="top"/>
    </xf>
    <xf numFmtId="0" fontId="9" fillId="0" borderId="22" xfId="0" applyFont="1" applyFill="1" applyBorder="1" applyAlignment="1">
      <alignment vertical="top"/>
    </xf>
    <xf numFmtId="43" fontId="9" fillId="0" borderId="25" xfId="21" applyFont="1" applyFill="1" applyBorder="1" applyAlignment="1">
      <alignment vertical="top"/>
    </xf>
    <xf numFmtId="43" fontId="0" fillId="0" borderId="4" xfId="21" applyFont="1" applyBorder="1" applyAlignment="1">
      <alignment vertical="top"/>
    </xf>
    <xf numFmtId="0" fontId="9" fillId="0" borderId="21" xfId="0" applyFont="1" applyFill="1" applyBorder="1" applyAlignment="1">
      <alignment vertical="top"/>
    </xf>
    <xf numFmtId="43" fontId="9" fillId="0" borderId="5" xfId="21" applyFont="1" applyFill="1" applyBorder="1" applyAlignment="1">
      <alignment vertical="top"/>
    </xf>
    <xf numFmtId="0" fontId="3" fillId="0" borderId="16" xfId="0" applyFont="1" applyBorder="1" applyAlignment="1">
      <alignment vertical="top"/>
    </xf>
    <xf numFmtId="164" fontId="9" fillId="0" borderId="4" xfId="21" applyNumberFormat="1" applyFont="1" applyBorder="1" applyAlignment="1"/>
    <xf numFmtId="164" fontId="26" fillId="0" borderId="4" xfId="21" applyNumberFormat="1" applyFont="1" applyBorder="1" applyAlignment="1"/>
    <xf numFmtId="0" fontId="6" fillId="0" borderId="5" xfId="0" applyFont="1" applyBorder="1" applyAlignment="1">
      <alignment vertical="top" wrapText="1"/>
    </xf>
    <xf numFmtId="164" fontId="26" fillId="0" borderId="5" xfId="21" applyNumberFormat="1" applyFont="1" applyBorder="1" applyAlignment="1"/>
    <xf numFmtId="0" fontId="6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25" fillId="0" borderId="0" xfId="0" applyFont="1" applyAlignment="1">
      <alignment horizontal="left"/>
    </xf>
    <xf numFmtId="43" fontId="0" fillId="0" borderId="0" xfId="21" applyNumberFormat="1" applyFont="1"/>
    <xf numFmtId="164" fontId="27" fillId="0" borderId="4" xfId="21" applyNumberFormat="1" applyFont="1" applyBorder="1" applyAlignment="1">
      <alignment horizontal="center"/>
    </xf>
    <xf numFmtId="167" fontId="27" fillId="0" borderId="4" xfId="0" applyNumberFormat="1" applyFont="1" applyBorder="1" applyAlignment="1"/>
    <xf numFmtId="164" fontId="27" fillId="0" borderId="5" xfId="21" applyNumberFormat="1" applyFont="1" applyBorder="1" applyAlignment="1">
      <alignment horizontal="center"/>
    </xf>
    <xf numFmtId="167" fontId="27" fillId="0" borderId="5" xfId="0" applyNumberFormat="1" applyFont="1" applyBorder="1" applyAlignment="1"/>
    <xf numFmtId="0" fontId="3" fillId="0" borderId="27" xfId="0" applyFont="1" applyBorder="1" applyAlignment="1">
      <alignment horizontal="center" vertical="top" wrapText="1"/>
    </xf>
    <xf numFmtId="164" fontId="26" fillId="0" borderId="27" xfId="21" applyNumberFormat="1" applyFont="1" applyBorder="1" applyAlignment="1"/>
    <xf numFmtId="0" fontId="2" fillId="0" borderId="27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164" fontId="18" fillId="0" borderId="11" xfId="21" applyNumberFormat="1" applyFont="1" applyBorder="1" applyAlignment="1">
      <alignment horizontal="center" wrapText="1"/>
    </xf>
    <xf numFmtId="164" fontId="18" fillId="0" borderId="12" xfId="21" applyNumberFormat="1" applyFont="1" applyBorder="1" applyAlignment="1">
      <alignment horizontal="center" wrapText="1"/>
    </xf>
    <xf numFmtId="164" fontId="18" fillId="0" borderId="13" xfId="21" applyNumberFormat="1" applyFont="1" applyBorder="1" applyAlignment="1">
      <alignment horizontal="center" wrapText="1"/>
    </xf>
    <xf numFmtId="164" fontId="18" fillId="0" borderId="11" xfId="21" applyNumberFormat="1" applyFont="1" applyBorder="1" applyAlignment="1">
      <alignment horizontal="center" vertical="center" wrapText="1"/>
    </xf>
    <xf numFmtId="164" fontId="18" fillId="0" borderId="12" xfId="21" applyNumberFormat="1" applyFont="1" applyBorder="1" applyAlignment="1">
      <alignment horizontal="center" vertical="center" wrapText="1"/>
    </xf>
    <xf numFmtId="164" fontId="18" fillId="0" borderId="13" xfId="21" applyNumberFormat="1" applyFont="1" applyBorder="1" applyAlignment="1">
      <alignment horizontal="center" vertical="center" wrapText="1"/>
    </xf>
    <xf numFmtId="164" fontId="18" fillId="0" borderId="11" xfId="21" applyNumberFormat="1" applyFont="1" applyBorder="1" applyAlignment="1">
      <alignment horizontal="center"/>
    </xf>
    <xf numFmtId="164" fontId="18" fillId="0" borderId="12" xfId="21" applyNumberFormat="1" applyFont="1" applyBorder="1" applyAlignment="1">
      <alignment horizontal="center"/>
    </xf>
    <xf numFmtId="164" fontId="18" fillId="0" borderId="13" xfId="21" applyNumberFormat="1" applyFont="1" applyBorder="1" applyAlignment="1">
      <alignment horizontal="center"/>
    </xf>
  </cellXfs>
  <cellStyles count="31">
    <cellStyle name="Check Cell 2" xfId="11"/>
    <cellStyle name="Comma" xfId="21" builtinId="3"/>
    <cellStyle name="Comma [0] 2" xfId="29"/>
    <cellStyle name="Comma 2" xfId="13"/>
    <cellStyle name="Comma 3" xfId="30"/>
    <cellStyle name="Normal" xfId="0" builtinId="0"/>
    <cellStyle name="Normal 11" xfId="12"/>
    <cellStyle name="Normal 11 2" xfId="24"/>
    <cellStyle name="Normal 14" xfId="14"/>
    <cellStyle name="Normal 14 2" xfId="25"/>
    <cellStyle name="Normal 17" xfId="15"/>
    <cellStyle name="Normal 17 2" xfId="26"/>
    <cellStyle name="Normal 20" xfId="6"/>
    <cellStyle name="Normal 20 2" xfId="23"/>
    <cellStyle name="Normal 23" xfId="16"/>
    <cellStyle name="Normal 23 2" xfId="27"/>
    <cellStyle name="Normal 3" xfId="7"/>
    <cellStyle name="Normal 3 2" xfId="17"/>
    <cellStyle name="Normal 4" xfId="4"/>
    <cellStyle name="Normal 4 2" xfId="5"/>
    <cellStyle name="Normal 4 3" xfId="22"/>
    <cellStyle name="Normal 5" xfId="3"/>
    <cellStyle name="Normal 5 2" xfId="10"/>
    <cellStyle name="Normal 6" xfId="8"/>
    <cellStyle name="Normal 6 2" xfId="1"/>
    <cellStyle name="Normal 7" xfId="9"/>
    <cellStyle name="Normal 7 2" xfId="2"/>
    <cellStyle name="Normal 8" xfId="18"/>
    <cellStyle name="Normal 8 2" xfId="19"/>
    <cellStyle name="Normal 9" xfId="20"/>
    <cellStyle name="Normal 9 2" xfId="2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F16" sqref="F16"/>
    </sheetView>
  </sheetViews>
  <sheetFormatPr defaultRowHeight="15"/>
  <cols>
    <col min="1" max="1" width="3.5703125" style="1" bestFit="1" customWidth="1"/>
    <col min="2" max="2" width="47.7109375" bestFit="1" customWidth="1"/>
    <col min="4" max="4" width="9" bestFit="1" customWidth="1"/>
    <col min="7" max="7" width="10.5703125" bestFit="1" customWidth="1"/>
    <col min="8" max="8" width="18.42578125" bestFit="1" customWidth="1"/>
  </cols>
  <sheetData>
    <row r="1" spans="1:8" ht="21">
      <c r="A1" s="152" t="s">
        <v>77</v>
      </c>
    </row>
    <row r="3" spans="1:8" ht="45">
      <c r="A3" s="21" t="s">
        <v>527</v>
      </c>
      <c r="B3" s="21" t="s">
        <v>528</v>
      </c>
      <c r="C3" s="21" t="s">
        <v>61</v>
      </c>
      <c r="D3" s="21" t="s">
        <v>65</v>
      </c>
      <c r="E3" s="7" t="s">
        <v>66</v>
      </c>
    </row>
    <row r="4" spans="1:8">
      <c r="A4" s="149">
        <v>1</v>
      </c>
      <c r="B4" s="72" t="s">
        <v>75</v>
      </c>
      <c r="C4" s="154">
        <f t="shared" ref="C4:C9" si="0">(1.5*E4)</f>
        <v>120000</v>
      </c>
      <c r="D4" s="155">
        <f t="shared" ref="D4:D9" si="1">(1.25*E4)</f>
        <v>100000</v>
      </c>
      <c r="E4" s="145">
        <v>80000</v>
      </c>
    </row>
    <row r="5" spans="1:8">
      <c r="A5" s="150">
        <v>2</v>
      </c>
      <c r="B5" s="161" t="s">
        <v>533</v>
      </c>
      <c r="C5" s="154">
        <f t="shared" si="0"/>
        <v>240000</v>
      </c>
      <c r="D5" s="155">
        <f t="shared" si="1"/>
        <v>200000</v>
      </c>
      <c r="E5" s="146">
        <f>E4*2</f>
        <v>160000</v>
      </c>
    </row>
    <row r="6" spans="1:8">
      <c r="A6" s="149">
        <v>3</v>
      </c>
      <c r="B6" s="92" t="s">
        <v>398</v>
      </c>
      <c r="C6" s="154">
        <f t="shared" si="0"/>
        <v>75000</v>
      </c>
      <c r="D6" s="155">
        <f t="shared" si="1"/>
        <v>62500</v>
      </c>
      <c r="E6" s="146">
        <f>(0.625*E4)</f>
        <v>50000</v>
      </c>
      <c r="G6" s="153"/>
      <c r="H6" s="75"/>
    </row>
    <row r="7" spans="1:8">
      <c r="A7" s="150">
        <v>4</v>
      </c>
      <c r="B7" s="93" t="s">
        <v>399</v>
      </c>
      <c r="C7" s="154">
        <f t="shared" si="0"/>
        <v>150000</v>
      </c>
      <c r="D7" s="155">
        <f t="shared" si="1"/>
        <v>125000</v>
      </c>
      <c r="E7" s="146">
        <f>(1.25*E4)</f>
        <v>100000</v>
      </c>
      <c r="G7" s="94"/>
    </row>
    <row r="8" spans="1:8">
      <c r="A8" s="158">
        <v>5</v>
      </c>
      <c r="B8" s="160" t="s">
        <v>529</v>
      </c>
      <c r="C8" s="154">
        <f t="shared" si="0"/>
        <v>12000</v>
      </c>
      <c r="D8" s="155">
        <f t="shared" si="1"/>
        <v>10000</v>
      </c>
      <c r="E8" s="159">
        <f>E4*0.1</f>
        <v>8000</v>
      </c>
      <c r="F8" s="74"/>
      <c r="G8" s="94"/>
    </row>
    <row r="9" spans="1:8">
      <c r="A9" s="151">
        <v>6</v>
      </c>
      <c r="B9" s="147" t="s">
        <v>76</v>
      </c>
      <c r="C9" s="156">
        <f t="shared" si="0"/>
        <v>60000</v>
      </c>
      <c r="D9" s="157">
        <f t="shared" si="1"/>
        <v>50000</v>
      </c>
      <c r="E9" s="148">
        <f>0.5*E4</f>
        <v>40000</v>
      </c>
    </row>
    <row r="10" spans="1:8">
      <c r="D10" s="75"/>
      <c r="E10" s="7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9"/>
  <sheetViews>
    <sheetView zoomScale="85" zoomScaleNormal="85" workbookViewId="0">
      <pane xSplit="3" ySplit="5" topLeftCell="D51" activePane="bottomRight" state="frozen"/>
      <selection pane="topRight" activeCell="D1" sqref="D1"/>
      <selection pane="bottomLeft" activeCell="A6" sqref="A6"/>
      <selection pane="bottomRight" activeCell="H6" sqref="H6:H67"/>
    </sheetView>
  </sheetViews>
  <sheetFormatPr defaultColWidth="9.140625" defaultRowHeight="15"/>
  <cols>
    <col min="1" max="1" width="5.140625" style="19" customWidth="1"/>
    <col min="2" max="2" width="9.85546875" style="81" customWidth="1"/>
    <col min="3" max="3" width="63.28515625" style="81" bestFit="1" customWidth="1"/>
    <col min="4" max="4" width="11" style="81" customWidth="1"/>
    <col min="5" max="5" width="11.85546875" style="12" customWidth="1"/>
    <col min="6" max="6" width="11.85546875" style="120" customWidth="1"/>
    <col min="7" max="7" width="11.85546875" style="19" customWidth="1"/>
    <col min="8" max="8" width="11.5703125" style="19" bestFit="1" customWidth="1"/>
    <col min="9" max="10" width="10.85546875" style="19" bestFit="1" customWidth="1"/>
    <col min="11" max="13" width="9.140625" style="19" customWidth="1"/>
    <col min="14" max="16" width="9.140625" style="19" hidden="1" customWidth="1"/>
    <col min="17" max="17" width="9.140625" style="19"/>
    <col min="18" max="18" width="13.140625" style="19" bestFit="1" customWidth="1"/>
    <col min="19" max="19" width="9.140625" style="120"/>
    <col min="20" max="16384" width="9.140625" style="19"/>
  </cols>
  <sheetData>
    <row r="1" spans="1:19" ht="21">
      <c r="A1" s="25" t="s">
        <v>531</v>
      </c>
    </row>
    <row r="2" spans="1:19" s="61" customFormat="1">
      <c r="A2" s="5"/>
      <c r="B2" s="4"/>
      <c r="C2" s="4"/>
      <c r="D2" s="4"/>
      <c r="E2" s="122"/>
      <c r="F2" s="127"/>
      <c r="S2" s="121"/>
    </row>
    <row r="3" spans="1:19" ht="15.75" thickBot="1">
      <c r="A3" s="11"/>
      <c r="B3" s="19"/>
      <c r="C3" s="17"/>
      <c r="D3" s="14" t="s">
        <v>27</v>
      </c>
      <c r="E3" s="23">
        <f>'TARIF DASAR KONSULTASI'!C4</f>
        <v>120000</v>
      </c>
      <c r="F3" s="24">
        <f>'TARIF DASAR KONSULTASI'!D4</f>
        <v>100000</v>
      </c>
      <c r="G3" s="15">
        <f>'TARIF DASAR KONSULTASI'!E4</f>
        <v>80000</v>
      </c>
      <c r="H3" s="23">
        <f>'TARIF DASAR KONSULTASI'!C5</f>
        <v>240000</v>
      </c>
      <c r="I3" s="24">
        <f>'TARIF DASAR KONSULTASI'!D5</f>
        <v>200000</v>
      </c>
      <c r="J3" s="15">
        <f>'TARIF DASAR KONSULTASI'!E5</f>
        <v>160000</v>
      </c>
      <c r="K3" s="16"/>
      <c r="L3" s="24"/>
      <c r="M3" s="15"/>
      <c r="N3" s="23"/>
      <c r="O3" s="24"/>
      <c r="P3" s="15"/>
      <c r="Q3" s="1"/>
      <c r="S3" s="62"/>
    </row>
    <row r="4" spans="1:19" ht="27.75" customHeight="1">
      <c r="A4" s="11"/>
      <c r="B4" s="19"/>
      <c r="C4" s="90"/>
      <c r="D4" s="89"/>
      <c r="E4" s="162" t="s">
        <v>509</v>
      </c>
      <c r="F4" s="163"/>
      <c r="G4" s="164"/>
      <c r="H4" s="162" t="s">
        <v>526</v>
      </c>
      <c r="I4" s="163"/>
      <c r="J4" s="164"/>
      <c r="K4" s="162" t="s">
        <v>96</v>
      </c>
      <c r="L4" s="163"/>
      <c r="M4" s="164"/>
      <c r="N4" s="165" t="s">
        <v>97</v>
      </c>
      <c r="O4" s="166"/>
      <c r="P4" s="167"/>
      <c r="Q4" s="68"/>
      <c r="S4" s="62"/>
    </row>
    <row r="5" spans="1:19" s="22" customFormat="1" ht="60">
      <c r="A5" s="21" t="s">
        <v>0</v>
      </c>
      <c r="B5" s="21" t="s">
        <v>73</v>
      </c>
      <c r="C5" s="21" t="s">
        <v>1</v>
      </c>
      <c r="D5" s="32" t="s">
        <v>109</v>
      </c>
      <c r="E5" s="34" t="s">
        <v>61</v>
      </c>
      <c r="F5" s="21" t="s">
        <v>65</v>
      </c>
      <c r="G5" s="35" t="s">
        <v>400</v>
      </c>
      <c r="H5" s="34" t="s">
        <v>61</v>
      </c>
      <c r="I5" s="21" t="s">
        <v>65</v>
      </c>
      <c r="J5" s="35" t="s">
        <v>400</v>
      </c>
      <c r="K5" s="34" t="s">
        <v>61</v>
      </c>
      <c r="L5" s="21" t="s">
        <v>65</v>
      </c>
      <c r="M5" s="35" t="s">
        <v>400</v>
      </c>
      <c r="N5" s="34" t="s">
        <v>61</v>
      </c>
      <c r="O5" s="21" t="s">
        <v>65</v>
      </c>
      <c r="P5" s="35" t="s">
        <v>400</v>
      </c>
      <c r="Q5" s="33" t="s">
        <v>72</v>
      </c>
      <c r="R5" s="21" t="s">
        <v>71</v>
      </c>
      <c r="S5" s="64" t="s">
        <v>26</v>
      </c>
    </row>
    <row r="6" spans="1:19" s="119" customFormat="1">
      <c r="A6" s="95"/>
      <c r="B6" s="128" t="s">
        <v>5</v>
      </c>
      <c r="C6" s="129" t="s">
        <v>89</v>
      </c>
      <c r="D6" s="130"/>
      <c r="E6" s="97">
        <f>E$3*S6</f>
        <v>120000</v>
      </c>
      <c r="F6" s="98">
        <f>F$3*S6</f>
        <v>100000</v>
      </c>
      <c r="G6" s="99">
        <f>G$3*S6</f>
        <v>80000</v>
      </c>
      <c r="H6" s="97">
        <f>H$3*S6</f>
        <v>240000</v>
      </c>
      <c r="I6" s="98">
        <f>I$3*S6</f>
        <v>200000</v>
      </c>
      <c r="J6" s="99">
        <f>J$3*S6</f>
        <v>160000</v>
      </c>
      <c r="K6" s="97"/>
      <c r="L6" s="98"/>
      <c r="M6" s="99"/>
      <c r="N6" s="97"/>
      <c r="O6" s="98"/>
      <c r="P6" s="99"/>
      <c r="Q6" s="131" t="s">
        <v>4</v>
      </c>
      <c r="R6" s="129" t="s">
        <v>3</v>
      </c>
      <c r="S6" s="140">
        <v>1</v>
      </c>
    </row>
    <row r="7" spans="1:19" s="119" customFormat="1">
      <c r="A7" s="95"/>
      <c r="B7" s="132" t="s">
        <v>6</v>
      </c>
      <c r="C7" s="133" t="s">
        <v>90</v>
      </c>
      <c r="D7" s="134"/>
      <c r="E7" s="97" t="s">
        <v>88</v>
      </c>
      <c r="F7" s="98" t="s">
        <v>88</v>
      </c>
      <c r="G7" s="99" t="s">
        <v>88</v>
      </c>
      <c r="H7" s="97" t="s">
        <v>88</v>
      </c>
      <c r="I7" s="98" t="s">
        <v>88</v>
      </c>
      <c r="J7" s="99" t="s">
        <v>88</v>
      </c>
      <c r="K7" s="97"/>
      <c r="L7" s="98"/>
      <c r="M7" s="99"/>
      <c r="N7" s="97"/>
      <c r="O7" s="98"/>
      <c r="P7" s="99"/>
      <c r="Q7" s="131" t="s">
        <v>4</v>
      </c>
      <c r="R7" s="133" t="s">
        <v>3</v>
      </c>
      <c r="S7" s="101"/>
    </row>
    <row r="8" spans="1:19" s="119" customFormat="1">
      <c r="A8" s="95"/>
      <c r="B8" s="132" t="s">
        <v>7</v>
      </c>
      <c r="C8" s="133" t="s">
        <v>91</v>
      </c>
      <c r="D8" s="134"/>
      <c r="E8" s="97" t="s">
        <v>88</v>
      </c>
      <c r="F8" s="98" t="s">
        <v>88</v>
      </c>
      <c r="G8" s="99" t="s">
        <v>88</v>
      </c>
      <c r="H8" s="97" t="s">
        <v>88</v>
      </c>
      <c r="I8" s="98" t="s">
        <v>88</v>
      </c>
      <c r="J8" s="99" t="s">
        <v>88</v>
      </c>
      <c r="K8" s="97"/>
      <c r="L8" s="98"/>
      <c r="M8" s="99"/>
      <c r="N8" s="97"/>
      <c r="O8" s="98"/>
      <c r="P8" s="99"/>
      <c r="Q8" s="131" t="s">
        <v>4</v>
      </c>
      <c r="R8" s="133" t="s">
        <v>3</v>
      </c>
      <c r="S8" s="101"/>
    </row>
    <row r="9" spans="1:19" s="119" customFormat="1">
      <c r="A9" s="95"/>
      <c r="B9" s="132" t="s">
        <v>8</v>
      </c>
      <c r="C9" s="133" t="s">
        <v>92</v>
      </c>
      <c r="D9" s="134"/>
      <c r="E9" s="97" t="s">
        <v>88</v>
      </c>
      <c r="F9" s="98" t="s">
        <v>88</v>
      </c>
      <c r="G9" s="99" t="s">
        <v>88</v>
      </c>
      <c r="H9" s="97" t="s">
        <v>88</v>
      </c>
      <c r="I9" s="98" t="s">
        <v>88</v>
      </c>
      <c r="J9" s="99" t="s">
        <v>88</v>
      </c>
      <c r="K9" s="97"/>
      <c r="L9" s="98"/>
      <c r="M9" s="99"/>
      <c r="N9" s="97"/>
      <c r="O9" s="98"/>
      <c r="P9" s="99"/>
      <c r="Q9" s="131" t="s">
        <v>4</v>
      </c>
      <c r="R9" s="133" t="s">
        <v>3</v>
      </c>
      <c r="S9" s="101"/>
    </row>
    <row r="10" spans="1:19" s="119" customFormat="1">
      <c r="A10" s="95"/>
      <c r="B10" s="132" t="s">
        <v>9</v>
      </c>
      <c r="C10" s="133" t="s">
        <v>452</v>
      </c>
      <c r="D10" s="134" t="s">
        <v>453</v>
      </c>
      <c r="E10" s="97">
        <f t="shared" ref="E10:E41" si="0">E$3*S10</f>
        <v>150000</v>
      </c>
      <c r="F10" s="98">
        <f t="shared" ref="F10:F41" si="1">F$3*S10</f>
        <v>125000</v>
      </c>
      <c r="G10" s="99">
        <f t="shared" ref="G10:G41" si="2">G$3*S10</f>
        <v>100000</v>
      </c>
      <c r="H10" s="97">
        <f t="shared" ref="H10:H40" si="3">H$3*S10</f>
        <v>300000</v>
      </c>
      <c r="I10" s="98">
        <f t="shared" ref="I10:I40" si="4">I$3*S10</f>
        <v>250000</v>
      </c>
      <c r="J10" s="99">
        <f t="shared" ref="J10:J41" si="5">J$3*S10</f>
        <v>200000</v>
      </c>
      <c r="K10" s="97"/>
      <c r="L10" s="98"/>
      <c r="M10" s="99"/>
      <c r="N10" s="97"/>
      <c r="O10" s="98"/>
      <c r="P10" s="99"/>
      <c r="Q10" s="131" t="s">
        <v>4</v>
      </c>
      <c r="R10" s="133" t="s">
        <v>3</v>
      </c>
      <c r="S10" s="101">
        <v>1.25</v>
      </c>
    </row>
    <row r="11" spans="1:19" s="119" customFormat="1">
      <c r="A11" s="95"/>
      <c r="B11" s="132" t="s">
        <v>10</v>
      </c>
      <c r="C11" s="133" t="s">
        <v>98</v>
      </c>
      <c r="D11" s="134"/>
      <c r="E11" s="97">
        <f t="shared" si="0"/>
        <v>120000</v>
      </c>
      <c r="F11" s="98">
        <f t="shared" si="1"/>
        <v>100000</v>
      </c>
      <c r="G11" s="99">
        <f t="shared" si="2"/>
        <v>80000</v>
      </c>
      <c r="H11" s="97">
        <f t="shared" si="3"/>
        <v>240000</v>
      </c>
      <c r="I11" s="98">
        <f t="shared" si="4"/>
        <v>200000</v>
      </c>
      <c r="J11" s="99">
        <f t="shared" si="5"/>
        <v>160000</v>
      </c>
      <c r="K11" s="97"/>
      <c r="L11" s="98"/>
      <c r="M11" s="99"/>
      <c r="N11" s="97"/>
      <c r="O11" s="98"/>
      <c r="P11" s="99"/>
      <c r="Q11" s="131" t="s">
        <v>4</v>
      </c>
      <c r="R11" s="133" t="s">
        <v>3</v>
      </c>
      <c r="S11" s="101">
        <v>1</v>
      </c>
    </row>
    <row r="12" spans="1:19" s="119" customFormat="1">
      <c r="A12" s="95"/>
      <c r="B12" s="132" t="s">
        <v>11</v>
      </c>
      <c r="C12" s="133" t="s">
        <v>2</v>
      </c>
      <c r="D12" s="134"/>
      <c r="E12" s="97">
        <f t="shared" si="0"/>
        <v>120000</v>
      </c>
      <c r="F12" s="98">
        <f t="shared" si="1"/>
        <v>100000</v>
      </c>
      <c r="G12" s="99">
        <f t="shared" si="2"/>
        <v>80000</v>
      </c>
      <c r="H12" s="97">
        <f t="shared" si="3"/>
        <v>240000</v>
      </c>
      <c r="I12" s="98">
        <f t="shared" si="4"/>
        <v>200000</v>
      </c>
      <c r="J12" s="99">
        <f t="shared" si="5"/>
        <v>160000</v>
      </c>
      <c r="K12" s="97"/>
      <c r="L12" s="98"/>
      <c r="M12" s="99"/>
      <c r="N12" s="97"/>
      <c r="O12" s="98"/>
      <c r="P12" s="99"/>
      <c r="Q12" s="131" t="s">
        <v>4</v>
      </c>
      <c r="R12" s="133" t="s">
        <v>3</v>
      </c>
      <c r="S12" s="101">
        <v>1</v>
      </c>
    </row>
    <row r="13" spans="1:19" s="119" customFormat="1">
      <c r="A13" s="95"/>
      <c r="B13" s="132" t="s">
        <v>12</v>
      </c>
      <c r="C13" s="133" t="s">
        <v>404</v>
      </c>
      <c r="D13" s="134"/>
      <c r="E13" s="97">
        <f t="shared" si="0"/>
        <v>120000</v>
      </c>
      <c r="F13" s="98">
        <f t="shared" si="1"/>
        <v>100000</v>
      </c>
      <c r="G13" s="99">
        <f t="shared" si="2"/>
        <v>80000</v>
      </c>
      <c r="H13" s="97">
        <f t="shared" si="3"/>
        <v>240000</v>
      </c>
      <c r="I13" s="98">
        <f t="shared" si="4"/>
        <v>200000</v>
      </c>
      <c r="J13" s="99">
        <f t="shared" si="5"/>
        <v>160000</v>
      </c>
      <c r="K13" s="97"/>
      <c r="L13" s="98"/>
      <c r="M13" s="99"/>
      <c r="N13" s="97"/>
      <c r="O13" s="98"/>
      <c r="P13" s="99"/>
      <c r="Q13" s="131" t="s">
        <v>4</v>
      </c>
      <c r="R13" s="133" t="s">
        <v>3</v>
      </c>
      <c r="S13" s="101">
        <v>1</v>
      </c>
    </row>
    <row r="14" spans="1:19" s="119" customFormat="1">
      <c r="A14" s="95"/>
      <c r="B14" s="132" t="s">
        <v>414</v>
      </c>
      <c r="C14" s="132" t="s">
        <v>413</v>
      </c>
      <c r="D14" s="136"/>
      <c r="E14" s="97">
        <f t="shared" si="0"/>
        <v>60000</v>
      </c>
      <c r="F14" s="98">
        <f t="shared" si="1"/>
        <v>50000</v>
      </c>
      <c r="G14" s="99">
        <f t="shared" si="2"/>
        <v>40000</v>
      </c>
      <c r="H14" s="97">
        <f t="shared" si="3"/>
        <v>120000</v>
      </c>
      <c r="I14" s="98">
        <f t="shared" si="4"/>
        <v>100000</v>
      </c>
      <c r="J14" s="99">
        <f t="shared" si="5"/>
        <v>80000</v>
      </c>
      <c r="K14" s="97"/>
      <c r="L14" s="98"/>
      <c r="M14" s="99"/>
      <c r="N14" s="97"/>
      <c r="O14" s="98"/>
      <c r="P14" s="99"/>
      <c r="Q14" s="135" t="s">
        <v>516</v>
      </c>
      <c r="R14" s="133" t="s">
        <v>408</v>
      </c>
      <c r="S14" s="101">
        <v>0.5</v>
      </c>
    </row>
    <row r="15" spans="1:19" s="119" customFormat="1">
      <c r="A15" s="95"/>
      <c r="B15" s="132" t="s">
        <v>415</v>
      </c>
      <c r="C15" s="132" t="s">
        <v>412</v>
      </c>
      <c r="D15" s="136"/>
      <c r="E15" s="97">
        <f t="shared" si="0"/>
        <v>30000</v>
      </c>
      <c r="F15" s="98">
        <f t="shared" si="1"/>
        <v>25000</v>
      </c>
      <c r="G15" s="99">
        <f t="shared" si="2"/>
        <v>20000</v>
      </c>
      <c r="H15" s="97">
        <f t="shared" si="3"/>
        <v>60000</v>
      </c>
      <c r="I15" s="98">
        <f t="shared" si="4"/>
        <v>50000</v>
      </c>
      <c r="J15" s="99">
        <f t="shared" si="5"/>
        <v>40000</v>
      </c>
      <c r="K15" s="97"/>
      <c r="L15" s="98"/>
      <c r="M15" s="99"/>
      <c r="N15" s="97"/>
      <c r="O15" s="98"/>
      <c r="P15" s="99"/>
      <c r="Q15" s="135" t="s">
        <v>516</v>
      </c>
      <c r="R15" s="133" t="s">
        <v>408</v>
      </c>
      <c r="S15" s="101">
        <v>0.25</v>
      </c>
    </row>
    <row r="16" spans="1:19" s="119" customFormat="1">
      <c r="A16" s="95"/>
      <c r="B16" s="132" t="s">
        <v>416</v>
      </c>
      <c r="C16" s="132" t="s">
        <v>411</v>
      </c>
      <c r="D16" s="136"/>
      <c r="E16" s="97">
        <f t="shared" si="0"/>
        <v>90000</v>
      </c>
      <c r="F16" s="98">
        <f t="shared" si="1"/>
        <v>75000</v>
      </c>
      <c r="G16" s="99">
        <f t="shared" si="2"/>
        <v>60000</v>
      </c>
      <c r="H16" s="97">
        <f t="shared" si="3"/>
        <v>180000</v>
      </c>
      <c r="I16" s="98">
        <f t="shared" si="4"/>
        <v>150000</v>
      </c>
      <c r="J16" s="99">
        <f t="shared" si="5"/>
        <v>120000</v>
      </c>
      <c r="K16" s="97"/>
      <c r="L16" s="98"/>
      <c r="M16" s="99"/>
      <c r="N16" s="97"/>
      <c r="O16" s="98"/>
      <c r="P16" s="99"/>
      <c r="Q16" s="135" t="s">
        <v>516</v>
      </c>
      <c r="R16" s="133" t="s">
        <v>408</v>
      </c>
      <c r="S16" s="101">
        <v>0.75</v>
      </c>
    </row>
    <row r="17" spans="1:19" s="119" customFormat="1">
      <c r="A17" s="95"/>
      <c r="B17" s="132" t="s">
        <v>417</v>
      </c>
      <c r="C17" s="132" t="s">
        <v>506</v>
      </c>
      <c r="D17" s="136"/>
      <c r="E17" s="97">
        <f t="shared" si="0"/>
        <v>120000</v>
      </c>
      <c r="F17" s="98">
        <f t="shared" si="1"/>
        <v>100000</v>
      </c>
      <c r="G17" s="99">
        <f t="shared" si="2"/>
        <v>80000</v>
      </c>
      <c r="H17" s="97">
        <f t="shared" si="3"/>
        <v>240000</v>
      </c>
      <c r="I17" s="98">
        <f t="shared" si="4"/>
        <v>200000</v>
      </c>
      <c r="J17" s="99">
        <f t="shared" si="5"/>
        <v>160000</v>
      </c>
      <c r="K17" s="97"/>
      <c r="L17" s="98"/>
      <c r="M17" s="99"/>
      <c r="N17" s="97"/>
      <c r="O17" s="98"/>
      <c r="P17" s="99"/>
      <c r="Q17" s="135" t="s">
        <v>516</v>
      </c>
      <c r="R17" s="133" t="s">
        <v>408</v>
      </c>
      <c r="S17" s="101">
        <v>1</v>
      </c>
    </row>
    <row r="18" spans="1:19" s="119" customFormat="1">
      <c r="A18" s="95"/>
      <c r="B18" s="132" t="s">
        <v>418</v>
      </c>
      <c r="C18" s="132" t="s">
        <v>507</v>
      </c>
      <c r="D18" s="136"/>
      <c r="E18" s="97">
        <f t="shared" si="0"/>
        <v>30000</v>
      </c>
      <c r="F18" s="98">
        <f t="shared" si="1"/>
        <v>25000</v>
      </c>
      <c r="G18" s="99">
        <f t="shared" si="2"/>
        <v>20000</v>
      </c>
      <c r="H18" s="97">
        <f t="shared" si="3"/>
        <v>60000</v>
      </c>
      <c r="I18" s="98">
        <f t="shared" si="4"/>
        <v>50000</v>
      </c>
      <c r="J18" s="99">
        <f t="shared" si="5"/>
        <v>40000</v>
      </c>
      <c r="K18" s="97"/>
      <c r="L18" s="98"/>
      <c r="M18" s="99"/>
      <c r="N18" s="97"/>
      <c r="O18" s="98"/>
      <c r="P18" s="99"/>
      <c r="Q18" s="135" t="s">
        <v>516</v>
      </c>
      <c r="R18" s="133" t="s">
        <v>408</v>
      </c>
      <c r="S18" s="101">
        <v>0.25</v>
      </c>
    </row>
    <row r="19" spans="1:19" s="119" customFormat="1">
      <c r="A19" s="95"/>
      <c r="B19" s="132" t="s">
        <v>419</v>
      </c>
      <c r="C19" s="132" t="s">
        <v>508</v>
      </c>
      <c r="D19" s="136"/>
      <c r="E19" s="97">
        <f t="shared" si="0"/>
        <v>30000</v>
      </c>
      <c r="F19" s="98">
        <f t="shared" si="1"/>
        <v>25000</v>
      </c>
      <c r="G19" s="99">
        <f t="shared" si="2"/>
        <v>20000</v>
      </c>
      <c r="H19" s="97">
        <f t="shared" si="3"/>
        <v>60000</v>
      </c>
      <c r="I19" s="98">
        <f t="shared" si="4"/>
        <v>50000</v>
      </c>
      <c r="J19" s="99">
        <f t="shared" si="5"/>
        <v>40000</v>
      </c>
      <c r="K19" s="97"/>
      <c r="L19" s="98"/>
      <c r="M19" s="99"/>
      <c r="N19" s="97"/>
      <c r="O19" s="98"/>
      <c r="P19" s="99"/>
      <c r="Q19" s="135" t="s">
        <v>516</v>
      </c>
      <c r="R19" s="133" t="s">
        <v>408</v>
      </c>
      <c r="S19" s="101">
        <v>0.25</v>
      </c>
    </row>
    <row r="20" spans="1:19" s="119" customFormat="1">
      <c r="A20" s="95"/>
      <c r="B20" s="132" t="s">
        <v>424</v>
      </c>
      <c r="C20" s="132" t="s">
        <v>420</v>
      </c>
      <c r="D20" s="136"/>
      <c r="E20" s="97">
        <f t="shared" si="0"/>
        <v>60000</v>
      </c>
      <c r="F20" s="98">
        <f t="shared" si="1"/>
        <v>50000</v>
      </c>
      <c r="G20" s="99">
        <f t="shared" si="2"/>
        <v>40000</v>
      </c>
      <c r="H20" s="97">
        <f t="shared" si="3"/>
        <v>120000</v>
      </c>
      <c r="I20" s="98">
        <f t="shared" si="4"/>
        <v>100000</v>
      </c>
      <c r="J20" s="99">
        <f t="shared" si="5"/>
        <v>80000</v>
      </c>
      <c r="K20" s="97"/>
      <c r="L20" s="98"/>
      <c r="M20" s="99"/>
      <c r="N20" s="97"/>
      <c r="O20" s="98"/>
      <c r="P20" s="99"/>
      <c r="Q20" s="132" t="s">
        <v>517</v>
      </c>
      <c r="R20" s="133" t="s">
        <v>17</v>
      </c>
      <c r="S20" s="101">
        <v>0.5</v>
      </c>
    </row>
    <row r="21" spans="1:19" s="119" customFormat="1">
      <c r="A21" s="95"/>
      <c r="B21" s="132" t="s">
        <v>425</v>
      </c>
      <c r="C21" s="132" t="s">
        <v>421</v>
      </c>
      <c r="D21" s="136"/>
      <c r="E21" s="97">
        <f t="shared" si="0"/>
        <v>120000</v>
      </c>
      <c r="F21" s="98">
        <f t="shared" si="1"/>
        <v>100000</v>
      </c>
      <c r="G21" s="99">
        <f t="shared" si="2"/>
        <v>80000</v>
      </c>
      <c r="H21" s="97">
        <f t="shared" si="3"/>
        <v>240000</v>
      </c>
      <c r="I21" s="98">
        <f t="shared" si="4"/>
        <v>200000</v>
      </c>
      <c r="J21" s="99">
        <f t="shared" si="5"/>
        <v>160000</v>
      </c>
      <c r="K21" s="97"/>
      <c r="L21" s="98"/>
      <c r="M21" s="99"/>
      <c r="N21" s="97"/>
      <c r="O21" s="98"/>
      <c r="P21" s="99"/>
      <c r="Q21" s="132" t="s">
        <v>517</v>
      </c>
      <c r="R21" s="133" t="s">
        <v>17</v>
      </c>
      <c r="S21" s="101">
        <v>1</v>
      </c>
    </row>
    <row r="22" spans="1:19" s="119" customFormat="1">
      <c r="A22" s="95"/>
      <c r="B22" s="132" t="s">
        <v>426</v>
      </c>
      <c r="C22" s="132" t="s">
        <v>422</v>
      </c>
      <c r="D22" s="136"/>
      <c r="E22" s="97">
        <f t="shared" si="0"/>
        <v>240000</v>
      </c>
      <c r="F22" s="98">
        <f t="shared" si="1"/>
        <v>200000</v>
      </c>
      <c r="G22" s="99">
        <f t="shared" si="2"/>
        <v>160000</v>
      </c>
      <c r="H22" s="97">
        <f t="shared" si="3"/>
        <v>480000</v>
      </c>
      <c r="I22" s="98">
        <f t="shared" si="4"/>
        <v>400000</v>
      </c>
      <c r="J22" s="99">
        <f t="shared" si="5"/>
        <v>320000</v>
      </c>
      <c r="K22" s="97"/>
      <c r="L22" s="98"/>
      <c r="M22" s="99"/>
      <c r="N22" s="97"/>
      <c r="O22" s="98"/>
      <c r="P22" s="99"/>
      <c r="Q22" s="132" t="s">
        <v>517</v>
      </c>
      <c r="R22" s="133" t="s">
        <v>17</v>
      </c>
      <c r="S22" s="101">
        <v>2</v>
      </c>
    </row>
    <row r="23" spans="1:19" s="119" customFormat="1" ht="14.25" customHeight="1">
      <c r="A23" s="95"/>
      <c r="B23" s="132" t="s">
        <v>427</v>
      </c>
      <c r="C23" s="132" t="s">
        <v>423</v>
      </c>
      <c r="D23" s="136"/>
      <c r="E23" s="97">
        <f t="shared" si="0"/>
        <v>120000</v>
      </c>
      <c r="F23" s="98">
        <f t="shared" si="1"/>
        <v>100000</v>
      </c>
      <c r="G23" s="99">
        <f t="shared" si="2"/>
        <v>80000</v>
      </c>
      <c r="H23" s="97">
        <f t="shared" si="3"/>
        <v>240000</v>
      </c>
      <c r="I23" s="98">
        <f t="shared" si="4"/>
        <v>200000</v>
      </c>
      <c r="J23" s="99">
        <f t="shared" si="5"/>
        <v>160000</v>
      </c>
      <c r="K23" s="97"/>
      <c r="L23" s="98"/>
      <c r="M23" s="99"/>
      <c r="N23" s="97"/>
      <c r="O23" s="98"/>
      <c r="P23" s="99"/>
      <c r="Q23" s="132" t="s">
        <v>517</v>
      </c>
      <c r="R23" s="133" t="s">
        <v>17</v>
      </c>
      <c r="S23" s="101">
        <v>1</v>
      </c>
    </row>
    <row r="24" spans="1:19" s="119" customFormat="1">
      <c r="A24" s="95"/>
      <c r="B24" s="132" t="s">
        <v>431</v>
      </c>
      <c r="C24" s="132" t="s">
        <v>428</v>
      </c>
      <c r="D24" s="136"/>
      <c r="E24" s="97">
        <f t="shared" si="0"/>
        <v>112500</v>
      </c>
      <c r="F24" s="98">
        <f t="shared" si="1"/>
        <v>93750</v>
      </c>
      <c r="G24" s="99">
        <f t="shared" si="2"/>
        <v>75000</v>
      </c>
      <c r="H24" s="97">
        <f t="shared" si="3"/>
        <v>225000</v>
      </c>
      <c r="I24" s="98">
        <f t="shared" si="4"/>
        <v>187500</v>
      </c>
      <c r="J24" s="99">
        <f t="shared" si="5"/>
        <v>150000</v>
      </c>
      <c r="K24" s="97"/>
      <c r="L24" s="98"/>
      <c r="M24" s="99"/>
      <c r="N24" s="97"/>
      <c r="O24" s="98"/>
      <c r="P24" s="99"/>
      <c r="Q24" s="135" t="s">
        <v>518</v>
      </c>
      <c r="R24" s="133" t="s">
        <v>18</v>
      </c>
      <c r="S24" s="101">
        <v>0.9375</v>
      </c>
    </row>
    <row r="25" spans="1:19" s="119" customFormat="1">
      <c r="A25" s="95"/>
      <c r="B25" s="132" t="s">
        <v>432</v>
      </c>
      <c r="C25" s="132" t="s">
        <v>429</v>
      </c>
      <c r="D25" s="136"/>
      <c r="E25" s="97">
        <f t="shared" si="0"/>
        <v>225000</v>
      </c>
      <c r="F25" s="98">
        <f t="shared" si="1"/>
        <v>187500</v>
      </c>
      <c r="G25" s="99">
        <f t="shared" si="2"/>
        <v>150000</v>
      </c>
      <c r="H25" s="97">
        <f t="shared" si="3"/>
        <v>450000</v>
      </c>
      <c r="I25" s="98">
        <f t="shared" si="4"/>
        <v>375000</v>
      </c>
      <c r="J25" s="99">
        <f t="shared" si="5"/>
        <v>300000</v>
      </c>
      <c r="K25" s="97"/>
      <c r="L25" s="98"/>
      <c r="M25" s="99"/>
      <c r="N25" s="97"/>
      <c r="O25" s="98"/>
      <c r="P25" s="99"/>
      <c r="Q25" s="135" t="s">
        <v>518</v>
      </c>
      <c r="R25" s="133" t="s">
        <v>18</v>
      </c>
      <c r="S25" s="101">
        <v>1.875</v>
      </c>
    </row>
    <row r="26" spans="1:19" s="119" customFormat="1">
      <c r="A26" s="95"/>
      <c r="B26" s="132" t="s">
        <v>433</v>
      </c>
      <c r="C26" s="132" t="s">
        <v>430</v>
      </c>
      <c r="D26" s="136"/>
      <c r="E26" s="97">
        <f t="shared" si="0"/>
        <v>375000</v>
      </c>
      <c r="F26" s="98">
        <f t="shared" si="1"/>
        <v>312500</v>
      </c>
      <c r="G26" s="99">
        <f t="shared" si="2"/>
        <v>250000</v>
      </c>
      <c r="H26" s="97">
        <f t="shared" si="3"/>
        <v>750000</v>
      </c>
      <c r="I26" s="98">
        <f t="shared" si="4"/>
        <v>625000</v>
      </c>
      <c r="J26" s="99">
        <f t="shared" si="5"/>
        <v>500000</v>
      </c>
      <c r="K26" s="97"/>
      <c r="L26" s="98"/>
      <c r="M26" s="99"/>
      <c r="N26" s="97"/>
      <c r="O26" s="98"/>
      <c r="P26" s="99"/>
      <c r="Q26" s="135" t="s">
        <v>518</v>
      </c>
      <c r="R26" s="133" t="s">
        <v>18</v>
      </c>
      <c r="S26" s="101">
        <v>3.125</v>
      </c>
    </row>
    <row r="27" spans="1:19" s="119" customFormat="1">
      <c r="A27" s="95"/>
      <c r="B27" s="132" t="s">
        <v>510</v>
      </c>
      <c r="C27" s="132" t="s">
        <v>434</v>
      </c>
      <c r="D27" s="136"/>
      <c r="E27" s="97">
        <f t="shared" si="0"/>
        <v>120000</v>
      </c>
      <c r="F27" s="98">
        <f t="shared" si="1"/>
        <v>100000</v>
      </c>
      <c r="G27" s="99">
        <f t="shared" si="2"/>
        <v>80000</v>
      </c>
      <c r="H27" s="97">
        <f t="shared" si="3"/>
        <v>240000</v>
      </c>
      <c r="I27" s="98">
        <f t="shared" si="4"/>
        <v>200000</v>
      </c>
      <c r="J27" s="99">
        <f t="shared" si="5"/>
        <v>160000</v>
      </c>
      <c r="K27" s="97"/>
      <c r="L27" s="98"/>
      <c r="M27" s="99"/>
      <c r="N27" s="97"/>
      <c r="O27" s="98"/>
      <c r="P27" s="99"/>
      <c r="Q27" s="135" t="s">
        <v>519</v>
      </c>
      <c r="R27" s="133" t="s">
        <v>19</v>
      </c>
      <c r="S27" s="101">
        <v>1</v>
      </c>
    </row>
    <row r="28" spans="1:19" s="119" customFormat="1">
      <c r="A28" s="95"/>
      <c r="B28" s="132" t="s">
        <v>511</v>
      </c>
      <c r="C28" s="132" t="s">
        <v>435</v>
      </c>
      <c r="D28" s="136"/>
      <c r="E28" s="97">
        <f t="shared" si="0"/>
        <v>240000</v>
      </c>
      <c r="F28" s="98">
        <f t="shared" si="1"/>
        <v>200000</v>
      </c>
      <c r="G28" s="99">
        <f t="shared" si="2"/>
        <v>160000</v>
      </c>
      <c r="H28" s="97">
        <f t="shared" si="3"/>
        <v>480000</v>
      </c>
      <c r="I28" s="98">
        <f t="shared" si="4"/>
        <v>400000</v>
      </c>
      <c r="J28" s="99">
        <f t="shared" si="5"/>
        <v>320000</v>
      </c>
      <c r="K28" s="97"/>
      <c r="L28" s="98"/>
      <c r="M28" s="99"/>
      <c r="N28" s="97"/>
      <c r="O28" s="98"/>
      <c r="P28" s="99"/>
      <c r="Q28" s="135" t="s">
        <v>519</v>
      </c>
      <c r="R28" s="133" t="s">
        <v>19</v>
      </c>
      <c r="S28" s="101">
        <v>2</v>
      </c>
    </row>
    <row r="29" spans="1:19" s="119" customFormat="1">
      <c r="A29" s="95"/>
      <c r="B29" s="132" t="s">
        <v>512</v>
      </c>
      <c r="C29" s="132" t="s">
        <v>436</v>
      </c>
      <c r="D29" s="136"/>
      <c r="E29" s="97">
        <f t="shared" si="0"/>
        <v>450000</v>
      </c>
      <c r="F29" s="98">
        <f t="shared" si="1"/>
        <v>375000</v>
      </c>
      <c r="G29" s="99">
        <f t="shared" si="2"/>
        <v>300000</v>
      </c>
      <c r="H29" s="97">
        <f t="shared" si="3"/>
        <v>900000</v>
      </c>
      <c r="I29" s="98">
        <f t="shared" si="4"/>
        <v>750000</v>
      </c>
      <c r="J29" s="99">
        <f t="shared" si="5"/>
        <v>600000</v>
      </c>
      <c r="K29" s="97"/>
      <c r="L29" s="98"/>
      <c r="M29" s="99"/>
      <c r="N29" s="97"/>
      <c r="O29" s="98"/>
      <c r="P29" s="99"/>
      <c r="Q29" s="135" t="s">
        <v>519</v>
      </c>
      <c r="R29" s="133" t="s">
        <v>19</v>
      </c>
      <c r="S29" s="101">
        <v>3.75</v>
      </c>
    </row>
    <row r="30" spans="1:19" s="119" customFormat="1">
      <c r="A30" s="95"/>
      <c r="B30" s="132" t="s">
        <v>443</v>
      </c>
      <c r="C30" s="132" t="s">
        <v>438</v>
      </c>
      <c r="D30" s="136"/>
      <c r="E30" s="97">
        <f t="shared" si="0"/>
        <v>45000</v>
      </c>
      <c r="F30" s="98">
        <f t="shared" si="1"/>
        <v>37500</v>
      </c>
      <c r="G30" s="99">
        <f t="shared" si="2"/>
        <v>30000</v>
      </c>
      <c r="H30" s="97">
        <f t="shared" si="3"/>
        <v>90000</v>
      </c>
      <c r="I30" s="98">
        <f t="shared" si="4"/>
        <v>75000</v>
      </c>
      <c r="J30" s="99">
        <f t="shared" si="5"/>
        <v>60000</v>
      </c>
      <c r="K30" s="97"/>
      <c r="L30" s="98"/>
      <c r="M30" s="99"/>
      <c r="N30" s="97"/>
      <c r="O30" s="98"/>
      <c r="P30" s="99"/>
      <c r="Q30" s="135" t="s">
        <v>520</v>
      </c>
      <c r="R30" s="133" t="s">
        <v>437</v>
      </c>
      <c r="S30" s="101">
        <v>0.375</v>
      </c>
    </row>
    <row r="31" spans="1:19" s="119" customFormat="1">
      <c r="A31" s="95"/>
      <c r="B31" s="132" t="s">
        <v>444</v>
      </c>
      <c r="C31" s="132" t="s">
        <v>439</v>
      </c>
      <c r="D31" s="136"/>
      <c r="E31" s="97">
        <f t="shared" si="0"/>
        <v>60000</v>
      </c>
      <c r="F31" s="98">
        <f t="shared" si="1"/>
        <v>50000</v>
      </c>
      <c r="G31" s="99">
        <f t="shared" si="2"/>
        <v>40000</v>
      </c>
      <c r="H31" s="97">
        <f t="shared" si="3"/>
        <v>120000</v>
      </c>
      <c r="I31" s="98">
        <f t="shared" si="4"/>
        <v>100000</v>
      </c>
      <c r="J31" s="99">
        <f t="shared" si="5"/>
        <v>80000</v>
      </c>
      <c r="K31" s="97"/>
      <c r="L31" s="98"/>
      <c r="M31" s="99"/>
      <c r="N31" s="97"/>
      <c r="O31" s="98"/>
      <c r="P31" s="99"/>
      <c r="Q31" s="135" t="s">
        <v>520</v>
      </c>
      <c r="R31" s="133" t="s">
        <v>437</v>
      </c>
      <c r="S31" s="101">
        <v>0.5</v>
      </c>
    </row>
    <row r="32" spans="1:19" s="119" customFormat="1">
      <c r="A32" s="95"/>
      <c r="B32" s="132" t="s">
        <v>445</v>
      </c>
      <c r="C32" s="132" t="s">
        <v>440</v>
      </c>
      <c r="D32" s="136" t="s">
        <v>441</v>
      </c>
      <c r="E32" s="97">
        <f t="shared" si="0"/>
        <v>30000</v>
      </c>
      <c r="F32" s="98">
        <f t="shared" si="1"/>
        <v>25000</v>
      </c>
      <c r="G32" s="99">
        <f t="shared" si="2"/>
        <v>20000</v>
      </c>
      <c r="H32" s="97">
        <f t="shared" si="3"/>
        <v>60000</v>
      </c>
      <c r="I32" s="98">
        <f t="shared" si="4"/>
        <v>50000</v>
      </c>
      <c r="J32" s="99">
        <f t="shared" si="5"/>
        <v>40000</v>
      </c>
      <c r="K32" s="97"/>
      <c r="L32" s="98"/>
      <c r="M32" s="99"/>
      <c r="N32" s="97"/>
      <c r="O32" s="98"/>
      <c r="P32" s="99"/>
      <c r="Q32" s="135" t="s">
        <v>520</v>
      </c>
      <c r="R32" s="133" t="s">
        <v>437</v>
      </c>
      <c r="S32" s="101">
        <v>0.25</v>
      </c>
    </row>
    <row r="33" spans="1:19" s="119" customFormat="1">
      <c r="A33" s="95"/>
      <c r="B33" s="132" t="s">
        <v>446</v>
      </c>
      <c r="C33" s="132" t="s">
        <v>513</v>
      </c>
      <c r="D33" s="136" t="s">
        <v>441</v>
      </c>
      <c r="E33" s="97">
        <f t="shared" si="0"/>
        <v>22500</v>
      </c>
      <c r="F33" s="98">
        <f t="shared" si="1"/>
        <v>18750</v>
      </c>
      <c r="G33" s="99">
        <f t="shared" si="2"/>
        <v>15000</v>
      </c>
      <c r="H33" s="97">
        <f t="shared" si="3"/>
        <v>45000</v>
      </c>
      <c r="I33" s="98">
        <f t="shared" si="4"/>
        <v>37500</v>
      </c>
      <c r="J33" s="99">
        <f t="shared" si="5"/>
        <v>30000</v>
      </c>
      <c r="K33" s="97"/>
      <c r="L33" s="98"/>
      <c r="M33" s="99"/>
      <c r="N33" s="97"/>
      <c r="O33" s="98"/>
      <c r="P33" s="99"/>
      <c r="Q33" s="135" t="s">
        <v>520</v>
      </c>
      <c r="R33" s="133" t="s">
        <v>437</v>
      </c>
      <c r="S33" s="101">
        <v>0.1875</v>
      </c>
    </row>
    <row r="34" spans="1:19" s="119" customFormat="1">
      <c r="A34" s="95"/>
      <c r="B34" s="132" t="s">
        <v>447</v>
      </c>
      <c r="C34" s="132" t="s">
        <v>450</v>
      </c>
      <c r="D34" s="136"/>
      <c r="E34" s="97">
        <f t="shared" si="0"/>
        <v>112500</v>
      </c>
      <c r="F34" s="98">
        <f t="shared" si="1"/>
        <v>93750</v>
      </c>
      <c r="G34" s="99">
        <f t="shared" si="2"/>
        <v>75000</v>
      </c>
      <c r="H34" s="97">
        <f t="shared" si="3"/>
        <v>225000</v>
      </c>
      <c r="I34" s="98">
        <f t="shared" si="4"/>
        <v>187500</v>
      </c>
      <c r="J34" s="99">
        <f t="shared" si="5"/>
        <v>150000</v>
      </c>
      <c r="K34" s="97"/>
      <c r="L34" s="98"/>
      <c r="M34" s="99"/>
      <c r="N34" s="97"/>
      <c r="O34" s="98"/>
      <c r="P34" s="99"/>
      <c r="Q34" s="135" t="s">
        <v>521</v>
      </c>
      <c r="R34" s="133" t="s">
        <v>442</v>
      </c>
      <c r="S34" s="101">
        <v>0.9375</v>
      </c>
    </row>
    <row r="35" spans="1:19" s="119" customFormat="1">
      <c r="A35" s="95"/>
      <c r="B35" s="132" t="s">
        <v>448</v>
      </c>
      <c r="C35" s="132" t="s">
        <v>405</v>
      </c>
      <c r="D35" s="136"/>
      <c r="E35" s="97">
        <f t="shared" si="0"/>
        <v>225000</v>
      </c>
      <c r="F35" s="98">
        <f t="shared" si="1"/>
        <v>187500</v>
      </c>
      <c r="G35" s="99">
        <f t="shared" si="2"/>
        <v>150000</v>
      </c>
      <c r="H35" s="97">
        <f t="shared" si="3"/>
        <v>450000</v>
      </c>
      <c r="I35" s="98">
        <f t="shared" si="4"/>
        <v>375000</v>
      </c>
      <c r="J35" s="99">
        <f t="shared" si="5"/>
        <v>300000</v>
      </c>
      <c r="K35" s="97"/>
      <c r="L35" s="102"/>
      <c r="M35" s="103"/>
      <c r="N35" s="97"/>
      <c r="O35" s="102"/>
      <c r="P35" s="103"/>
      <c r="Q35" s="135" t="s">
        <v>521</v>
      </c>
      <c r="R35" s="133" t="s">
        <v>442</v>
      </c>
      <c r="S35" s="101">
        <v>1.875</v>
      </c>
    </row>
    <row r="36" spans="1:19" s="119" customFormat="1">
      <c r="A36" s="95"/>
      <c r="B36" s="132" t="s">
        <v>449</v>
      </c>
      <c r="C36" s="132" t="s">
        <v>451</v>
      </c>
      <c r="D36" s="136"/>
      <c r="E36" s="97">
        <f t="shared" si="0"/>
        <v>375000</v>
      </c>
      <c r="F36" s="98">
        <f t="shared" si="1"/>
        <v>312500</v>
      </c>
      <c r="G36" s="99">
        <f t="shared" si="2"/>
        <v>250000</v>
      </c>
      <c r="H36" s="97">
        <f t="shared" si="3"/>
        <v>750000</v>
      </c>
      <c r="I36" s="98">
        <f t="shared" si="4"/>
        <v>625000</v>
      </c>
      <c r="J36" s="99">
        <f t="shared" si="5"/>
        <v>500000</v>
      </c>
      <c r="K36" s="97"/>
      <c r="L36" s="102"/>
      <c r="M36" s="103"/>
      <c r="N36" s="97"/>
      <c r="O36" s="102"/>
      <c r="P36" s="103"/>
      <c r="Q36" s="135" t="s">
        <v>521</v>
      </c>
      <c r="R36" s="133" t="s">
        <v>442</v>
      </c>
      <c r="S36" s="101">
        <v>3.125</v>
      </c>
    </row>
    <row r="37" spans="1:19" s="119" customFormat="1">
      <c r="A37" s="95"/>
      <c r="B37" s="133" t="s">
        <v>465</v>
      </c>
      <c r="C37" s="132" t="s">
        <v>25</v>
      </c>
      <c r="D37" s="136"/>
      <c r="E37" s="97">
        <f t="shared" si="0"/>
        <v>1080000</v>
      </c>
      <c r="F37" s="98">
        <f t="shared" si="1"/>
        <v>900000</v>
      </c>
      <c r="G37" s="99">
        <f t="shared" si="2"/>
        <v>720000</v>
      </c>
      <c r="H37" s="97">
        <f t="shared" si="3"/>
        <v>2160000</v>
      </c>
      <c r="I37" s="98">
        <f t="shared" si="4"/>
        <v>1800000</v>
      </c>
      <c r="J37" s="99">
        <f t="shared" si="5"/>
        <v>1440000</v>
      </c>
      <c r="K37" s="97"/>
      <c r="L37" s="98"/>
      <c r="M37" s="99"/>
      <c r="N37" s="97"/>
      <c r="O37" s="98"/>
      <c r="P37" s="99"/>
      <c r="Q37" s="135" t="s">
        <v>522</v>
      </c>
      <c r="R37" s="133" t="s">
        <v>464</v>
      </c>
      <c r="S37" s="101">
        <v>9</v>
      </c>
    </row>
    <row r="38" spans="1:19" s="119" customFormat="1">
      <c r="A38" s="95"/>
      <c r="B38" s="133" t="s">
        <v>466</v>
      </c>
      <c r="C38" s="132" t="s">
        <v>24</v>
      </c>
      <c r="D38" s="136"/>
      <c r="E38" s="97">
        <f t="shared" si="0"/>
        <v>3240000</v>
      </c>
      <c r="F38" s="98">
        <f t="shared" si="1"/>
        <v>2700000</v>
      </c>
      <c r="G38" s="99">
        <f t="shared" si="2"/>
        <v>2160000</v>
      </c>
      <c r="H38" s="97">
        <f t="shared" si="3"/>
        <v>6480000</v>
      </c>
      <c r="I38" s="98">
        <f t="shared" si="4"/>
        <v>5400000</v>
      </c>
      <c r="J38" s="99">
        <f t="shared" si="5"/>
        <v>4320000</v>
      </c>
      <c r="K38" s="97"/>
      <c r="L38" s="98"/>
      <c r="M38" s="99"/>
      <c r="N38" s="97"/>
      <c r="O38" s="98"/>
      <c r="P38" s="99"/>
      <c r="Q38" s="135" t="s">
        <v>522</v>
      </c>
      <c r="R38" s="133" t="s">
        <v>464</v>
      </c>
      <c r="S38" s="101">
        <v>27</v>
      </c>
    </row>
    <row r="39" spans="1:19" s="119" customFormat="1">
      <c r="A39" s="95"/>
      <c r="B39" s="133" t="s">
        <v>467</v>
      </c>
      <c r="C39" s="132" t="s">
        <v>462</v>
      </c>
      <c r="D39" s="136"/>
      <c r="E39" s="97">
        <f t="shared" si="0"/>
        <v>750000</v>
      </c>
      <c r="F39" s="98">
        <f t="shared" si="1"/>
        <v>625000</v>
      </c>
      <c r="G39" s="99">
        <f t="shared" si="2"/>
        <v>500000</v>
      </c>
      <c r="H39" s="97">
        <f t="shared" si="3"/>
        <v>1500000</v>
      </c>
      <c r="I39" s="98">
        <f t="shared" si="4"/>
        <v>1250000</v>
      </c>
      <c r="J39" s="99">
        <f t="shared" si="5"/>
        <v>1000000</v>
      </c>
      <c r="K39" s="97"/>
      <c r="L39" s="98"/>
      <c r="M39" s="99"/>
      <c r="N39" s="97"/>
      <c r="O39" s="98"/>
      <c r="P39" s="99"/>
      <c r="Q39" s="135" t="s">
        <v>522</v>
      </c>
      <c r="R39" s="133" t="s">
        <v>464</v>
      </c>
      <c r="S39" s="101">
        <v>6.25</v>
      </c>
    </row>
    <row r="40" spans="1:19" s="119" customFormat="1">
      <c r="A40" s="95"/>
      <c r="B40" s="133" t="s">
        <v>468</v>
      </c>
      <c r="C40" s="132" t="s">
        <v>463</v>
      </c>
      <c r="D40" s="136"/>
      <c r="E40" s="97">
        <f t="shared" si="0"/>
        <v>1050000</v>
      </c>
      <c r="F40" s="98">
        <f t="shared" si="1"/>
        <v>875000</v>
      </c>
      <c r="G40" s="99">
        <f t="shared" si="2"/>
        <v>700000</v>
      </c>
      <c r="H40" s="97">
        <f t="shared" si="3"/>
        <v>2100000</v>
      </c>
      <c r="I40" s="98">
        <f t="shared" si="4"/>
        <v>1750000</v>
      </c>
      <c r="J40" s="99">
        <f t="shared" si="5"/>
        <v>1400000</v>
      </c>
      <c r="K40" s="97"/>
      <c r="L40" s="98"/>
      <c r="M40" s="99"/>
      <c r="N40" s="97"/>
      <c r="O40" s="98"/>
      <c r="P40" s="99"/>
      <c r="Q40" s="135" t="s">
        <v>522</v>
      </c>
      <c r="R40" s="133" t="s">
        <v>464</v>
      </c>
      <c r="S40" s="101">
        <v>8.75</v>
      </c>
    </row>
    <row r="41" spans="1:19" s="119" customFormat="1">
      <c r="A41" s="95"/>
      <c r="B41" s="132" t="s">
        <v>469</v>
      </c>
      <c r="C41" s="132" t="s">
        <v>482</v>
      </c>
      <c r="D41" s="136"/>
      <c r="E41" s="97">
        <f t="shared" si="0"/>
        <v>67500</v>
      </c>
      <c r="F41" s="98">
        <f t="shared" si="1"/>
        <v>56250</v>
      </c>
      <c r="G41" s="99">
        <f t="shared" si="2"/>
        <v>45000</v>
      </c>
      <c r="H41" s="97">
        <f>H$3*S41</f>
        <v>135000</v>
      </c>
      <c r="I41" s="98">
        <f>I$3*S41</f>
        <v>112500</v>
      </c>
      <c r="J41" s="99">
        <f t="shared" si="5"/>
        <v>90000</v>
      </c>
      <c r="K41" s="97"/>
      <c r="L41" s="98"/>
      <c r="M41" s="99"/>
      <c r="N41" s="97"/>
      <c r="O41" s="98"/>
      <c r="P41" s="99"/>
      <c r="Q41" s="135" t="s">
        <v>523</v>
      </c>
      <c r="R41" s="133" t="s">
        <v>15</v>
      </c>
      <c r="S41" s="101">
        <v>0.5625</v>
      </c>
    </row>
    <row r="42" spans="1:19" s="119" customFormat="1">
      <c r="A42" s="95"/>
      <c r="B42" s="132" t="s">
        <v>470</v>
      </c>
      <c r="C42" s="132" t="s">
        <v>481</v>
      </c>
      <c r="D42" s="136"/>
      <c r="E42" s="97">
        <f t="shared" ref="E42:E67" si="6">E$3*S42</f>
        <v>135000</v>
      </c>
      <c r="F42" s="98">
        <f t="shared" ref="F42:F67" si="7">F$3*S42</f>
        <v>112500</v>
      </c>
      <c r="G42" s="99">
        <f t="shared" ref="G42:G67" si="8">G$3*S42</f>
        <v>90000</v>
      </c>
      <c r="H42" s="97">
        <f t="shared" ref="H42:H67" si="9">H$3*S42</f>
        <v>270000</v>
      </c>
      <c r="I42" s="98">
        <f t="shared" ref="I42:I67" si="10">I$3*S42</f>
        <v>225000</v>
      </c>
      <c r="J42" s="99">
        <f t="shared" ref="J42:J67" si="11">J$3*S42</f>
        <v>180000</v>
      </c>
      <c r="K42" s="97"/>
      <c r="L42" s="98"/>
      <c r="M42" s="99"/>
      <c r="N42" s="97"/>
      <c r="O42" s="98"/>
      <c r="P42" s="99"/>
      <c r="Q42" s="135" t="s">
        <v>523</v>
      </c>
      <c r="R42" s="133" t="s">
        <v>15</v>
      </c>
      <c r="S42" s="101">
        <v>1.125</v>
      </c>
    </row>
    <row r="43" spans="1:19" s="119" customFormat="1">
      <c r="A43" s="95"/>
      <c r="B43" s="132" t="s">
        <v>471</v>
      </c>
      <c r="C43" s="132" t="s">
        <v>484</v>
      </c>
      <c r="D43" s="136"/>
      <c r="E43" s="97">
        <f t="shared" si="6"/>
        <v>67500</v>
      </c>
      <c r="F43" s="98">
        <f t="shared" si="7"/>
        <v>56250</v>
      </c>
      <c r="G43" s="99">
        <f t="shared" si="8"/>
        <v>45000</v>
      </c>
      <c r="H43" s="97">
        <f t="shared" si="9"/>
        <v>135000</v>
      </c>
      <c r="I43" s="98">
        <f t="shared" si="10"/>
        <v>112500</v>
      </c>
      <c r="J43" s="99">
        <f t="shared" si="11"/>
        <v>90000</v>
      </c>
      <c r="K43" s="97"/>
      <c r="L43" s="98"/>
      <c r="M43" s="99"/>
      <c r="N43" s="97"/>
      <c r="O43" s="98"/>
      <c r="P43" s="99"/>
      <c r="Q43" s="135" t="s">
        <v>523</v>
      </c>
      <c r="R43" s="133" t="s">
        <v>15</v>
      </c>
      <c r="S43" s="101">
        <v>0.5625</v>
      </c>
    </row>
    <row r="44" spans="1:19" s="119" customFormat="1">
      <c r="A44" s="95"/>
      <c r="B44" s="132" t="s">
        <v>472</v>
      </c>
      <c r="C44" s="132" t="s">
        <v>409</v>
      </c>
      <c r="D44" s="136"/>
      <c r="E44" s="97">
        <f t="shared" si="6"/>
        <v>150000</v>
      </c>
      <c r="F44" s="98">
        <f t="shared" si="7"/>
        <v>125000</v>
      </c>
      <c r="G44" s="99">
        <f t="shared" si="8"/>
        <v>100000</v>
      </c>
      <c r="H44" s="97">
        <f t="shared" si="9"/>
        <v>300000</v>
      </c>
      <c r="I44" s="98">
        <f t="shared" si="10"/>
        <v>250000</v>
      </c>
      <c r="J44" s="99">
        <f t="shared" si="11"/>
        <v>200000</v>
      </c>
      <c r="K44" s="97"/>
      <c r="L44" s="102"/>
      <c r="M44" s="103"/>
      <c r="N44" s="97"/>
      <c r="O44" s="102"/>
      <c r="P44" s="103"/>
      <c r="Q44" s="135" t="s">
        <v>523</v>
      </c>
      <c r="R44" s="133" t="s">
        <v>15</v>
      </c>
      <c r="S44" s="101">
        <v>1.25</v>
      </c>
    </row>
    <row r="45" spans="1:19" s="119" customFormat="1">
      <c r="A45" s="95"/>
      <c r="B45" s="132" t="s">
        <v>473</v>
      </c>
      <c r="C45" s="132" t="s">
        <v>486</v>
      </c>
      <c r="D45" s="136"/>
      <c r="E45" s="97">
        <f t="shared" si="6"/>
        <v>67500</v>
      </c>
      <c r="F45" s="98">
        <f t="shared" si="7"/>
        <v>56250</v>
      </c>
      <c r="G45" s="99">
        <f t="shared" si="8"/>
        <v>45000</v>
      </c>
      <c r="H45" s="97">
        <f t="shared" si="9"/>
        <v>135000</v>
      </c>
      <c r="I45" s="98">
        <f t="shared" si="10"/>
        <v>112500</v>
      </c>
      <c r="J45" s="99">
        <f t="shared" si="11"/>
        <v>90000</v>
      </c>
      <c r="K45" s="97"/>
      <c r="L45" s="102"/>
      <c r="M45" s="103"/>
      <c r="N45" s="97"/>
      <c r="O45" s="102"/>
      <c r="P45" s="103"/>
      <c r="Q45" s="135" t="s">
        <v>523</v>
      </c>
      <c r="R45" s="133" t="s">
        <v>15</v>
      </c>
      <c r="S45" s="101">
        <v>0.5625</v>
      </c>
    </row>
    <row r="46" spans="1:19" s="119" customFormat="1">
      <c r="A46" s="95"/>
      <c r="B46" s="132" t="s">
        <v>474</v>
      </c>
      <c r="C46" s="132" t="s">
        <v>483</v>
      </c>
      <c r="D46" s="136"/>
      <c r="E46" s="97">
        <f t="shared" si="6"/>
        <v>135000</v>
      </c>
      <c r="F46" s="98">
        <f t="shared" si="7"/>
        <v>112500</v>
      </c>
      <c r="G46" s="99">
        <f t="shared" si="8"/>
        <v>90000</v>
      </c>
      <c r="H46" s="97">
        <f t="shared" si="9"/>
        <v>270000</v>
      </c>
      <c r="I46" s="98">
        <f t="shared" si="10"/>
        <v>225000</v>
      </c>
      <c r="J46" s="99">
        <f t="shared" si="11"/>
        <v>180000</v>
      </c>
      <c r="K46" s="97"/>
      <c r="L46" s="102"/>
      <c r="M46" s="103"/>
      <c r="N46" s="97"/>
      <c r="O46" s="102"/>
      <c r="P46" s="103"/>
      <c r="Q46" s="135" t="s">
        <v>523</v>
      </c>
      <c r="R46" s="133" t="s">
        <v>15</v>
      </c>
      <c r="S46" s="101">
        <v>1.125</v>
      </c>
    </row>
    <row r="47" spans="1:19" s="119" customFormat="1">
      <c r="A47" s="95"/>
      <c r="B47" s="132" t="s">
        <v>475</v>
      </c>
      <c r="C47" s="132" t="s">
        <v>485</v>
      </c>
      <c r="D47" s="136"/>
      <c r="E47" s="97">
        <f t="shared" si="6"/>
        <v>67500</v>
      </c>
      <c r="F47" s="98">
        <f t="shared" si="7"/>
        <v>56250</v>
      </c>
      <c r="G47" s="99">
        <f t="shared" si="8"/>
        <v>45000</v>
      </c>
      <c r="H47" s="97">
        <f t="shared" si="9"/>
        <v>135000</v>
      </c>
      <c r="I47" s="98">
        <f t="shared" si="10"/>
        <v>112500</v>
      </c>
      <c r="J47" s="99">
        <f t="shared" si="11"/>
        <v>90000</v>
      </c>
      <c r="K47" s="97"/>
      <c r="L47" s="102"/>
      <c r="M47" s="103"/>
      <c r="N47" s="97"/>
      <c r="O47" s="102"/>
      <c r="P47" s="103"/>
      <c r="Q47" s="135" t="s">
        <v>523</v>
      </c>
      <c r="R47" s="133" t="s">
        <v>15</v>
      </c>
      <c r="S47" s="101">
        <v>0.5625</v>
      </c>
    </row>
    <row r="48" spans="1:19" s="119" customFormat="1">
      <c r="A48" s="95"/>
      <c r="B48" s="132" t="s">
        <v>476</v>
      </c>
      <c r="C48" s="132" t="s">
        <v>406</v>
      </c>
      <c r="D48" s="136"/>
      <c r="E48" s="97">
        <f t="shared" si="6"/>
        <v>150000</v>
      </c>
      <c r="F48" s="98">
        <f t="shared" si="7"/>
        <v>125000</v>
      </c>
      <c r="G48" s="99">
        <f t="shared" si="8"/>
        <v>100000</v>
      </c>
      <c r="H48" s="97">
        <f t="shared" si="9"/>
        <v>300000</v>
      </c>
      <c r="I48" s="98">
        <f t="shared" si="10"/>
        <v>250000</v>
      </c>
      <c r="J48" s="99">
        <f t="shared" si="11"/>
        <v>200000</v>
      </c>
      <c r="K48" s="97"/>
      <c r="L48" s="98"/>
      <c r="M48" s="99"/>
      <c r="N48" s="97"/>
      <c r="O48" s="98"/>
      <c r="P48" s="99"/>
      <c r="Q48" s="135" t="s">
        <v>523</v>
      </c>
      <c r="R48" s="133" t="s">
        <v>15</v>
      </c>
      <c r="S48" s="101">
        <v>1.25</v>
      </c>
    </row>
    <row r="49" spans="1:19" s="119" customFormat="1">
      <c r="A49" s="95"/>
      <c r="B49" s="132" t="s">
        <v>477</v>
      </c>
      <c r="C49" s="132" t="s">
        <v>407</v>
      </c>
      <c r="D49" s="136" t="s">
        <v>461</v>
      </c>
      <c r="E49" s="97">
        <f t="shared" si="6"/>
        <v>45000</v>
      </c>
      <c r="F49" s="98">
        <f t="shared" si="7"/>
        <v>37500</v>
      </c>
      <c r="G49" s="99">
        <f t="shared" si="8"/>
        <v>30000</v>
      </c>
      <c r="H49" s="97">
        <f t="shared" si="9"/>
        <v>90000</v>
      </c>
      <c r="I49" s="98">
        <f t="shared" si="10"/>
        <v>75000</v>
      </c>
      <c r="J49" s="99">
        <f t="shared" si="11"/>
        <v>60000</v>
      </c>
      <c r="K49" s="97"/>
      <c r="L49" s="98"/>
      <c r="M49" s="99"/>
      <c r="N49" s="97"/>
      <c r="O49" s="98"/>
      <c r="P49" s="99"/>
      <c r="Q49" s="135" t="s">
        <v>523</v>
      </c>
      <c r="R49" s="133" t="s">
        <v>15</v>
      </c>
      <c r="S49" s="101">
        <v>0.375</v>
      </c>
    </row>
    <row r="50" spans="1:19" s="119" customFormat="1">
      <c r="A50" s="95"/>
      <c r="B50" s="132" t="s">
        <v>478</v>
      </c>
      <c r="C50" s="132" t="s">
        <v>489</v>
      </c>
      <c r="D50" s="136"/>
      <c r="E50" s="97">
        <f t="shared" si="6"/>
        <v>135000</v>
      </c>
      <c r="F50" s="98">
        <f t="shared" si="7"/>
        <v>112500</v>
      </c>
      <c r="G50" s="99">
        <f t="shared" si="8"/>
        <v>90000</v>
      </c>
      <c r="H50" s="97">
        <f t="shared" si="9"/>
        <v>270000</v>
      </c>
      <c r="I50" s="98">
        <f t="shared" si="10"/>
        <v>225000</v>
      </c>
      <c r="J50" s="99">
        <f t="shared" si="11"/>
        <v>180000</v>
      </c>
      <c r="K50" s="97"/>
      <c r="L50" s="102"/>
      <c r="M50" s="103"/>
      <c r="N50" s="97"/>
      <c r="O50" s="102"/>
      <c r="P50" s="103"/>
      <c r="Q50" s="135" t="s">
        <v>523</v>
      </c>
      <c r="R50" s="133" t="s">
        <v>15</v>
      </c>
      <c r="S50" s="101">
        <v>1.125</v>
      </c>
    </row>
    <row r="51" spans="1:19" s="119" customFormat="1">
      <c r="A51" s="95"/>
      <c r="B51" s="132" t="s">
        <v>479</v>
      </c>
      <c r="C51" s="132" t="s">
        <v>488</v>
      </c>
      <c r="D51" s="136"/>
      <c r="E51" s="97">
        <f t="shared" si="6"/>
        <v>67500</v>
      </c>
      <c r="F51" s="98">
        <f t="shared" si="7"/>
        <v>56250</v>
      </c>
      <c r="G51" s="99">
        <f t="shared" si="8"/>
        <v>45000</v>
      </c>
      <c r="H51" s="97">
        <f t="shared" si="9"/>
        <v>135000</v>
      </c>
      <c r="I51" s="98">
        <f t="shared" si="10"/>
        <v>112500</v>
      </c>
      <c r="J51" s="99">
        <f t="shared" si="11"/>
        <v>90000</v>
      </c>
      <c r="K51" s="97"/>
      <c r="L51" s="102"/>
      <c r="M51" s="103"/>
      <c r="N51" s="97"/>
      <c r="O51" s="102"/>
      <c r="P51" s="103"/>
      <c r="Q51" s="135" t="s">
        <v>523</v>
      </c>
      <c r="R51" s="133" t="s">
        <v>15</v>
      </c>
      <c r="S51" s="101">
        <v>0.5625</v>
      </c>
    </row>
    <row r="52" spans="1:19" s="119" customFormat="1">
      <c r="A52" s="95"/>
      <c r="B52" s="132" t="s">
        <v>480</v>
      </c>
      <c r="C52" s="132" t="s">
        <v>487</v>
      </c>
      <c r="D52" s="136"/>
      <c r="E52" s="97">
        <f t="shared" si="6"/>
        <v>135000</v>
      </c>
      <c r="F52" s="98">
        <f t="shared" si="7"/>
        <v>112500</v>
      </c>
      <c r="G52" s="99">
        <f t="shared" si="8"/>
        <v>90000</v>
      </c>
      <c r="H52" s="97">
        <f t="shared" si="9"/>
        <v>270000</v>
      </c>
      <c r="I52" s="98">
        <f t="shared" si="10"/>
        <v>225000</v>
      </c>
      <c r="J52" s="99">
        <f t="shared" si="11"/>
        <v>180000</v>
      </c>
      <c r="K52" s="97"/>
      <c r="L52" s="98"/>
      <c r="M52" s="99"/>
      <c r="N52" s="97"/>
      <c r="O52" s="98"/>
      <c r="P52" s="99"/>
      <c r="Q52" s="135" t="s">
        <v>523</v>
      </c>
      <c r="R52" s="133" t="s">
        <v>15</v>
      </c>
      <c r="S52" s="101">
        <v>1.125</v>
      </c>
    </row>
    <row r="53" spans="1:19" s="119" customFormat="1">
      <c r="A53" s="95"/>
      <c r="B53" s="132" t="s">
        <v>491</v>
      </c>
      <c r="C53" s="132" t="s">
        <v>514</v>
      </c>
      <c r="D53" s="136"/>
      <c r="E53" s="97">
        <f t="shared" si="6"/>
        <v>120000</v>
      </c>
      <c r="F53" s="98">
        <f t="shared" si="7"/>
        <v>100000</v>
      </c>
      <c r="G53" s="99">
        <f t="shared" si="8"/>
        <v>80000</v>
      </c>
      <c r="H53" s="97">
        <f t="shared" si="9"/>
        <v>240000</v>
      </c>
      <c r="I53" s="98">
        <f t="shared" si="10"/>
        <v>200000</v>
      </c>
      <c r="J53" s="99">
        <f t="shared" si="11"/>
        <v>160000</v>
      </c>
      <c r="K53" s="97"/>
      <c r="L53" s="102"/>
      <c r="M53" s="103"/>
      <c r="N53" s="97"/>
      <c r="O53" s="102"/>
      <c r="P53" s="103"/>
      <c r="Q53" s="135" t="s">
        <v>524</v>
      </c>
      <c r="R53" s="133" t="s">
        <v>490</v>
      </c>
      <c r="S53" s="101">
        <v>1</v>
      </c>
    </row>
    <row r="54" spans="1:19" s="119" customFormat="1">
      <c r="A54" s="95"/>
      <c r="B54" s="132" t="s">
        <v>492</v>
      </c>
      <c r="C54" s="133" t="s">
        <v>28</v>
      </c>
      <c r="D54" s="136"/>
      <c r="E54" s="97">
        <f t="shared" si="6"/>
        <v>3000000</v>
      </c>
      <c r="F54" s="98">
        <f t="shared" si="7"/>
        <v>2500000</v>
      </c>
      <c r="G54" s="99">
        <f t="shared" si="8"/>
        <v>2000000</v>
      </c>
      <c r="H54" s="97">
        <f t="shared" si="9"/>
        <v>6000000</v>
      </c>
      <c r="I54" s="98">
        <f t="shared" si="10"/>
        <v>5000000</v>
      </c>
      <c r="J54" s="99">
        <f t="shared" si="11"/>
        <v>4000000</v>
      </c>
      <c r="K54" s="97"/>
      <c r="L54" s="102"/>
      <c r="M54" s="103"/>
      <c r="N54" s="97"/>
      <c r="O54" s="102"/>
      <c r="P54" s="103"/>
      <c r="Q54" s="135" t="s">
        <v>524</v>
      </c>
      <c r="R54" s="133" t="s">
        <v>490</v>
      </c>
      <c r="S54" s="101">
        <v>25</v>
      </c>
    </row>
    <row r="55" spans="1:19" s="119" customFormat="1">
      <c r="A55" s="95"/>
      <c r="B55" s="132" t="s">
        <v>493</v>
      </c>
      <c r="C55" s="133" t="s">
        <v>68</v>
      </c>
      <c r="D55" s="136"/>
      <c r="E55" s="97">
        <f t="shared" si="6"/>
        <v>3600000</v>
      </c>
      <c r="F55" s="98">
        <f t="shared" si="7"/>
        <v>3000000</v>
      </c>
      <c r="G55" s="99">
        <f t="shared" si="8"/>
        <v>2400000</v>
      </c>
      <c r="H55" s="97">
        <f t="shared" si="9"/>
        <v>7200000</v>
      </c>
      <c r="I55" s="98">
        <f t="shared" si="10"/>
        <v>6000000</v>
      </c>
      <c r="J55" s="99">
        <f t="shared" si="11"/>
        <v>4800000</v>
      </c>
      <c r="K55" s="97"/>
      <c r="L55" s="102"/>
      <c r="M55" s="103"/>
      <c r="N55" s="97"/>
      <c r="O55" s="102"/>
      <c r="P55" s="103"/>
      <c r="Q55" s="135" t="s">
        <v>524</v>
      </c>
      <c r="R55" s="133" t="s">
        <v>490</v>
      </c>
      <c r="S55" s="101">
        <v>30</v>
      </c>
    </row>
    <row r="56" spans="1:19" s="119" customFormat="1">
      <c r="A56" s="95"/>
      <c r="B56" s="132" t="s">
        <v>494</v>
      </c>
      <c r="C56" s="132" t="s">
        <v>515</v>
      </c>
      <c r="D56" s="136"/>
      <c r="E56" s="97">
        <f t="shared" si="6"/>
        <v>120000</v>
      </c>
      <c r="F56" s="98">
        <f t="shared" si="7"/>
        <v>100000</v>
      </c>
      <c r="G56" s="99">
        <f t="shared" si="8"/>
        <v>80000</v>
      </c>
      <c r="H56" s="97">
        <f t="shared" si="9"/>
        <v>240000</v>
      </c>
      <c r="I56" s="98">
        <f t="shared" si="10"/>
        <v>200000</v>
      </c>
      <c r="J56" s="99">
        <f t="shared" si="11"/>
        <v>160000</v>
      </c>
      <c r="K56" s="97"/>
      <c r="L56" s="102"/>
      <c r="M56" s="103"/>
      <c r="N56" s="97"/>
      <c r="O56" s="102"/>
      <c r="P56" s="103"/>
      <c r="Q56" s="135" t="s">
        <v>524</v>
      </c>
      <c r="R56" s="133" t="s">
        <v>490</v>
      </c>
      <c r="S56" s="101">
        <v>1</v>
      </c>
    </row>
    <row r="57" spans="1:19" s="119" customFormat="1">
      <c r="A57" s="95"/>
      <c r="B57" s="132" t="s">
        <v>495</v>
      </c>
      <c r="C57" s="133" t="s">
        <v>74</v>
      </c>
      <c r="D57" s="136"/>
      <c r="E57" s="97">
        <f t="shared" si="6"/>
        <v>120000</v>
      </c>
      <c r="F57" s="98">
        <f t="shared" si="7"/>
        <v>100000</v>
      </c>
      <c r="G57" s="99">
        <f t="shared" si="8"/>
        <v>80000</v>
      </c>
      <c r="H57" s="97">
        <f t="shared" si="9"/>
        <v>240000</v>
      </c>
      <c r="I57" s="98">
        <f t="shared" si="10"/>
        <v>200000</v>
      </c>
      <c r="J57" s="99">
        <f t="shared" si="11"/>
        <v>160000</v>
      </c>
      <c r="K57" s="97"/>
      <c r="L57" s="102"/>
      <c r="M57" s="103"/>
      <c r="N57" s="97"/>
      <c r="O57" s="102"/>
      <c r="P57" s="103"/>
      <c r="Q57" s="135" t="s">
        <v>524</v>
      </c>
      <c r="R57" s="133" t="s">
        <v>490</v>
      </c>
      <c r="S57" s="101">
        <v>1</v>
      </c>
    </row>
    <row r="58" spans="1:19" s="119" customFormat="1">
      <c r="A58" s="95"/>
      <c r="B58" s="132" t="s">
        <v>496</v>
      </c>
      <c r="C58" s="133" t="s">
        <v>53</v>
      </c>
      <c r="D58" s="136"/>
      <c r="E58" s="97">
        <f t="shared" si="6"/>
        <v>140000</v>
      </c>
      <c r="F58" s="98">
        <f t="shared" si="7"/>
        <v>116666.66666666667</v>
      </c>
      <c r="G58" s="99">
        <f t="shared" si="8"/>
        <v>93333.333333333343</v>
      </c>
      <c r="H58" s="97">
        <f t="shared" si="9"/>
        <v>280000</v>
      </c>
      <c r="I58" s="98">
        <f t="shared" si="10"/>
        <v>233333.33333333334</v>
      </c>
      <c r="J58" s="99">
        <f t="shared" si="11"/>
        <v>186666.66666666669</v>
      </c>
      <c r="K58" s="97"/>
      <c r="L58" s="102"/>
      <c r="M58" s="103"/>
      <c r="N58" s="97"/>
      <c r="O58" s="102"/>
      <c r="P58" s="103"/>
      <c r="Q58" s="135" t="s">
        <v>524</v>
      </c>
      <c r="R58" s="133" t="s">
        <v>490</v>
      </c>
      <c r="S58" s="101">
        <v>1.1666666666666667</v>
      </c>
    </row>
    <row r="59" spans="1:19" s="119" customFormat="1">
      <c r="A59" s="132"/>
      <c r="B59" s="132" t="s">
        <v>497</v>
      </c>
      <c r="C59" s="133" t="s">
        <v>20</v>
      </c>
      <c r="D59" s="136"/>
      <c r="E59" s="97">
        <f t="shared" si="6"/>
        <v>400000</v>
      </c>
      <c r="F59" s="98">
        <f t="shared" si="7"/>
        <v>333333.33333333337</v>
      </c>
      <c r="G59" s="99">
        <f t="shared" si="8"/>
        <v>266666.66666666669</v>
      </c>
      <c r="H59" s="97">
        <f t="shared" si="9"/>
        <v>800000</v>
      </c>
      <c r="I59" s="98">
        <f t="shared" si="10"/>
        <v>666666.66666666674</v>
      </c>
      <c r="J59" s="99">
        <f t="shared" si="11"/>
        <v>533333.33333333337</v>
      </c>
      <c r="K59" s="97"/>
      <c r="L59" s="102"/>
      <c r="M59" s="103"/>
      <c r="N59" s="97"/>
      <c r="O59" s="102"/>
      <c r="P59" s="103"/>
      <c r="Q59" s="135" t="s">
        <v>524</v>
      </c>
      <c r="R59" s="133" t="s">
        <v>490</v>
      </c>
      <c r="S59" s="101">
        <v>3.3333333333333335</v>
      </c>
    </row>
    <row r="60" spans="1:19" s="119" customFormat="1">
      <c r="A60" s="132"/>
      <c r="B60" s="132" t="s">
        <v>498</v>
      </c>
      <c r="C60" s="133" t="s">
        <v>21</v>
      </c>
      <c r="D60" s="136"/>
      <c r="E60" s="97">
        <f t="shared" si="6"/>
        <v>400000</v>
      </c>
      <c r="F60" s="98">
        <f t="shared" si="7"/>
        <v>333333.33333333337</v>
      </c>
      <c r="G60" s="99">
        <f t="shared" si="8"/>
        <v>266666.66666666669</v>
      </c>
      <c r="H60" s="97">
        <f t="shared" si="9"/>
        <v>800000</v>
      </c>
      <c r="I60" s="98">
        <f t="shared" si="10"/>
        <v>666666.66666666674</v>
      </c>
      <c r="J60" s="99">
        <f t="shared" si="11"/>
        <v>533333.33333333337</v>
      </c>
      <c r="K60" s="97"/>
      <c r="L60" s="102"/>
      <c r="M60" s="103"/>
      <c r="N60" s="97"/>
      <c r="O60" s="102"/>
      <c r="P60" s="103"/>
      <c r="Q60" s="135" t="s">
        <v>524</v>
      </c>
      <c r="R60" s="133" t="s">
        <v>490</v>
      </c>
      <c r="S60" s="101">
        <v>3.3333333333333335</v>
      </c>
    </row>
    <row r="61" spans="1:19" s="119" customFormat="1">
      <c r="A61" s="137"/>
      <c r="B61" s="132" t="s">
        <v>499</v>
      </c>
      <c r="C61" s="132" t="s">
        <v>455</v>
      </c>
      <c r="D61" s="136"/>
      <c r="E61" s="97">
        <f t="shared" si="6"/>
        <v>30000</v>
      </c>
      <c r="F61" s="98">
        <f t="shared" si="7"/>
        <v>25000</v>
      </c>
      <c r="G61" s="99">
        <f t="shared" si="8"/>
        <v>20000</v>
      </c>
      <c r="H61" s="97">
        <f t="shared" si="9"/>
        <v>60000</v>
      </c>
      <c r="I61" s="98">
        <f t="shared" si="10"/>
        <v>50000</v>
      </c>
      <c r="J61" s="99">
        <f t="shared" si="11"/>
        <v>40000</v>
      </c>
      <c r="K61" s="97"/>
      <c r="L61" s="102"/>
      <c r="M61" s="103"/>
      <c r="N61" s="97"/>
      <c r="O61" s="102"/>
      <c r="P61" s="103"/>
      <c r="Q61" s="135" t="s">
        <v>525</v>
      </c>
      <c r="R61" s="132" t="s">
        <v>410</v>
      </c>
      <c r="S61" s="141">
        <v>0.25</v>
      </c>
    </row>
    <row r="62" spans="1:19" s="119" customFormat="1">
      <c r="A62" s="132"/>
      <c r="B62" s="132" t="s">
        <v>500</v>
      </c>
      <c r="C62" s="132" t="s">
        <v>460</v>
      </c>
      <c r="D62" s="136"/>
      <c r="E62" s="97">
        <f t="shared" si="6"/>
        <v>150000</v>
      </c>
      <c r="F62" s="98">
        <f t="shared" si="7"/>
        <v>125000</v>
      </c>
      <c r="G62" s="99">
        <f t="shared" si="8"/>
        <v>100000</v>
      </c>
      <c r="H62" s="97">
        <f t="shared" si="9"/>
        <v>300000</v>
      </c>
      <c r="I62" s="98">
        <f t="shared" si="10"/>
        <v>250000</v>
      </c>
      <c r="J62" s="99">
        <f t="shared" si="11"/>
        <v>200000</v>
      </c>
      <c r="K62" s="97"/>
      <c r="L62" s="102"/>
      <c r="M62" s="103"/>
      <c r="N62" s="97"/>
      <c r="O62" s="102"/>
      <c r="P62" s="103"/>
      <c r="Q62" s="135" t="s">
        <v>525</v>
      </c>
      <c r="R62" s="132" t="s">
        <v>410</v>
      </c>
      <c r="S62" s="101">
        <v>1.25</v>
      </c>
    </row>
    <row r="63" spans="1:19" s="81" customFormat="1">
      <c r="A63" s="137"/>
      <c r="B63" s="132" t="s">
        <v>501</v>
      </c>
      <c r="C63" s="132" t="s">
        <v>457</v>
      </c>
      <c r="D63" s="136"/>
      <c r="E63" s="97">
        <f t="shared" si="6"/>
        <v>37500</v>
      </c>
      <c r="F63" s="98">
        <f t="shared" si="7"/>
        <v>31250</v>
      </c>
      <c r="G63" s="99">
        <f t="shared" si="8"/>
        <v>25000</v>
      </c>
      <c r="H63" s="97">
        <f t="shared" si="9"/>
        <v>75000</v>
      </c>
      <c r="I63" s="98">
        <f t="shared" si="10"/>
        <v>62500</v>
      </c>
      <c r="J63" s="99">
        <f t="shared" si="11"/>
        <v>50000</v>
      </c>
      <c r="K63" s="97"/>
      <c r="L63" s="102"/>
      <c r="M63" s="103"/>
      <c r="N63" s="97"/>
      <c r="O63" s="102"/>
      <c r="P63" s="103"/>
      <c r="Q63" s="135" t="s">
        <v>525</v>
      </c>
      <c r="R63" s="132" t="s">
        <v>410</v>
      </c>
      <c r="S63" s="141">
        <v>0.3125</v>
      </c>
    </row>
    <row r="64" spans="1:19" s="81" customFormat="1">
      <c r="A64" s="137"/>
      <c r="B64" s="132" t="s">
        <v>502</v>
      </c>
      <c r="C64" s="132" t="s">
        <v>458</v>
      </c>
      <c r="D64" s="136"/>
      <c r="E64" s="97">
        <f t="shared" si="6"/>
        <v>37500</v>
      </c>
      <c r="F64" s="98">
        <f t="shared" si="7"/>
        <v>31250</v>
      </c>
      <c r="G64" s="99">
        <f t="shared" si="8"/>
        <v>25000</v>
      </c>
      <c r="H64" s="97">
        <f t="shared" si="9"/>
        <v>75000</v>
      </c>
      <c r="I64" s="98">
        <f t="shared" si="10"/>
        <v>62500</v>
      </c>
      <c r="J64" s="99">
        <f t="shared" si="11"/>
        <v>50000</v>
      </c>
      <c r="K64" s="97"/>
      <c r="L64" s="102"/>
      <c r="M64" s="103"/>
      <c r="N64" s="97"/>
      <c r="O64" s="102"/>
      <c r="P64" s="103"/>
      <c r="Q64" s="144" t="s">
        <v>525</v>
      </c>
      <c r="R64" s="132" t="s">
        <v>410</v>
      </c>
      <c r="S64" s="141">
        <v>0.3125</v>
      </c>
    </row>
    <row r="65" spans="1:19" s="81" customFormat="1">
      <c r="A65" s="137"/>
      <c r="B65" s="132" t="s">
        <v>503</v>
      </c>
      <c r="C65" s="132" t="s">
        <v>456</v>
      </c>
      <c r="D65" s="136"/>
      <c r="E65" s="97">
        <f t="shared" si="6"/>
        <v>45000</v>
      </c>
      <c r="F65" s="98">
        <f t="shared" si="7"/>
        <v>37500</v>
      </c>
      <c r="G65" s="99">
        <f t="shared" si="8"/>
        <v>30000</v>
      </c>
      <c r="H65" s="97">
        <f t="shared" si="9"/>
        <v>90000</v>
      </c>
      <c r="I65" s="98">
        <f t="shared" si="10"/>
        <v>75000</v>
      </c>
      <c r="J65" s="99">
        <f t="shared" si="11"/>
        <v>60000</v>
      </c>
      <c r="K65" s="97"/>
      <c r="L65" s="102"/>
      <c r="M65" s="103"/>
      <c r="N65" s="97"/>
      <c r="O65" s="102"/>
      <c r="P65" s="103"/>
      <c r="Q65" s="135" t="s">
        <v>525</v>
      </c>
      <c r="R65" s="132" t="s">
        <v>410</v>
      </c>
      <c r="S65" s="141">
        <v>0.375</v>
      </c>
    </row>
    <row r="66" spans="1:19" s="81" customFormat="1">
      <c r="A66" s="137"/>
      <c r="B66" s="132" t="s">
        <v>504</v>
      </c>
      <c r="C66" s="132" t="s">
        <v>459</v>
      </c>
      <c r="D66" s="136"/>
      <c r="E66" s="97">
        <f t="shared" si="6"/>
        <v>225000</v>
      </c>
      <c r="F66" s="98">
        <f t="shared" si="7"/>
        <v>187500</v>
      </c>
      <c r="G66" s="99">
        <f t="shared" si="8"/>
        <v>150000</v>
      </c>
      <c r="H66" s="97">
        <f t="shared" si="9"/>
        <v>450000</v>
      </c>
      <c r="I66" s="98">
        <f t="shared" si="10"/>
        <v>375000</v>
      </c>
      <c r="J66" s="99">
        <f t="shared" si="11"/>
        <v>300000</v>
      </c>
      <c r="K66" s="97"/>
      <c r="L66" s="102"/>
      <c r="M66" s="103"/>
      <c r="N66" s="97"/>
      <c r="O66" s="102"/>
      <c r="P66" s="103"/>
      <c r="Q66" s="135" t="s">
        <v>525</v>
      </c>
      <c r="R66" s="132" t="s">
        <v>410</v>
      </c>
      <c r="S66" s="141">
        <v>1.875</v>
      </c>
    </row>
    <row r="67" spans="1:19" s="81" customFormat="1" ht="15.75" thickBot="1">
      <c r="A67" s="138"/>
      <c r="B67" s="138" t="s">
        <v>505</v>
      </c>
      <c r="C67" s="138" t="s">
        <v>454</v>
      </c>
      <c r="D67" s="139"/>
      <c r="E67" s="110">
        <f t="shared" si="6"/>
        <v>15000</v>
      </c>
      <c r="F67" s="111">
        <f t="shared" si="7"/>
        <v>12500</v>
      </c>
      <c r="G67" s="112">
        <f t="shared" si="8"/>
        <v>10000</v>
      </c>
      <c r="H67" s="110">
        <f t="shared" si="9"/>
        <v>30000</v>
      </c>
      <c r="I67" s="111">
        <f t="shared" si="10"/>
        <v>25000</v>
      </c>
      <c r="J67" s="112">
        <f t="shared" si="11"/>
        <v>20000</v>
      </c>
      <c r="K67" s="110"/>
      <c r="L67" s="113"/>
      <c r="M67" s="114"/>
      <c r="N67" s="110"/>
      <c r="O67" s="113"/>
      <c r="P67" s="114"/>
      <c r="Q67" s="142" t="s">
        <v>525</v>
      </c>
      <c r="R67" s="138" t="s">
        <v>410</v>
      </c>
      <c r="S67" s="143">
        <v>0.125</v>
      </c>
    </row>
    <row r="68" spans="1:19" s="22" customFormat="1">
      <c r="A68" s="4" t="s">
        <v>30</v>
      </c>
      <c r="C68" s="78"/>
      <c r="D68" s="86"/>
      <c r="E68" s="73"/>
      <c r="F68" s="36"/>
      <c r="G68" s="36"/>
      <c r="H68" s="73"/>
      <c r="I68" s="36"/>
      <c r="J68" s="36"/>
      <c r="K68" s="73"/>
      <c r="L68" s="36"/>
      <c r="M68" s="36"/>
      <c r="N68" s="73"/>
      <c r="O68" s="36"/>
      <c r="P68" s="36"/>
      <c r="Q68" s="79"/>
      <c r="S68" s="82"/>
    </row>
    <row r="69" spans="1:19" s="22" customFormat="1">
      <c r="B69" s="83" t="s">
        <v>62</v>
      </c>
      <c r="C69" s="78"/>
      <c r="D69" s="87"/>
      <c r="E69" s="73"/>
      <c r="F69" s="36"/>
      <c r="G69" s="36"/>
      <c r="H69" s="73"/>
      <c r="I69" s="36"/>
      <c r="J69" s="36"/>
      <c r="K69" s="73"/>
      <c r="L69" s="36"/>
      <c r="M69" s="36"/>
      <c r="N69" s="73"/>
      <c r="O69" s="36"/>
      <c r="P69" s="36"/>
      <c r="Q69" s="79"/>
      <c r="S69" s="82"/>
    </row>
    <row r="70" spans="1:19">
      <c r="B70" s="26" t="s">
        <v>63</v>
      </c>
      <c r="C70" s="17"/>
      <c r="D70" s="88"/>
      <c r="E70" s="13"/>
      <c r="F70" s="13"/>
      <c r="G70" s="12"/>
      <c r="H70" s="13"/>
      <c r="I70" s="13"/>
      <c r="J70" s="12"/>
      <c r="K70" s="13"/>
      <c r="L70" s="13"/>
      <c r="M70" s="12"/>
      <c r="N70" s="13"/>
      <c r="O70" s="13"/>
      <c r="P70" s="12"/>
      <c r="Q70" s="1"/>
      <c r="S70" s="62"/>
    </row>
    <row r="71" spans="1:19">
      <c r="B71" s="26" t="s">
        <v>64</v>
      </c>
      <c r="C71" s="17"/>
      <c r="D71" s="88"/>
      <c r="E71" s="19"/>
      <c r="F71" s="19"/>
      <c r="Q71" s="1"/>
      <c r="S71" s="62"/>
    </row>
    <row r="72" spans="1:19">
      <c r="B72" s="26"/>
      <c r="C72" s="17"/>
      <c r="D72" s="88"/>
      <c r="E72" s="19"/>
      <c r="F72" s="19"/>
      <c r="Q72" s="1"/>
      <c r="S72" s="62"/>
    </row>
    <row r="73" spans="1:19">
      <c r="B73" s="19"/>
      <c r="C73" s="17"/>
      <c r="D73" s="84"/>
      <c r="E73" s="6"/>
      <c r="F73" s="19"/>
      <c r="H73" s="6"/>
      <c r="J73" s="27" t="s">
        <v>31</v>
      </c>
      <c r="K73" s="6"/>
      <c r="M73" s="12"/>
      <c r="N73" s="6"/>
      <c r="P73" s="27"/>
      <c r="Q73" s="1"/>
      <c r="S73" s="62"/>
    </row>
    <row r="74" spans="1:19">
      <c r="B74" s="19"/>
      <c r="C74" s="29" t="s">
        <v>38</v>
      </c>
      <c r="D74" s="84"/>
      <c r="E74" s="6"/>
      <c r="F74" s="27" t="s">
        <v>32</v>
      </c>
      <c r="H74" s="6"/>
      <c r="I74" s="27"/>
      <c r="J74" s="27" t="s">
        <v>37</v>
      </c>
      <c r="K74" s="6"/>
      <c r="L74" s="27"/>
      <c r="M74" s="12"/>
      <c r="N74" s="6"/>
      <c r="O74" s="27"/>
      <c r="P74" s="27"/>
      <c r="Q74" s="1"/>
      <c r="S74" s="62"/>
    </row>
    <row r="75" spans="1:19">
      <c r="B75" s="19"/>
      <c r="C75" s="30"/>
      <c r="D75" s="84"/>
      <c r="E75" s="6"/>
      <c r="F75" s="6"/>
      <c r="H75" s="6"/>
      <c r="I75" s="6"/>
      <c r="J75" s="6"/>
      <c r="K75" s="6"/>
      <c r="L75" s="6"/>
      <c r="M75" s="12"/>
      <c r="N75" s="6"/>
      <c r="O75" s="6"/>
      <c r="P75" s="6"/>
      <c r="Q75" s="1"/>
      <c r="S75" s="62"/>
    </row>
    <row r="76" spans="1:19">
      <c r="B76" s="19"/>
      <c r="C76" s="30"/>
      <c r="D76" s="84"/>
      <c r="E76" s="6"/>
      <c r="F76" s="6"/>
      <c r="H76" s="6"/>
      <c r="I76" s="6"/>
      <c r="J76" s="6"/>
      <c r="K76" s="6"/>
      <c r="L76" s="6"/>
      <c r="M76" s="12"/>
      <c r="N76" s="6"/>
      <c r="O76" s="6"/>
      <c r="P76" s="6"/>
      <c r="Q76" s="1"/>
      <c r="S76" s="62"/>
    </row>
    <row r="77" spans="1:19">
      <c r="B77" s="19"/>
      <c r="C77" s="30"/>
      <c r="D77" s="84"/>
      <c r="E77" s="6"/>
      <c r="F77" s="6"/>
      <c r="H77" s="6"/>
      <c r="I77" s="6"/>
      <c r="J77" s="6"/>
      <c r="K77" s="6"/>
      <c r="L77" s="6"/>
      <c r="M77" s="12"/>
      <c r="N77" s="6"/>
      <c r="O77" s="6"/>
      <c r="P77" s="6"/>
      <c r="Q77" s="1"/>
      <c r="S77" s="62"/>
    </row>
    <row r="78" spans="1:19">
      <c r="B78" s="19"/>
      <c r="C78" s="91" t="s">
        <v>35</v>
      </c>
      <c r="D78" s="84"/>
      <c r="E78" s="6"/>
      <c r="F78" s="28" t="s">
        <v>33</v>
      </c>
      <c r="H78" s="6"/>
      <c r="I78" s="28"/>
      <c r="J78" s="28" t="s">
        <v>33</v>
      </c>
      <c r="K78" s="6"/>
      <c r="L78" s="28"/>
      <c r="M78" s="12"/>
      <c r="N78" s="6"/>
      <c r="O78" s="28"/>
      <c r="P78" s="28"/>
      <c r="Q78" s="1"/>
      <c r="S78" s="62"/>
    </row>
    <row r="79" spans="1:19">
      <c r="B79" s="19"/>
      <c r="C79" s="29" t="s">
        <v>34</v>
      </c>
      <c r="D79" s="84"/>
      <c r="E79" s="6"/>
      <c r="F79" s="27" t="s">
        <v>39</v>
      </c>
      <c r="H79" s="6"/>
      <c r="I79" s="27"/>
      <c r="J79" s="27" t="s">
        <v>36</v>
      </c>
      <c r="K79" s="6"/>
      <c r="L79" s="27"/>
      <c r="M79" s="12"/>
      <c r="N79" s="6"/>
      <c r="O79" s="27"/>
      <c r="P79" s="27"/>
      <c r="Q79" s="1"/>
      <c r="S79" s="62"/>
    </row>
  </sheetData>
  <sortState ref="A61:S67">
    <sortCondition ref="Q61:Q67"/>
    <sortCondition ref="C61:C67"/>
    <sortCondition ref="B61:B67"/>
  </sortState>
  <mergeCells count="4">
    <mergeCell ref="E4:G4"/>
    <mergeCell ref="H4:J4"/>
    <mergeCell ref="K4:M4"/>
    <mergeCell ref="N4:P4"/>
  </mergeCells>
  <conditionalFormatting sqref="C12:D13">
    <cfRule type="duplicateValues" dxfId="1" priority="1"/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zoomScale="85" zoomScaleNormal="85" workbookViewId="0">
      <pane xSplit="3" ySplit="5" topLeftCell="D48" activePane="bottomRight" state="frozen"/>
      <selection pane="topRight" activeCell="D1" sqref="D1"/>
      <selection pane="bottomLeft" activeCell="A6" sqref="A6"/>
      <selection pane="bottomRight" activeCell="E6" sqref="E6:P67"/>
    </sheetView>
  </sheetViews>
  <sheetFormatPr defaultColWidth="9.140625" defaultRowHeight="15"/>
  <cols>
    <col min="1" max="1" width="5.140625" style="19" customWidth="1"/>
    <col min="2" max="2" width="9.85546875" style="81" customWidth="1"/>
    <col min="3" max="3" width="63.28515625" style="81" bestFit="1" customWidth="1"/>
    <col min="4" max="4" width="11" style="81" customWidth="1"/>
    <col min="5" max="5" width="11.85546875" style="12" customWidth="1"/>
    <col min="6" max="6" width="11.85546875" style="120" customWidth="1"/>
    <col min="7" max="7" width="10.7109375" style="19" customWidth="1"/>
    <col min="8" max="10" width="9.140625" style="19" customWidth="1"/>
    <col min="11" max="13" width="9.140625" style="19" hidden="1" customWidth="1"/>
    <col min="14" max="14" width="9.140625" style="19"/>
    <col min="15" max="15" width="13.140625" style="19" bestFit="1" customWidth="1"/>
    <col min="16" max="16" width="12.7109375" style="120" customWidth="1"/>
    <col min="17" max="16384" width="9.140625" style="19"/>
  </cols>
  <sheetData>
    <row r="1" spans="1:16" ht="21">
      <c r="A1" s="25" t="s">
        <v>532</v>
      </c>
    </row>
    <row r="2" spans="1:16" s="61" customFormat="1">
      <c r="A2" s="5"/>
      <c r="B2" s="4"/>
      <c r="C2" s="4"/>
      <c r="D2" s="4"/>
      <c r="E2" s="122"/>
      <c r="F2" s="127"/>
      <c r="P2" s="121"/>
    </row>
    <row r="3" spans="1:16" ht="15.75" thickBot="1">
      <c r="A3" s="11"/>
      <c r="B3" s="19"/>
      <c r="C3" s="17"/>
      <c r="D3" s="14" t="s">
        <v>27</v>
      </c>
      <c r="E3" s="23">
        <f>'TARIF DASAR KONSULTASI'!C8</f>
        <v>12000</v>
      </c>
      <c r="F3" s="24">
        <f>'TARIF DASAR KONSULTASI'!D8</f>
        <v>10000</v>
      </c>
      <c r="G3" s="15">
        <f>'TARIF DASAR KONSULTASI'!E8</f>
        <v>8000</v>
      </c>
      <c r="H3" s="16"/>
      <c r="I3" s="24"/>
      <c r="J3" s="15"/>
      <c r="K3" s="23"/>
      <c r="L3" s="24"/>
      <c r="M3" s="15"/>
      <c r="N3" s="1"/>
      <c r="P3" s="62"/>
    </row>
    <row r="4" spans="1:16" ht="27.75" customHeight="1">
      <c r="A4" s="11"/>
      <c r="B4" s="19"/>
      <c r="C4" s="90"/>
      <c r="D4" s="89"/>
      <c r="E4" s="162" t="s">
        <v>509</v>
      </c>
      <c r="F4" s="163"/>
      <c r="G4" s="164"/>
      <c r="H4" s="162" t="s">
        <v>96</v>
      </c>
      <c r="I4" s="163"/>
      <c r="J4" s="164"/>
      <c r="K4" s="165" t="s">
        <v>97</v>
      </c>
      <c r="L4" s="166"/>
      <c r="M4" s="167"/>
      <c r="N4" s="68"/>
      <c r="P4" s="62"/>
    </row>
    <row r="5" spans="1:16" s="22" customFormat="1" ht="45">
      <c r="A5" s="21" t="s">
        <v>0</v>
      </c>
      <c r="B5" s="21" t="s">
        <v>73</v>
      </c>
      <c r="C5" s="21" t="s">
        <v>1</v>
      </c>
      <c r="D5" s="32" t="s">
        <v>109</v>
      </c>
      <c r="E5" s="34" t="s">
        <v>61</v>
      </c>
      <c r="F5" s="21" t="s">
        <v>65</v>
      </c>
      <c r="G5" s="35" t="s">
        <v>400</v>
      </c>
      <c r="H5" s="34" t="s">
        <v>61</v>
      </c>
      <c r="I5" s="21" t="s">
        <v>65</v>
      </c>
      <c r="J5" s="35" t="s">
        <v>400</v>
      </c>
      <c r="K5" s="34" t="s">
        <v>61</v>
      </c>
      <c r="L5" s="21" t="s">
        <v>65</v>
      </c>
      <c r="M5" s="35" t="s">
        <v>400</v>
      </c>
      <c r="N5" s="33" t="s">
        <v>72</v>
      </c>
      <c r="O5" s="21" t="s">
        <v>71</v>
      </c>
      <c r="P5" s="64" t="s">
        <v>26</v>
      </c>
    </row>
    <row r="6" spans="1:16" s="119" customFormat="1">
      <c r="A6" s="95"/>
      <c r="B6" s="128" t="s">
        <v>5</v>
      </c>
      <c r="C6" s="129" t="s">
        <v>89</v>
      </c>
      <c r="D6" s="130"/>
      <c r="E6" s="97" t="s">
        <v>530</v>
      </c>
      <c r="F6" s="98" t="s">
        <v>530</v>
      </c>
      <c r="G6" s="99" t="s">
        <v>530</v>
      </c>
      <c r="H6" s="97"/>
      <c r="I6" s="98"/>
      <c r="J6" s="99"/>
      <c r="K6" s="97"/>
      <c r="L6" s="98"/>
      <c r="M6" s="99"/>
      <c r="N6" s="131" t="s">
        <v>4</v>
      </c>
      <c r="O6" s="129" t="s">
        <v>3</v>
      </c>
      <c r="P6" s="140">
        <v>1</v>
      </c>
    </row>
    <row r="7" spans="1:16" s="119" customFormat="1">
      <c r="A7" s="95"/>
      <c r="B7" s="132" t="s">
        <v>6</v>
      </c>
      <c r="C7" s="133" t="s">
        <v>90</v>
      </c>
      <c r="D7" s="134"/>
      <c r="E7" s="97" t="s">
        <v>88</v>
      </c>
      <c r="F7" s="98" t="s">
        <v>88</v>
      </c>
      <c r="G7" s="99" t="s">
        <v>88</v>
      </c>
      <c r="H7" s="97"/>
      <c r="I7" s="98"/>
      <c r="J7" s="99"/>
      <c r="K7" s="97"/>
      <c r="L7" s="98"/>
      <c r="M7" s="99"/>
      <c r="N7" s="131" t="s">
        <v>4</v>
      </c>
      <c r="O7" s="133" t="s">
        <v>3</v>
      </c>
      <c r="P7" s="101"/>
    </row>
    <row r="8" spans="1:16" s="119" customFormat="1">
      <c r="A8" s="95"/>
      <c r="B8" s="132" t="s">
        <v>7</v>
      </c>
      <c r="C8" s="133" t="s">
        <v>91</v>
      </c>
      <c r="D8" s="134"/>
      <c r="E8" s="97" t="s">
        <v>88</v>
      </c>
      <c r="F8" s="98" t="s">
        <v>88</v>
      </c>
      <c r="G8" s="99" t="s">
        <v>88</v>
      </c>
      <c r="H8" s="97"/>
      <c r="I8" s="98"/>
      <c r="J8" s="99"/>
      <c r="K8" s="97"/>
      <c r="L8" s="98"/>
      <c r="M8" s="99"/>
      <c r="N8" s="131" t="s">
        <v>4</v>
      </c>
      <c r="O8" s="133" t="s">
        <v>3</v>
      </c>
      <c r="P8" s="101"/>
    </row>
    <row r="9" spans="1:16" s="119" customFormat="1">
      <c r="A9" s="95"/>
      <c r="B9" s="132" t="s">
        <v>8</v>
      </c>
      <c r="C9" s="133" t="s">
        <v>92</v>
      </c>
      <c r="D9" s="134"/>
      <c r="E9" s="97" t="s">
        <v>88</v>
      </c>
      <c r="F9" s="98" t="s">
        <v>88</v>
      </c>
      <c r="G9" s="99" t="s">
        <v>88</v>
      </c>
      <c r="H9" s="97"/>
      <c r="I9" s="98"/>
      <c r="J9" s="99"/>
      <c r="K9" s="97"/>
      <c r="L9" s="98"/>
      <c r="M9" s="99"/>
      <c r="N9" s="131" t="s">
        <v>4</v>
      </c>
      <c r="O9" s="133" t="s">
        <v>3</v>
      </c>
      <c r="P9" s="101"/>
    </row>
    <row r="10" spans="1:16" s="119" customFormat="1">
      <c r="A10" s="95"/>
      <c r="B10" s="132" t="s">
        <v>9</v>
      </c>
      <c r="C10" s="133" t="s">
        <v>452</v>
      </c>
      <c r="D10" s="134" t="s">
        <v>453</v>
      </c>
      <c r="E10" s="97">
        <f>E$3*P10</f>
        <v>15000</v>
      </c>
      <c r="F10" s="98">
        <f>F$3*P10</f>
        <v>12500</v>
      </c>
      <c r="G10" s="99">
        <f>G$3*P10</f>
        <v>10000</v>
      </c>
      <c r="H10" s="97"/>
      <c r="I10" s="98"/>
      <c r="J10" s="99"/>
      <c r="K10" s="97"/>
      <c r="L10" s="98"/>
      <c r="M10" s="99"/>
      <c r="N10" s="131" t="s">
        <v>4</v>
      </c>
      <c r="O10" s="133" t="s">
        <v>3</v>
      </c>
      <c r="P10" s="101">
        <v>1.25</v>
      </c>
    </row>
    <row r="11" spans="1:16" s="119" customFormat="1">
      <c r="A11" s="95"/>
      <c r="B11" s="132" t="s">
        <v>10</v>
      </c>
      <c r="C11" s="133" t="s">
        <v>98</v>
      </c>
      <c r="D11" s="134"/>
      <c r="E11" s="97" t="s">
        <v>530</v>
      </c>
      <c r="F11" s="98" t="s">
        <v>530</v>
      </c>
      <c r="G11" s="99" t="s">
        <v>530</v>
      </c>
      <c r="H11" s="97"/>
      <c r="I11" s="98"/>
      <c r="J11" s="99"/>
      <c r="K11" s="97"/>
      <c r="L11" s="98"/>
      <c r="M11" s="99"/>
      <c r="N11" s="131" t="s">
        <v>4</v>
      </c>
      <c r="O11" s="133" t="s">
        <v>3</v>
      </c>
      <c r="P11" s="101">
        <v>1</v>
      </c>
    </row>
    <row r="12" spans="1:16" s="119" customFormat="1">
      <c r="A12" s="95"/>
      <c r="B12" s="132" t="s">
        <v>11</v>
      </c>
      <c r="C12" s="133" t="s">
        <v>2</v>
      </c>
      <c r="D12" s="134"/>
      <c r="E12" s="97" t="s">
        <v>530</v>
      </c>
      <c r="F12" s="98" t="s">
        <v>530</v>
      </c>
      <c r="G12" s="99" t="s">
        <v>530</v>
      </c>
      <c r="H12" s="97"/>
      <c r="I12" s="98"/>
      <c r="J12" s="99"/>
      <c r="K12" s="97"/>
      <c r="L12" s="98"/>
      <c r="M12" s="99"/>
      <c r="N12" s="131" t="s">
        <v>4</v>
      </c>
      <c r="O12" s="133" t="s">
        <v>3</v>
      </c>
      <c r="P12" s="101">
        <v>1</v>
      </c>
    </row>
    <row r="13" spans="1:16" s="119" customFormat="1">
      <c r="A13" s="95"/>
      <c r="B13" s="132" t="s">
        <v>12</v>
      </c>
      <c r="C13" s="133" t="s">
        <v>404</v>
      </c>
      <c r="D13" s="134"/>
      <c r="E13" s="97" t="s">
        <v>530</v>
      </c>
      <c r="F13" s="98" t="s">
        <v>530</v>
      </c>
      <c r="G13" s="99" t="s">
        <v>530</v>
      </c>
      <c r="H13" s="97"/>
      <c r="I13" s="98"/>
      <c r="J13" s="99"/>
      <c r="K13" s="97"/>
      <c r="L13" s="98"/>
      <c r="M13" s="99"/>
      <c r="N13" s="131" t="s">
        <v>4</v>
      </c>
      <c r="O13" s="133" t="s">
        <v>3</v>
      </c>
      <c r="P13" s="101">
        <v>1</v>
      </c>
    </row>
    <row r="14" spans="1:16" s="119" customFormat="1">
      <c r="A14" s="95"/>
      <c r="B14" s="132" t="s">
        <v>414</v>
      </c>
      <c r="C14" s="132" t="s">
        <v>413</v>
      </c>
      <c r="D14" s="136"/>
      <c r="E14" s="97">
        <f t="shared" ref="E14:E45" si="0">E$3*P14</f>
        <v>6000</v>
      </c>
      <c r="F14" s="98">
        <f t="shared" ref="F14:F45" si="1">F$3*P14</f>
        <v>5000</v>
      </c>
      <c r="G14" s="99">
        <f t="shared" ref="G14:G45" si="2">G$3*P14</f>
        <v>4000</v>
      </c>
      <c r="H14" s="97"/>
      <c r="I14" s="98"/>
      <c r="J14" s="99"/>
      <c r="K14" s="97"/>
      <c r="L14" s="98"/>
      <c r="M14" s="99"/>
      <c r="N14" s="135" t="s">
        <v>516</v>
      </c>
      <c r="O14" s="133" t="s">
        <v>408</v>
      </c>
      <c r="P14" s="101">
        <v>0.5</v>
      </c>
    </row>
    <row r="15" spans="1:16" s="119" customFormat="1">
      <c r="A15" s="95"/>
      <c r="B15" s="132" t="s">
        <v>415</v>
      </c>
      <c r="C15" s="132" t="s">
        <v>412</v>
      </c>
      <c r="D15" s="136"/>
      <c r="E15" s="97">
        <f t="shared" si="0"/>
        <v>3000</v>
      </c>
      <c r="F15" s="98">
        <f t="shared" si="1"/>
        <v>2500</v>
      </c>
      <c r="G15" s="99">
        <f t="shared" si="2"/>
        <v>2000</v>
      </c>
      <c r="H15" s="97"/>
      <c r="I15" s="98"/>
      <c r="J15" s="99"/>
      <c r="K15" s="97"/>
      <c r="L15" s="98"/>
      <c r="M15" s="99"/>
      <c r="N15" s="135" t="s">
        <v>516</v>
      </c>
      <c r="O15" s="133" t="s">
        <v>408</v>
      </c>
      <c r="P15" s="101">
        <v>0.25</v>
      </c>
    </row>
    <row r="16" spans="1:16" s="119" customFormat="1">
      <c r="A16" s="95"/>
      <c r="B16" s="132" t="s">
        <v>416</v>
      </c>
      <c r="C16" s="132" t="s">
        <v>411</v>
      </c>
      <c r="D16" s="136"/>
      <c r="E16" s="97">
        <f t="shared" si="0"/>
        <v>9000</v>
      </c>
      <c r="F16" s="98">
        <f t="shared" si="1"/>
        <v>7500</v>
      </c>
      <c r="G16" s="99">
        <f t="shared" si="2"/>
        <v>6000</v>
      </c>
      <c r="H16" s="97"/>
      <c r="I16" s="98"/>
      <c r="J16" s="99"/>
      <c r="K16" s="97"/>
      <c r="L16" s="98"/>
      <c r="M16" s="99"/>
      <c r="N16" s="135" t="s">
        <v>516</v>
      </c>
      <c r="O16" s="133" t="s">
        <v>408</v>
      </c>
      <c r="P16" s="101">
        <v>0.75</v>
      </c>
    </row>
    <row r="17" spans="1:16" s="119" customFormat="1">
      <c r="A17" s="95"/>
      <c r="B17" s="132" t="s">
        <v>417</v>
      </c>
      <c r="C17" s="132" t="s">
        <v>506</v>
      </c>
      <c r="D17" s="136"/>
      <c r="E17" s="97">
        <f t="shared" si="0"/>
        <v>12000</v>
      </c>
      <c r="F17" s="98">
        <f t="shared" si="1"/>
        <v>10000</v>
      </c>
      <c r="G17" s="99">
        <f t="shared" si="2"/>
        <v>8000</v>
      </c>
      <c r="H17" s="97"/>
      <c r="I17" s="98"/>
      <c r="J17" s="99"/>
      <c r="K17" s="97"/>
      <c r="L17" s="98"/>
      <c r="M17" s="99"/>
      <c r="N17" s="135" t="s">
        <v>516</v>
      </c>
      <c r="O17" s="133" t="s">
        <v>408</v>
      </c>
      <c r="P17" s="101">
        <v>1</v>
      </c>
    </row>
    <row r="18" spans="1:16" s="119" customFormat="1">
      <c r="A18" s="95"/>
      <c r="B18" s="132" t="s">
        <v>418</v>
      </c>
      <c r="C18" s="132" t="s">
        <v>507</v>
      </c>
      <c r="D18" s="136"/>
      <c r="E18" s="97">
        <f t="shared" si="0"/>
        <v>3000</v>
      </c>
      <c r="F18" s="98">
        <f t="shared" si="1"/>
        <v>2500</v>
      </c>
      <c r="G18" s="99">
        <f t="shared" si="2"/>
        <v>2000</v>
      </c>
      <c r="H18" s="97"/>
      <c r="I18" s="98"/>
      <c r="J18" s="99"/>
      <c r="K18" s="97"/>
      <c r="L18" s="98"/>
      <c r="M18" s="99"/>
      <c r="N18" s="135" t="s">
        <v>516</v>
      </c>
      <c r="O18" s="133" t="s">
        <v>408</v>
      </c>
      <c r="P18" s="101">
        <v>0.25</v>
      </c>
    </row>
    <row r="19" spans="1:16" s="119" customFormat="1">
      <c r="A19" s="95"/>
      <c r="B19" s="132" t="s">
        <v>419</v>
      </c>
      <c r="C19" s="132" t="s">
        <v>508</v>
      </c>
      <c r="D19" s="136"/>
      <c r="E19" s="97">
        <f t="shared" si="0"/>
        <v>3000</v>
      </c>
      <c r="F19" s="98">
        <f t="shared" si="1"/>
        <v>2500</v>
      </c>
      <c r="G19" s="99">
        <f t="shared" si="2"/>
        <v>2000</v>
      </c>
      <c r="H19" s="97"/>
      <c r="I19" s="98"/>
      <c r="J19" s="99"/>
      <c r="K19" s="97"/>
      <c r="L19" s="98"/>
      <c r="M19" s="99"/>
      <c r="N19" s="135" t="s">
        <v>516</v>
      </c>
      <c r="O19" s="133" t="s">
        <v>408</v>
      </c>
      <c r="P19" s="101">
        <v>0.25</v>
      </c>
    </row>
    <row r="20" spans="1:16" s="119" customFormat="1">
      <c r="A20" s="95"/>
      <c r="B20" s="132" t="s">
        <v>424</v>
      </c>
      <c r="C20" s="132" t="s">
        <v>420</v>
      </c>
      <c r="D20" s="136"/>
      <c r="E20" s="97">
        <f t="shared" si="0"/>
        <v>6000</v>
      </c>
      <c r="F20" s="98">
        <f t="shared" si="1"/>
        <v>5000</v>
      </c>
      <c r="G20" s="99">
        <f t="shared" si="2"/>
        <v>4000</v>
      </c>
      <c r="H20" s="97"/>
      <c r="I20" s="98"/>
      <c r="J20" s="99"/>
      <c r="K20" s="97"/>
      <c r="L20" s="98"/>
      <c r="M20" s="99"/>
      <c r="N20" s="132" t="s">
        <v>517</v>
      </c>
      <c r="O20" s="133" t="s">
        <v>17</v>
      </c>
      <c r="P20" s="101">
        <v>0.5</v>
      </c>
    </row>
    <row r="21" spans="1:16" s="119" customFormat="1">
      <c r="A21" s="95"/>
      <c r="B21" s="132" t="s">
        <v>425</v>
      </c>
      <c r="C21" s="132" t="s">
        <v>421</v>
      </c>
      <c r="D21" s="136"/>
      <c r="E21" s="97">
        <f t="shared" si="0"/>
        <v>12000</v>
      </c>
      <c r="F21" s="98">
        <f t="shared" si="1"/>
        <v>10000</v>
      </c>
      <c r="G21" s="99">
        <f t="shared" si="2"/>
        <v>8000</v>
      </c>
      <c r="H21" s="97"/>
      <c r="I21" s="98"/>
      <c r="J21" s="99"/>
      <c r="K21" s="97"/>
      <c r="L21" s="98"/>
      <c r="M21" s="99"/>
      <c r="N21" s="132" t="s">
        <v>517</v>
      </c>
      <c r="O21" s="133" t="s">
        <v>17</v>
      </c>
      <c r="P21" s="101">
        <v>1</v>
      </c>
    </row>
    <row r="22" spans="1:16" s="119" customFormat="1">
      <c r="A22" s="95"/>
      <c r="B22" s="132" t="s">
        <v>426</v>
      </c>
      <c r="C22" s="132" t="s">
        <v>422</v>
      </c>
      <c r="D22" s="136"/>
      <c r="E22" s="97">
        <f t="shared" si="0"/>
        <v>24000</v>
      </c>
      <c r="F22" s="98">
        <f t="shared" si="1"/>
        <v>20000</v>
      </c>
      <c r="G22" s="99">
        <f t="shared" si="2"/>
        <v>16000</v>
      </c>
      <c r="H22" s="97"/>
      <c r="I22" s="98"/>
      <c r="J22" s="99"/>
      <c r="K22" s="97"/>
      <c r="L22" s="98"/>
      <c r="M22" s="99"/>
      <c r="N22" s="132" t="s">
        <v>517</v>
      </c>
      <c r="O22" s="133" t="s">
        <v>17</v>
      </c>
      <c r="P22" s="101">
        <v>2</v>
      </c>
    </row>
    <row r="23" spans="1:16" s="119" customFormat="1" ht="14.25" customHeight="1">
      <c r="A23" s="95"/>
      <c r="B23" s="132" t="s">
        <v>427</v>
      </c>
      <c r="C23" s="132" t="s">
        <v>423</v>
      </c>
      <c r="D23" s="136"/>
      <c r="E23" s="97">
        <f t="shared" si="0"/>
        <v>12000</v>
      </c>
      <c r="F23" s="98">
        <f t="shared" si="1"/>
        <v>10000</v>
      </c>
      <c r="G23" s="99">
        <f t="shared" si="2"/>
        <v>8000</v>
      </c>
      <c r="H23" s="97"/>
      <c r="I23" s="98"/>
      <c r="J23" s="99"/>
      <c r="K23" s="97"/>
      <c r="L23" s="98"/>
      <c r="M23" s="99"/>
      <c r="N23" s="132" t="s">
        <v>517</v>
      </c>
      <c r="O23" s="133" t="s">
        <v>17</v>
      </c>
      <c r="P23" s="101">
        <v>1</v>
      </c>
    </row>
    <row r="24" spans="1:16" s="119" customFormat="1">
      <c r="A24" s="95"/>
      <c r="B24" s="132" t="s">
        <v>431</v>
      </c>
      <c r="C24" s="132" t="s">
        <v>428</v>
      </c>
      <c r="D24" s="136"/>
      <c r="E24" s="97">
        <f t="shared" si="0"/>
        <v>11250</v>
      </c>
      <c r="F24" s="98">
        <f t="shared" si="1"/>
        <v>9375</v>
      </c>
      <c r="G24" s="99">
        <f t="shared" si="2"/>
        <v>7500</v>
      </c>
      <c r="H24" s="97"/>
      <c r="I24" s="98"/>
      <c r="J24" s="99"/>
      <c r="K24" s="97"/>
      <c r="L24" s="98"/>
      <c r="M24" s="99"/>
      <c r="N24" s="135" t="s">
        <v>518</v>
      </c>
      <c r="O24" s="133" t="s">
        <v>18</v>
      </c>
      <c r="P24" s="101">
        <v>0.9375</v>
      </c>
    </row>
    <row r="25" spans="1:16" s="119" customFormat="1">
      <c r="A25" s="95"/>
      <c r="B25" s="132" t="s">
        <v>432</v>
      </c>
      <c r="C25" s="132" t="s">
        <v>429</v>
      </c>
      <c r="D25" s="136"/>
      <c r="E25" s="97">
        <f t="shared" si="0"/>
        <v>22500</v>
      </c>
      <c r="F25" s="98">
        <f t="shared" si="1"/>
        <v>18750</v>
      </c>
      <c r="G25" s="99">
        <f t="shared" si="2"/>
        <v>15000</v>
      </c>
      <c r="H25" s="97"/>
      <c r="I25" s="98"/>
      <c r="J25" s="99"/>
      <c r="K25" s="97"/>
      <c r="L25" s="98"/>
      <c r="M25" s="99"/>
      <c r="N25" s="135" t="s">
        <v>518</v>
      </c>
      <c r="O25" s="133" t="s">
        <v>18</v>
      </c>
      <c r="P25" s="101">
        <v>1.875</v>
      </c>
    </row>
    <row r="26" spans="1:16" s="119" customFormat="1">
      <c r="A26" s="95"/>
      <c r="B26" s="132" t="s">
        <v>433</v>
      </c>
      <c r="C26" s="132" t="s">
        <v>430</v>
      </c>
      <c r="D26" s="136"/>
      <c r="E26" s="97">
        <f t="shared" si="0"/>
        <v>37500</v>
      </c>
      <c r="F26" s="98">
        <f t="shared" si="1"/>
        <v>31250</v>
      </c>
      <c r="G26" s="99">
        <f t="shared" si="2"/>
        <v>25000</v>
      </c>
      <c r="H26" s="97"/>
      <c r="I26" s="98"/>
      <c r="J26" s="99"/>
      <c r="K26" s="97"/>
      <c r="L26" s="98"/>
      <c r="M26" s="99"/>
      <c r="N26" s="135" t="s">
        <v>518</v>
      </c>
      <c r="O26" s="133" t="s">
        <v>18</v>
      </c>
      <c r="P26" s="101">
        <v>3.125</v>
      </c>
    </row>
    <row r="27" spans="1:16" s="119" customFormat="1">
      <c r="A27" s="95"/>
      <c r="B27" s="132" t="s">
        <v>510</v>
      </c>
      <c r="C27" s="132" t="s">
        <v>434</v>
      </c>
      <c r="D27" s="136"/>
      <c r="E27" s="97">
        <f t="shared" si="0"/>
        <v>12000</v>
      </c>
      <c r="F27" s="98">
        <f t="shared" si="1"/>
        <v>10000</v>
      </c>
      <c r="G27" s="99">
        <f t="shared" si="2"/>
        <v>8000</v>
      </c>
      <c r="H27" s="97"/>
      <c r="I27" s="98"/>
      <c r="J27" s="99"/>
      <c r="K27" s="97"/>
      <c r="L27" s="98"/>
      <c r="M27" s="99"/>
      <c r="N27" s="135" t="s">
        <v>519</v>
      </c>
      <c r="O27" s="133" t="s">
        <v>19</v>
      </c>
      <c r="P27" s="101">
        <v>1</v>
      </c>
    </row>
    <row r="28" spans="1:16" s="119" customFormat="1">
      <c r="A28" s="95"/>
      <c r="B28" s="132" t="s">
        <v>511</v>
      </c>
      <c r="C28" s="132" t="s">
        <v>435</v>
      </c>
      <c r="D28" s="136"/>
      <c r="E28" s="97">
        <f t="shared" si="0"/>
        <v>24000</v>
      </c>
      <c r="F28" s="98">
        <f t="shared" si="1"/>
        <v>20000</v>
      </c>
      <c r="G28" s="99">
        <f t="shared" si="2"/>
        <v>16000</v>
      </c>
      <c r="H28" s="97"/>
      <c r="I28" s="98"/>
      <c r="J28" s="99"/>
      <c r="K28" s="97"/>
      <c r="L28" s="98"/>
      <c r="M28" s="99"/>
      <c r="N28" s="135" t="s">
        <v>519</v>
      </c>
      <c r="O28" s="133" t="s">
        <v>19</v>
      </c>
      <c r="P28" s="101">
        <v>2</v>
      </c>
    </row>
    <row r="29" spans="1:16" s="119" customFormat="1">
      <c r="A29" s="95"/>
      <c r="B29" s="132" t="s">
        <v>512</v>
      </c>
      <c r="C29" s="132" t="s">
        <v>436</v>
      </c>
      <c r="D29" s="136"/>
      <c r="E29" s="97">
        <f t="shared" si="0"/>
        <v>45000</v>
      </c>
      <c r="F29" s="98">
        <f t="shared" si="1"/>
        <v>37500</v>
      </c>
      <c r="G29" s="99">
        <f t="shared" si="2"/>
        <v>30000</v>
      </c>
      <c r="H29" s="97"/>
      <c r="I29" s="98"/>
      <c r="J29" s="99"/>
      <c r="K29" s="97"/>
      <c r="L29" s="98"/>
      <c r="M29" s="99"/>
      <c r="N29" s="135" t="s">
        <v>519</v>
      </c>
      <c r="O29" s="133" t="s">
        <v>19</v>
      </c>
      <c r="P29" s="101">
        <v>3.75</v>
      </c>
    </row>
    <row r="30" spans="1:16" s="119" customFormat="1">
      <c r="A30" s="95"/>
      <c r="B30" s="132" t="s">
        <v>443</v>
      </c>
      <c r="C30" s="132" t="s">
        <v>438</v>
      </c>
      <c r="D30" s="136"/>
      <c r="E30" s="97">
        <f t="shared" si="0"/>
        <v>4500</v>
      </c>
      <c r="F30" s="98">
        <f t="shared" si="1"/>
        <v>3750</v>
      </c>
      <c r="G30" s="99">
        <f t="shared" si="2"/>
        <v>3000</v>
      </c>
      <c r="H30" s="97"/>
      <c r="I30" s="98"/>
      <c r="J30" s="99"/>
      <c r="K30" s="97"/>
      <c r="L30" s="98"/>
      <c r="M30" s="99"/>
      <c r="N30" s="135" t="s">
        <v>520</v>
      </c>
      <c r="O30" s="133" t="s">
        <v>437</v>
      </c>
      <c r="P30" s="101">
        <v>0.375</v>
      </c>
    </row>
    <row r="31" spans="1:16" s="119" customFormat="1">
      <c r="A31" s="95"/>
      <c r="B31" s="132" t="s">
        <v>444</v>
      </c>
      <c r="C31" s="132" t="s">
        <v>439</v>
      </c>
      <c r="D31" s="136"/>
      <c r="E31" s="97">
        <f t="shared" si="0"/>
        <v>6000</v>
      </c>
      <c r="F31" s="98">
        <f t="shared" si="1"/>
        <v>5000</v>
      </c>
      <c r="G31" s="99">
        <f t="shared" si="2"/>
        <v>4000</v>
      </c>
      <c r="H31" s="97"/>
      <c r="I31" s="98"/>
      <c r="J31" s="99"/>
      <c r="K31" s="97"/>
      <c r="L31" s="98"/>
      <c r="M31" s="99"/>
      <c r="N31" s="135" t="s">
        <v>520</v>
      </c>
      <c r="O31" s="133" t="s">
        <v>437</v>
      </c>
      <c r="P31" s="101">
        <v>0.5</v>
      </c>
    </row>
    <row r="32" spans="1:16" s="119" customFormat="1">
      <c r="A32" s="95"/>
      <c r="B32" s="132" t="s">
        <v>445</v>
      </c>
      <c r="C32" s="132" t="s">
        <v>440</v>
      </c>
      <c r="D32" s="136" t="s">
        <v>441</v>
      </c>
      <c r="E32" s="97">
        <f t="shared" si="0"/>
        <v>3000</v>
      </c>
      <c r="F32" s="98">
        <f t="shared" si="1"/>
        <v>2500</v>
      </c>
      <c r="G32" s="99">
        <f t="shared" si="2"/>
        <v>2000</v>
      </c>
      <c r="H32" s="97"/>
      <c r="I32" s="98"/>
      <c r="J32" s="99"/>
      <c r="K32" s="97"/>
      <c r="L32" s="98"/>
      <c r="M32" s="99"/>
      <c r="N32" s="135" t="s">
        <v>520</v>
      </c>
      <c r="O32" s="133" t="s">
        <v>437</v>
      </c>
      <c r="P32" s="101">
        <v>0.25</v>
      </c>
    </row>
    <row r="33" spans="1:16" s="119" customFormat="1">
      <c r="A33" s="95"/>
      <c r="B33" s="132" t="s">
        <v>446</v>
      </c>
      <c r="C33" s="132" t="s">
        <v>513</v>
      </c>
      <c r="D33" s="136" t="s">
        <v>441</v>
      </c>
      <c r="E33" s="97">
        <f t="shared" si="0"/>
        <v>2250</v>
      </c>
      <c r="F33" s="98">
        <f t="shared" si="1"/>
        <v>1875</v>
      </c>
      <c r="G33" s="99">
        <f t="shared" si="2"/>
        <v>1500</v>
      </c>
      <c r="H33" s="97"/>
      <c r="I33" s="98"/>
      <c r="J33" s="99"/>
      <c r="K33" s="97"/>
      <c r="L33" s="98"/>
      <c r="M33" s="99"/>
      <c r="N33" s="135" t="s">
        <v>520</v>
      </c>
      <c r="O33" s="133" t="s">
        <v>437</v>
      </c>
      <c r="P33" s="101">
        <v>0.1875</v>
      </c>
    </row>
    <row r="34" spans="1:16" s="119" customFormat="1">
      <c r="A34" s="95"/>
      <c r="B34" s="132" t="s">
        <v>447</v>
      </c>
      <c r="C34" s="132" t="s">
        <v>450</v>
      </c>
      <c r="D34" s="136"/>
      <c r="E34" s="97">
        <f t="shared" si="0"/>
        <v>11250</v>
      </c>
      <c r="F34" s="98">
        <f t="shared" si="1"/>
        <v>9375</v>
      </c>
      <c r="G34" s="99">
        <f t="shared" si="2"/>
        <v>7500</v>
      </c>
      <c r="H34" s="97"/>
      <c r="I34" s="98"/>
      <c r="J34" s="99"/>
      <c r="K34" s="97"/>
      <c r="L34" s="98"/>
      <c r="M34" s="99"/>
      <c r="N34" s="135" t="s">
        <v>521</v>
      </c>
      <c r="O34" s="133" t="s">
        <v>442</v>
      </c>
      <c r="P34" s="101">
        <v>0.9375</v>
      </c>
    </row>
    <row r="35" spans="1:16" s="119" customFormat="1">
      <c r="A35" s="95"/>
      <c r="B35" s="132" t="s">
        <v>448</v>
      </c>
      <c r="C35" s="132" t="s">
        <v>405</v>
      </c>
      <c r="D35" s="136"/>
      <c r="E35" s="97">
        <f t="shared" si="0"/>
        <v>22500</v>
      </c>
      <c r="F35" s="98">
        <f t="shared" si="1"/>
        <v>18750</v>
      </c>
      <c r="G35" s="99">
        <f t="shared" si="2"/>
        <v>15000</v>
      </c>
      <c r="H35" s="97"/>
      <c r="I35" s="102"/>
      <c r="J35" s="103"/>
      <c r="K35" s="97"/>
      <c r="L35" s="102"/>
      <c r="M35" s="103"/>
      <c r="N35" s="135" t="s">
        <v>521</v>
      </c>
      <c r="O35" s="133" t="s">
        <v>442</v>
      </c>
      <c r="P35" s="101">
        <v>1.875</v>
      </c>
    </row>
    <row r="36" spans="1:16" s="119" customFormat="1">
      <c r="A36" s="95"/>
      <c r="B36" s="132" t="s">
        <v>449</v>
      </c>
      <c r="C36" s="132" t="s">
        <v>451</v>
      </c>
      <c r="D36" s="136"/>
      <c r="E36" s="97">
        <f t="shared" si="0"/>
        <v>37500</v>
      </c>
      <c r="F36" s="98">
        <f t="shared" si="1"/>
        <v>31250</v>
      </c>
      <c r="G36" s="99">
        <f t="shared" si="2"/>
        <v>25000</v>
      </c>
      <c r="H36" s="97"/>
      <c r="I36" s="102"/>
      <c r="J36" s="103"/>
      <c r="K36" s="97"/>
      <c r="L36" s="102"/>
      <c r="M36" s="103"/>
      <c r="N36" s="135" t="s">
        <v>521</v>
      </c>
      <c r="O36" s="133" t="s">
        <v>442</v>
      </c>
      <c r="P36" s="101">
        <v>3.125</v>
      </c>
    </row>
    <row r="37" spans="1:16" s="119" customFormat="1">
      <c r="A37" s="95"/>
      <c r="B37" s="133" t="s">
        <v>465</v>
      </c>
      <c r="C37" s="132" t="s">
        <v>25</v>
      </c>
      <c r="D37" s="136"/>
      <c r="E37" s="97">
        <f t="shared" si="0"/>
        <v>108000</v>
      </c>
      <c r="F37" s="98">
        <f t="shared" si="1"/>
        <v>90000</v>
      </c>
      <c r="G37" s="99">
        <f t="shared" si="2"/>
        <v>72000</v>
      </c>
      <c r="H37" s="97"/>
      <c r="I37" s="98"/>
      <c r="J37" s="99"/>
      <c r="K37" s="97"/>
      <c r="L37" s="98"/>
      <c r="M37" s="99"/>
      <c r="N37" s="135" t="s">
        <v>522</v>
      </c>
      <c r="O37" s="133" t="s">
        <v>464</v>
      </c>
      <c r="P37" s="101">
        <v>9</v>
      </c>
    </row>
    <row r="38" spans="1:16" s="119" customFormat="1">
      <c r="A38" s="95"/>
      <c r="B38" s="133" t="s">
        <v>466</v>
      </c>
      <c r="C38" s="132" t="s">
        <v>24</v>
      </c>
      <c r="D38" s="136"/>
      <c r="E38" s="97">
        <f t="shared" si="0"/>
        <v>324000</v>
      </c>
      <c r="F38" s="98">
        <f t="shared" si="1"/>
        <v>270000</v>
      </c>
      <c r="G38" s="99">
        <f t="shared" si="2"/>
        <v>216000</v>
      </c>
      <c r="H38" s="97"/>
      <c r="I38" s="98"/>
      <c r="J38" s="99"/>
      <c r="K38" s="97"/>
      <c r="L38" s="98"/>
      <c r="M38" s="99"/>
      <c r="N38" s="135" t="s">
        <v>522</v>
      </c>
      <c r="O38" s="133" t="s">
        <v>464</v>
      </c>
      <c r="P38" s="101">
        <v>27</v>
      </c>
    </row>
    <row r="39" spans="1:16" s="119" customFormat="1">
      <c r="A39" s="95"/>
      <c r="B39" s="133" t="s">
        <v>467</v>
      </c>
      <c r="C39" s="132" t="s">
        <v>462</v>
      </c>
      <c r="D39" s="136"/>
      <c r="E39" s="97">
        <f t="shared" si="0"/>
        <v>75000</v>
      </c>
      <c r="F39" s="98">
        <f t="shared" si="1"/>
        <v>62500</v>
      </c>
      <c r="G39" s="99">
        <f t="shared" si="2"/>
        <v>50000</v>
      </c>
      <c r="H39" s="97"/>
      <c r="I39" s="98"/>
      <c r="J39" s="99"/>
      <c r="K39" s="97"/>
      <c r="L39" s="98"/>
      <c r="M39" s="99"/>
      <c r="N39" s="135" t="s">
        <v>522</v>
      </c>
      <c r="O39" s="133" t="s">
        <v>464</v>
      </c>
      <c r="P39" s="101">
        <v>6.25</v>
      </c>
    </row>
    <row r="40" spans="1:16" s="119" customFormat="1">
      <c r="A40" s="95"/>
      <c r="B40" s="133" t="s">
        <v>468</v>
      </c>
      <c r="C40" s="132" t="s">
        <v>463</v>
      </c>
      <c r="D40" s="136"/>
      <c r="E40" s="97">
        <f t="shared" si="0"/>
        <v>105000</v>
      </c>
      <c r="F40" s="98">
        <f t="shared" si="1"/>
        <v>87500</v>
      </c>
      <c r="G40" s="99">
        <f t="shared" si="2"/>
        <v>70000</v>
      </c>
      <c r="H40" s="97"/>
      <c r="I40" s="98"/>
      <c r="J40" s="99"/>
      <c r="K40" s="97"/>
      <c r="L40" s="98"/>
      <c r="M40" s="99"/>
      <c r="N40" s="135" t="s">
        <v>522</v>
      </c>
      <c r="O40" s="133" t="s">
        <v>464</v>
      </c>
      <c r="P40" s="101">
        <v>8.75</v>
      </c>
    </row>
    <row r="41" spans="1:16" s="119" customFormat="1">
      <c r="A41" s="95"/>
      <c r="B41" s="132" t="s">
        <v>469</v>
      </c>
      <c r="C41" s="132" t="s">
        <v>482</v>
      </c>
      <c r="D41" s="136"/>
      <c r="E41" s="97">
        <f t="shared" si="0"/>
        <v>6750</v>
      </c>
      <c r="F41" s="98">
        <f t="shared" si="1"/>
        <v>5625</v>
      </c>
      <c r="G41" s="99">
        <f t="shared" si="2"/>
        <v>4500</v>
      </c>
      <c r="H41" s="97"/>
      <c r="I41" s="98"/>
      <c r="J41" s="99"/>
      <c r="K41" s="97"/>
      <c r="L41" s="98"/>
      <c r="M41" s="99"/>
      <c r="N41" s="135" t="s">
        <v>523</v>
      </c>
      <c r="O41" s="133" t="s">
        <v>15</v>
      </c>
      <c r="P41" s="101">
        <v>0.5625</v>
      </c>
    </row>
    <row r="42" spans="1:16" s="119" customFormat="1">
      <c r="A42" s="95"/>
      <c r="B42" s="132" t="s">
        <v>470</v>
      </c>
      <c r="C42" s="132" t="s">
        <v>481</v>
      </c>
      <c r="D42" s="136"/>
      <c r="E42" s="97">
        <f t="shared" si="0"/>
        <v>13500</v>
      </c>
      <c r="F42" s="98">
        <f t="shared" si="1"/>
        <v>11250</v>
      </c>
      <c r="G42" s="99">
        <f t="shared" si="2"/>
        <v>9000</v>
      </c>
      <c r="H42" s="97"/>
      <c r="I42" s="98"/>
      <c r="J42" s="99"/>
      <c r="K42" s="97"/>
      <c r="L42" s="98"/>
      <c r="M42" s="99"/>
      <c r="N42" s="135" t="s">
        <v>523</v>
      </c>
      <c r="O42" s="133" t="s">
        <v>15</v>
      </c>
      <c r="P42" s="101">
        <v>1.125</v>
      </c>
    </row>
    <row r="43" spans="1:16" s="119" customFormat="1">
      <c r="A43" s="95"/>
      <c r="B43" s="132" t="s">
        <v>471</v>
      </c>
      <c r="C43" s="132" t="s">
        <v>484</v>
      </c>
      <c r="D43" s="136"/>
      <c r="E43" s="97">
        <f t="shared" si="0"/>
        <v>6750</v>
      </c>
      <c r="F43" s="98">
        <f t="shared" si="1"/>
        <v>5625</v>
      </c>
      <c r="G43" s="99">
        <f t="shared" si="2"/>
        <v>4500</v>
      </c>
      <c r="H43" s="97"/>
      <c r="I43" s="98"/>
      <c r="J43" s="99"/>
      <c r="K43" s="97"/>
      <c r="L43" s="98"/>
      <c r="M43" s="99"/>
      <c r="N43" s="135" t="s">
        <v>523</v>
      </c>
      <c r="O43" s="133" t="s">
        <v>15</v>
      </c>
      <c r="P43" s="101">
        <v>0.5625</v>
      </c>
    </row>
    <row r="44" spans="1:16" s="119" customFormat="1">
      <c r="A44" s="95"/>
      <c r="B44" s="132" t="s">
        <v>472</v>
      </c>
      <c r="C44" s="132" t="s">
        <v>409</v>
      </c>
      <c r="D44" s="136"/>
      <c r="E44" s="97">
        <f t="shared" si="0"/>
        <v>15000</v>
      </c>
      <c r="F44" s="98">
        <f t="shared" si="1"/>
        <v>12500</v>
      </c>
      <c r="G44" s="99">
        <f t="shared" si="2"/>
        <v>10000</v>
      </c>
      <c r="H44" s="97"/>
      <c r="I44" s="102"/>
      <c r="J44" s="103"/>
      <c r="K44" s="97"/>
      <c r="L44" s="102"/>
      <c r="M44" s="103"/>
      <c r="N44" s="135" t="s">
        <v>523</v>
      </c>
      <c r="O44" s="133" t="s">
        <v>15</v>
      </c>
      <c r="P44" s="101">
        <v>1.25</v>
      </c>
    </row>
    <row r="45" spans="1:16" s="119" customFormat="1">
      <c r="A45" s="95"/>
      <c r="B45" s="132" t="s">
        <v>473</v>
      </c>
      <c r="C45" s="132" t="s">
        <v>486</v>
      </c>
      <c r="D45" s="136"/>
      <c r="E45" s="97">
        <f t="shared" si="0"/>
        <v>6750</v>
      </c>
      <c r="F45" s="98">
        <f t="shared" si="1"/>
        <v>5625</v>
      </c>
      <c r="G45" s="99">
        <f t="shared" si="2"/>
        <v>4500</v>
      </c>
      <c r="H45" s="97"/>
      <c r="I45" s="102"/>
      <c r="J45" s="103"/>
      <c r="K45" s="97"/>
      <c r="L45" s="102"/>
      <c r="M45" s="103"/>
      <c r="N45" s="135" t="s">
        <v>523</v>
      </c>
      <c r="O45" s="133" t="s">
        <v>15</v>
      </c>
      <c r="P45" s="101">
        <v>0.5625</v>
      </c>
    </row>
    <row r="46" spans="1:16" s="119" customFormat="1">
      <c r="A46" s="95"/>
      <c r="B46" s="132" t="s">
        <v>474</v>
      </c>
      <c r="C46" s="132" t="s">
        <v>483</v>
      </c>
      <c r="D46" s="136"/>
      <c r="E46" s="97">
        <f t="shared" ref="E46:E67" si="3">E$3*P46</f>
        <v>13500</v>
      </c>
      <c r="F46" s="98">
        <f t="shared" ref="F46:F67" si="4">F$3*P46</f>
        <v>11250</v>
      </c>
      <c r="G46" s="99">
        <f t="shared" ref="G46:G67" si="5">G$3*P46</f>
        <v>9000</v>
      </c>
      <c r="H46" s="97"/>
      <c r="I46" s="102"/>
      <c r="J46" s="103"/>
      <c r="K46" s="97"/>
      <c r="L46" s="102"/>
      <c r="M46" s="103"/>
      <c r="N46" s="135" t="s">
        <v>523</v>
      </c>
      <c r="O46" s="133" t="s">
        <v>15</v>
      </c>
      <c r="P46" s="101">
        <v>1.125</v>
      </c>
    </row>
    <row r="47" spans="1:16" s="119" customFormat="1">
      <c r="A47" s="95"/>
      <c r="B47" s="132" t="s">
        <v>475</v>
      </c>
      <c r="C47" s="132" t="s">
        <v>485</v>
      </c>
      <c r="D47" s="136"/>
      <c r="E47" s="97">
        <f t="shared" si="3"/>
        <v>6750</v>
      </c>
      <c r="F47" s="98">
        <f t="shared" si="4"/>
        <v>5625</v>
      </c>
      <c r="G47" s="99">
        <f t="shared" si="5"/>
        <v>4500</v>
      </c>
      <c r="H47" s="97"/>
      <c r="I47" s="102"/>
      <c r="J47" s="103"/>
      <c r="K47" s="97"/>
      <c r="L47" s="102"/>
      <c r="M47" s="103"/>
      <c r="N47" s="135" t="s">
        <v>523</v>
      </c>
      <c r="O47" s="133" t="s">
        <v>15</v>
      </c>
      <c r="P47" s="101">
        <v>0.5625</v>
      </c>
    </row>
    <row r="48" spans="1:16" s="119" customFormat="1">
      <c r="A48" s="95"/>
      <c r="B48" s="132" t="s">
        <v>476</v>
      </c>
      <c r="C48" s="132" t="s">
        <v>406</v>
      </c>
      <c r="D48" s="136"/>
      <c r="E48" s="97">
        <f t="shared" si="3"/>
        <v>15000</v>
      </c>
      <c r="F48" s="98">
        <f t="shared" si="4"/>
        <v>12500</v>
      </c>
      <c r="G48" s="99">
        <f t="shared" si="5"/>
        <v>10000</v>
      </c>
      <c r="H48" s="97"/>
      <c r="I48" s="98"/>
      <c r="J48" s="99"/>
      <c r="K48" s="97"/>
      <c r="L48" s="98"/>
      <c r="M48" s="99"/>
      <c r="N48" s="135" t="s">
        <v>523</v>
      </c>
      <c r="O48" s="133" t="s">
        <v>15</v>
      </c>
      <c r="P48" s="101">
        <v>1.25</v>
      </c>
    </row>
    <row r="49" spans="1:16" s="119" customFormat="1">
      <c r="A49" s="95"/>
      <c r="B49" s="132" t="s">
        <v>477</v>
      </c>
      <c r="C49" s="132" t="s">
        <v>407</v>
      </c>
      <c r="D49" s="136" t="s">
        <v>461</v>
      </c>
      <c r="E49" s="97">
        <f t="shared" si="3"/>
        <v>4500</v>
      </c>
      <c r="F49" s="98">
        <f t="shared" si="4"/>
        <v>3750</v>
      </c>
      <c r="G49" s="99">
        <f t="shared" si="5"/>
        <v>3000</v>
      </c>
      <c r="H49" s="97"/>
      <c r="I49" s="98"/>
      <c r="J49" s="99"/>
      <c r="K49" s="97"/>
      <c r="L49" s="98"/>
      <c r="M49" s="99"/>
      <c r="N49" s="135" t="s">
        <v>523</v>
      </c>
      <c r="O49" s="133" t="s">
        <v>15</v>
      </c>
      <c r="P49" s="101">
        <v>0.375</v>
      </c>
    </row>
    <row r="50" spans="1:16" s="119" customFormat="1">
      <c r="A50" s="95"/>
      <c r="B50" s="132" t="s">
        <v>478</v>
      </c>
      <c r="C50" s="132" t="s">
        <v>489</v>
      </c>
      <c r="D50" s="136"/>
      <c r="E50" s="97">
        <f t="shared" si="3"/>
        <v>13500</v>
      </c>
      <c r="F50" s="98">
        <f t="shared" si="4"/>
        <v>11250</v>
      </c>
      <c r="G50" s="99">
        <f t="shared" si="5"/>
        <v>9000</v>
      </c>
      <c r="H50" s="97"/>
      <c r="I50" s="102"/>
      <c r="J50" s="103"/>
      <c r="K50" s="97"/>
      <c r="L50" s="102"/>
      <c r="M50" s="103"/>
      <c r="N50" s="135" t="s">
        <v>523</v>
      </c>
      <c r="O50" s="133" t="s">
        <v>15</v>
      </c>
      <c r="P50" s="101">
        <v>1.125</v>
      </c>
    </row>
    <row r="51" spans="1:16" s="119" customFormat="1">
      <c r="A51" s="95"/>
      <c r="B51" s="132" t="s">
        <v>479</v>
      </c>
      <c r="C51" s="132" t="s">
        <v>488</v>
      </c>
      <c r="D51" s="136"/>
      <c r="E51" s="97">
        <f t="shared" si="3"/>
        <v>6750</v>
      </c>
      <c r="F51" s="98">
        <f t="shared" si="4"/>
        <v>5625</v>
      </c>
      <c r="G51" s="99">
        <f t="shared" si="5"/>
        <v>4500</v>
      </c>
      <c r="H51" s="97"/>
      <c r="I51" s="102"/>
      <c r="J51" s="103"/>
      <c r="K51" s="97"/>
      <c r="L51" s="102"/>
      <c r="M51" s="103"/>
      <c r="N51" s="135" t="s">
        <v>523</v>
      </c>
      <c r="O51" s="133" t="s">
        <v>15</v>
      </c>
      <c r="P51" s="101">
        <v>0.5625</v>
      </c>
    </row>
    <row r="52" spans="1:16" s="119" customFormat="1">
      <c r="A52" s="95"/>
      <c r="B52" s="132" t="s">
        <v>480</v>
      </c>
      <c r="C52" s="132" t="s">
        <v>487</v>
      </c>
      <c r="D52" s="136"/>
      <c r="E52" s="97">
        <f t="shared" si="3"/>
        <v>13500</v>
      </c>
      <c r="F52" s="98">
        <f t="shared" si="4"/>
        <v>11250</v>
      </c>
      <c r="G52" s="99">
        <f t="shared" si="5"/>
        <v>9000</v>
      </c>
      <c r="H52" s="97"/>
      <c r="I52" s="98"/>
      <c r="J52" s="99"/>
      <c r="K52" s="97"/>
      <c r="L52" s="98"/>
      <c r="M52" s="99"/>
      <c r="N52" s="135" t="s">
        <v>523</v>
      </c>
      <c r="O52" s="133" t="s">
        <v>15</v>
      </c>
      <c r="P52" s="101">
        <v>1.125</v>
      </c>
    </row>
    <row r="53" spans="1:16" s="119" customFormat="1">
      <c r="A53" s="95"/>
      <c r="B53" s="132" t="s">
        <v>491</v>
      </c>
      <c r="C53" s="132" t="s">
        <v>514</v>
      </c>
      <c r="D53" s="136"/>
      <c r="E53" s="97">
        <f t="shared" si="3"/>
        <v>12000</v>
      </c>
      <c r="F53" s="98">
        <f t="shared" si="4"/>
        <v>10000</v>
      </c>
      <c r="G53" s="99">
        <f t="shared" si="5"/>
        <v>8000</v>
      </c>
      <c r="H53" s="97"/>
      <c r="I53" s="102"/>
      <c r="J53" s="103"/>
      <c r="K53" s="97"/>
      <c r="L53" s="102"/>
      <c r="M53" s="103"/>
      <c r="N53" s="135" t="s">
        <v>524</v>
      </c>
      <c r="O53" s="133" t="s">
        <v>490</v>
      </c>
      <c r="P53" s="101">
        <v>1</v>
      </c>
    </row>
    <row r="54" spans="1:16" s="119" customFormat="1">
      <c r="A54" s="95"/>
      <c r="B54" s="132" t="s">
        <v>492</v>
      </c>
      <c r="C54" s="133" t="s">
        <v>28</v>
      </c>
      <c r="D54" s="136"/>
      <c r="E54" s="97">
        <f t="shared" si="3"/>
        <v>300000</v>
      </c>
      <c r="F54" s="98">
        <f t="shared" si="4"/>
        <v>250000</v>
      </c>
      <c r="G54" s="99">
        <f t="shared" si="5"/>
        <v>200000</v>
      </c>
      <c r="H54" s="97"/>
      <c r="I54" s="102"/>
      <c r="J54" s="103"/>
      <c r="K54" s="97"/>
      <c r="L54" s="102"/>
      <c r="M54" s="103"/>
      <c r="N54" s="135" t="s">
        <v>524</v>
      </c>
      <c r="O54" s="133" t="s">
        <v>490</v>
      </c>
      <c r="P54" s="101">
        <v>25</v>
      </c>
    </row>
    <row r="55" spans="1:16" s="119" customFormat="1">
      <c r="A55" s="95"/>
      <c r="B55" s="132" t="s">
        <v>493</v>
      </c>
      <c r="C55" s="133" t="s">
        <v>68</v>
      </c>
      <c r="D55" s="136"/>
      <c r="E55" s="97">
        <f t="shared" si="3"/>
        <v>360000</v>
      </c>
      <c r="F55" s="98">
        <f t="shared" si="4"/>
        <v>300000</v>
      </c>
      <c r="G55" s="99">
        <f t="shared" si="5"/>
        <v>240000</v>
      </c>
      <c r="H55" s="97"/>
      <c r="I55" s="102"/>
      <c r="J55" s="103"/>
      <c r="K55" s="97"/>
      <c r="L55" s="102"/>
      <c r="M55" s="103"/>
      <c r="N55" s="135" t="s">
        <v>524</v>
      </c>
      <c r="O55" s="133" t="s">
        <v>490</v>
      </c>
      <c r="P55" s="101">
        <v>30</v>
      </c>
    </row>
    <row r="56" spans="1:16" s="119" customFormat="1">
      <c r="A56" s="95"/>
      <c r="B56" s="132" t="s">
        <v>494</v>
      </c>
      <c r="C56" s="132" t="s">
        <v>515</v>
      </c>
      <c r="D56" s="136"/>
      <c r="E56" s="97">
        <f t="shared" si="3"/>
        <v>12000</v>
      </c>
      <c r="F56" s="98">
        <f t="shared" si="4"/>
        <v>10000</v>
      </c>
      <c r="G56" s="99">
        <f t="shared" si="5"/>
        <v>8000</v>
      </c>
      <c r="H56" s="97"/>
      <c r="I56" s="102"/>
      <c r="J56" s="103"/>
      <c r="K56" s="97"/>
      <c r="L56" s="102"/>
      <c r="M56" s="103"/>
      <c r="N56" s="135" t="s">
        <v>524</v>
      </c>
      <c r="O56" s="133" t="s">
        <v>490</v>
      </c>
      <c r="P56" s="101">
        <v>1</v>
      </c>
    </row>
    <row r="57" spans="1:16" s="119" customFormat="1">
      <c r="A57" s="95"/>
      <c r="B57" s="132" t="s">
        <v>495</v>
      </c>
      <c r="C57" s="133" t="s">
        <v>74</v>
      </c>
      <c r="D57" s="136"/>
      <c r="E57" s="97">
        <f t="shared" si="3"/>
        <v>12000</v>
      </c>
      <c r="F57" s="98">
        <f t="shared" si="4"/>
        <v>10000</v>
      </c>
      <c r="G57" s="99">
        <f t="shared" si="5"/>
        <v>8000</v>
      </c>
      <c r="H57" s="97"/>
      <c r="I57" s="102"/>
      <c r="J57" s="103"/>
      <c r="K57" s="97"/>
      <c r="L57" s="102"/>
      <c r="M57" s="103"/>
      <c r="N57" s="135" t="s">
        <v>524</v>
      </c>
      <c r="O57" s="133" t="s">
        <v>490</v>
      </c>
      <c r="P57" s="101">
        <v>1</v>
      </c>
    </row>
    <row r="58" spans="1:16" s="119" customFormat="1">
      <c r="A58" s="95"/>
      <c r="B58" s="132" t="s">
        <v>496</v>
      </c>
      <c r="C58" s="133" t="s">
        <v>53</v>
      </c>
      <c r="D58" s="136"/>
      <c r="E58" s="97">
        <f t="shared" si="3"/>
        <v>14000</v>
      </c>
      <c r="F58" s="98">
        <f t="shared" si="4"/>
        <v>11666.666666666668</v>
      </c>
      <c r="G58" s="99">
        <f t="shared" si="5"/>
        <v>9333.3333333333339</v>
      </c>
      <c r="H58" s="97"/>
      <c r="I58" s="102"/>
      <c r="J58" s="103"/>
      <c r="K58" s="97"/>
      <c r="L58" s="102"/>
      <c r="M58" s="103"/>
      <c r="N58" s="135" t="s">
        <v>524</v>
      </c>
      <c r="O58" s="133" t="s">
        <v>490</v>
      </c>
      <c r="P58" s="101">
        <v>1.1666666666666667</v>
      </c>
    </row>
    <row r="59" spans="1:16" s="119" customFormat="1">
      <c r="A59" s="132"/>
      <c r="B59" s="132" t="s">
        <v>497</v>
      </c>
      <c r="C59" s="133" t="s">
        <v>20</v>
      </c>
      <c r="D59" s="136"/>
      <c r="E59" s="97">
        <f t="shared" si="3"/>
        <v>40000</v>
      </c>
      <c r="F59" s="98">
        <f t="shared" si="4"/>
        <v>33333.333333333336</v>
      </c>
      <c r="G59" s="99">
        <f t="shared" si="5"/>
        <v>26666.666666666668</v>
      </c>
      <c r="H59" s="97"/>
      <c r="I59" s="102"/>
      <c r="J59" s="103"/>
      <c r="K59" s="97"/>
      <c r="L59" s="102"/>
      <c r="M59" s="103"/>
      <c r="N59" s="135" t="s">
        <v>524</v>
      </c>
      <c r="O59" s="133" t="s">
        <v>490</v>
      </c>
      <c r="P59" s="101">
        <v>3.3333333333333335</v>
      </c>
    </row>
    <row r="60" spans="1:16" s="119" customFormat="1">
      <c r="A60" s="132"/>
      <c r="B60" s="132" t="s">
        <v>498</v>
      </c>
      <c r="C60" s="133" t="s">
        <v>21</v>
      </c>
      <c r="D60" s="136"/>
      <c r="E60" s="97">
        <f t="shared" si="3"/>
        <v>40000</v>
      </c>
      <c r="F60" s="98">
        <f t="shared" si="4"/>
        <v>33333.333333333336</v>
      </c>
      <c r="G60" s="99">
        <f t="shared" si="5"/>
        <v>26666.666666666668</v>
      </c>
      <c r="H60" s="97"/>
      <c r="I60" s="102"/>
      <c r="J60" s="103"/>
      <c r="K60" s="97"/>
      <c r="L60" s="102"/>
      <c r="M60" s="103"/>
      <c r="N60" s="135" t="s">
        <v>524</v>
      </c>
      <c r="O60" s="133" t="s">
        <v>490</v>
      </c>
      <c r="P60" s="101">
        <v>3.3333333333333335</v>
      </c>
    </row>
    <row r="61" spans="1:16" s="119" customFormat="1">
      <c r="A61" s="137"/>
      <c r="B61" s="132" t="s">
        <v>499</v>
      </c>
      <c r="C61" s="132" t="s">
        <v>455</v>
      </c>
      <c r="D61" s="136"/>
      <c r="E61" s="97">
        <f t="shared" si="3"/>
        <v>3000</v>
      </c>
      <c r="F61" s="98">
        <f t="shared" si="4"/>
        <v>2500</v>
      </c>
      <c r="G61" s="99">
        <f t="shared" si="5"/>
        <v>2000</v>
      </c>
      <c r="H61" s="97"/>
      <c r="I61" s="102"/>
      <c r="J61" s="103"/>
      <c r="K61" s="97"/>
      <c r="L61" s="102"/>
      <c r="M61" s="103"/>
      <c r="N61" s="135" t="s">
        <v>525</v>
      </c>
      <c r="O61" s="132" t="s">
        <v>410</v>
      </c>
      <c r="P61" s="141">
        <v>0.25</v>
      </c>
    </row>
    <row r="62" spans="1:16" s="119" customFormat="1">
      <c r="A62" s="132"/>
      <c r="B62" s="132" t="s">
        <v>500</v>
      </c>
      <c r="C62" s="132" t="s">
        <v>460</v>
      </c>
      <c r="D62" s="136"/>
      <c r="E62" s="97">
        <f t="shared" si="3"/>
        <v>15000</v>
      </c>
      <c r="F62" s="98">
        <f t="shared" si="4"/>
        <v>12500</v>
      </c>
      <c r="G62" s="99">
        <f t="shared" si="5"/>
        <v>10000</v>
      </c>
      <c r="H62" s="97"/>
      <c r="I62" s="102"/>
      <c r="J62" s="103"/>
      <c r="K62" s="97"/>
      <c r="L62" s="102"/>
      <c r="M62" s="103"/>
      <c r="N62" s="135" t="s">
        <v>525</v>
      </c>
      <c r="O62" s="132" t="s">
        <v>410</v>
      </c>
      <c r="P62" s="101">
        <v>1.25</v>
      </c>
    </row>
    <row r="63" spans="1:16" s="81" customFormat="1">
      <c r="A63" s="137"/>
      <c r="B63" s="132" t="s">
        <v>501</v>
      </c>
      <c r="C63" s="132" t="s">
        <v>457</v>
      </c>
      <c r="D63" s="136"/>
      <c r="E63" s="97">
        <f t="shared" si="3"/>
        <v>3750</v>
      </c>
      <c r="F63" s="98">
        <f t="shared" si="4"/>
        <v>3125</v>
      </c>
      <c r="G63" s="99">
        <f t="shared" si="5"/>
        <v>2500</v>
      </c>
      <c r="H63" s="97"/>
      <c r="I63" s="102"/>
      <c r="J63" s="103"/>
      <c r="K63" s="97"/>
      <c r="L63" s="102"/>
      <c r="M63" s="103"/>
      <c r="N63" s="135" t="s">
        <v>525</v>
      </c>
      <c r="O63" s="132" t="s">
        <v>410</v>
      </c>
      <c r="P63" s="141">
        <v>0.3125</v>
      </c>
    </row>
    <row r="64" spans="1:16" s="81" customFormat="1">
      <c r="A64" s="137"/>
      <c r="B64" s="132" t="s">
        <v>502</v>
      </c>
      <c r="C64" s="132" t="s">
        <v>458</v>
      </c>
      <c r="D64" s="136"/>
      <c r="E64" s="97">
        <f t="shared" si="3"/>
        <v>3750</v>
      </c>
      <c r="F64" s="98">
        <f t="shared" si="4"/>
        <v>3125</v>
      </c>
      <c r="G64" s="99">
        <f t="shared" si="5"/>
        <v>2500</v>
      </c>
      <c r="H64" s="97"/>
      <c r="I64" s="102"/>
      <c r="J64" s="103"/>
      <c r="K64" s="97"/>
      <c r="L64" s="102"/>
      <c r="M64" s="103"/>
      <c r="N64" s="144" t="s">
        <v>525</v>
      </c>
      <c r="O64" s="132" t="s">
        <v>410</v>
      </c>
      <c r="P64" s="141">
        <v>0.3125</v>
      </c>
    </row>
    <row r="65" spans="1:16" s="81" customFormat="1">
      <c r="A65" s="137"/>
      <c r="B65" s="132" t="s">
        <v>503</v>
      </c>
      <c r="C65" s="132" t="s">
        <v>456</v>
      </c>
      <c r="D65" s="136"/>
      <c r="E65" s="97">
        <f t="shared" si="3"/>
        <v>4500</v>
      </c>
      <c r="F65" s="98">
        <f t="shared" si="4"/>
        <v>3750</v>
      </c>
      <c r="G65" s="99">
        <f t="shared" si="5"/>
        <v>3000</v>
      </c>
      <c r="H65" s="97"/>
      <c r="I65" s="102"/>
      <c r="J65" s="103"/>
      <c r="K65" s="97"/>
      <c r="L65" s="102"/>
      <c r="M65" s="103"/>
      <c r="N65" s="135" t="s">
        <v>525</v>
      </c>
      <c r="O65" s="132" t="s">
        <v>410</v>
      </c>
      <c r="P65" s="141">
        <v>0.375</v>
      </c>
    </row>
    <row r="66" spans="1:16" s="81" customFormat="1">
      <c r="A66" s="137"/>
      <c r="B66" s="132" t="s">
        <v>504</v>
      </c>
      <c r="C66" s="132" t="s">
        <v>459</v>
      </c>
      <c r="D66" s="136"/>
      <c r="E66" s="97">
        <f t="shared" si="3"/>
        <v>22500</v>
      </c>
      <c r="F66" s="98">
        <f t="shared" si="4"/>
        <v>18750</v>
      </c>
      <c r="G66" s="99">
        <f t="shared" si="5"/>
        <v>15000</v>
      </c>
      <c r="H66" s="97"/>
      <c r="I66" s="102"/>
      <c r="J66" s="103"/>
      <c r="K66" s="97"/>
      <c r="L66" s="102"/>
      <c r="M66" s="103"/>
      <c r="N66" s="135" t="s">
        <v>525</v>
      </c>
      <c r="O66" s="132" t="s">
        <v>410</v>
      </c>
      <c r="P66" s="141">
        <v>1.875</v>
      </c>
    </row>
    <row r="67" spans="1:16" s="81" customFormat="1" ht="15.75" thickBot="1">
      <c r="A67" s="138"/>
      <c r="B67" s="138" t="s">
        <v>505</v>
      </c>
      <c r="C67" s="138" t="s">
        <v>454</v>
      </c>
      <c r="D67" s="139"/>
      <c r="E67" s="110">
        <f t="shared" si="3"/>
        <v>1500</v>
      </c>
      <c r="F67" s="111">
        <f t="shared" si="4"/>
        <v>1250</v>
      </c>
      <c r="G67" s="112">
        <f t="shared" si="5"/>
        <v>1000</v>
      </c>
      <c r="H67" s="110"/>
      <c r="I67" s="113"/>
      <c r="J67" s="114"/>
      <c r="K67" s="110"/>
      <c r="L67" s="113"/>
      <c r="M67" s="114"/>
      <c r="N67" s="142" t="s">
        <v>525</v>
      </c>
      <c r="O67" s="138" t="s">
        <v>410</v>
      </c>
      <c r="P67" s="143">
        <v>0.125</v>
      </c>
    </row>
    <row r="68" spans="1:16" s="22" customFormat="1">
      <c r="A68" s="4" t="s">
        <v>30</v>
      </c>
      <c r="C68" s="78"/>
      <c r="D68" s="86"/>
      <c r="E68" s="73"/>
      <c r="F68" s="36"/>
      <c r="G68" s="36"/>
      <c r="H68" s="73"/>
      <c r="I68" s="36"/>
      <c r="J68" s="36"/>
      <c r="K68" s="73"/>
      <c r="L68" s="36"/>
      <c r="M68" s="36"/>
      <c r="N68" s="79"/>
      <c r="P68" s="82"/>
    </row>
    <row r="69" spans="1:16" s="22" customFormat="1">
      <c r="B69" s="83" t="s">
        <v>62</v>
      </c>
      <c r="C69" s="78"/>
      <c r="D69" s="87"/>
      <c r="E69" s="73"/>
      <c r="F69" s="36"/>
      <c r="G69" s="36"/>
      <c r="H69" s="73"/>
      <c r="I69" s="36"/>
      <c r="J69" s="36"/>
      <c r="K69" s="73"/>
      <c r="L69" s="36"/>
      <c r="M69" s="36"/>
      <c r="N69" s="79"/>
      <c r="P69" s="82"/>
    </row>
    <row r="70" spans="1:16">
      <c r="B70" s="26" t="s">
        <v>63</v>
      </c>
      <c r="C70" s="17"/>
      <c r="D70" s="88"/>
      <c r="E70" s="13"/>
      <c r="F70" s="13"/>
      <c r="G70" s="12"/>
      <c r="H70" s="13"/>
      <c r="I70" s="13"/>
      <c r="J70" s="12"/>
      <c r="K70" s="13"/>
      <c r="L70" s="13"/>
      <c r="M70" s="12"/>
      <c r="N70" s="1"/>
      <c r="P70" s="62"/>
    </row>
    <row r="71" spans="1:16">
      <c r="B71" s="26" t="s">
        <v>64</v>
      </c>
      <c r="C71" s="17"/>
      <c r="D71" s="88"/>
      <c r="E71" s="19"/>
      <c r="F71" s="19"/>
      <c r="N71" s="1"/>
      <c r="P71" s="62"/>
    </row>
    <row r="72" spans="1:16">
      <c r="B72" s="26"/>
      <c r="C72" s="17"/>
      <c r="D72" s="88"/>
      <c r="E72" s="19"/>
      <c r="F72" s="19"/>
      <c r="N72" s="1"/>
      <c r="P72" s="62"/>
    </row>
    <row r="73" spans="1:16">
      <c r="B73" s="19"/>
      <c r="C73" s="17"/>
      <c r="D73" s="84"/>
      <c r="E73" s="6"/>
      <c r="F73" s="19"/>
      <c r="H73" s="6"/>
      <c r="J73" s="12"/>
      <c r="K73" s="6"/>
      <c r="M73" s="27"/>
      <c r="N73" s="1"/>
      <c r="P73" s="62"/>
    </row>
    <row r="74" spans="1:16">
      <c r="B74" s="19"/>
      <c r="C74" s="29" t="s">
        <v>38</v>
      </c>
      <c r="D74" s="84"/>
      <c r="E74" s="6"/>
      <c r="F74" s="27" t="s">
        <v>32</v>
      </c>
      <c r="H74" s="6"/>
      <c r="I74" s="27"/>
      <c r="J74" s="12"/>
      <c r="K74" s="6"/>
      <c r="L74" s="27"/>
      <c r="M74" s="27"/>
      <c r="N74" s="1"/>
      <c r="P74" s="62"/>
    </row>
    <row r="75" spans="1:16">
      <c r="B75" s="19"/>
      <c r="C75" s="30"/>
      <c r="D75" s="84"/>
      <c r="E75" s="6"/>
      <c r="F75" s="6"/>
      <c r="H75" s="6"/>
      <c r="I75" s="6"/>
      <c r="J75" s="12"/>
      <c r="K75" s="6"/>
      <c r="L75" s="6"/>
      <c r="M75" s="6"/>
      <c r="N75" s="1"/>
      <c r="P75" s="62"/>
    </row>
    <row r="76" spans="1:16">
      <c r="B76" s="19"/>
      <c r="C76" s="30"/>
      <c r="D76" s="84"/>
      <c r="E76" s="6"/>
      <c r="F76" s="6"/>
      <c r="H76" s="6"/>
      <c r="I76" s="6"/>
      <c r="J76" s="12"/>
      <c r="K76" s="6"/>
      <c r="L76" s="6"/>
      <c r="M76" s="6"/>
      <c r="N76" s="1"/>
      <c r="P76" s="62"/>
    </row>
    <row r="77" spans="1:16">
      <c r="B77" s="19"/>
      <c r="C77" s="30"/>
      <c r="D77" s="84"/>
      <c r="E77" s="6"/>
      <c r="F77" s="6"/>
      <c r="H77" s="6"/>
      <c r="I77" s="6"/>
      <c r="J77" s="12"/>
      <c r="K77" s="6"/>
      <c r="L77" s="6"/>
      <c r="M77" s="6"/>
      <c r="N77" s="1"/>
      <c r="P77" s="62"/>
    </row>
    <row r="78" spans="1:16">
      <c r="B78" s="19"/>
      <c r="C78" s="91" t="s">
        <v>35</v>
      </c>
      <c r="D78" s="84"/>
      <c r="E78" s="6"/>
      <c r="F78" s="28" t="s">
        <v>33</v>
      </c>
      <c r="H78" s="6"/>
      <c r="I78" s="28"/>
      <c r="J78" s="12"/>
      <c r="K78" s="6"/>
      <c r="L78" s="28"/>
      <c r="M78" s="28"/>
      <c r="N78" s="1"/>
      <c r="P78" s="62"/>
    </row>
    <row r="79" spans="1:16">
      <c r="B79" s="19"/>
      <c r="C79" s="29" t="s">
        <v>34</v>
      </c>
      <c r="D79" s="84"/>
      <c r="E79" s="6"/>
      <c r="F79" s="27" t="s">
        <v>39</v>
      </c>
      <c r="H79" s="6"/>
      <c r="I79" s="27"/>
      <c r="J79" s="12"/>
      <c r="K79" s="6"/>
      <c r="L79" s="27"/>
      <c r="M79" s="27"/>
      <c r="N79" s="1"/>
      <c r="P79" s="62"/>
    </row>
  </sheetData>
  <mergeCells count="3">
    <mergeCell ref="E4:G4"/>
    <mergeCell ref="H4:J4"/>
    <mergeCell ref="K4:M4"/>
  </mergeCells>
  <conditionalFormatting sqref="C12:D13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1"/>
  <sheetViews>
    <sheetView workbookViewId="0">
      <pane xSplit="3" ySplit="5" topLeftCell="D35" activePane="bottomRight" state="frozen"/>
      <selection pane="topRight" activeCell="D1" sqref="D1"/>
      <selection pane="bottomLeft" activeCell="A5" sqref="A5"/>
      <selection pane="bottomRight" activeCell="D42" sqref="D42"/>
    </sheetView>
  </sheetViews>
  <sheetFormatPr defaultColWidth="9.140625" defaultRowHeight="15"/>
  <cols>
    <col min="1" max="1" width="3.85546875" style="19" bestFit="1" customWidth="1"/>
    <col min="2" max="2" width="11" style="19" customWidth="1"/>
    <col min="3" max="3" width="35.140625" style="17" customWidth="1"/>
    <col min="4" max="4" width="11.85546875" style="84" customWidth="1"/>
    <col min="5" max="5" width="11.7109375" style="6" customWidth="1"/>
    <col min="6" max="6" width="11.7109375" style="19" customWidth="1"/>
    <col min="7" max="7" width="11.7109375" style="12" customWidth="1"/>
    <col min="8" max="8" width="11.7109375" style="6" customWidth="1"/>
    <col min="9" max="9" width="11.7109375" style="19" customWidth="1"/>
    <col min="10" max="10" width="11.7109375" style="12" customWidth="1"/>
    <col min="11" max="11" width="9.5703125" style="6" customWidth="1"/>
    <col min="12" max="12" width="8.85546875" style="19" customWidth="1"/>
    <col min="13" max="13" width="9" style="12" customWidth="1"/>
    <col min="14" max="14" width="10.28515625" style="6" hidden="1" customWidth="1"/>
    <col min="15" max="15" width="10.28515625" style="19" hidden="1" customWidth="1"/>
    <col min="16" max="16" width="9" style="12" hidden="1" customWidth="1"/>
    <col min="17" max="17" width="6.7109375" style="1" bestFit="1" customWidth="1"/>
    <col min="18" max="18" width="13.5703125" style="19" bestFit="1" customWidth="1"/>
    <col min="19" max="19" width="13" style="62" bestFit="1" customWidth="1"/>
    <col min="20" max="16384" width="9.140625" style="19"/>
  </cols>
  <sheetData>
    <row r="1" spans="1:19" ht="21">
      <c r="A1" s="25" t="s">
        <v>401</v>
      </c>
    </row>
    <row r="2" spans="1:19" s="61" customFormat="1">
      <c r="A2" s="58"/>
      <c r="B2" s="59"/>
      <c r="C2" s="59"/>
      <c r="D2" s="85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58"/>
      <c r="R2" s="59"/>
      <c r="S2" s="63"/>
    </row>
    <row r="3" spans="1:19" ht="15.75" thickBot="1">
      <c r="A3" s="11"/>
      <c r="D3" s="14" t="s">
        <v>27</v>
      </c>
      <c r="E3" s="23">
        <f>'TARIF DASAR KONSULTASI'!C6</f>
        <v>75000</v>
      </c>
      <c r="F3" s="24">
        <f>'TARIF DASAR KONSULTASI'!D6</f>
        <v>62500</v>
      </c>
      <c r="G3" s="15">
        <f>'TARIF DASAR KONSULTASI'!E6</f>
        <v>50000</v>
      </c>
      <c r="H3" s="23">
        <f>'TARIF DASAR KONSULTASI'!C7</f>
        <v>150000</v>
      </c>
      <c r="I3" s="24">
        <f>'TARIF DASAR KONSULTASI'!D7</f>
        <v>125000</v>
      </c>
      <c r="J3" s="15">
        <f>'TARIF DASAR KONSULTASI'!E7</f>
        <v>100000</v>
      </c>
      <c r="K3" s="16"/>
      <c r="L3" s="24"/>
      <c r="M3" s="15"/>
      <c r="N3" s="23"/>
      <c r="O3" s="24"/>
      <c r="P3" s="15"/>
    </row>
    <row r="4" spans="1:19" ht="27.75" customHeight="1">
      <c r="A4" s="11"/>
      <c r="C4" s="90"/>
      <c r="D4" s="89"/>
      <c r="E4" s="162" t="s">
        <v>402</v>
      </c>
      <c r="F4" s="163"/>
      <c r="G4" s="164"/>
      <c r="H4" s="162" t="s">
        <v>403</v>
      </c>
      <c r="I4" s="163"/>
      <c r="J4" s="164"/>
      <c r="K4" s="168" t="s">
        <v>96</v>
      </c>
      <c r="L4" s="169"/>
      <c r="M4" s="170"/>
      <c r="N4" s="168" t="s">
        <v>97</v>
      </c>
      <c r="O4" s="169"/>
      <c r="P4" s="170"/>
      <c r="Q4" s="68"/>
    </row>
    <row r="5" spans="1:19" s="22" customFormat="1" ht="45">
      <c r="A5" s="21" t="s">
        <v>0</v>
      </c>
      <c r="B5" s="21" t="s">
        <v>73</v>
      </c>
      <c r="C5" s="21" t="s">
        <v>1</v>
      </c>
      <c r="D5" s="32" t="s">
        <v>109</v>
      </c>
      <c r="E5" s="34" t="s">
        <v>61</v>
      </c>
      <c r="F5" s="21" t="s">
        <v>65</v>
      </c>
      <c r="G5" s="35" t="s">
        <v>400</v>
      </c>
      <c r="H5" s="34" t="s">
        <v>61</v>
      </c>
      <c r="I5" s="21" t="s">
        <v>65</v>
      </c>
      <c r="J5" s="35" t="s">
        <v>400</v>
      </c>
      <c r="K5" s="34" t="s">
        <v>61</v>
      </c>
      <c r="L5" s="21" t="s">
        <v>65</v>
      </c>
      <c r="M5" s="35" t="s">
        <v>400</v>
      </c>
      <c r="N5" s="34" t="s">
        <v>61</v>
      </c>
      <c r="O5" s="21" t="s">
        <v>65</v>
      </c>
      <c r="P5" s="35" t="s">
        <v>400</v>
      </c>
      <c r="Q5" s="33" t="s">
        <v>72</v>
      </c>
      <c r="R5" s="21" t="s">
        <v>71</v>
      </c>
      <c r="S5" s="64" t="s">
        <v>26</v>
      </c>
    </row>
    <row r="6" spans="1:19" s="22" customFormat="1">
      <c r="A6" s="95">
        <v>1</v>
      </c>
      <c r="B6" s="106" t="s">
        <v>5</v>
      </c>
      <c r="C6" s="107" t="s">
        <v>89</v>
      </c>
      <c r="D6" s="96"/>
      <c r="E6" s="97">
        <f>E$3*S6</f>
        <v>75000</v>
      </c>
      <c r="F6" s="98">
        <f>F$3*S6</f>
        <v>62500</v>
      </c>
      <c r="G6" s="99">
        <f>G$3*S6</f>
        <v>50000</v>
      </c>
      <c r="H6" s="97">
        <f t="shared" ref="H6" si="0">H$3*S6</f>
        <v>150000</v>
      </c>
      <c r="I6" s="98">
        <f>I$3*S6</f>
        <v>125000</v>
      </c>
      <c r="J6" s="99">
        <f>J$3*S6</f>
        <v>100000</v>
      </c>
      <c r="K6" s="97"/>
      <c r="L6" s="98"/>
      <c r="M6" s="99"/>
      <c r="N6" s="97"/>
      <c r="O6" s="98"/>
      <c r="P6" s="99"/>
      <c r="Q6" s="100" t="s">
        <v>4</v>
      </c>
      <c r="R6" s="107" t="s">
        <v>3</v>
      </c>
      <c r="S6" s="101">
        <v>1</v>
      </c>
    </row>
    <row r="7" spans="1:19" s="22" customFormat="1">
      <c r="A7" s="95">
        <v>2</v>
      </c>
      <c r="B7" s="106" t="s">
        <v>6</v>
      </c>
      <c r="C7" s="107" t="s">
        <v>90</v>
      </c>
      <c r="D7" s="96"/>
      <c r="E7" s="97" t="s">
        <v>88</v>
      </c>
      <c r="F7" s="98" t="s">
        <v>88</v>
      </c>
      <c r="G7" s="99" t="s">
        <v>88</v>
      </c>
      <c r="H7" s="97" t="s">
        <v>88</v>
      </c>
      <c r="I7" s="98" t="s">
        <v>88</v>
      </c>
      <c r="J7" s="99" t="s">
        <v>88</v>
      </c>
      <c r="K7" s="97"/>
      <c r="L7" s="98"/>
      <c r="M7" s="99"/>
      <c r="N7" s="97"/>
      <c r="O7" s="98"/>
      <c r="P7" s="99"/>
      <c r="Q7" s="100" t="s">
        <v>4</v>
      </c>
      <c r="R7" s="107" t="s">
        <v>3</v>
      </c>
      <c r="S7" s="101"/>
    </row>
    <row r="8" spans="1:19" s="22" customFormat="1">
      <c r="A8" s="95">
        <v>3</v>
      </c>
      <c r="B8" s="106" t="s">
        <v>7</v>
      </c>
      <c r="C8" s="107" t="s">
        <v>91</v>
      </c>
      <c r="D8" s="96"/>
      <c r="E8" s="97" t="s">
        <v>88</v>
      </c>
      <c r="F8" s="98" t="s">
        <v>88</v>
      </c>
      <c r="G8" s="99" t="s">
        <v>88</v>
      </c>
      <c r="H8" s="97" t="s">
        <v>88</v>
      </c>
      <c r="I8" s="98" t="s">
        <v>88</v>
      </c>
      <c r="J8" s="99" t="s">
        <v>88</v>
      </c>
      <c r="K8" s="97"/>
      <c r="L8" s="98"/>
      <c r="M8" s="99"/>
      <c r="N8" s="97"/>
      <c r="O8" s="98"/>
      <c r="P8" s="99"/>
      <c r="Q8" s="100" t="s">
        <v>4</v>
      </c>
      <c r="R8" s="107" t="s">
        <v>3</v>
      </c>
      <c r="S8" s="101"/>
    </row>
    <row r="9" spans="1:19" s="22" customFormat="1">
      <c r="A9" s="95">
        <v>4</v>
      </c>
      <c r="B9" s="106" t="s">
        <v>8</v>
      </c>
      <c r="C9" s="107" t="s">
        <v>92</v>
      </c>
      <c r="D9" s="96"/>
      <c r="E9" s="97" t="s">
        <v>88</v>
      </c>
      <c r="F9" s="98" t="s">
        <v>88</v>
      </c>
      <c r="G9" s="99" t="s">
        <v>88</v>
      </c>
      <c r="H9" s="97" t="s">
        <v>88</v>
      </c>
      <c r="I9" s="98" t="s">
        <v>88</v>
      </c>
      <c r="J9" s="99" t="s">
        <v>88</v>
      </c>
      <c r="K9" s="97"/>
      <c r="L9" s="98"/>
      <c r="M9" s="99"/>
      <c r="N9" s="97"/>
      <c r="O9" s="98"/>
      <c r="P9" s="99"/>
      <c r="Q9" s="100" t="s">
        <v>4</v>
      </c>
      <c r="R9" s="107" t="s">
        <v>3</v>
      </c>
      <c r="S9" s="101"/>
    </row>
    <row r="10" spans="1:19" s="22" customFormat="1">
      <c r="A10" s="95">
        <v>5</v>
      </c>
      <c r="B10" s="109" t="s">
        <v>123</v>
      </c>
      <c r="C10" s="107" t="s">
        <v>156</v>
      </c>
      <c r="D10" s="96" t="s">
        <v>108</v>
      </c>
      <c r="E10" s="97">
        <f>E$3*S10</f>
        <v>225000</v>
      </c>
      <c r="F10" s="98">
        <f>F$3*S10</f>
        <v>187500</v>
      </c>
      <c r="G10" s="99">
        <f>G$3*S10</f>
        <v>150000</v>
      </c>
      <c r="H10" s="97">
        <f t="shared" ref="H10:H73" si="1">H$3*S10</f>
        <v>450000</v>
      </c>
      <c r="I10" s="98">
        <f>I$3*S10</f>
        <v>375000</v>
      </c>
      <c r="J10" s="99">
        <f>J$3*S10</f>
        <v>300000</v>
      </c>
      <c r="K10" s="97"/>
      <c r="L10" s="98"/>
      <c r="M10" s="99"/>
      <c r="N10" s="97"/>
      <c r="O10" s="98"/>
      <c r="P10" s="99"/>
      <c r="Q10" s="100" t="s">
        <v>122</v>
      </c>
      <c r="R10" s="107" t="s">
        <v>395</v>
      </c>
      <c r="S10" s="101">
        <v>3</v>
      </c>
    </row>
    <row r="11" spans="1:19" s="22" customFormat="1">
      <c r="A11" s="95">
        <v>6</v>
      </c>
      <c r="B11" s="109" t="s">
        <v>124</v>
      </c>
      <c r="C11" s="107" t="s">
        <v>155</v>
      </c>
      <c r="D11" s="96" t="s">
        <v>108</v>
      </c>
      <c r="E11" s="97">
        <f t="shared" ref="E11:E74" si="2">E$3*S11</f>
        <v>375000</v>
      </c>
      <c r="F11" s="98">
        <f t="shared" ref="F11:F74" si="3">F$3*S11</f>
        <v>312500</v>
      </c>
      <c r="G11" s="99">
        <f t="shared" ref="G11:G74" si="4">G$3*S11</f>
        <v>250000</v>
      </c>
      <c r="H11" s="97">
        <f t="shared" si="1"/>
        <v>750000</v>
      </c>
      <c r="I11" s="98">
        <f t="shared" ref="I11:I74" si="5">I$3*S11</f>
        <v>625000</v>
      </c>
      <c r="J11" s="99">
        <f t="shared" ref="J11:J74" si="6">J$3*S11</f>
        <v>500000</v>
      </c>
      <c r="K11" s="97"/>
      <c r="L11" s="98"/>
      <c r="M11" s="99"/>
      <c r="N11" s="97"/>
      <c r="O11" s="98"/>
      <c r="P11" s="99"/>
      <c r="Q11" s="100" t="s">
        <v>122</v>
      </c>
      <c r="R11" s="107" t="s">
        <v>395</v>
      </c>
      <c r="S11" s="101">
        <v>5</v>
      </c>
    </row>
    <row r="12" spans="1:19" s="22" customFormat="1">
      <c r="A12" s="95">
        <v>7</v>
      </c>
      <c r="B12" s="109" t="s">
        <v>125</v>
      </c>
      <c r="C12" s="107" t="s">
        <v>151</v>
      </c>
      <c r="D12" s="96" t="s">
        <v>119</v>
      </c>
      <c r="E12" s="97">
        <f t="shared" si="2"/>
        <v>375000</v>
      </c>
      <c r="F12" s="98">
        <f t="shared" si="3"/>
        <v>312500</v>
      </c>
      <c r="G12" s="99">
        <f t="shared" si="4"/>
        <v>250000</v>
      </c>
      <c r="H12" s="97">
        <f t="shared" si="1"/>
        <v>750000</v>
      </c>
      <c r="I12" s="98">
        <f t="shared" si="5"/>
        <v>625000</v>
      </c>
      <c r="J12" s="99">
        <f t="shared" si="6"/>
        <v>500000</v>
      </c>
      <c r="K12" s="97"/>
      <c r="L12" s="98"/>
      <c r="M12" s="99"/>
      <c r="N12" s="97"/>
      <c r="O12" s="98"/>
      <c r="P12" s="99"/>
      <c r="Q12" s="100" t="s">
        <v>122</v>
      </c>
      <c r="R12" s="107" t="s">
        <v>395</v>
      </c>
      <c r="S12" s="101">
        <v>5</v>
      </c>
    </row>
    <row r="13" spans="1:19" s="22" customFormat="1">
      <c r="A13" s="95">
        <v>8</v>
      </c>
      <c r="B13" s="109" t="s">
        <v>126</v>
      </c>
      <c r="C13" s="107" t="s">
        <v>152</v>
      </c>
      <c r="D13" s="96" t="s">
        <v>119</v>
      </c>
      <c r="E13" s="97">
        <f t="shared" si="2"/>
        <v>525000</v>
      </c>
      <c r="F13" s="98">
        <f t="shared" si="3"/>
        <v>437500</v>
      </c>
      <c r="G13" s="99">
        <f t="shared" si="4"/>
        <v>350000</v>
      </c>
      <c r="H13" s="97">
        <f t="shared" si="1"/>
        <v>1050000</v>
      </c>
      <c r="I13" s="98">
        <f t="shared" si="5"/>
        <v>875000</v>
      </c>
      <c r="J13" s="99">
        <f t="shared" si="6"/>
        <v>700000</v>
      </c>
      <c r="K13" s="97"/>
      <c r="L13" s="98"/>
      <c r="M13" s="99"/>
      <c r="N13" s="97"/>
      <c r="O13" s="98"/>
      <c r="P13" s="99"/>
      <c r="Q13" s="100" t="s">
        <v>122</v>
      </c>
      <c r="R13" s="107" t="s">
        <v>395</v>
      </c>
      <c r="S13" s="101">
        <v>7</v>
      </c>
    </row>
    <row r="14" spans="1:19" s="22" customFormat="1">
      <c r="A14" s="95">
        <v>9</v>
      </c>
      <c r="B14" s="109" t="s">
        <v>127</v>
      </c>
      <c r="C14" s="107" t="s">
        <v>153</v>
      </c>
      <c r="D14" s="96"/>
      <c r="E14" s="97">
        <f t="shared" si="2"/>
        <v>1875000</v>
      </c>
      <c r="F14" s="98">
        <f t="shared" si="3"/>
        <v>1562500</v>
      </c>
      <c r="G14" s="99">
        <f t="shared" si="4"/>
        <v>1250000</v>
      </c>
      <c r="H14" s="97">
        <f t="shared" si="1"/>
        <v>3750000</v>
      </c>
      <c r="I14" s="98">
        <f t="shared" si="5"/>
        <v>3125000</v>
      </c>
      <c r="J14" s="99">
        <f t="shared" si="6"/>
        <v>2500000</v>
      </c>
      <c r="K14" s="97"/>
      <c r="L14" s="98"/>
      <c r="M14" s="99"/>
      <c r="N14" s="97"/>
      <c r="O14" s="98"/>
      <c r="P14" s="99"/>
      <c r="Q14" s="100" t="s">
        <v>122</v>
      </c>
      <c r="R14" s="107" t="s">
        <v>395</v>
      </c>
      <c r="S14" s="101">
        <v>25</v>
      </c>
    </row>
    <row r="15" spans="1:19" s="22" customFormat="1">
      <c r="A15" s="95">
        <v>10</v>
      </c>
      <c r="B15" s="109" t="s">
        <v>128</v>
      </c>
      <c r="C15" s="107" t="s">
        <v>154</v>
      </c>
      <c r="D15" s="96"/>
      <c r="E15" s="97">
        <f t="shared" si="2"/>
        <v>2625000</v>
      </c>
      <c r="F15" s="98">
        <f t="shared" si="3"/>
        <v>2187500</v>
      </c>
      <c r="G15" s="99">
        <f t="shared" si="4"/>
        <v>1750000</v>
      </c>
      <c r="H15" s="97">
        <f t="shared" si="1"/>
        <v>5250000</v>
      </c>
      <c r="I15" s="98">
        <f t="shared" si="5"/>
        <v>4375000</v>
      </c>
      <c r="J15" s="99">
        <f t="shared" si="6"/>
        <v>3500000</v>
      </c>
      <c r="K15" s="97"/>
      <c r="L15" s="98"/>
      <c r="M15" s="99"/>
      <c r="N15" s="97"/>
      <c r="O15" s="98"/>
      <c r="P15" s="99"/>
      <c r="Q15" s="100" t="s">
        <v>122</v>
      </c>
      <c r="R15" s="107" t="s">
        <v>395</v>
      </c>
      <c r="S15" s="101">
        <v>35</v>
      </c>
    </row>
    <row r="16" spans="1:19" s="22" customFormat="1">
      <c r="A16" s="95">
        <v>11</v>
      </c>
      <c r="B16" s="109" t="s">
        <v>129</v>
      </c>
      <c r="C16" s="107" t="s">
        <v>107</v>
      </c>
      <c r="D16" s="96" t="s">
        <v>108</v>
      </c>
      <c r="E16" s="97">
        <f t="shared" si="2"/>
        <v>150000</v>
      </c>
      <c r="F16" s="98">
        <f t="shared" si="3"/>
        <v>125000</v>
      </c>
      <c r="G16" s="99">
        <f t="shared" si="4"/>
        <v>100000</v>
      </c>
      <c r="H16" s="97">
        <f t="shared" si="1"/>
        <v>300000</v>
      </c>
      <c r="I16" s="98">
        <f t="shared" si="5"/>
        <v>250000</v>
      </c>
      <c r="J16" s="99">
        <f t="shared" si="6"/>
        <v>200000</v>
      </c>
      <c r="K16" s="97"/>
      <c r="L16" s="98"/>
      <c r="M16" s="99"/>
      <c r="N16" s="97"/>
      <c r="O16" s="98"/>
      <c r="P16" s="99"/>
      <c r="Q16" s="100" t="s">
        <v>122</v>
      </c>
      <c r="R16" s="107" t="s">
        <v>395</v>
      </c>
      <c r="S16" s="101">
        <v>2</v>
      </c>
    </row>
    <row r="17" spans="1:19" s="22" customFormat="1">
      <c r="A17" s="95">
        <v>12</v>
      </c>
      <c r="B17" s="109" t="s">
        <v>130</v>
      </c>
      <c r="C17" s="107" t="s">
        <v>121</v>
      </c>
      <c r="D17" s="96"/>
      <c r="E17" s="97">
        <f t="shared" si="2"/>
        <v>214285.71428571429</v>
      </c>
      <c r="F17" s="98">
        <f t="shared" si="3"/>
        <v>178571.42857142858</v>
      </c>
      <c r="G17" s="99">
        <f t="shared" si="4"/>
        <v>142857.14285714287</v>
      </c>
      <c r="H17" s="97">
        <f t="shared" si="1"/>
        <v>428571.42857142858</v>
      </c>
      <c r="I17" s="98">
        <f t="shared" si="5"/>
        <v>357142.85714285716</v>
      </c>
      <c r="J17" s="99">
        <f t="shared" si="6"/>
        <v>285714.28571428574</v>
      </c>
      <c r="K17" s="97"/>
      <c r="L17" s="98"/>
      <c r="M17" s="99"/>
      <c r="N17" s="97"/>
      <c r="O17" s="98"/>
      <c r="P17" s="99"/>
      <c r="Q17" s="100" t="s">
        <v>122</v>
      </c>
      <c r="R17" s="107" t="s">
        <v>395</v>
      </c>
      <c r="S17" s="101">
        <v>2.8571428571428572</v>
      </c>
    </row>
    <row r="18" spans="1:19" s="22" customFormat="1">
      <c r="A18" s="95">
        <v>13</v>
      </c>
      <c r="B18" s="109" t="s">
        <v>131</v>
      </c>
      <c r="C18" s="107" t="s">
        <v>140</v>
      </c>
      <c r="D18" s="96"/>
      <c r="E18" s="97">
        <f t="shared" si="2"/>
        <v>267857.1428571429</v>
      </c>
      <c r="F18" s="98">
        <f t="shared" si="3"/>
        <v>223214.28571428574</v>
      </c>
      <c r="G18" s="99">
        <f t="shared" si="4"/>
        <v>178571.42857142858</v>
      </c>
      <c r="H18" s="97">
        <f t="shared" si="1"/>
        <v>535714.2857142858</v>
      </c>
      <c r="I18" s="98">
        <f t="shared" si="5"/>
        <v>446428.57142857148</v>
      </c>
      <c r="J18" s="99">
        <f t="shared" si="6"/>
        <v>357142.85714285716</v>
      </c>
      <c r="K18" s="97"/>
      <c r="L18" s="98"/>
      <c r="M18" s="99"/>
      <c r="N18" s="97"/>
      <c r="O18" s="98"/>
      <c r="P18" s="99"/>
      <c r="Q18" s="100" t="s">
        <v>122</v>
      </c>
      <c r="R18" s="107" t="s">
        <v>395</v>
      </c>
      <c r="S18" s="101">
        <v>3.5714285714285716</v>
      </c>
    </row>
    <row r="19" spans="1:19" s="22" customFormat="1">
      <c r="A19" s="95">
        <v>14</v>
      </c>
      <c r="B19" s="109" t="s">
        <v>132</v>
      </c>
      <c r="C19" s="107" t="s">
        <v>158</v>
      </c>
      <c r="D19" s="96"/>
      <c r="E19" s="97">
        <f t="shared" si="2"/>
        <v>107142.85714285714</v>
      </c>
      <c r="F19" s="98">
        <f t="shared" si="3"/>
        <v>89285.71428571429</v>
      </c>
      <c r="G19" s="99">
        <f t="shared" si="4"/>
        <v>71428.571428571435</v>
      </c>
      <c r="H19" s="97">
        <f t="shared" si="1"/>
        <v>214285.71428571429</v>
      </c>
      <c r="I19" s="98">
        <f t="shared" si="5"/>
        <v>178571.42857142858</v>
      </c>
      <c r="J19" s="99">
        <f t="shared" si="6"/>
        <v>142857.14285714287</v>
      </c>
      <c r="K19" s="97"/>
      <c r="L19" s="98"/>
      <c r="M19" s="99"/>
      <c r="N19" s="97"/>
      <c r="O19" s="98"/>
      <c r="P19" s="99"/>
      <c r="Q19" s="100" t="s">
        <v>122</v>
      </c>
      <c r="R19" s="107" t="s">
        <v>395</v>
      </c>
      <c r="S19" s="101">
        <v>1.4285714285714286</v>
      </c>
    </row>
    <row r="20" spans="1:19" s="22" customFormat="1">
      <c r="A20" s="95">
        <v>15</v>
      </c>
      <c r="B20" s="109" t="s">
        <v>133</v>
      </c>
      <c r="C20" s="107" t="s">
        <v>160</v>
      </c>
      <c r="D20" s="96"/>
      <c r="E20" s="97">
        <f t="shared" si="2"/>
        <v>214285.71428571429</v>
      </c>
      <c r="F20" s="98">
        <f t="shared" si="3"/>
        <v>178571.42857142858</v>
      </c>
      <c r="G20" s="99">
        <f t="shared" si="4"/>
        <v>142857.14285714287</v>
      </c>
      <c r="H20" s="97">
        <f t="shared" si="1"/>
        <v>428571.42857142858</v>
      </c>
      <c r="I20" s="98">
        <f t="shared" si="5"/>
        <v>357142.85714285716</v>
      </c>
      <c r="J20" s="99">
        <f t="shared" si="6"/>
        <v>285714.28571428574</v>
      </c>
      <c r="K20" s="97"/>
      <c r="L20" s="98"/>
      <c r="M20" s="99"/>
      <c r="N20" s="97"/>
      <c r="O20" s="98"/>
      <c r="P20" s="99"/>
      <c r="Q20" s="100" t="s">
        <v>122</v>
      </c>
      <c r="R20" s="107" t="s">
        <v>395</v>
      </c>
      <c r="S20" s="101">
        <v>2.8571428571428572</v>
      </c>
    </row>
    <row r="21" spans="1:19" s="22" customFormat="1">
      <c r="A21" s="95">
        <v>16</v>
      </c>
      <c r="B21" s="109" t="s">
        <v>134</v>
      </c>
      <c r="C21" s="107" t="s">
        <v>137</v>
      </c>
      <c r="D21" s="96" t="s">
        <v>108</v>
      </c>
      <c r="E21" s="97">
        <f t="shared" si="2"/>
        <v>267857.1428571429</v>
      </c>
      <c r="F21" s="98">
        <f t="shared" si="3"/>
        <v>223214.28571428574</v>
      </c>
      <c r="G21" s="99">
        <f t="shared" si="4"/>
        <v>178571.42857142858</v>
      </c>
      <c r="H21" s="97">
        <f t="shared" si="1"/>
        <v>535714.2857142858</v>
      </c>
      <c r="I21" s="98">
        <f t="shared" si="5"/>
        <v>446428.57142857148</v>
      </c>
      <c r="J21" s="99">
        <f t="shared" si="6"/>
        <v>357142.85714285716</v>
      </c>
      <c r="K21" s="97"/>
      <c r="L21" s="98"/>
      <c r="M21" s="99"/>
      <c r="N21" s="97"/>
      <c r="O21" s="98"/>
      <c r="P21" s="99"/>
      <c r="Q21" s="100" t="s">
        <v>122</v>
      </c>
      <c r="R21" s="107" t="s">
        <v>395</v>
      </c>
      <c r="S21" s="101">
        <v>3.5714285714285716</v>
      </c>
    </row>
    <row r="22" spans="1:19" s="22" customFormat="1">
      <c r="A22" s="95">
        <v>17</v>
      </c>
      <c r="B22" s="109" t="s">
        <v>135</v>
      </c>
      <c r="C22" s="107" t="s">
        <v>141</v>
      </c>
      <c r="D22" s="96" t="s">
        <v>108</v>
      </c>
      <c r="E22" s="97">
        <f t="shared" si="2"/>
        <v>321428.57142857142</v>
      </c>
      <c r="F22" s="98">
        <f t="shared" si="3"/>
        <v>267857.14285714284</v>
      </c>
      <c r="G22" s="99">
        <f t="shared" si="4"/>
        <v>214285.71428571429</v>
      </c>
      <c r="H22" s="97">
        <f t="shared" si="1"/>
        <v>642857.14285714284</v>
      </c>
      <c r="I22" s="98">
        <f t="shared" si="5"/>
        <v>535714.28571428568</v>
      </c>
      <c r="J22" s="99">
        <f t="shared" si="6"/>
        <v>428571.42857142858</v>
      </c>
      <c r="K22" s="97"/>
      <c r="L22" s="98"/>
      <c r="M22" s="99"/>
      <c r="N22" s="97"/>
      <c r="O22" s="98"/>
      <c r="P22" s="99"/>
      <c r="Q22" s="100" t="s">
        <v>122</v>
      </c>
      <c r="R22" s="107" t="s">
        <v>395</v>
      </c>
      <c r="S22" s="101">
        <v>4.2857142857142856</v>
      </c>
    </row>
    <row r="23" spans="1:19" s="22" customFormat="1">
      <c r="A23" s="95">
        <v>18</v>
      </c>
      <c r="B23" s="109" t="s">
        <v>136</v>
      </c>
      <c r="C23" s="107" t="s">
        <v>139</v>
      </c>
      <c r="D23" s="96" t="s">
        <v>108</v>
      </c>
      <c r="E23" s="97">
        <f t="shared" si="2"/>
        <v>267857.1428571429</v>
      </c>
      <c r="F23" s="98">
        <f t="shared" si="3"/>
        <v>223214.28571428574</v>
      </c>
      <c r="G23" s="99">
        <f t="shared" si="4"/>
        <v>178571.42857142858</v>
      </c>
      <c r="H23" s="97">
        <f t="shared" si="1"/>
        <v>535714.2857142858</v>
      </c>
      <c r="I23" s="98">
        <f t="shared" si="5"/>
        <v>446428.57142857148</v>
      </c>
      <c r="J23" s="99">
        <f t="shared" si="6"/>
        <v>357142.85714285716</v>
      </c>
      <c r="K23" s="97"/>
      <c r="L23" s="98"/>
      <c r="M23" s="99"/>
      <c r="N23" s="97"/>
      <c r="O23" s="98"/>
      <c r="P23" s="99"/>
      <c r="Q23" s="100" t="s">
        <v>122</v>
      </c>
      <c r="R23" s="107" t="s">
        <v>395</v>
      </c>
      <c r="S23" s="101">
        <v>3.5714285714285716</v>
      </c>
    </row>
    <row r="24" spans="1:19" s="22" customFormat="1">
      <c r="A24" s="95">
        <v>19</v>
      </c>
      <c r="B24" s="109" t="s">
        <v>148</v>
      </c>
      <c r="C24" s="107" t="s">
        <v>143</v>
      </c>
      <c r="D24" s="96" t="s">
        <v>108</v>
      </c>
      <c r="E24" s="97">
        <f t="shared" si="2"/>
        <v>321428.57142857142</v>
      </c>
      <c r="F24" s="98">
        <f t="shared" si="3"/>
        <v>267857.14285714284</v>
      </c>
      <c r="G24" s="99">
        <f t="shared" si="4"/>
        <v>214285.71428571429</v>
      </c>
      <c r="H24" s="97">
        <f t="shared" si="1"/>
        <v>642857.14285714284</v>
      </c>
      <c r="I24" s="98">
        <f t="shared" si="5"/>
        <v>535714.28571428568</v>
      </c>
      <c r="J24" s="99">
        <f t="shared" si="6"/>
        <v>428571.42857142858</v>
      </c>
      <c r="K24" s="97"/>
      <c r="L24" s="98"/>
      <c r="M24" s="99"/>
      <c r="N24" s="97"/>
      <c r="O24" s="98"/>
      <c r="P24" s="99"/>
      <c r="Q24" s="100" t="s">
        <v>122</v>
      </c>
      <c r="R24" s="107" t="s">
        <v>395</v>
      </c>
      <c r="S24" s="101">
        <v>4.2857142857142856</v>
      </c>
    </row>
    <row r="25" spans="1:19" s="22" customFormat="1">
      <c r="A25" s="95">
        <v>20</v>
      </c>
      <c r="B25" s="109" t="s">
        <v>161</v>
      </c>
      <c r="C25" s="107" t="s">
        <v>144</v>
      </c>
      <c r="D25" s="96" t="s">
        <v>108</v>
      </c>
      <c r="E25" s="97">
        <f t="shared" si="2"/>
        <v>267857.1428571429</v>
      </c>
      <c r="F25" s="98">
        <f t="shared" si="3"/>
        <v>223214.28571428574</v>
      </c>
      <c r="G25" s="99">
        <f t="shared" si="4"/>
        <v>178571.42857142858</v>
      </c>
      <c r="H25" s="97">
        <f t="shared" si="1"/>
        <v>535714.2857142858</v>
      </c>
      <c r="I25" s="98">
        <f t="shared" si="5"/>
        <v>446428.57142857148</v>
      </c>
      <c r="J25" s="99">
        <f t="shared" si="6"/>
        <v>357142.85714285716</v>
      </c>
      <c r="K25" s="97"/>
      <c r="L25" s="98"/>
      <c r="M25" s="99"/>
      <c r="N25" s="97"/>
      <c r="O25" s="98"/>
      <c r="P25" s="99"/>
      <c r="Q25" s="100" t="s">
        <v>122</v>
      </c>
      <c r="R25" s="107" t="s">
        <v>395</v>
      </c>
      <c r="S25" s="101">
        <v>3.5714285714285716</v>
      </c>
    </row>
    <row r="26" spans="1:19" s="22" customFormat="1">
      <c r="A26" s="95">
        <v>21</v>
      </c>
      <c r="B26" s="109" t="s">
        <v>162</v>
      </c>
      <c r="C26" s="107" t="s">
        <v>145</v>
      </c>
      <c r="D26" s="96" t="s">
        <v>108</v>
      </c>
      <c r="E26" s="97">
        <f t="shared" si="2"/>
        <v>321428.57142857142</v>
      </c>
      <c r="F26" s="98">
        <f t="shared" si="3"/>
        <v>267857.14285714284</v>
      </c>
      <c r="G26" s="99">
        <f t="shared" si="4"/>
        <v>214285.71428571429</v>
      </c>
      <c r="H26" s="97">
        <f t="shared" si="1"/>
        <v>642857.14285714284</v>
      </c>
      <c r="I26" s="98">
        <f t="shared" si="5"/>
        <v>535714.28571428568</v>
      </c>
      <c r="J26" s="99">
        <f t="shared" si="6"/>
        <v>428571.42857142858</v>
      </c>
      <c r="K26" s="97"/>
      <c r="L26" s="98"/>
      <c r="M26" s="99"/>
      <c r="N26" s="97"/>
      <c r="O26" s="98"/>
      <c r="P26" s="99"/>
      <c r="Q26" s="100" t="s">
        <v>122</v>
      </c>
      <c r="R26" s="107" t="s">
        <v>395</v>
      </c>
      <c r="S26" s="101">
        <v>4.2857142857142856</v>
      </c>
    </row>
    <row r="27" spans="1:19" s="22" customFormat="1">
      <c r="A27" s="95">
        <v>22</v>
      </c>
      <c r="B27" s="109" t="s">
        <v>163</v>
      </c>
      <c r="C27" s="107" t="s">
        <v>147</v>
      </c>
      <c r="D27" s="96" t="s">
        <v>108</v>
      </c>
      <c r="E27" s="97">
        <f t="shared" si="2"/>
        <v>321428.57142857142</v>
      </c>
      <c r="F27" s="98">
        <f t="shared" si="3"/>
        <v>267857.14285714284</v>
      </c>
      <c r="G27" s="99">
        <f t="shared" si="4"/>
        <v>214285.71428571429</v>
      </c>
      <c r="H27" s="97">
        <f t="shared" si="1"/>
        <v>642857.14285714284</v>
      </c>
      <c r="I27" s="98">
        <f t="shared" si="5"/>
        <v>535714.28571428568</v>
      </c>
      <c r="J27" s="99">
        <f t="shared" si="6"/>
        <v>428571.42857142858</v>
      </c>
      <c r="K27" s="97"/>
      <c r="L27" s="98"/>
      <c r="M27" s="99"/>
      <c r="N27" s="97"/>
      <c r="O27" s="98"/>
      <c r="P27" s="99"/>
      <c r="Q27" s="100" t="s">
        <v>122</v>
      </c>
      <c r="R27" s="107" t="s">
        <v>395</v>
      </c>
      <c r="S27" s="101">
        <v>4.2857142857142856</v>
      </c>
    </row>
    <row r="28" spans="1:19" s="22" customFormat="1">
      <c r="A28" s="95">
        <v>23</v>
      </c>
      <c r="B28" s="109" t="s">
        <v>164</v>
      </c>
      <c r="C28" s="107" t="s">
        <v>146</v>
      </c>
      <c r="D28" s="96" t="s">
        <v>108</v>
      </c>
      <c r="E28" s="97">
        <f t="shared" si="2"/>
        <v>428571.42857142858</v>
      </c>
      <c r="F28" s="98">
        <f t="shared" si="3"/>
        <v>357142.85714285716</v>
      </c>
      <c r="G28" s="99">
        <f t="shared" si="4"/>
        <v>285714.28571428574</v>
      </c>
      <c r="H28" s="97">
        <f t="shared" si="1"/>
        <v>857142.85714285716</v>
      </c>
      <c r="I28" s="98">
        <f t="shared" si="5"/>
        <v>714285.71428571432</v>
      </c>
      <c r="J28" s="99">
        <f t="shared" si="6"/>
        <v>571428.57142857148</v>
      </c>
      <c r="K28" s="97"/>
      <c r="L28" s="98"/>
      <c r="M28" s="99"/>
      <c r="N28" s="97"/>
      <c r="O28" s="98"/>
      <c r="P28" s="99"/>
      <c r="Q28" s="100" t="s">
        <v>122</v>
      </c>
      <c r="R28" s="107" t="s">
        <v>395</v>
      </c>
      <c r="S28" s="101">
        <v>5.7142857142857144</v>
      </c>
    </row>
    <row r="29" spans="1:19" s="22" customFormat="1">
      <c r="A29" s="95">
        <v>24</v>
      </c>
      <c r="B29" s="109" t="s">
        <v>165</v>
      </c>
      <c r="C29" s="107" t="s">
        <v>138</v>
      </c>
      <c r="D29" s="96" t="s">
        <v>108</v>
      </c>
      <c r="E29" s="97">
        <f t="shared" si="2"/>
        <v>214285.71428571429</v>
      </c>
      <c r="F29" s="98">
        <f t="shared" si="3"/>
        <v>178571.42857142858</v>
      </c>
      <c r="G29" s="99">
        <f t="shared" si="4"/>
        <v>142857.14285714287</v>
      </c>
      <c r="H29" s="97">
        <f t="shared" si="1"/>
        <v>428571.42857142858</v>
      </c>
      <c r="I29" s="98">
        <f t="shared" si="5"/>
        <v>357142.85714285716</v>
      </c>
      <c r="J29" s="99">
        <f t="shared" si="6"/>
        <v>285714.28571428574</v>
      </c>
      <c r="K29" s="97"/>
      <c r="L29" s="98"/>
      <c r="M29" s="99"/>
      <c r="N29" s="97"/>
      <c r="O29" s="98"/>
      <c r="P29" s="99"/>
      <c r="Q29" s="100" t="s">
        <v>122</v>
      </c>
      <c r="R29" s="107" t="s">
        <v>395</v>
      </c>
      <c r="S29" s="101">
        <v>2.8571428571428572</v>
      </c>
    </row>
    <row r="30" spans="1:19" s="22" customFormat="1">
      <c r="A30" s="95">
        <v>25</v>
      </c>
      <c r="B30" s="109" t="s">
        <v>166</v>
      </c>
      <c r="C30" s="107" t="s">
        <v>142</v>
      </c>
      <c r="D30" s="96" t="s">
        <v>108</v>
      </c>
      <c r="E30" s="97">
        <f t="shared" si="2"/>
        <v>267857.1428571429</v>
      </c>
      <c r="F30" s="98">
        <f t="shared" si="3"/>
        <v>223214.28571428574</v>
      </c>
      <c r="G30" s="99">
        <f t="shared" si="4"/>
        <v>178571.42857142858</v>
      </c>
      <c r="H30" s="97">
        <f t="shared" si="1"/>
        <v>535714.2857142858</v>
      </c>
      <c r="I30" s="98">
        <f t="shared" si="5"/>
        <v>446428.57142857148</v>
      </c>
      <c r="J30" s="99">
        <f t="shared" si="6"/>
        <v>357142.85714285716</v>
      </c>
      <c r="K30" s="97"/>
      <c r="L30" s="98"/>
      <c r="M30" s="99"/>
      <c r="N30" s="97"/>
      <c r="O30" s="98"/>
      <c r="P30" s="99"/>
      <c r="Q30" s="100" t="s">
        <v>122</v>
      </c>
      <c r="R30" s="107" t="s">
        <v>395</v>
      </c>
      <c r="S30" s="101">
        <v>3.5714285714285716</v>
      </c>
    </row>
    <row r="31" spans="1:19" s="22" customFormat="1">
      <c r="A31" s="95">
        <v>26</v>
      </c>
      <c r="B31" s="109" t="s">
        <v>167</v>
      </c>
      <c r="C31" s="107" t="s">
        <v>149</v>
      </c>
      <c r="D31" s="96" t="s">
        <v>108</v>
      </c>
      <c r="E31" s="97">
        <f t="shared" si="2"/>
        <v>375000</v>
      </c>
      <c r="F31" s="98">
        <f t="shared" si="3"/>
        <v>312500</v>
      </c>
      <c r="G31" s="99">
        <f t="shared" si="4"/>
        <v>250000</v>
      </c>
      <c r="H31" s="97">
        <f t="shared" si="1"/>
        <v>750000</v>
      </c>
      <c r="I31" s="98">
        <f t="shared" si="5"/>
        <v>625000</v>
      </c>
      <c r="J31" s="99">
        <f t="shared" si="6"/>
        <v>500000</v>
      </c>
      <c r="K31" s="97"/>
      <c r="L31" s="98"/>
      <c r="M31" s="99"/>
      <c r="N31" s="97"/>
      <c r="O31" s="98"/>
      <c r="P31" s="99"/>
      <c r="Q31" s="100" t="s">
        <v>122</v>
      </c>
      <c r="R31" s="107" t="s">
        <v>395</v>
      </c>
      <c r="S31" s="101">
        <v>5</v>
      </c>
    </row>
    <row r="32" spans="1:19" s="22" customFormat="1">
      <c r="A32" s="95">
        <v>27</v>
      </c>
      <c r="B32" s="109" t="s">
        <v>168</v>
      </c>
      <c r="C32" s="107" t="s">
        <v>150</v>
      </c>
      <c r="D32" s="96" t="s">
        <v>108</v>
      </c>
      <c r="E32" s="97">
        <f t="shared" si="2"/>
        <v>525000</v>
      </c>
      <c r="F32" s="98">
        <f t="shared" si="3"/>
        <v>437500</v>
      </c>
      <c r="G32" s="99">
        <f t="shared" si="4"/>
        <v>350000</v>
      </c>
      <c r="H32" s="97">
        <f t="shared" si="1"/>
        <v>1050000</v>
      </c>
      <c r="I32" s="98">
        <f t="shared" si="5"/>
        <v>875000</v>
      </c>
      <c r="J32" s="99">
        <f t="shared" si="6"/>
        <v>700000</v>
      </c>
      <c r="K32" s="97"/>
      <c r="L32" s="98"/>
      <c r="M32" s="99"/>
      <c r="N32" s="97"/>
      <c r="O32" s="98"/>
      <c r="P32" s="99"/>
      <c r="Q32" s="100" t="s">
        <v>122</v>
      </c>
      <c r="R32" s="107" t="s">
        <v>395</v>
      </c>
      <c r="S32" s="101">
        <v>7</v>
      </c>
    </row>
    <row r="33" spans="1:19" s="22" customFormat="1">
      <c r="A33" s="95">
        <v>28</v>
      </c>
      <c r="B33" s="109" t="s">
        <v>169</v>
      </c>
      <c r="C33" s="107" t="s">
        <v>157</v>
      </c>
      <c r="D33" s="96" t="s">
        <v>108</v>
      </c>
      <c r="E33" s="97">
        <f t="shared" si="2"/>
        <v>187500</v>
      </c>
      <c r="F33" s="98">
        <f t="shared" si="3"/>
        <v>156250</v>
      </c>
      <c r="G33" s="99">
        <f t="shared" si="4"/>
        <v>125000</v>
      </c>
      <c r="H33" s="97">
        <f t="shared" si="1"/>
        <v>375000</v>
      </c>
      <c r="I33" s="98">
        <f t="shared" si="5"/>
        <v>312500</v>
      </c>
      <c r="J33" s="99">
        <f t="shared" si="6"/>
        <v>250000</v>
      </c>
      <c r="K33" s="97"/>
      <c r="L33" s="98"/>
      <c r="M33" s="99"/>
      <c r="N33" s="97"/>
      <c r="O33" s="98"/>
      <c r="P33" s="99"/>
      <c r="Q33" s="100" t="s">
        <v>122</v>
      </c>
      <c r="R33" s="107" t="s">
        <v>395</v>
      </c>
      <c r="S33" s="101">
        <v>2.5</v>
      </c>
    </row>
    <row r="34" spans="1:19" s="22" customFormat="1">
      <c r="A34" s="95">
        <v>29</v>
      </c>
      <c r="B34" s="109" t="s">
        <v>170</v>
      </c>
      <c r="C34" s="107" t="s">
        <v>159</v>
      </c>
      <c r="D34" s="96" t="s">
        <v>108</v>
      </c>
      <c r="E34" s="97">
        <f t="shared" si="2"/>
        <v>225000</v>
      </c>
      <c r="F34" s="98">
        <f t="shared" si="3"/>
        <v>187500</v>
      </c>
      <c r="G34" s="99">
        <f t="shared" si="4"/>
        <v>150000</v>
      </c>
      <c r="H34" s="97">
        <f t="shared" si="1"/>
        <v>450000</v>
      </c>
      <c r="I34" s="98">
        <f t="shared" si="5"/>
        <v>375000</v>
      </c>
      <c r="J34" s="99">
        <f t="shared" si="6"/>
        <v>300000</v>
      </c>
      <c r="K34" s="97"/>
      <c r="L34" s="98"/>
      <c r="M34" s="99"/>
      <c r="N34" s="97"/>
      <c r="O34" s="98"/>
      <c r="P34" s="99"/>
      <c r="Q34" s="100" t="s">
        <v>122</v>
      </c>
      <c r="R34" s="107" t="s">
        <v>395</v>
      </c>
      <c r="S34" s="101">
        <v>3</v>
      </c>
    </row>
    <row r="35" spans="1:19" s="22" customFormat="1">
      <c r="A35" s="95">
        <v>30</v>
      </c>
      <c r="B35" s="109" t="s">
        <v>194</v>
      </c>
      <c r="C35" s="107" t="s">
        <v>117</v>
      </c>
      <c r="D35" s="96"/>
      <c r="E35" s="97">
        <f t="shared" si="2"/>
        <v>1125000</v>
      </c>
      <c r="F35" s="98">
        <f t="shared" si="3"/>
        <v>937500</v>
      </c>
      <c r="G35" s="99">
        <f t="shared" si="4"/>
        <v>750000</v>
      </c>
      <c r="H35" s="97">
        <f t="shared" si="1"/>
        <v>2250000</v>
      </c>
      <c r="I35" s="98">
        <f t="shared" si="5"/>
        <v>1875000</v>
      </c>
      <c r="J35" s="99">
        <f t="shared" si="6"/>
        <v>1500000</v>
      </c>
      <c r="K35" s="97"/>
      <c r="L35" s="102"/>
      <c r="M35" s="103"/>
      <c r="N35" s="97"/>
      <c r="O35" s="102"/>
      <c r="P35" s="103"/>
      <c r="Q35" s="100" t="s">
        <v>171</v>
      </c>
      <c r="R35" s="107" t="s">
        <v>99</v>
      </c>
      <c r="S35" s="101">
        <v>15</v>
      </c>
    </row>
    <row r="36" spans="1:19" s="22" customFormat="1">
      <c r="A36" s="95">
        <v>31</v>
      </c>
      <c r="B36" s="109" t="s">
        <v>195</v>
      </c>
      <c r="C36" s="107" t="s">
        <v>174</v>
      </c>
      <c r="D36" s="96" t="s">
        <v>111</v>
      </c>
      <c r="E36" s="97">
        <f t="shared" si="2"/>
        <v>750000</v>
      </c>
      <c r="F36" s="98">
        <f t="shared" si="3"/>
        <v>625000</v>
      </c>
      <c r="G36" s="99">
        <f t="shared" si="4"/>
        <v>500000</v>
      </c>
      <c r="H36" s="97">
        <f t="shared" si="1"/>
        <v>1500000</v>
      </c>
      <c r="I36" s="98">
        <f t="shared" si="5"/>
        <v>1250000</v>
      </c>
      <c r="J36" s="99">
        <f t="shared" si="6"/>
        <v>1000000</v>
      </c>
      <c r="K36" s="97"/>
      <c r="L36" s="102"/>
      <c r="M36" s="103"/>
      <c r="N36" s="97"/>
      <c r="O36" s="102"/>
      <c r="P36" s="103"/>
      <c r="Q36" s="100" t="s">
        <v>171</v>
      </c>
      <c r="R36" s="107" t="s">
        <v>99</v>
      </c>
      <c r="S36" s="101">
        <v>10</v>
      </c>
    </row>
    <row r="37" spans="1:19" s="22" customFormat="1">
      <c r="A37" s="95">
        <v>32</v>
      </c>
      <c r="B37" s="109" t="s">
        <v>196</v>
      </c>
      <c r="C37" s="108" t="s">
        <v>353</v>
      </c>
      <c r="D37" s="96"/>
      <c r="E37" s="97">
        <f t="shared" si="2"/>
        <v>900000</v>
      </c>
      <c r="F37" s="98">
        <f t="shared" si="3"/>
        <v>750000</v>
      </c>
      <c r="G37" s="99">
        <f t="shared" si="4"/>
        <v>600000</v>
      </c>
      <c r="H37" s="97">
        <f t="shared" si="1"/>
        <v>1800000</v>
      </c>
      <c r="I37" s="98">
        <f t="shared" si="5"/>
        <v>1500000</v>
      </c>
      <c r="J37" s="99">
        <f t="shared" si="6"/>
        <v>1200000</v>
      </c>
      <c r="K37" s="97"/>
      <c r="L37" s="98"/>
      <c r="M37" s="99"/>
      <c r="N37" s="97"/>
      <c r="O37" s="98"/>
      <c r="P37" s="99"/>
      <c r="Q37" s="100" t="s">
        <v>171</v>
      </c>
      <c r="R37" s="107" t="s">
        <v>99</v>
      </c>
      <c r="S37" s="101">
        <v>12</v>
      </c>
    </row>
    <row r="38" spans="1:19" s="22" customFormat="1">
      <c r="A38" s="95">
        <v>33</v>
      </c>
      <c r="B38" s="109" t="s">
        <v>197</v>
      </c>
      <c r="C38" s="108" t="s">
        <v>352</v>
      </c>
      <c r="D38" s="96"/>
      <c r="E38" s="97">
        <f t="shared" si="2"/>
        <v>1125000</v>
      </c>
      <c r="F38" s="98">
        <f t="shared" si="3"/>
        <v>937500</v>
      </c>
      <c r="G38" s="99">
        <f t="shared" si="4"/>
        <v>750000</v>
      </c>
      <c r="H38" s="97">
        <f t="shared" si="1"/>
        <v>2250000</v>
      </c>
      <c r="I38" s="98">
        <f t="shared" si="5"/>
        <v>1875000</v>
      </c>
      <c r="J38" s="99">
        <f t="shared" si="6"/>
        <v>1500000</v>
      </c>
      <c r="K38" s="97"/>
      <c r="L38" s="98"/>
      <c r="M38" s="99"/>
      <c r="N38" s="97"/>
      <c r="O38" s="98"/>
      <c r="P38" s="99"/>
      <c r="Q38" s="100" t="s">
        <v>171</v>
      </c>
      <c r="R38" s="107" t="s">
        <v>99</v>
      </c>
      <c r="S38" s="101">
        <v>15</v>
      </c>
    </row>
    <row r="39" spans="1:19" s="22" customFormat="1">
      <c r="A39" s="95">
        <v>34</v>
      </c>
      <c r="B39" s="109" t="s">
        <v>198</v>
      </c>
      <c r="C39" s="108" t="s">
        <v>354</v>
      </c>
      <c r="D39" s="96" t="s">
        <v>108</v>
      </c>
      <c r="E39" s="97">
        <f t="shared" si="2"/>
        <v>225000</v>
      </c>
      <c r="F39" s="98">
        <f t="shared" si="3"/>
        <v>187500</v>
      </c>
      <c r="G39" s="99">
        <f t="shared" si="4"/>
        <v>150000</v>
      </c>
      <c r="H39" s="97">
        <f t="shared" si="1"/>
        <v>450000</v>
      </c>
      <c r="I39" s="98">
        <f t="shared" si="5"/>
        <v>375000</v>
      </c>
      <c r="J39" s="99">
        <f t="shared" si="6"/>
        <v>300000</v>
      </c>
      <c r="K39" s="97"/>
      <c r="L39" s="98"/>
      <c r="M39" s="99"/>
      <c r="N39" s="97"/>
      <c r="O39" s="98"/>
      <c r="P39" s="99"/>
      <c r="Q39" s="100" t="s">
        <v>171</v>
      </c>
      <c r="R39" s="107" t="s">
        <v>99</v>
      </c>
      <c r="S39" s="101">
        <v>3</v>
      </c>
    </row>
    <row r="40" spans="1:19" s="22" customFormat="1">
      <c r="A40" s="95">
        <v>35</v>
      </c>
      <c r="B40" s="109" t="s">
        <v>199</v>
      </c>
      <c r="C40" s="108" t="s">
        <v>355</v>
      </c>
      <c r="D40" s="96" t="s">
        <v>108</v>
      </c>
      <c r="E40" s="97">
        <f t="shared" si="2"/>
        <v>300000</v>
      </c>
      <c r="F40" s="98">
        <f t="shared" si="3"/>
        <v>250000</v>
      </c>
      <c r="G40" s="99">
        <f t="shared" si="4"/>
        <v>200000</v>
      </c>
      <c r="H40" s="97">
        <f t="shared" si="1"/>
        <v>600000</v>
      </c>
      <c r="I40" s="98">
        <f t="shared" si="5"/>
        <v>500000</v>
      </c>
      <c r="J40" s="99">
        <f t="shared" si="6"/>
        <v>400000</v>
      </c>
      <c r="K40" s="97"/>
      <c r="L40" s="98"/>
      <c r="M40" s="99"/>
      <c r="N40" s="97"/>
      <c r="O40" s="98"/>
      <c r="P40" s="99"/>
      <c r="Q40" s="100" t="s">
        <v>171</v>
      </c>
      <c r="R40" s="107" t="s">
        <v>99</v>
      </c>
      <c r="S40" s="101">
        <v>4</v>
      </c>
    </row>
    <row r="41" spans="1:19" s="22" customFormat="1">
      <c r="A41" s="95">
        <v>36</v>
      </c>
      <c r="B41" s="109" t="s">
        <v>200</v>
      </c>
      <c r="C41" s="107" t="s">
        <v>356</v>
      </c>
      <c r="D41" s="96"/>
      <c r="E41" s="97">
        <f t="shared" si="2"/>
        <v>6750000</v>
      </c>
      <c r="F41" s="98">
        <f t="shared" si="3"/>
        <v>5625000</v>
      </c>
      <c r="G41" s="99">
        <f t="shared" si="4"/>
        <v>4500000</v>
      </c>
      <c r="H41" s="97">
        <f t="shared" si="1"/>
        <v>13500000</v>
      </c>
      <c r="I41" s="98">
        <f t="shared" si="5"/>
        <v>11250000</v>
      </c>
      <c r="J41" s="99">
        <f t="shared" si="6"/>
        <v>9000000</v>
      </c>
      <c r="K41" s="97"/>
      <c r="L41" s="98"/>
      <c r="M41" s="99"/>
      <c r="N41" s="97"/>
      <c r="O41" s="98"/>
      <c r="P41" s="99"/>
      <c r="Q41" s="100" t="s">
        <v>171</v>
      </c>
      <c r="R41" s="107" t="s">
        <v>99</v>
      </c>
      <c r="S41" s="101">
        <v>90</v>
      </c>
    </row>
    <row r="42" spans="1:19" s="22" customFormat="1">
      <c r="A42" s="95">
        <v>37</v>
      </c>
      <c r="B42" s="109" t="s">
        <v>201</v>
      </c>
      <c r="C42" s="107" t="s">
        <v>357</v>
      </c>
      <c r="D42" s="96"/>
      <c r="E42" s="97">
        <f t="shared" si="2"/>
        <v>7500000</v>
      </c>
      <c r="F42" s="98">
        <f t="shared" si="3"/>
        <v>6250000</v>
      </c>
      <c r="G42" s="99">
        <f t="shared" si="4"/>
        <v>5000000</v>
      </c>
      <c r="H42" s="97">
        <f t="shared" si="1"/>
        <v>15000000</v>
      </c>
      <c r="I42" s="98">
        <f t="shared" si="5"/>
        <v>12500000</v>
      </c>
      <c r="J42" s="99">
        <f t="shared" si="6"/>
        <v>10000000</v>
      </c>
      <c r="K42" s="97"/>
      <c r="L42" s="98"/>
      <c r="M42" s="99"/>
      <c r="N42" s="97"/>
      <c r="O42" s="98"/>
      <c r="P42" s="99"/>
      <c r="Q42" s="100" t="s">
        <v>171</v>
      </c>
      <c r="R42" s="107" t="s">
        <v>99</v>
      </c>
      <c r="S42" s="101">
        <v>100</v>
      </c>
    </row>
    <row r="43" spans="1:19" s="22" customFormat="1">
      <c r="A43" s="95">
        <v>38</v>
      </c>
      <c r="B43" s="109" t="s">
        <v>202</v>
      </c>
      <c r="C43" s="107" t="s">
        <v>358</v>
      </c>
      <c r="D43" s="96"/>
      <c r="E43" s="97">
        <f t="shared" si="2"/>
        <v>8250000</v>
      </c>
      <c r="F43" s="98">
        <f t="shared" si="3"/>
        <v>6875000</v>
      </c>
      <c r="G43" s="99">
        <f t="shared" si="4"/>
        <v>5500000</v>
      </c>
      <c r="H43" s="97">
        <f t="shared" si="1"/>
        <v>16500000</v>
      </c>
      <c r="I43" s="98">
        <f t="shared" si="5"/>
        <v>13750000</v>
      </c>
      <c r="J43" s="99">
        <f t="shared" si="6"/>
        <v>11000000</v>
      </c>
      <c r="K43" s="97"/>
      <c r="L43" s="98"/>
      <c r="M43" s="99"/>
      <c r="N43" s="97"/>
      <c r="O43" s="98"/>
      <c r="P43" s="99"/>
      <c r="Q43" s="100" t="s">
        <v>171</v>
      </c>
      <c r="R43" s="107" t="s">
        <v>99</v>
      </c>
      <c r="S43" s="101">
        <v>110</v>
      </c>
    </row>
    <row r="44" spans="1:19" s="22" customFormat="1">
      <c r="A44" s="95">
        <v>39</v>
      </c>
      <c r="B44" s="109" t="s">
        <v>203</v>
      </c>
      <c r="C44" s="107" t="s">
        <v>359</v>
      </c>
      <c r="D44" s="96"/>
      <c r="E44" s="97">
        <f t="shared" si="2"/>
        <v>1500000</v>
      </c>
      <c r="F44" s="98">
        <f t="shared" si="3"/>
        <v>1250000</v>
      </c>
      <c r="G44" s="99">
        <f t="shared" si="4"/>
        <v>1000000</v>
      </c>
      <c r="H44" s="97">
        <f t="shared" si="1"/>
        <v>3000000</v>
      </c>
      <c r="I44" s="98">
        <f t="shared" si="5"/>
        <v>2500000</v>
      </c>
      <c r="J44" s="99">
        <f t="shared" si="6"/>
        <v>2000000</v>
      </c>
      <c r="K44" s="97"/>
      <c r="L44" s="98"/>
      <c r="M44" s="99"/>
      <c r="N44" s="97"/>
      <c r="O44" s="98"/>
      <c r="P44" s="99"/>
      <c r="Q44" s="100" t="s">
        <v>171</v>
      </c>
      <c r="R44" s="107" t="s">
        <v>99</v>
      </c>
      <c r="S44" s="101">
        <v>20</v>
      </c>
    </row>
    <row r="45" spans="1:19" s="22" customFormat="1">
      <c r="A45" s="95">
        <v>40</v>
      </c>
      <c r="B45" s="109" t="s">
        <v>204</v>
      </c>
      <c r="C45" s="107" t="s">
        <v>360</v>
      </c>
      <c r="D45" s="96"/>
      <c r="E45" s="97">
        <f t="shared" si="2"/>
        <v>1875000</v>
      </c>
      <c r="F45" s="98">
        <f t="shared" si="3"/>
        <v>1562500</v>
      </c>
      <c r="G45" s="99">
        <f t="shared" si="4"/>
        <v>1250000</v>
      </c>
      <c r="H45" s="97">
        <f t="shared" si="1"/>
        <v>3750000</v>
      </c>
      <c r="I45" s="98">
        <f t="shared" si="5"/>
        <v>3125000</v>
      </c>
      <c r="J45" s="99">
        <f t="shared" si="6"/>
        <v>2500000</v>
      </c>
      <c r="K45" s="97"/>
      <c r="L45" s="98"/>
      <c r="M45" s="99"/>
      <c r="N45" s="97"/>
      <c r="O45" s="98"/>
      <c r="P45" s="99"/>
      <c r="Q45" s="100" t="s">
        <v>171</v>
      </c>
      <c r="R45" s="107" t="s">
        <v>99</v>
      </c>
      <c r="S45" s="101">
        <v>25</v>
      </c>
    </row>
    <row r="46" spans="1:19" s="22" customFormat="1">
      <c r="A46" s="95">
        <v>41</v>
      </c>
      <c r="B46" s="109" t="s">
        <v>205</v>
      </c>
      <c r="C46" s="107" t="s">
        <v>361</v>
      </c>
      <c r="D46" s="96" t="s">
        <v>108</v>
      </c>
      <c r="E46" s="97">
        <f t="shared" si="2"/>
        <v>375000</v>
      </c>
      <c r="F46" s="98">
        <f t="shared" si="3"/>
        <v>312500</v>
      </c>
      <c r="G46" s="99">
        <f t="shared" si="4"/>
        <v>250000</v>
      </c>
      <c r="H46" s="97">
        <f t="shared" si="1"/>
        <v>750000</v>
      </c>
      <c r="I46" s="98">
        <f t="shared" si="5"/>
        <v>625000</v>
      </c>
      <c r="J46" s="99">
        <f t="shared" si="6"/>
        <v>500000</v>
      </c>
      <c r="K46" s="97"/>
      <c r="L46" s="98"/>
      <c r="M46" s="99"/>
      <c r="N46" s="97"/>
      <c r="O46" s="98"/>
      <c r="P46" s="99"/>
      <c r="Q46" s="100" t="s">
        <v>171</v>
      </c>
      <c r="R46" s="107" t="s">
        <v>99</v>
      </c>
      <c r="S46" s="101">
        <v>5</v>
      </c>
    </row>
    <row r="47" spans="1:19" s="22" customFormat="1">
      <c r="A47" s="95">
        <v>42</v>
      </c>
      <c r="B47" s="109" t="s">
        <v>206</v>
      </c>
      <c r="C47" s="107" t="s">
        <v>176</v>
      </c>
      <c r="D47" s="96" t="s">
        <v>116</v>
      </c>
      <c r="E47" s="97">
        <f t="shared" si="2"/>
        <v>1125000</v>
      </c>
      <c r="F47" s="98">
        <f t="shared" si="3"/>
        <v>937500</v>
      </c>
      <c r="G47" s="99">
        <f t="shared" si="4"/>
        <v>750000</v>
      </c>
      <c r="H47" s="97">
        <f t="shared" si="1"/>
        <v>2250000</v>
      </c>
      <c r="I47" s="98">
        <f t="shared" si="5"/>
        <v>1875000</v>
      </c>
      <c r="J47" s="99">
        <f t="shared" si="6"/>
        <v>1500000</v>
      </c>
      <c r="K47" s="97"/>
      <c r="L47" s="102"/>
      <c r="M47" s="103"/>
      <c r="N47" s="97"/>
      <c r="O47" s="102"/>
      <c r="P47" s="103"/>
      <c r="Q47" s="100" t="s">
        <v>171</v>
      </c>
      <c r="R47" s="107" t="s">
        <v>99</v>
      </c>
      <c r="S47" s="101">
        <v>15</v>
      </c>
    </row>
    <row r="48" spans="1:19" s="22" customFormat="1">
      <c r="A48" s="95">
        <v>43</v>
      </c>
      <c r="B48" s="109" t="s">
        <v>207</v>
      </c>
      <c r="C48" s="107" t="s">
        <v>193</v>
      </c>
      <c r="D48" s="96" t="s">
        <v>116</v>
      </c>
      <c r="E48" s="97">
        <f t="shared" si="2"/>
        <v>1500000</v>
      </c>
      <c r="F48" s="98">
        <f t="shared" si="3"/>
        <v>1250000</v>
      </c>
      <c r="G48" s="99">
        <f t="shared" si="4"/>
        <v>1000000</v>
      </c>
      <c r="H48" s="97">
        <f t="shared" si="1"/>
        <v>3000000</v>
      </c>
      <c r="I48" s="98">
        <f t="shared" si="5"/>
        <v>2500000</v>
      </c>
      <c r="J48" s="99">
        <f t="shared" si="6"/>
        <v>2000000</v>
      </c>
      <c r="K48" s="97"/>
      <c r="L48" s="102"/>
      <c r="M48" s="103"/>
      <c r="N48" s="97"/>
      <c r="O48" s="102"/>
      <c r="P48" s="103"/>
      <c r="Q48" s="100" t="s">
        <v>171</v>
      </c>
      <c r="R48" s="107" t="s">
        <v>99</v>
      </c>
      <c r="S48" s="101">
        <v>20</v>
      </c>
    </row>
    <row r="49" spans="1:19" s="22" customFormat="1">
      <c r="A49" s="95">
        <v>44</v>
      </c>
      <c r="B49" s="109" t="s">
        <v>208</v>
      </c>
      <c r="C49" s="107" t="s">
        <v>184</v>
      </c>
      <c r="D49" s="96" t="s">
        <v>116</v>
      </c>
      <c r="E49" s="97">
        <f t="shared" si="2"/>
        <v>1875000</v>
      </c>
      <c r="F49" s="98">
        <f t="shared" si="3"/>
        <v>1562500</v>
      </c>
      <c r="G49" s="99">
        <f t="shared" si="4"/>
        <v>1250000</v>
      </c>
      <c r="H49" s="97">
        <f t="shared" si="1"/>
        <v>3750000</v>
      </c>
      <c r="I49" s="98">
        <f t="shared" si="5"/>
        <v>3125000</v>
      </c>
      <c r="J49" s="99">
        <f t="shared" si="6"/>
        <v>2500000</v>
      </c>
      <c r="K49" s="97"/>
      <c r="L49" s="102"/>
      <c r="M49" s="103"/>
      <c r="N49" s="97"/>
      <c r="O49" s="102"/>
      <c r="P49" s="103"/>
      <c r="Q49" s="100" t="s">
        <v>171</v>
      </c>
      <c r="R49" s="107" t="s">
        <v>99</v>
      </c>
      <c r="S49" s="101">
        <v>25</v>
      </c>
    </row>
    <row r="50" spans="1:19" s="22" customFormat="1">
      <c r="A50" s="95">
        <v>45</v>
      </c>
      <c r="B50" s="109" t="s">
        <v>209</v>
      </c>
      <c r="C50" s="107" t="s">
        <v>178</v>
      </c>
      <c r="D50" s="96"/>
      <c r="E50" s="97">
        <f t="shared" si="2"/>
        <v>2250000</v>
      </c>
      <c r="F50" s="98">
        <f t="shared" si="3"/>
        <v>1875000</v>
      </c>
      <c r="G50" s="99">
        <f t="shared" si="4"/>
        <v>1500000</v>
      </c>
      <c r="H50" s="97">
        <f t="shared" si="1"/>
        <v>4500000</v>
      </c>
      <c r="I50" s="98">
        <f t="shared" si="5"/>
        <v>3750000</v>
      </c>
      <c r="J50" s="99">
        <f t="shared" si="6"/>
        <v>3000000</v>
      </c>
      <c r="K50" s="97"/>
      <c r="L50" s="102"/>
      <c r="M50" s="103"/>
      <c r="N50" s="97"/>
      <c r="O50" s="102"/>
      <c r="P50" s="103"/>
      <c r="Q50" s="100" t="s">
        <v>171</v>
      </c>
      <c r="R50" s="107" t="s">
        <v>99</v>
      </c>
      <c r="S50" s="101">
        <v>30</v>
      </c>
    </row>
    <row r="51" spans="1:19" s="22" customFormat="1">
      <c r="A51" s="95">
        <v>46</v>
      </c>
      <c r="B51" s="109" t="s">
        <v>210</v>
      </c>
      <c r="C51" s="107" t="s">
        <v>190</v>
      </c>
      <c r="D51" s="96"/>
      <c r="E51" s="97">
        <f t="shared" si="2"/>
        <v>2625000</v>
      </c>
      <c r="F51" s="98">
        <f t="shared" si="3"/>
        <v>2187500</v>
      </c>
      <c r="G51" s="99">
        <f t="shared" si="4"/>
        <v>1750000</v>
      </c>
      <c r="H51" s="97">
        <f t="shared" si="1"/>
        <v>5250000</v>
      </c>
      <c r="I51" s="98">
        <f t="shared" si="5"/>
        <v>4375000</v>
      </c>
      <c r="J51" s="99">
        <f t="shared" si="6"/>
        <v>3500000</v>
      </c>
      <c r="K51" s="97"/>
      <c r="L51" s="102"/>
      <c r="M51" s="103"/>
      <c r="N51" s="97"/>
      <c r="O51" s="102"/>
      <c r="P51" s="103"/>
      <c r="Q51" s="100" t="s">
        <v>171</v>
      </c>
      <c r="R51" s="107" t="s">
        <v>99</v>
      </c>
      <c r="S51" s="101">
        <v>35</v>
      </c>
    </row>
    <row r="52" spans="1:19" s="22" customFormat="1">
      <c r="A52" s="95">
        <v>47</v>
      </c>
      <c r="B52" s="109" t="s">
        <v>211</v>
      </c>
      <c r="C52" s="107" t="s">
        <v>186</v>
      </c>
      <c r="D52" s="96"/>
      <c r="E52" s="97">
        <f t="shared" si="2"/>
        <v>3000000</v>
      </c>
      <c r="F52" s="98">
        <f t="shared" si="3"/>
        <v>2500000</v>
      </c>
      <c r="G52" s="99">
        <f t="shared" si="4"/>
        <v>2000000</v>
      </c>
      <c r="H52" s="97">
        <f t="shared" si="1"/>
        <v>6000000</v>
      </c>
      <c r="I52" s="98">
        <f t="shared" si="5"/>
        <v>5000000</v>
      </c>
      <c r="J52" s="99">
        <f t="shared" si="6"/>
        <v>4000000</v>
      </c>
      <c r="K52" s="97"/>
      <c r="L52" s="102"/>
      <c r="M52" s="103"/>
      <c r="N52" s="97"/>
      <c r="O52" s="102"/>
      <c r="P52" s="103"/>
      <c r="Q52" s="100" t="s">
        <v>171</v>
      </c>
      <c r="R52" s="107" t="s">
        <v>99</v>
      </c>
      <c r="S52" s="101">
        <v>40</v>
      </c>
    </row>
    <row r="53" spans="1:19" s="22" customFormat="1">
      <c r="A53" s="95">
        <v>48</v>
      </c>
      <c r="B53" s="109" t="s">
        <v>212</v>
      </c>
      <c r="C53" s="107" t="s">
        <v>113</v>
      </c>
      <c r="D53" s="96"/>
      <c r="E53" s="97">
        <f t="shared" si="2"/>
        <v>750000</v>
      </c>
      <c r="F53" s="98">
        <f t="shared" si="3"/>
        <v>625000</v>
      </c>
      <c r="G53" s="99">
        <f t="shared" si="4"/>
        <v>500000</v>
      </c>
      <c r="H53" s="97">
        <f t="shared" si="1"/>
        <v>1500000</v>
      </c>
      <c r="I53" s="98">
        <f t="shared" si="5"/>
        <v>1250000</v>
      </c>
      <c r="J53" s="99">
        <f t="shared" si="6"/>
        <v>1000000</v>
      </c>
      <c r="K53" s="97"/>
      <c r="L53" s="102"/>
      <c r="M53" s="103"/>
      <c r="N53" s="97"/>
      <c r="O53" s="102"/>
      <c r="P53" s="103"/>
      <c r="Q53" s="100" t="s">
        <v>171</v>
      </c>
      <c r="R53" s="107" t="s">
        <v>99</v>
      </c>
      <c r="S53" s="101">
        <v>10</v>
      </c>
    </row>
    <row r="54" spans="1:19" s="22" customFormat="1">
      <c r="A54" s="95">
        <v>49</v>
      </c>
      <c r="B54" s="109" t="s">
        <v>213</v>
      </c>
      <c r="C54" s="107" t="s">
        <v>180</v>
      </c>
      <c r="D54" s="96" t="s">
        <v>108</v>
      </c>
      <c r="E54" s="97">
        <f t="shared" si="2"/>
        <v>2250000</v>
      </c>
      <c r="F54" s="98">
        <f t="shared" si="3"/>
        <v>1875000</v>
      </c>
      <c r="G54" s="99">
        <f t="shared" si="4"/>
        <v>1500000</v>
      </c>
      <c r="H54" s="97">
        <f t="shared" si="1"/>
        <v>4500000</v>
      </c>
      <c r="I54" s="98">
        <f t="shared" si="5"/>
        <v>3750000</v>
      </c>
      <c r="J54" s="99">
        <f t="shared" si="6"/>
        <v>3000000</v>
      </c>
      <c r="K54" s="97"/>
      <c r="L54" s="102"/>
      <c r="M54" s="103"/>
      <c r="N54" s="97"/>
      <c r="O54" s="102"/>
      <c r="P54" s="103"/>
      <c r="Q54" s="100" t="s">
        <v>171</v>
      </c>
      <c r="R54" s="107" t="s">
        <v>99</v>
      </c>
      <c r="S54" s="101">
        <v>30</v>
      </c>
    </row>
    <row r="55" spans="1:19" s="22" customFormat="1">
      <c r="A55" s="95">
        <v>50</v>
      </c>
      <c r="B55" s="109" t="s">
        <v>214</v>
      </c>
      <c r="C55" s="107" t="s">
        <v>189</v>
      </c>
      <c r="D55" s="96" t="s">
        <v>108</v>
      </c>
      <c r="E55" s="97">
        <f t="shared" si="2"/>
        <v>2625000</v>
      </c>
      <c r="F55" s="98">
        <f t="shared" si="3"/>
        <v>2187500</v>
      </c>
      <c r="G55" s="99">
        <f t="shared" si="4"/>
        <v>1750000</v>
      </c>
      <c r="H55" s="97">
        <f t="shared" si="1"/>
        <v>5250000</v>
      </c>
      <c r="I55" s="98">
        <f t="shared" si="5"/>
        <v>4375000</v>
      </c>
      <c r="J55" s="99">
        <f t="shared" si="6"/>
        <v>3500000</v>
      </c>
      <c r="K55" s="97"/>
      <c r="L55" s="102"/>
      <c r="M55" s="103"/>
      <c r="N55" s="97"/>
      <c r="O55" s="102"/>
      <c r="P55" s="103"/>
      <c r="Q55" s="100" t="s">
        <v>171</v>
      </c>
      <c r="R55" s="107" t="s">
        <v>99</v>
      </c>
      <c r="S55" s="101">
        <v>35</v>
      </c>
    </row>
    <row r="56" spans="1:19" s="22" customFormat="1">
      <c r="A56" s="95">
        <v>51</v>
      </c>
      <c r="B56" s="109" t="s">
        <v>215</v>
      </c>
      <c r="C56" s="107" t="s">
        <v>188</v>
      </c>
      <c r="D56" s="96" t="s">
        <v>108</v>
      </c>
      <c r="E56" s="97">
        <f t="shared" si="2"/>
        <v>3000000</v>
      </c>
      <c r="F56" s="98">
        <f t="shared" si="3"/>
        <v>2500000</v>
      </c>
      <c r="G56" s="99">
        <f t="shared" si="4"/>
        <v>2000000</v>
      </c>
      <c r="H56" s="97">
        <f t="shared" si="1"/>
        <v>6000000</v>
      </c>
      <c r="I56" s="98">
        <f t="shared" si="5"/>
        <v>5000000</v>
      </c>
      <c r="J56" s="99">
        <f t="shared" si="6"/>
        <v>4000000</v>
      </c>
      <c r="K56" s="97"/>
      <c r="L56" s="102"/>
      <c r="M56" s="103"/>
      <c r="N56" s="97"/>
      <c r="O56" s="102"/>
      <c r="P56" s="103"/>
      <c r="Q56" s="100" t="s">
        <v>171</v>
      </c>
      <c r="R56" s="107" t="s">
        <v>99</v>
      </c>
      <c r="S56" s="101">
        <v>40</v>
      </c>
    </row>
    <row r="57" spans="1:19" s="22" customFormat="1">
      <c r="A57" s="95">
        <v>52</v>
      </c>
      <c r="B57" s="109" t="s">
        <v>216</v>
      </c>
      <c r="C57" s="107" t="s">
        <v>177</v>
      </c>
      <c r="D57" s="96"/>
      <c r="E57" s="97">
        <f t="shared" si="2"/>
        <v>1125000</v>
      </c>
      <c r="F57" s="98">
        <f t="shared" si="3"/>
        <v>937500</v>
      </c>
      <c r="G57" s="99">
        <f t="shared" si="4"/>
        <v>750000</v>
      </c>
      <c r="H57" s="97">
        <f t="shared" si="1"/>
        <v>2250000</v>
      </c>
      <c r="I57" s="98">
        <f t="shared" si="5"/>
        <v>1875000</v>
      </c>
      <c r="J57" s="99">
        <f t="shared" si="6"/>
        <v>1500000</v>
      </c>
      <c r="K57" s="97"/>
      <c r="L57" s="102"/>
      <c r="M57" s="103"/>
      <c r="N57" s="97"/>
      <c r="O57" s="102"/>
      <c r="P57" s="103"/>
      <c r="Q57" s="100" t="s">
        <v>171</v>
      </c>
      <c r="R57" s="107" t="s">
        <v>99</v>
      </c>
      <c r="S57" s="101">
        <v>15</v>
      </c>
    </row>
    <row r="58" spans="1:19" s="22" customFormat="1">
      <c r="A58" s="95">
        <v>53</v>
      </c>
      <c r="B58" s="109" t="s">
        <v>217</v>
      </c>
      <c r="C58" s="107" t="s">
        <v>191</v>
      </c>
      <c r="D58" s="96"/>
      <c r="E58" s="97">
        <f t="shared" si="2"/>
        <v>1500000</v>
      </c>
      <c r="F58" s="98">
        <f t="shared" si="3"/>
        <v>1250000</v>
      </c>
      <c r="G58" s="99">
        <f t="shared" si="4"/>
        <v>1000000</v>
      </c>
      <c r="H58" s="97">
        <f t="shared" si="1"/>
        <v>3000000</v>
      </c>
      <c r="I58" s="98">
        <f t="shared" si="5"/>
        <v>2500000</v>
      </c>
      <c r="J58" s="99">
        <f t="shared" si="6"/>
        <v>2000000</v>
      </c>
      <c r="K58" s="97"/>
      <c r="L58" s="102"/>
      <c r="M58" s="103"/>
      <c r="N58" s="97"/>
      <c r="O58" s="102"/>
      <c r="P58" s="103"/>
      <c r="Q58" s="100" t="s">
        <v>171</v>
      </c>
      <c r="R58" s="107" t="s">
        <v>99</v>
      </c>
      <c r="S58" s="101">
        <v>20</v>
      </c>
    </row>
    <row r="59" spans="1:19" s="22" customFormat="1">
      <c r="A59" s="95">
        <v>54</v>
      </c>
      <c r="B59" s="109" t="s">
        <v>218</v>
      </c>
      <c r="C59" s="107" t="s">
        <v>185</v>
      </c>
      <c r="D59" s="96"/>
      <c r="E59" s="97">
        <f t="shared" si="2"/>
        <v>1875000</v>
      </c>
      <c r="F59" s="98">
        <f t="shared" si="3"/>
        <v>1562500</v>
      </c>
      <c r="G59" s="99">
        <f t="shared" si="4"/>
        <v>1250000</v>
      </c>
      <c r="H59" s="97">
        <f t="shared" si="1"/>
        <v>3750000</v>
      </c>
      <c r="I59" s="98">
        <f t="shared" si="5"/>
        <v>3125000</v>
      </c>
      <c r="J59" s="99">
        <f t="shared" si="6"/>
        <v>2500000</v>
      </c>
      <c r="K59" s="97"/>
      <c r="L59" s="102"/>
      <c r="M59" s="103"/>
      <c r="N59" s="97"/>
      <c r="O59" s="102"/>
      <c r="P59" s="103"/>
      <c r="Q59" s="100" t="s">
        <v>171</v>
      </c>
      <c r="R59" s="107" t="s">
        <v>99</v>
      </c>
      <c r="S59" s="101">
        <v>25</v>
      </c>
    </row>
    <row r="60" spans="1:19" s="22" customFormat="1">
      <c r="A60" s="95">
        <v>55</v>
      </c>
      <c r="B60" s="109" t="s">
        <v>219</v>
      </c>
      <c r="C60" s="107" t="s">
        <v>175</v>
      </c>
      <c r="D60" s="96"/>
      <c r="E60" s="97">
        <f t="shared" si="2"/>
        <v>1125000</v>
      </c>
      <c r="F60" s="98">
        <f t="shared" si="3"/>
        <v>937500</v>
      </c>
      <c r="G60" s="99">
        <f t="shared" si="4"/>
        <v>750000</v>
      </c>
      <c r="H60" s="97">
        <f t="shared" si="1"/>
        <v>2250000</v>
      </c>
      <c r="I60" s="98">
        <f t="shared" si="5"/>
        <v>1875000</v>
      </c>
      <c r="J60" s="99">
        <f t="shared" si="6"/>
        <v>1500000</v>
      </c>
      <c r="K60" s="97"/>
      <c r="L60" s="102"/>
      <c r="M60" s="103"/>
      <c r="N60" s="97"/>
      <c r="O60" s="102"/>
      <c r="P60" s="103"/>
      <c r="Q60" s="100" t="s">
        <v>171</v>
      </c>
      <c r="R60" s="107" t="s">
        <v>99</v>
      </c>
      <c r="S60" s="101">
        <v>15</v>
      </c>
    </row>
    <row r="61" spans="1:19" s="22" customFormat="1">
      <c r="A61" s="95">
        <v>56</v>
      </c>
      <c r="B61" s="109" t="s">
        <v>220</v>
      </c>
      <c r="C61" s="107" t="s">
        <v>192</v>
      </c>
      <c r="D61" s="96"/>
      <c r="E61" s="97">
        <f t="shared" si="2"/>
        <v>1500000</v>
      </c>
      <c r="F61" s="98">
        <f t="shared" si="3"/>
        <v>1250000</v>
      </c>
      <c r="G61" s="99">
        <f t="shared" si="4"/>
        <v>1000000</v>
      </c>
      <c r="H61" s="97">
        <f t="shared" si="1"/>
        <v>3000000</v>
      </c>
      <c r="I61" s="98">
        <f t="shared" si="5"/>
        <v>2500000</v>
      </c>
      <c r="J61" s="99">
        <f t="shared" si="6"/>
        <v>2000000</v>
      </c>
      <c r="K61" s="97"/>
      <c r="L61" s="102"/>
      <c r="M61" s="103"/>
      <c r="N61" s="97"/>
      <c r="O61" s="102"/>
      <c r="P61" s="103"/>
      <c r="Q61" s="100" t="s">
        <v>171</v>
      </c>
      <c r="R61" s="107" t="s">
        <v>99</v>
      </c>
      <c r="S61" s="101">
        <v>20</v>
      </c>
    </row>
    <row r="62" spans="1:19" s="22" customFormat="1">
      <c r="A62" s="95">
        <v>57</v>
      </c>
      <c r="B62" s="109" t="s">
        <v>221</v>
      </c>
      <c r="C62" s="107" t="s">
        <v>183</v>
      </c>
      <c r="D62" s="96"/>
      <c r="E62" s="97">
        <f t="shared" si="2"/>
        <v>1875000</v>
      </c>
      <c r="F62" s="98">
        <f t="shared" si="3"/>
        <v>1562500</v>
      </c>
      <c r="G62" s="99">
        <f t="shared" si="4"/>
        <v>1250000</v>
      </c>
      <c r="H62" s="97">
        <f t="shared" si="1"/>
        <v>3750000</v>
      </c>
      <c r="I62" s="98">
        <f t="shared" si="5"/>
        <v>3125000</v>
      </c>
      <c r="J62" s="99">
        <f t="shared" si="6"/>
        <v>2500000</v>
      </c>
      <c r="K62" s="97"/>
      <c r="L62" s="102"/>
      <c r="M62" s="103"/>
      <c r="N62" s="97"/>
      <c r="O62" s="102"/>
      <c r="P62" s="103"/>
      <c r="Q62" s="100" t="s">
        <v>171</v>
      </c>
      <c r="R62" s="107" t="s">
        <v>99</v>
      </c>
      <c r="S62" s="101">
        <v>25</v>
      </c>
    </row>
    <row r="63" spans="1:19" s="22" customFormat="1">
      <c r="A63" s="95">
        <v>58</v>
      </c>
      <c r="B63" s="109" t="s">
        <v>222</v>
      </c>
      <c r="C63" s="107" t="s">
        <v>100</v>
      </c>
      <c r="D63" s="96"/>
      <c r="E63" s="97">
        <f t="shared" si="2"/>
        <v>1125000</v>
      </c>
      <c r="F63" s="98">
        <f t="shared" si="3"/>
        <v>937500</v>
      </c>
      <c r="G63" s="99">
        <f t="shared" si="4"/>
        <v>750000</v>
      </c>
      <c r="H63" s="97">
        <f t="shared" si="1"/>
        <v>2250000</v>
      </c>
      <c r="I63" s="98">
        <f t="shared" si="5"/>
        <v>1875000</v>
      </c>
      <c r="J63" s="99">
        <f t="shared" si="6"/>
        <v>1500000</v>
      </c>
      <c r="K63" s="97"/>
      <c r="L63" s="102"/>
      <c r="M63" s="103"/>
      <c r="N63" s="97"/>
      <c r="O63" s="102"/>
      <c r="P63" s="103"/>
      <c r="Q63" s="100" t="s">
        <v>171</v>
      </c>
      <c r="R63" s="107" t="s">
        <v>99</v>
      </c>
      <c r="S63" s="101">
        <v>15</v>
      </c>
    </row>
    <row r="64" spans="1:19" s="22" customFormat="1">
      <c r="A64" s="95">
        <v>59</v>
      </c>
      <c r="B64" s="109" t="s">
        <v>223</v>
      </c>
      <c r="C64" s="107" t="s">
        <v>179</v>
      </c>
      <c r="D64" s="96"/>
      <c r="E64" s="97">
        <f t="shared" si="2"/>
        <v>187500</v>
      </c>
      <c r="F64" s="98">
        <f t="shared" si="3"/>
        <v>156250</v>
      </c>
      <c r="G64" s="99">
        <f t="shared" si="4"/>
        <v>125000</v>
      </c>
      <c r="H64" s="97">
        <f t="shared" si="1"/>
        <v>375000</v>
      </c>
      <c r="I64" s="98">
        <f t="shared" si="5"/>
        <v>312500</v>
      </c>
      <c r="J64" s="99">
        <f t="shared" si="6"/>
        <v>250000</v>
      </c>
      <c r="K64" s="97"/>
      <c r="L64" s="102"/>
      <c r="M64" s="103"/>
      <c r="N64" s="97"/>
      <c r="O64" s="102"/>
      <c r="P64" s="103"/>
      <c r="Q64" s="100" t="s">
        <v>171</v>
      </c>
      <c r="R64" s="107" t="s">
        <v>99</v>
      </c>
      <c r="S64" s="101">
        <v>2.5</v>
      </c>
    </row>
    <row r="65" spans="1:19" s="22" customFormat="1">
      <c r="A65" s="95">
        <v>60</v>
      </c>
      <c r="B65" s="109" t="s">
        <v>224</v>
      </c>
      <c r="C65" s="107" t="s">
        <v>187</v>
      </c>
      <c r="D65" s="96"/>
      <c r="E65" s="97">
        <f t="shared" si="2"/>
        <v>225000</v>
      </c>
      <c r="F65" s="98">
        <f t="shared" si="3"/>
        <v>187500</v>
      </c>
      <c r="G65" s="99">
        <f t="shared" si="4"/>
        <v>150000</v>
      </c>
      <c r="H65" s="97">
        <f t="shared" si="1"/>
        <v>450000</v>
      </c>
      <c r="I65" s="98">
        <f t="shared" si="5"/>
        <v>375000</v>
      </c>
      <c r="J65" s="99">
        <f t="shared" si="6"/>
        <v>300000</v>
      </c>
      <c r="K65" s="97"/>
      <c r="L65" s="102"/>
      <c r="M65" s="103"/>
      <c r="N65" s="97"/>
      <c r="O65" s="102"/>
      <c r="P65" s="103"/>
      <c r="Q65" s="100" t="s">
        <v>171</v>
      </c>
      <c r="R65" s="107" t="s">
        <v>99</v>
      </c>
      <c r="S65" s="101">
        <v>3</v>
      </c>
    </row>
    <row r="66" spans="1:19" s="22" customFormat="1">
      <c r="A66" s="95">
        <v>61</v>
      </c>
      <c r="B66" s="109" t="s">
        <v>225</v>
      </c>
      <c r="C66" s="107" t="s">
        <v>173</v>
      </c>
      <c r="D66" s="96"/>
      <c r="E66" s="97">
        <f t="shared" si="2"/>
        <v>1125000</v>
      </c>
      <c r="F66" s="98">
        <f t="shared" si="3"/>
        <v>937500</v>
      </c>
      <c r="G66" s="99">
        <f t="shared" si="4"/>
        <v>750000</v>
      </c>
      <c r="H66" s="97">
        <f t="shared" si="1"/>
        <v>2250000</v>
      </c>
      <c r="I66" s="98">
        <f t="shared" si="5"/>
        <v>1875000</v>
      </c>
      <c r="J66" s="99">
        <f t="shared" si="6"/>
        <v>1500000</v>
      </c>
      <c r="K66" s="97"/>
      <c r="L66" s="102"/>
      <c r="M66" s="103"/>
      <c r="N66" s="97"/>
      <c r="O66" s="102"/>
      <c r="P66" s="103"/>
      <c r="Q66" s="100" t="s">
        <v>171</v>
      </c>
      <c r="R66" s="107" t="s">
        <v>99</v>
      </c>
      <c r="S66" s="101">
        <v>15</v>
      </c>
    </row>
    <row r="67" spans="1:19" s="22" customFormat="1">
      <c r="A67" s="95">
        <v>62</v>
      </c>
      <c r="B67" s="109" t="s">
        <v>226</v>
      </c>
      <c r="C67" s="107" t="s">
        <v>182</v>
      </c>
      <c r="D67" s="96"/>
      <c r="E67" s="97">
        <f t="shared" si="2"/>
        <v>1500000</v>
      </c>
      <c r="F67" s="98">
        <f t="shared" si="3"/>
        <v>1250000</v>
      </c>
      <c r="G67" s="99">
        <f t="shared" si="4"/>
        <v>1000000</v>
      </c>
      <c r="H67" s="97">
        <f t="shared" si="1"/>
        <v>3000000</v>
      </c>
      <c r="I67" s="98">
        <f t="shared" si="5"/>
        <v>2500000</v>
      </c>
      <c r="J67" s="99">
        <f t="shared" si="6"/>
        <v>2000000</v>
      </c>
      <c r="K67" s="97"/>
      <c r="L67" s="102"/>
      <c r="M67" s="103"/>
      <c r="N67" s="97"/>
      <c r="O67" s="102"/>
      <c r="P67" s="103"/>
      <c r="Q67" s="100" t="s">
        <v>171</v>
      </c>
      <c r="R67" s="107" t="s">
        <v>99</v>
      </c>
      <c r="S67" s="101">
        <v>20</v>
      </c>
    </row>
    <row r="68" spans="1:19" s="22" customFormat="1">
      <c r="A68" s="95">
        <v>63</v>
      </c>
      <c r="B68" s="109" t="s">
        <v>227</v>
      </c>
      <c r="C68" s="107" t="s">
        <v>172</v>
      </c>
      <c r="D68" s="96" t="s">
        <v>115</v>
      </c>
      <c r="E68" s="97">
        <f t="shared" si="2"/>
        <v>1500000</v>
      </c>
      <c r="F68" s="98">
        <f t="shared" si="3"/>
        <v>1250000</v>
      </c>
      <c r="G68" s="99">
        <f t="shared" si="4"/>
        <v>1000000</v>
      </c>
      <c r="H68" s="97">
        <f t="shared" si="1"/>
        <v>3000000</v>
      </c>
      <c r="I68" s="98">
        <f t="shared" si="5"/>
        <v>2500000</v>
      </c>
      <c r="J68" s="99">
        <f t="shared" si="6"/>
        <v>2000000</v>
      </c>
      <c r="K68" s="97"/>
      <c r="L68" s="102"/>
      <c r="M68" s="104"/>
      <c r="N68" s="97"/>
      <c r="O68" s="98"/>
      <c r="P68" s="99"/>
      <c r="Q68" s="100" t="s">
        <v>171</v>
      </c>
      <c r="R68" s="107" t="s">
        <v>99</v>
      </c>
      <c r="S68" s="101">
        <v>20</v>
      </c>
    </row>
    <row r="69" spans="1:19" s="22" customFormat="1">
      <c r="A69" s="95">
        <v>64</v>
      </c>
      <c r="B69" s="109" t="s">
        <v>228</v>
      </c>
      <c r="C69" s="107" t="s">
        <v>181</v>
      </c>
      <c r="D69" s="96"/>
      <c r="E69" s="97">
        <f t="shared" si="2"/>
        <v>1875000</v>
      </c>
      <c r="F69" s="98">
        <f t="shared" si="3"/>
        <v>1562500</v>
      </c>
      <c r="G69" s="99">
        <f t="shared" si="4"/>
        <v>1250000</v>
      </c>
      <c r="H69" s="97">
        <f t="shared" si="1"/>
        <v>3750000</v>
      </c>
      <c r="I69" s="98">
        <f t="shared" si="5"/>
        <v>3125000</v>
      </c>
      <c r="J69" s="99">
        <f t="shared" si="6"/>
        <v>2500000</v>
      </c>
      <c r="K69" s="97"/>
      <c r="L69" s="102"/>
      <c r="M69" s="104"/>
      <c r="N69" s="97"/>
      <c r="O69" s="98"/>
      <c r="P69" s="99"/>
      <c r="Q69" s="100" t="s">
        <v>171</v>
      </c>
      <c r="R69" s="107" t="s">
        <v>99</v>
      </c>
      <c r="S69" s="101">
        <v>25</v>
      </c>
    </row>
    <row r="70" spans="1:19" s="22" customFormat="1">
      <c r="A70" s="95">
        <v>65</v>
      </c>
      <c r="B70" s="109" t="s">
        <v>229</v>
      </c>
      <c r="C70" s="107" t="s">
        <v>118</v>
      </c>
      <c r="D70" s="96" t="s">
        <v>108</v>
      </c>
      <c r="E70" s="97">
        <f t="shared" si="2"/>
        <v>375000</v>
      </c>
      <c r="F70" s="98">
        <f t="shared" si="3"/>
        <v>312500</v>
      </c>
      <c r="G70" s="99">
        <f t="shared" si="4"/>
        <v>250000</v>
      </c>
      <c r="H70" s="97">
        <f t="shared" si="1"/>
        <v>750000</v>
      </c>
      <c r="I70" s="98">
        <f t="shared" si="5"/>
        <v>625000</v>
      </c>
      <c r="J70" s="99">
        <f t="shared" si="6"/>
        <v>500000</v>
      </c>
      <c r="K70" s="97"/>
      <c r="L70" s="102"/>
      <c r="M70" s="103"/>
      <c r="N70" s="97"/>
      <c r="O70" s="102"/>
      <c r="P70" s="103"/>
      <c r="Q70" s="100" t="s">
        <v>171</v>
      </c>
      <c r="R70" s="107" t="s">
        <v>99</v>
      </c>
      <c r="S70" s="101">
        <v>5</v>
      </c>
    </row>
    <row r="71" spans="1:19" s="22" customFormat="1">
      <c r="A71" s="95">
        <v>66</v>
      </c>
      <c r="B71" s="109" t="s">
        <v>239</v>
      </c>
      <c r="C71" s="107" t="s">
        <v>114</v>
      </c>
      <c r="D71" s="96" t="s">
        <v>112</v>
      </c>
      <c r="E71" s="97">
        <f t="shared" si="2"/>
        <v>225000</v>
      </c>
      <c r="F71" s="98">
        <f t="shared" si="3"/>
        <v>187500</v>
      </c>
      <c r="G71" s="99">
        <f t="shared" si="4"/>
        <v>150000</v>
      </c>
      <c r="H71" s="97">
        <f t="shared" si="1"/>
        <v>450000</v>
      </c>
      <c r="I71" s="98">
        <f t="shared" si="5"/>
        <v>375000</v>
      </c>
      <c r="J71" s="99">
        <f t="shared" si="6"/>
        <v>300000</v>
      </c>
      <c r="K71" s="97"/>
      <c r="L71" s="102"/>
      <c r="M71" s="103"/>
      <c r="N71" s="97"/>
      <c r="O71" s="102"/>
      <c r="P71" s="103"/>
      <c r="Q71" s="100" t="s">
        <v>238</v>
      </c>
      <c r="R71" s="107" t="s">
        <v>101</v>
      </c>
      <c r="S71" s="101">
        <v>3</v>
      </c>
    </row>
    <row r="72" spans="1:19" s="22" customFormat="1">
      <c r="A72" s="95">
        <v>67</v>
      </c>
      <c r="B72" s="109" t="s">
        <v>240</v>
      </c>
      <c r="C72" s="107" t="s">
        <v>232</v>
      </c>
      <c r="D72" s="96"/>
      <c r="E72" s="97">
        <f t="shared" si="2"/>
        <v>150000</v>
      </c>
      <c r="F72" s="98">
        <f t="shared" si="3"/>
        <v>125000</v>
      </c>
      <c r="G72" s="99">
        <f t="shared" si="4"/>
        <v>100000</v>
      </c>
      <c r="H72" s="97">
        <f t="shared" si="1"/>
        <v>300000</v>
      </c>
      <c r="I72" s="98">
        <f t="shared" si="5"/>
        <v>250000</v>
      </c>
      <c r="J72" s="99">
        <f t="shared" si="6"/>
        <v>200000</v>
      </c>
      <c r="K72" s="97"/>
      <c r="L72" s="102"/>
      <c r="M72" s="103"/>
      <c r="N72" s="97"/>
      <c r="O72" s="102"/>
      <c r="P72" s="103"/>
      <c r="Q72" s="100" t="s">
        <v>238</v>
      </c>
      <c r="R72" s="107" t="s">
        <v>101</v>
      </c>
      <c r="S72" s="101">
        <v>2</v>
      </c>
    </row>
    <row r="73" spans="1:19" s="22" customFormat="1">
      <c r="A73" s="95">
        <v>68</v>
      </c>
      <c r="B73" s="109" t="s">
        <v>241</v>
      </c>
      <c r="C73" s="107" t="s">
        <v>236</v>
      </c>
      <c r="D73" s="96"/>
      <c r="E73" s="97">
        <f t="shared" si="2"/>
        <v>187500</v>
      </c>
      <c r="F73" s="98">
        <f t="shared" si="3"/>
        <v>156250</v>
      </c>
      <c r="G73" s="99">
        <f t="shared" si="4"/>
        <v>125000</v>
      </c>
      <c r="H73" s="97">
        <f t="shared" si="1"/>
        <v>375000</v>
      </c>
      <c r="I73" s="98">
        <f t="shared" si="5"/>
        <v>312500</v>
      </c>
      <c r="J73" s="99">
        <f t="shared" si="6"/>
        <v>250000</v>
      </c>
      <c r="K73" s="97"/>
      <c r="L73" s="102"/>
      <c r="M73" s="103"/>
      <c r="N73" s="97"/>
      <c r="O73" s="102"/>
      <c r="P73" s="103"/>
      <c r="Q73" s="100" t="s">
        <v>238</v>
      </c>
      <c r="R73" s="107" t="s">
        <v>101</v>
      </c>
      <c r="S73" s="101">
        <v>2.5</v>
      </c>
    </row>
    <row r="74" spans="1:19" s="22" customFormat="1">
      <c r="A74" s="95">
        <v>69</v>
      </c>
      <c r="B74" s="109" t="s">
        <v>242</v>
      </c>
      <c r="C74" s="107" t="s">
        <v>230</v>
      </c>
      <c r="D74" s="96" t="s">
        <v>111</v>
      </c>
      <c r="E74" s="97">
        <f t="shared" si="2"/>
        <v>300000</v>
      </c>
      <c r="F74" s="98">
        <f t="shared" si="3"/>
        <v>250000</v>
      </c>
      <c r="G74" s="99">
        <f t="shared" si="4"/>
        <v>200000</v>
      </c>
      <c r="H74" s="97">
        <f t="shared" ref="H74:H137" si="7">H$3*S74</f>
        <v>600000</v>
      </c>
      <c r="I74" s="98">
        <f t="shared" si="5"/>
        <v>500000</v>
      </c>
      <c r="J74" s="99">
        <f t="shared" si="6"/>
        <v>400000</v>
      </c>
      <c r="K74" s="97"/>
      <c r="L74" s="102"/>
      <c r="M74" s="103"/>
      <c r="N74" s="97"/>
      <c r="O74" s="102"/>
      <c r="P74" s="103"/>
      <c r="Q74" s="100" t="s">
        <v>238</v>
      </c>
      <c r="R74" s="107" t="s">
        <v>101</v>
      </c>
      <c r="S74" s="101">
        <v>4</v>
      </c>
    </row>
    <row r="75" spans="1:19" s="22" customFormat="1">
      <c r="A75" s="95">
        <v>70</v>
      </c>
      <c r="B75" s="109" t="s">
        <v>243</v>
      </c>
      <c r="C75" s="107" t="s">
        <v>234</v>
      </c>
      <c r="D75" s="96" t="s">
        <v>111</v>
      </c>
      <c r="E75" s="97">
        <f t="shared" ref="E75:E138" si="8">E$3*S75</f>
        <v>375000</v>
      </c>
      <c r="F75" s="98">
        <f t="shared" ref="F75:F138" si="9">F$3*S75</f>
        <v>312500</v>
      </c>
      <c r="G75" s="99">
        <f t="shared" ref="G75:G138" si="10">G$3*S75</f>
        <v>250000</v>
      </c>
      <c r="H75" s="97">
        <f t="shared" si="7"/>
        <v>750000</v>
      </c>
      <c r="I75" s="98">
        <f t="shared" ref="I75:I138" si="11">I$3*S75</f>
        <v>625000</v>
      </c>
      <c r="J75" s="99">
        <f t="shared" ref="J75:J138" si="12">J$3*S75</f>
        <v>500000</v>
      </c>
      <c r="K75" s="97"/>
      <c r="L75" s="102"/>
      <c r="M75" s="103"/>
      <c r="N75" s="97"/>
      <c r="O75" s="102"/>
      <c r="P75" s="103"/>
      <c r="Q75" s="100" t="s">
        <v>238</v>
      </c>
      <c r="R75" s="107" t="s">
        <v>101</v>
      </c>
      <c r="S75" s="101">
        <v>5</v>
      </c>
    </row>
    <row r="76" spans="1:19" s="22" customFormat="1">
      <c r="A76" s="95">
        <v>71</v>
      </c>
      <c r="B76" s="109" t="s">
        <v>244</v>
      </c>
      <c r="C76" s="107" t="s">
        <v>231</v>
      </c>
      <c r="D76" s="96"/>
      <c r="E76" s="97">
        <f t="shared" si="8"/>
        <v>375000</v>
      </c>
      <c r="F76" s="98">
        <f t="shared" si="9"/>
        <v>312500</v>
      </c>
      <c r="G76" s="99">
        <f t="shared" si="10"/>
        <v>250000</v>
      </c>
      <c r="H76" s="97">
        <f t="shared" si="7"/>
        <v>750000</v>
      </c>
      <c r="I76" s="98">
        <f t="shared" si="11"/>
        <v>625000</v>
      </c>
      <c r="J76" s="99">
        <f t="shared" si="12"/>
        <v>500000</v>
      </c>
      <c r="K76" s="97"/>
      <c r="L76" s="102"/>
      <c r="M76" s="103"/>
      <c r="N76" s="97"/>
      <c r="O76" s="102"/>
      <c r="P76" s="103"/>
      <c r="Q76" s="100" t="s">
        <v>238</v>
      </c>
      <c r="R76" s="107" t="s">
        <v>101</v>
      </c>
      <c r="S76" s="101">
        <v>5</v>
      </c>
    </row>
    <row r="77" spans="1:19" s="22" customFormat="1">
      <c r="A77" s="95">
        <v>72</v>
      </c>
      <c r="B77" s="109" t="s">
        <v>245</v>
      </c>
      <c r="C77" s="107" t="s">
        <v>235</v>
      </c>
      <c r="D77" s="96"/>
      <c r="E77" s="97">
        <f t="shared" si="8"/>
        <v>450000</v>
      </c>
      <c r="F77" s="98">
        <f t="shared" si="9"/>
        <v>375000</v>
      </c>
      <c r="G77" s="99">
        <f t="shared" si="10"/>
        <v>300000</v>
      </c>
      <c r="H77" s="97">
        <f t="shared" si="7"/>
        <v>900000</v>
      </c>
      <c r="I77" s="98">
        <f t="shared" si="11"/>
        <v>750000</v>
      </c>
      <c r="J77" s="99">
        <f t="shared" si="12"/>
        <v>600000</v>
      </c>
      <c r="K77" s="97"/>
      <c r="L77" s="102"/>
      <c r="M77" s="103"/>
      <c r="N77" s="97"/>
      <c r="O77" s="102"/>
      <c r="P77" s="103"/>
      <c r="Q77" s="100" t="s">
        <v>238</v>
      </c>
      <c r="R77" s="107" t="s">
        <v>101</v>
      </c>
      <c r="S77" s="101">
        <v>6</v>
      </c>
    </row>
    <row r="78" spans="1:19" s="22" customFormat="1">
      <c r="A78" s="95">
        <v>73</v>
      </c>
      <c r="B78" s="109" t="s">
        <v>246</v>
      </c>
      <c r="C78" s="107" t="s">
        <v>233</v>
      </c>
      <c r="D78" s="96"/>
      <c r="E78" s="97">
        <f t="shared" si="8"/>
        <v>750000</v>
      </c>
      <c r="F78" s="98">
        <f t="shared" si="9"/>
        <v>625000</v>
      </c>
      <c r="G78" s="99">
        <f t="shared" si="10"/>
        <v>500000</v>
      </c>
      <c r="H78" s="97">
        <f t="shared" si="7"/>
        <v>1500000</v>
      </c>
      <c r="I78" s="98">
        <f t="shared" si="11"/>
        <v>1250000</v>
      </c>
      <c r="J78" s="99">
        <f t="shared" si="12"/>
        <v>1000000</v>
      </c>
      <c r="K78" s="97"/>
      <c r="L78" s="102"/>
      <c r="M78" s="103"/>
      <c r="N78" s="97"/>
      <c r="O78" s="102"/>
      <c r="P78" s="103"/>
      <c r="Q78" s="100" t="s">
        <v>238</v>
      </c>
      <c r="R78" s="107" t="s">
        <v>101</v>
      </c>
      <c r="S78" s="101">
        <v>10</v>
      </c>
    </row>
    <row r="79" spans="1:19" s="22" customFormat="1">
      <c r="A79" s="95">
        <v>74</v>
      </c>
      <c r="B79" s="109" t="s">
        <v>247</v>
      </c>
      <c r="C79" s="107" t="s">
        <v>237</v>
      </c>
      <c r="D79" s="96"/>
      <c r="E79" s="97">
        <f t="shared" si="8"/>
        <v>1500000</v>
      </c>
      <c r="F79" s="98">
        <f t="shared" si="9"/>
        <v>1250000</v>
      </c>
      <c r="G79" s="99">
        <f t="shared" si="10"/>
        <v>1000000</v>
      </c>
      <c r="H79" s="97">
        <f t="shared" si="7"/>
        <v>3000000</v>
      </c>
      <c r="I79" s="98">
        <f t="shared" si="11"/>
        <v>2500000</v>
      </c>
      <c r="J79" s="99">
        <f t="shared" si="12"/>
        <v>2000000</v>
      </c>
      <c r="K79" s="97"/>
      <c r="L79" s="102"/>
      <c r="M79" s="103"/>
      <c r="N79" s="97"/>
      <c r="O79" s="102"/>
      <c r="P79" s="103"/>
      <c r="Q79" s="100" t="s">
        <v>238</v>
      </c>
      <c r="R79" s="107" t="s">
        <v>101</v>
      </c>
      <c r="S79" s="101">
        <v>20</v>
      </c>
    </row>
    <row r="80" spans="1:19" s="22" customFormat="1">
      <c r="A80" s="95">
        <v>75</v>
      </c>
      <c r="B80" s="109" t="s">
        <v>288</v>
      </c>
      <c r="C80" s="107" t="s">
        <v>259</v>
      </c>
      <c r="D80" s="96"/>
      <c r="E80" s="97">
        <f t="shared" si="8"/>
        <v>375000</v>
      </c>
      <c r="F80" s="98">
        <f t="shared" si="9"/>
        <v>312500</v>
      </c>
      <c r="G80" s="99">
        <f t="shared" si="10"/>
        <v>250000</v>
      </c>
      <c r="H80" s="97">
        <f t="shared" si="7"/>
        <v>750000</v>
      </c>
      <c r="I80" s="98">
        <f t="shared" si="11"/>
        <v>625000</v>
      </c>
      <c r="J80" s="99">
        <f t="shared" si="12"/>
        <v>500000</v>
      </c>
      <c r="K80" s="97"/>
      <c r="L80" s="102"/>
      <c r="M80" s="103"/>
      <c r="N80" s="97"/>
      <c r="O80" s="102"/>
      <c r="P80" s="103"/>
      <c r="Q80" s="100" t="s">
        <v>248</v>
      </c>
      <c r="R80" s="107" t="s">
        <v>396</v>
      </c>
      <c r="S80" s="101">
        <v>5</v>
      </c>
    </row>
    <row r="81" spans="1:19" s="22" customFormat="1">
      <c r="A81" s="95">
        <v>76</v>
      </c>
      <c r="B81" s="109" t="s">
        <v>289</v>
      </c>
      <c r="C81" s="107" t="s">
        <v>273</v>
      </c>
      <c r="D81" s="96"/>
      <c r="E81" s="97">
        <f t="shared" si="8"/>
        <v>600000</v>
      </c>
      <c r="F81" s="98">
        <f t="shared" si="9"/>
        <v>500000</v>
      </c>
      <c r="G81" s="99">
        <f t="shared" si="10"/>
        <v>400000</v>
      </c>
      <c r="H81" s="97">
        <f t="shared" si="7"/>
        <v>1200000</v>
      </c>
      <c r="I81" s="98">
        <f t="shared" si="11"/>
        <v>1000000</v>
      </c>
      <c r="J81" s="99">
        <f t="shared" si="12"/>
        <v>800000</v>
      </c>
      <c r="K81" s="97"/>
      <c r="L81" s="102"/>
      <c r="M81" s="103"/>
      <c r="N81" s="97"/>
      <c r="O81" s="102"/>
      <c r="P81" s="103"/>
      <c r="Q81" s="100" t="s">
        <v>248</v>
      </c>
      <c r="R81" s="107" t="s">
        <v>396</v>
      </c>
      <c r="S81" s="101">
        <v>8</v>
      </c>
    </row>
    <row r="82" spans="1:19" s="22" customFormat="1">
      <c r="A82" s="95">
        <v>77</v>
      </c>
      <c r="B82" s="109" t="s">
        <v>290</v>
      </c>
      <c r="C82" s="107" t="s">
        <v>258</v>
      </c>
      <c r="D82" s="96"/>
      <c r="E82" s="97">
        <f t="shared" si="8"/>
        <v>375000</v>
      </c>
      <c r="F82" s="98">
        <f t="shared" si="9"/>
        <v>312500</v>
      </c>
      <c r="G82" s="99">
        <f t="shared" si="10"/>
        <v>250000</v>
      </c>
      <c r="H82" s="97">
        <f t="shared" si="7"/>
        <v>750000</v>
      </c>
      <c r="I82" s="98">
        <f t="shared" si="11"/>
        <v>625000</v>
      </c>
      <c r="J82" s="99">
        <f t="shared" si="12"/>
        <v>500000</v>
      </c>
      <c r="K82" s="97"/>
      <c r="L82" s="102"/>
      <c r="M82" s="103"/>
      <c r="N82" s="97"/>
      <c r="O82" s="102"/>
      <c r="P82" s="103"/>
      <c r="Q82" s="100" t="s">
        <v>248</v>
      </c>
      <c r="R82" s="107" t="s">
        <v>396</v>
      </c>
      <c r="S82" s="101">
        <v>5</v>
      </c>
    </row>
    <row r="83" spans="1:19" s="22" customFormat="1">
      <c r="A83" s="95">
        <v>78</v>
      </c>
      <c r="B83" s="109" t="s">
        <v>291</v>
      </c>
      <c r="C83" s="107" t="s">
        <v>284</v>
      </c>
      <c r="D83" s="96"/>
      <c r="E83" s="97">
        <f t="shared" si="8"/>
        <v>600000</v>
      </c>
      <c r="F83" s="98">
        <f t="shared" si="9"/>
        <v>500000</v>
      </c>
      <c r="G83" s="99">
        <f t="shared" si="10"/>
        <v>400000</v>
      </c>
      <c r="H83" s="97">
        <f t="shared" si="7"/>
        <v>1200000</v>
      </c>
      <c r="I83" s="98">
        <f t="shared" si="11"/>
        <v>1000000</v>
      </c>
      <c r="J83" s="99">
        <f t="shared" si="12"/>
        <v>800000</v>
      </c>
      <c r="K83" s="97"/>
      <c r="L83" s="102"/>
      <c r="M83" s="103"/>
      <c r="N83" s="97"/>
      <c r="O83" s="102"/>
      <c r="P83" s="103"/>
      <c r="Q83" s="100" t="s">
        <v>248</v>
      </c>
      <c r="R83" s="107" t="s">
        <v>396</v>
      </c>
      <c r="S83" s="101">
        <v>8</v>
      </c>
    </row>
    <row r="84" spans="1:19" s="22" customFormat="1">
      <c r="A84" s="95">
        <v>79</v>
      </c>
      <c r="B84" s="109" t="s">
        <v>292</v>
      </c>
      <c r="C84" s="107" t="s">
        <v>272</v>
      </c>
      <c r="D84" s="96"/>
      <c r="E84" s="97">
        <f t="shared" si="8"/>
        <v>750000</v>
      </c>
      <c r="F84" s="98">
        <f t="shared" si="9"/>
        <v>625000</v>
      </c>
      <c r="G84" s="99">
        <f t="shared" si="10"/>
        <v>500000</v>
      </c>
      <c r="H84" s="97">
        <f t="shared" si="7"/>
        <v>1500000</v>
      </c>
      <c r="I84" s="98">
        <f t="shared" si="11"/>
        <v>1250000</v>
      </c>
      <c r="J84" s="99">
        <f t="shared" si="12"/>
        <v>1000000</v>
      </c>
      <c r="K84" s="97"/>
      <c r="L84" s="102"/>
      <c r="M84" s="103"/>
      <c r="N84" s="97"/>
      <c r="O84" s="102"/>
      <c r="P84" s="103"/>
      <c r="Q84" s="100" t="s">
        <v>248</v>
      </c>
      <c r="R84" s="107" t="s">
        <v>396</v>
      </c>
      <c r="S84" s="101">
        <v>10</v>
      </c>
    </row>
    <row r="85" spans="1:19" s="22" customFormat="1">
      <c r="A85" s="95">
        <v>80</v>
      </c>
      <c r="B85" s="109" t="s">
        <v>293</v>
      </c>
      <c r="C85" s="107" t="s">
        <v>102</v>
      </c>
      <c r="D85" s="96"/>
      <c r="E85" s="97">
        <f t="shared" si="8"/>
        <v>187500</v>
      </c>
      <c r="F85" s="98">
        <f t="shared" si="9"/>
        <v>156250</v>
      </c>
      <c r="G85" s="99">
        <f t="shared" si="10"/>
        <v>125000</v>
      </c>
      <c r="H85" s="97">
        <f t="shared" si="7"/>
        <v>375000</v>
      </c>
      <c r="I85" s="98">
        <f t="shared" si="11"/>
        <v>312500</v>
      </c>
      <c r="J85" s="99">
        <f t="shared" si="12"/>
        <v>250000</v>
      </c>
      <c r="K85" s="97"/>
      <c r="L85" s="102"/>
      <c r="M85" s="103"/>
      <c r="N85" s="97"/>
      <c r="O85" s="102"/>
      <c r="P85" s="103"/>
      <c r="Q85" s="100" t="s">
        <v>248</v>
      </c>
      <c r="R85" s="107" t="s">
        <v>396</v>
      </c>
      <c r="S85" s="101">
        <v>2.5</v>
      </c>
    </row>
    <row r="86" spans="1:19" s="22" customFormat="1">
      <c r="A86" s="95">
        <v>81</v>
      </c>
      <c r="B86" s="109" t="s">
        <v>294</v>
      </c>
      <c r="C86" s="107" t="s">
        <v>362</v>
      </c>
      <c r="D86" s="96" t="s">
        <v>108</v>
      </c>
      <c r="E86" s="97">
        <f t="shared" si="8"/>
        <v>214285.71428571429</v>
      </c>
      <c r="F86" s="98">
        <f t="shared" si="9"/>
        <v>178571.42857142858</v>
      </c>
      <c r="G86" s="99">
        <f t="shared" si="10"/>
        <v>142857.14285714287</v>
      </c>
      <c r="H86" s="97">
        <f t="shared" si="7"/>
        <v>428571.42857142858</v>
      </c>
      <c r="I86" s="98">
        <f t="shared" si="11"/>
        <v>357142.85714285716</v>
      </c>
      <c r="J86" s="99">
        <f t="shared" si="12"/>
        <v>285714.28571428574</v>
      </c>
      <c r="K86" s="97"/>
      <c r="L86" s="102"/>
      <c r="M86" s="103"/>
      <c r="N86" s="97"/>
      <c r="O86" s="102"/>
      <c r="P86" s="103"/>
      <c r="Q86" s="100" t="s">
        <v>248</v>
      </c>
      <c r="R86" s="107" t="s">
        <v>396</v>
      </c>
      <c r="S86" s="101">
        <v>2.8571428571428572</v>
      </c>
    </row>
    <row r="87" spans="1:19" s="22" customFormat="1">
      <c r="A87" s="95">
        <v>82</v>
      </c>
      <c r="B87" s="109" t="s">
        <v>295</v>
      </c>
      <c r="C87" s="107" t="s">
        <v>363</v>
      </c>
      <c r="D87" s="96" t="s">
        <v>108</v>
      </c>
      <c r="E87" s="97">
        <f t="shared" si="8"/>
        <v>267857.1428571429</v>
      </c>
      <c r="F87" s="98">
        <f t="shared" si="9"/>
        <v>223214.28571428574</v>
      </c>
      <c r="G87" s="99">
        <f t="shared" si="10"/>
        <v>178571.42857142858</v>
      </c>
      <c r="H87" s="97">
        <f t="shared" si="7"/>
        <v>535714.2857142858</v>
      </c>
      <c r="I87" s="98">
        <f t="shared" si="11"/>
        <v>446428.57142857148</v>
      </c>
      <c r="J87" s="99">
        <f t="shared" si="12"/>
        <v>357142.85714285716</v>
      </c>
      <c r="K87" s="97"/>
      <c r="L87" s="102"/>
      <c r="M87" s="103"/>
      <c r="N87" s="97"/>
      <c r="O87" s="102"/>
      <c r="P87" s="103"/>
      <c r="Q87" s="100" t="s">
        <v>248</v>
      </c>
      <c r="R87" s="107" t="s">
        <v>396</v>
      </c>
      <c r="S87" s="101">
        <v>3.5714285714285716</v>
      </c>
    </row>
    <row r="88" spans="1:19" s="22" customFormat="1">
      <c r="A88" s="95">
        <v>83</v>
      </c>
      <c r="B88" s="109" t="s">
        <v>296</v>
      </c>
      <c r="C88" s="107" t="s">
        <v>249</v>
      </c>
      <c r="D88" s="96" t="s">
        <v>108</v>
      </c>
      <c r="E88" s="97">
        <f t="shared" si="8"/>
        <v>321428.57142857142</v>
      </c>
      <c r="F88" s="98">
        <f t="shared" si="9"/>
        <v>267857.14285714284</v>
      </c>
      <c r="G88" s="99">
        <f t="shared" si="10"/>
        <v>214285.71428571429</v>
      </c>
      <c r="H88" s="97">
        <f t="shared" si="7"/>
        <v>642857.14285714284</v>
      </c>
      <c r="I88" s="98">
        <f t="shared" si="11"/>
        <v>535714.28571428568</v>
      </c>
      <c r="J88" s="99">
        <f t="shared" si="12"/>
        <v>428571.42857142858</v>
      </c>
      <c r="K88" s="97"/>
      <c r="L88" s="102"/>
      <c r="M88" s="103"/>
      <c r="N88" s="97"/>
      <c r="O88" s="102"/>
      <c r="P88" s="103"/>
      <c r="Q88" s="100" t="s">
        <v>248</v>
      </c>
      <c r="R88" s="107" t="s">
        <v>396</v>
      </c>
      <c r="S88" s="101">
        <v>4.2857142857142856</v>
      </c>
    </row>
    <row r="89" spans="1:19" s="22" customFormat="1">
      <c r="A89" s="95">
        <v>84</v>
      </c>
      <c r="B89" s="109" t="s">
        <v>297</v>
      </c>
      <c r="C89" s="107" t="s">
        <v>277</v>
      </c>
      <c r="D89" s="96" t="s">
        <v>108</v>
      </c>
      <c r="E89" s="97">
        <f t="shared" si="8"/>
        <v>535714.2857142858</v>
      </c>
      <c r="F89" s="98">
        <f t="shared" si="9"/>
        <v>446428.57142857148</v>
      </c>
      <c r="G89" s="99">
        <f t="shared" si="10"/>
        <v>357142.85714285716</v>
      </c>
      <c r="H89" s="97">
        <f t="shared" si="7"/>
        <v>1071428.5714285716</v>
      </c>
      <c r="I89" s="98">
        <f t="shared" si="11"/>
        <v>892857.14285714296</v>
      </c>
      <c r="J89" s="99">
        <f t="shared" si="12"/>
        <v>714285.71428571432</v>
      </c>
      <c r="K89" s="97"/>
      <c r="L89" s="102"/>
      <c r="M89" s="103"/>
      <c r="N89" s="97"/>
      <c r="O89" s="102"/>
      <c r="P89" s="103"/>
      <c r="Q89" s="100" t="s">
        <v>248</v>
      </c>
      <c r="R89" s="107" t="s">
        <v>396</v>
      </c>
      <c r="S89" s="101">
        <v>7.1428571428571432</v>
      </c>
    </row>
    <row r="90" spans="1:19" s="22" customFormat="1">
      <c r="A90" s="95">
        <v>85</v>
      </c>
      <c r="B90" s="109" t="s">
        <v>298</v>
      </c>
      <c r="C90" s="107" t="s">
        <v>263</v>
      </c>
      <c r="D90" s="96" t="s">
        <v>108</v>
      </c>
      <c r="E90" s="97">
        <f t="shared" si="8"/>
        <v>803571.42857142852</v>
      </c>
      <c r="F90" s="98">
        <f t="shared" si="9"/>
        <v>669642.85714285704</v>
      </c>
      <c r="G90" s="99">
        <f t="shared" si="10"/>
        <v>535714.28571428568</v>
      </c>
      <c r="H90" s="97">
        <f t="shared" si="7"/>
        <v>1607142.857142857</v>
      </c>
      <c r="I90" s="98">
        <f t="shared" si="11"/>
        <v>1339285.7142857141</v>
      </c>
      <c r="J90" s="99">
        <f t="shared" si="12"/>
        <v>1071428.5714285714</v>
      </c>
      <c r="K90" s="97"/>
      <c r="L90" s="102"/>
      <c r="M90" s="103"/>
      <c r="N90" s="97"/>
      <c r="O90" s="102"/>
      <c r="P90" s="103"/>
      <c r="Q90" s="100" t="s">
        <v>248</v>
      </c>
      <c r="R90" s="107" t="s">
        <v>396</v>
      </c>
      <c r="S90" s="101">
        <v>10.714285714285714</v>
      </c>
    </row>
    <row r="91" spans="1:19" s="22" customFormat="1">
      <c r="A91" s="95">
        <v>86</v>
      </c>
      <c r="B91" s="109" t="s">
        <v>299</v>
      </c>
      <c r="C91" s="107" t="s">
        <v>250</v>
      </c>
      <c r="D91" s="96" t="s">
        <v>108</v>
      </c>
      <c r="E91" s="97">
        <f t="shared" si="8"/>
        <v>803571.42857142852</v>
      </c>
      <c r="F91" s="98">
        <f t="shared" si="9"/>
        <v>669642.85714285704</v>
      </c>
      <c r="G91" s="99">
        <f t="shared" si="10"/>
        <v>535714.28571428568</v>
      </c>
      <c r="H91" s="97">
        <f t="shared" si="7"/>
        <v>1607142.857142857</v>
      </c>
      <c r="I91" s="98">
        <f t="shared" si="11"/>
        <v>1339285.7142857141</v>
      </c>
      <c r="J91" s="99">
        <f t="shared" si="12"/>
        <v>1071428.5714285714</v>
      </c>
      <c r="K91" s="97"/>
      <c r="L91" s="102"/>
      <c r="M91" s="103"/>
      <c r="N91" s="97"/>
      <c r="O91" s="102"/>
      <c r="P91" s="103"/>
      <c r="Q91" s="100" t="s">
        <v>248</v>
      </c>
      <c r="R91" s="107" t="s">
        <v>396</v>
      </c>
      <c r="S91" s="101">
        <v>10.714285714285714</v>
      </c>
    </row>
    <row r="92" spans="1:19" s="22" customFormat="1">
      <c r="A92" s="95">
        <v>87</v>
      </c>
      <c r="B92" s="109" t="s">
        <v>300</v>
      </c>
      <c r="C92" s="107" t="s">
        <v>278</v>
      </c>
      <c r="D92" s="96" t="s">
        <v>108</v>
      </c>
      <c r="E92" s="97">
        <f t="shared" si="8"/>
        <v>857142.85714285716</v>
      </c>
      <c r="F92" s="98">
        <f t="shared" si="9"/>
        <v>714285.71428571432</v>
      </c>
      <c r="G92" s="99">
        <f t="shared" si="10"/>
        <v>571428.57142857148</v>
      </c>
      <c r="H92" s="97">
        <f t="shared" si="7"/>
        <v>1714285.7142857143</v>
      </c>
      <c r="I92" s="98">
        <f t="shared" si="11"/>
        <v>1428571.4285714286</v>
      </c>
      <c r="J92" s="99">
        <f t="shared" si="12"/>
        <v>1142857.142857143</v>
      </c>
      <c r="K92" s="97"/>
      <c r="L92" s="102"/>
      <c r="M92" s="103"/>
      <c r="N92" s="97"/>
      <c r="O92" s="102"/>
      <c r="P92" s="103"/>
      <c r="Q92" s="100" t="s">
        <v>248</v>
      </c>
      <c r="R92" s="107" t="s">
        <v>396</v>
      </c>
      <c r="S92" s="101">
        <v>11.428571428571429</v>
      </c>
    </row>
    <row r="93" spans="1:19" s="22" customFormat="1">
      <c r="A93" s="95">
        <v>88</v>
      </c>
      <c r="B93" s="109" t="s">
        <v>301</v>
      </c>
      <c r="C93" s="107" t="s">
        <v>264</v>
      </c>
      <c r="D93" s="96" t="s">
        <v>108</v>
      </c>
      <c r="E93" s="97">
        <f t="shared" si="8"/>
        <v>1071428.5714285716</v>
      </c>
      <c r="F93" s="98">
        <f t="shared" si="9"/>
        <v>892857.14285714296</v>
      </c>
      <c r="G93" s="99">
        <f t="shared" si="10"/>
        <v>714285.71428571432</v>
      </c>
      <c r="H93" s="97">
        <f t="shared" si="7"/>
        <v>2142857.1428571432</v>
      </c>
      <c r="I93" s="98">
        <f t="shared" si="11"/>
        <v>1785714.2857142859</v>
      </c>
      <c r="J93" s="99">
        <f t="shared" si="12"/>
        <v>1428571.4285714286</v>
      </c>
      <c r="K93" s="97"/>
      <c r="L93" s="102"/>
      <c r="M93" s="103"/>
      <c r="N93" s="97"/>
      <c r="O93" s="102"/>
      <c r="P93" s="103"/>
      <c r="Q93" s="100" t="s">
        <v>248</v>
      </c>
      <c r="R93" s="107" t="s">
        <v>396</v>
      </c>
      <c r="S93" s="101">
        <v>14.285714285714286</v>
      </c>
    </row>
    <row r="94" spans="1:19" s="22" customFormat="1">
      <c r="A94" s="95">
        <v>89</v>
      </c>
      <c r="B94" s="109" t="s">
        <v>302</v>
      </c>
      <c r="C94" s="107" t="s">
        <v>257</v>
      </c>
      <c r="D94" s="96"/>
      <c r="E94" s="97">
        <f t="shared" si="8"/>
        <v>3750000</v>
      </c>
      <c r="F94" s="98">
        <f t="shared" si="9"/>
        <v>3125000</v>
      </c>
      <c r="G94" s="99">
        <f t="shared" si="10"/>
        <v>2500000</v>
      </c>
      <c r="H94" s="97">
        <f t="shared" si="7"/>
        <v>7500000</v>
      </c>
      <c r="I94" s="98">
        <f t="shared" si="11"/>
        <v>6250000</v>
      </c>
      <c r="J94" s="99">
        <f t="shared" si="12"/>
        <v>5000000</v>
      </c>
      <c r="K94" s="97"/>
      <c r="L94" s="102"/>
      <c r="M94" s="103"/>
      <c r="N94" s="97"/>
      <c r="O94" s="102"/>
      <c r="P94" s="103"/>
      <c r="Q94" s="100" t="s">
        <v>248</v>
      </c>
      <c r="R94" s="107" t="s">
        <v>396</v>
      </c>
      <c r="S94" s="101">
        <v>50</v>
      </c>
    </row>
    <row r="95" spans="1:19" s="22" customFormat="1">
      <c r="A95" s="95">
        <v>90</v>
      </c>
      <c r="B95" s="109" t="s">
        <v>303</v>
      </c>
      <c r="C95" s="107" t="s">
        <v>283</v>
      </c>
      <c r="D95" s="96"/>
      <c r="E95" s="97">
        <f t="shared" si="8"/>
        <v>4500000</v>
      </c>
      <c r="F95" s="98">
        <f t="shared" si="9"/>
        <v>3750000</v>
      </c>
      <c r="G95" s="99">
        <f t="shared" si="10"/>
        <v>3000000</v>
      </c>
      <c r="H95" s="97">
        <f t="shared" si="7"/>
        <v>9000000</v>
      </c>
      <c r="I95" s="98">
        <f t="shared" si="11"/>
        <v>7500000</v>
      </c>
      <c r="J95" s="99">
        <f t="shared" si="12"/>
        <v>6000000</v>
      </c>
      <c r="K95" s="97"/>
      <c r="L95" s="102"/>
      <c r="M95" s="103"/>
      <c r="N95" s="97"/>
      <c r="O95" s="102"/>
      <c r="P95" s="103"/>
      <c r="Q95" s="100" t="s">
        <v>248</v>
      </c>
      <c r="R95" s="107" t="s">
        <v>396</v>
      </c>
      <c r="S95" s="101">
        <v>60</v>
      </c>
    </row>
    <row r="96" spans="1:19" s="22" customFormat="1">
      <c r="A96" s="95">
        <v>91</v>
      </c>
      <c r="B96" s="109" t="s">
        <v>304</v>
      </c>
      <c r="C96" s="107" t="s">
        <v>271</v>
      </c>
      <c r="D96" s="96"/>
      <c r="E96" s="97">
        <f t="shared" si="8"/>
        <v>6000000</v>
      </c>
      <c r="F96" s="98">
        <f t="shared" si="9"/>
        <v>5000000</v>
      </c>
      <c r="G96" s="99">
        <f t="shared" si="10"/>
        <v>4000000</v>
      </c>
      <c r="H96" s="97">
        <f t="shared" si="7"/>
        <v>12000000</v>
      </c>
      <c r="I96" s="98">
        <f t="shared" si="11"/>
        <v>10000000</v>
      </c>
      <c r="J96" s="99">
        <f t="shared" si="12"/>
        <v>8000000</v>
      </c>
      <c r="K96" s="97"/>
      <c r="L96" s="102"/>
      <c r="M96" s="103"/>
      <c r="N96" s="97"/>
      <c r="O96" s="102"/>
      <c r="P96" s="103"/>
      <c r="Q96" s="100" t="s">
        <v>248</v>
      </c>
      <c r="R96" s="107" t="s">
        <v>396</v>
      </c>
      <c r="S96" s="101">
        <v>80</v>
      </c>
    </row>
    <row r="97" spans="1:19" s="22" customFormat="1">
      <c r="A97" s="95">
        <v>92</v>
      </c>
      <c r="B97" s="109" t="s">
        <v>305</v>
      </c>
      <c r="C97" s="107" t="s">
        <v>253</v>
      </c>
      <c r="D97" s="96"/>
      <c r="E97" s="97">
        <f t="shared" si="8"/>
        <v>562500</v>
      </c>
      <c r="F97" s="98">
        <f t="shared" si="9"/>
        <v>468750</v>
      </c>
      <c r="G97" s="99">
        <f t="shared" si="10"/>
        <v>375000</v>
      </c>
      <c r="H97" s="97">
        <f t="shared" si="7"/>
        <v>1125000</v>
      </c>
      <c r="I97" s="98">
        <f t="shared" si="11"/>
        <v>937500</v>
      </c>
      <c r="J97" s="99">
        <f t="shared" si="12"/>
        <v>750000</v>
      </c>
      <c r="K97" s="97"/>
      <c r="L97" s="102"/>
      <c r="M97" s="103"/>
      <c r="N97" s="97"/>
      <c r="O97" s="102"/>
      <c r="P97" s="103"/>
      <c r="Q97" s="100" t="s">
        <v>248</v>
      </c>
      <c r="R97" s="107" t="s">
        <v>396</v>
      </c>
      <c r="S97" s="101">
        <v>7.5</v>
      </c>
    </row>
    <row r="98" spans="1:19" s="22" customFormat="1">
      <c r="A98" s="95">
        <v>93</v>
      </c>
      <c r="B98" s="109" t="s">
        <v>306</v>
      </c>
      <c r="C98" s="107" t="s">
        <v>267</v>
      </c>
      <c r="D98" s="96"/>
      <c r="E98" s="97">
        <f t="shared" si="8"/>
        <v>750000</v>
      </c>
      <c r="F98" s="98">
        <f t="shared" si="9"/>
        <v>625000</v>
      </c>
      <c r="G98" s="99">
        <f t="shared" si="10"/>
        <v>500000</v>
      </c>
      <c r="H98" s="97">
        <f t="shared" si="7"/>
        <v>1500000</v>
      </c>
      <c r="I98" s="98">
        <f t="shared" si="11"/>
        <v>1250000</v>
      </c>
      <c r="J98" s="99">
        <f t="shared" si="12"/>
        <v>1000000</v>
      </c>
      <c r="K98" s="97"/>
      <c r="L98" s="102"/>
      <c r="M98" s="103"/>
      <c r="N98" s="97"/>
      <c r="O98" s="102"/>
      <c r="P98" s="103"/>
      <c r="Q98" s="100" t="s">
        <v>248</v>
      </c>
      <c r="R98" s="107" t="s">
        <v>396</v>
      </c>
      <c r="S98" s="101">
        <v>10</v>
      </c>
    </row>
    <row r="99" spans="1:19" s="22" customFormat="1">
      <c r="A99" s="95">
        <v>94</v>
      </c>
      <c r="B99" s="109" t="s">
        <v>307</v>
      </c>
      <c r="C99" s="107" t="s">
        <v>262</v>
      </c>
      <c r="D99" s="96" t="s">
        <v>108</v>
      </c>
      <c r="E99" s="97">
        <f t="shared" si="8"/>
        <v>7500000</v>
      </c>
      <c r="F99" s="98">
        <f t="shared" si="9"/>
        <v>6250000</v>
      </c>
      <c r="G99" s="99">
        <f t="shared" si="10"/>
        <v>5000000</v>
      </c>
      <c r="H99" s="97">
        <f t="shared" si="7"/>
        <v>15000000</v>
      </c>
      <c r="I99" s="98">
        <f t="shared" si="11"/>
        <v>12500000</v>
      </c>
      <c r="J99" s="99">
        <f t="shared" si="12"/>
        <v>10000000</v>
      </c>
      <c r="K99" s="97"/>
      <c r="L99" s="102"/>
      <c r="M99" s="103"/>
      <c r="N99" s="97"/>
      <c r="O99" s="102"/>
      <c r="P99" s="103"/>
      <c r="Q99" s="100" t="s">
        <v>248</v>
      </c>
      <c r="R99" s="107" t="s">
        <v>396</v>
      </c>
      <c r="S99" s="101">
        <v>100</v>
      </c>
    </row>
    <row r="100" spans="1:19" s="22" customFormat="1">
      <c r="A100" s="95">
        <v>95</v>
      </c>
      <c r="B100" s="109" t="s">
        <v>308</v>
      </c>
      <c r="C100" s="107" t="s">
        <v>287</v>
      </c>
      <c r="D100" s="96" t="s">
        <v>108</v>
      </c>
      <c r="E100" s="97">
        <f t="shared" si="8"/>
        <v>9000000</v>
      </c>
      <c r="F100" s="98">
        <f t="shared" si="9"/>
        <v>7500000</v>
      </c>
      <c r="G100" s="99">
        <f t="shared" si="10"/>
        <v>6000000</v>
      </c>
      <c r="H100" s="97">
        <f t="shared" si="7"/>
        <v>18000000</v>
      </c>
      <c r="I100" s="98">
        <f t="shared" si="11"/>
        <v>15000000</v>
      </c>
      <c r="J100" s="99">
        <f t="shared" si="12"/>
        <v>12000000</v>
      </c>
      <c r="K100" s="97"/>
      <c r="L100" s="102"/>
      <c r="M100" s="103"/>
      <c r="N100" s="97"/>
      <c r="O100" s="102"/>
      <c r="P100" s="103"/>
      <c r="Q100" s="100" t="s">
        <v>248</v>
      </c>
      <c r="R100" s="107" t="s">
        <v>396</v>
      </c>
      <c r="S100" s="101">
        <v>120</v>
      </c>
    </row>
    <row r="101" spans="1:19" s="22" customFormat="1">
      <c r="A101" s="95">
        <v>96</v>
      </c>
      <c r="B101" s="109" t="s">
        <v>309</v>
      </c>
      <c r="C101" s="107" t="s">
        <v>276</v>
      </c>
      <c r="D101" s="96" t="s">
        <v>108</v>
      </c>
      <c r="E101" s="97">
        <f t="shared" si="8"/>
        <v>11250000</v>
      </c>
      <c r="F101" s="98">
        <f t="shared" si="9"/>
        <v>9375000</v>
      </c>
      <c r="G101" s="99">
        <f t="shared" si="10"/>
        <v>7500000</v>
      </c>
      <c r="H101" s="97">
        <f t="shared" si="7"/>
        <v>22500000</v>
      </c>
      <c r="I101" s="98">
        <f t="shared" si="11"/>
        <v>18750000</v>
      </c>
      <c r="J101" s="99">
        <f t="shared" si="12"/>
        <v>15000000</v>
      </c>
      <c r="K101" s="97"/>
      <c r="L101" s="102"/>
      <c r="M101" s="103"/>
      <c r="N101" s="97"/>
      <c r="O101" s="102"/>
      <c r="P101" s="103"/>
      <c r="Q101" s="100" t="s">
        <v>248</v>
      </c>
      <c r="R101" s="107" t="s">
        <v>396</v>
      </c>
      <c r="S101" s="101">
        <v>150</v>
      </c>
    </row>
    <row r="102" spans="1:19" s="22" customFormat="1">
      <c r="A102" s="95">
        <v>97</v>
      </c>
      <c r="B102" s="109" t="s">
        <v>310</v>
      </c>
      <c r="C102" s="107" t="s">
        <v>120</v>
      </c>
      <c r="D102" s="105"/>
      <c r="E102" s="97">
        <f t="shared" si="8"/>
        <v>150000</v>
      </c>
      <c r="F102" s="98">
        <f t="shared" si="9"/>
        <v>125000</v>
      </c>
      <c r="G102" s="99">
        <f t="shared" si="10"/>
        <v>100000</v>
      </c>
      <c r="H102" s="97">
        <f t="shared" si="7"/>
        <v>300000</v>
      </c>
      <c r="I102" s="98">
        <f t="shared" si="11"/>
        <v>250000</v>
      </c>
      <c r="J102" s="99">
        <f t="shared" si="12"/>
        <v>200000</v>
      </c>
      <c r="K102" s="97"/>
      <c r="L102" s="102"/>
      <c r="M102" s="103"/>
      <c r="N102" s="97"/>
      <c r="O102" s="102"/>
      <c r="P102" s="103"/>
      <c r="Q102" s="100" t="s">
        <v>248</v>
      </c>
      <c r="R102" s="107" t="s">
        <v>396</v>
      </c>
      <c r="S102" s="101">
        <v>2</v>
      </c>
    </row>
    <row r="103" spans="1:19" s="22" customFormat="1">
      <c r="A103" s="95">
        <v>98</v>
      </c>
      <c r="B103" s="109" t="s">
        <v>311</v>
      </c>
      <c r="C103" s="107" t="s">
        <v>261</v>
      </c>
      <c r="D103" s="96"/>
      <c r="E103" s="97">
        <f t="shared" si="8"/>
        <v>1875000</v>
      </c>
      <c r="F103" s="98">
        <f t="shared" si="9"/>
        <v>1562500</v>
      </c>
      <c r="G103" s="99">
        <f t="shared" si="10"/>
        <v>1250000</v>
      </c>
      <c r="H103" s="97">
        <f t="shared" si="7"/>
        <v>3750000</v>
      </c>
      <c r="I103" s="98">
        <f t="shared" si="11"/>
        <v>3125000</v>
      </c>
      <c r="J103" s="99">
        <f t="shared" si="12"/>
        <v>2500000</v>
      </c>
      <c r="K103" s="97"/>
      <c r="L103" s="102"/>
      <c r="M103" s="103"/>
      <c r="N103" s="97"/>
      <c r="O103" s="102"/>
      <c r="P103" s="103"/>
      <c r="Q103" s="100" t="s">
        <v>248</v>
      </c>
      <c r="R103" s="107" t="s">
        <v>396</v>
      </c>
      <c r="S103" s="101">
        <v>25</v>
      </c>
    </row>
    <row r="104" spans="1:19" s="22" customFormat="1">
      <c r="A104" s="95">
        <v>99</v>
      </c>
      <c r="B104" s="109" t="s">
        <v>312</v>
      </c>
      <c r="C104" s="107" t="s">
        <v>286</v>
      </c>
      <c r="D104" s="96"/>
      <c r="E104" s="97">
        <f t="shared" si="8"/>
        <v>2625000</v>
      </c>
      <c r="F104" s="98">
        <f t="shared" si="9"/>
        <v>2187500</v>
      </c>
      <c r="G104" s="99">
        <f t="shared" si="10"/>
        <v>1750000</v>
      </c>
      <c r="H104" s="97">
        <f t="shared" si="7"/>
        <v>5250000</v>
      </c>
      <c r="I104" s="98">
        <f t="shared" si="11"/>
        <v>4375000</v>
      </c>
      <c r="J104" s="99">
        <f t="shared" si="12"/>
        <v>3500000</v>
      </c>
      <c r="K104" s="97"/>
      <c r="L104" s="102"/>
      <c r="M104" s="103"/>
      <c r="N104" s="97"/>
      <c r="O104" s="102"/>
      <c r="P104" s="103"/>
      <c r="Q104" s="100" t="s">
        <v>248</v>
      </c>
      <c r="R104" s="107" t="s">
        <v>396</v>
      </c>
      <c r="S104" s="101">
        <v>35</v>
      </c>
    </row>
    <row r="105" spans="1:19" s="22" customFormat="1">
      <c r="A105" s="95">
        <v>100</v>
      </c>
      <c r="B105" s="109" t="s">
        <v>313</v>
      </c>
      <c r="C105" s="107" t="s">
        <v>275</v>
      </c>
      <c r="D105" s="96"/>
      <c r="E105" s="97">
        <f t="shared" si="8"/>
        <v>3750000</v>
      </c>
      <c r="F105" s="98">
        <f t="shared" si="9"/>
        <v>3125000</v>
      </c>
      <c r="G105" s="99">
        <f t="shared" si="10"/>
        <v>2500000</v>
      </c>
      <c r="H105" s="97">
        <f t="shared" si="7"/>
        <v>7500000</v>
      </c>
      <c r="I105" s="98">
        <f t="shared" si="11"/>
        <v>6250000</v>
      </c>
      <c r="J105" s="99">
        <f t="shared" si="12"/>
        <v>5000000</v>
      </c>
      <c r="K105" s="97"/>
      <c r="L105" s="102"/>
      <c r="M105" s="103"/>
      <c r="N105" s="97"/>
      <c r="O105" s="102"/>
      <c r="P105" s="103"/>
      <c r="Q105" s="100" t="s">
        <v>248</v>
      </c>
      <c r="R105" s="107" t="s">
        <v>396</v>
      </c>
      <c r="S105" s="101">
        <v>50</v>
      </c>
    </row>
    <row r="106" spans="1:19" s="22" customFormat="1">
      <c r="A106" s="95">
        <v>101</v>
      </c>
      <c r="B106" s="109" t="s">
        <v>314</v>
      </c>
      <c r="C106" s="107" t="s">
        <v>252</v>
      </c>
      <c r="D106" s="96"/>
      <c r="E106" s="97">
        <f t="shared" si="8"/>
        <v>1875000</v>
      </c>
      <c r="F106" s="98">
        <f t="shared" si="9"/>
        <v>1562500</v>
      </c>
      <c r="G106" s="99">
        <f t="shared" si="10"/>
        <v>1250000</v>
      </c>
      <c r="H106" s="97">
        <f t="shared" si="7"/>
        <v>3750000</v>
      </c>
      <c r="I106" s="98">
        <f t="shared" si="11"/>
        <v>3125000</v>
      </c>
      <c r="J106" s="99">
        <f t="shared" si="12"/>
        <v>2500000</v>
      </c>
      <c r="K106" s="97"/>
      <c r="L106" s="102"/>
      <c r="M106" s="103"/>
      <c r="N106" s="97"/>
      <c r="O106" s="102"/>
      <c r="P106" s="103"/>
      <c r="Q106" s="100" t="s">
        <v>248</v>
      </c>
      <c r="R106" s="107" t="s">
        <v>396</v>
      </c>
      <c r="S106" s="101">
        <v>25</v>
      </c>
    </row>
    <row r="107" spans="1:19" s="22" customFormat="1">
      <c r="A107" s="95">
        <v>102</v>
      </c>
      <c r="B107" s="109" t="s">
        <v>315</v>
      </c>
      <c r="C107" s="107" t="s">
        <v>280</v>
      </c>
      <c r="D107" s="96"/>
      <c r="E107" s="97">
        <f t="shared" si="8"/>
        <v>2625000</v>
      </c>
      <c r="F107" s="98">
        <f t="shared" si="9"/>
        <v>2187500</v>
      </c>
      <c r="G107" s="99">
        <f t="shared" si="10"/>
        <v>1750000</v>
      </c>
      <c r="H107" s="97">
        <f t="shared" si="7"/>
        <v>5250000</v>
      </c>
      <c r="I107" s="98">
        <f t="shared" si="11"/>
        <v>4375000</v>
      </c>
      <c r="J107" s="99">
        <f t="shared" si="12"/>
        <v>3500000</v>
      </c>
      <c r="K107" s="97"/>
      <c r="L107" s="102"/>
      <c r="M107" s="103"/>
      <c r="N107" s="97"/>
      <c r="O107" s="102"/>
      <c r="P107" s="103"/>
      <c r="Q107" s="100" t="s">
        <v>248</v>
      </c>
      <c r="R107" s="107" t="s">
        <v>396</v>
      </c>
      <c r="S107" s="101">
        <v>35</v>
      </c>
    </row>
    <row r="108" spans="1:19" s="22" customFormat="1">
      <c r="A108" s="95">
        <v>103</v>
      </c>
      <c r="B108" s="109" t="s">
        <v>316</v>
      </c>
      <c r="C108" s="107" t="s">
        <v>266</v>
      </c>
      <c r="D108" s="96"/>
      <c r="E108" s="97">
        <f t="shared" si="8"/>
        <v>3750000</v>
      </c>
      <c r="F108" s="98">
        <f t="shared" si="9"/>
        <v>3125000</v>
      </c>
      <c r="G108" s="99">
        <f t="shared" si="10"/>
        <v>2500000</v>
      </c>
      <c r="H108" s="97">
        <f t="shared" si="7"/>
        <v>7500000</v>
      </c>
      <c r="I108" s="98">
        <f t="shared" si="11"/>
        <v>6250000</v>
      </c>
      <c r="J108" s="99">
        <f t="shared" si="12"/>
        <v>5000000</v>
      </c>
      <c r="K108" s="97"/>
      <c r="L108" s="102"/>
      <c r="M108" s="103"/>
      <c r="N108" s="97"/>
      <c r="O108" s="102"/>
      <c r="P108" s="103"/>
      <c r="Q108" s="100" t="s">
        <v>248</v>
      </c>
      <c r="R108" s="107" t="s">
        <v>396</v>
      </c>
      <c r="S108" s="101">
        <v>50</v>
      </c>
    </row>
    <row r="109" spans="1:19" s="22" customFormat="1">
      <c r="A109" s="95">
        <v>104</v>
      </c>
      <c r="B109" s="109" t="s">
        <v>317</v>
      </c>
      <c r="C109" s="107" t="s">
        <v>254</v>
      </c>
      <c r="D109" s="96"/>
      <c r="E109" s="97">
        <f t="shared" si="8"/>
        <v>1875000</v>
      </c>
      <c r="F109" s="98">
        <f t="shared" si="9"/>
        <v>1562500</v>
      </c>
      <c r="G109" s="99">
        <f t="shared" si="10"/>
        <v>1250000</v>
      </c>
      <c r="H109" s="97">
        <f t="shared" si="7"/>
        <v>3750000</v>
      </c>
      <c r="I109" s="98">
        <f t="shared" si="11"/>
        <v>3125000</v>
      </c>
      <c r="J109" s="99">
        <f t="shared" si="12"/>
        <v>2500000</v>
      </c>
      <c r="K109" s="97"/>
      <c r="L109" s="102"/>
      <c r="M109" s="103"/>
      <c r="N109" s="97"/>
      <c r="O109" s="102"/>
      <c r="P109" s="103"/>
      <c r="Q109" s="100" t="s">
        <v>248</v>
      </c>
      <c r="R109" s="107" t="s">
        <v>396</v>
      </c>
      <c r="S109" s="101">
        <v>25</v>
      </c>
    </row>
    <row r="110" spans="1:19" s="22" customFormat="1">
      <c r="A110" s="95">
        <v>105</v>
      </c>
      <c r="B110" s="109" t="s">
        <v>318</v>
      </c>
      <c r="C110" s="107" t="s">
        <v>268</v>
      </c>
      <c r="D110" s="96"/>
      <c r="E110" s="97">
        <f t="shared" si="8"/>
        <v>2250000</v>
      </c>
      <c r="F110" s="98">
        <f t="shared" si="9"/>
        <v>1875000</v>
      </c>
      <c r="G110" s="99">
        <f t="shared" si="10"/>
        <v>1500000</v>
      </c>
      <c r="H110" s="97">
        <f t="shared" si="7"/>
        <v>4500000</v>
      </c>
      <c r="I110" s="98">
        <f t="shared" si="11"/>
        <v>3750000</v>
      </c>
      <c r="J110" s="99">
        <f t="shared" si="12"/>
        <v>3000000</v>
      </c>
      <c r="K110" s="97"/>
      <c r="L110" s="102"/>
      <c r="M110" s="103"/>
      <c r="N110" s="97"/>
      <c r="O110" s="102"/>
      <c r="P110" s="103"/>
      <c r="Q110" s="100" t="s">
        <v>248</v>
      </c>
      <c r="R110" s="107" t="s">
        <v>396</v>
      </c>
      <c r="S110" s="101">
        <v>30</v>
      </c>
    </row>
    <row r="111" spans="1:19" s="22" customFormat="1">
      <c r="A111" s="95">
        <v>106</v>
      </c>
      <c r="B111" s="109" t="s">
        <v>319</v>
      </c>
      <c r="C111" s="107" t="s">
        <v>255</v>
      </c>
      <c r="D111" s="96"/>
      <c r="E111" s="97">
        <f t="shared" si="8"/>
        <v>1125000</v>
      </c>
      <c r="F111" s="98">
        <f t="shared" si="9"/>
        <v>937500</v>
      </c>
      <c r="G111" s="99">
        <f t="shared" si="10"/>
        <v>750000</v>
      </c>
      <c r="H111" s="97">
        <f t="shared" si="7"/>
        <v>2250000</v>
      </c>
      <c r="I111" s="98">
        <f t="shared" si="11"/>
        <v>1875000</v>
      </c>
      <c r="J111" s="99">
        <f t="shared" si="12"/>
        <v>1500000</v>
      </c>
      <c r="K111" s="97"/>
      <c r="L111" s="102"/>
      <c r="M111" s="103"/>
      <c r="N111" s="97"/>
      <c r="O111" s="102"/>
      <c r="P111" s="103"/>
      <c r="Q111" s="100" t="s">
        <v>248</v>
      </c>
      <c r="R111" s="107" t="s">
        <v>396</v>
      </c>
      <c r="S111" s="101">
        <v>15</v>
      </c>
    </row>
    <row r="112" spans="1:19" s="22" customFormat="1">
      <c r="A112" s="95">
        <v>107</v>
      </c>
      <c r="B112" s="109" t="s">
        <v>320</v>
      </c>
      <c r="C112" s="107" t="s">
        <v>281</v>
      </c>
      <c r="D112" s="96"/>
      <c r="E112" s="97">
        <f t="shared" si="8"/>
        <v>1500000</v>
      </c>
      <c r="F112" s="98">
        <f t="shared" si="9"/>
        <v>1250000</v>
      </c>
      <c r="G112" s="99">
        <f t="shared" si="10"/>
        <v>1000000</v>
      </c>
      <c r="H112" s="97">
        <f t="shared" si="7"/>
        <v>3000000</v>
      </c>
      <c r="I112" s="98">
        <f t="shared" si="11"/>
        <v>2500000</v>
      </c>
      <c r="J112" s="99">
        <f t="shared" si="12"/>
        <v>2000000</v>
      </c>
      <c r="K112" s="97"/>
      <c r="L112" s="102"/>
      <c r="M112" s="103"/>
      <c r="N112" s="97"/>
      <c r="O112" s="102"/>
      <c r="P112" s="103"/>
      <c r="Q112" s="100" t="s">
        <v>248</v>
      </c>
      <c r="R112" s="107" t="s">
        <v>396</v>
      </c>
      <c r="S112" s="101">
        <v>20</v>
      </c>
    </row>
    <row r="113" spans="1:19" s="22" customFormat="1">
      <c r="A113" s="95">
        <v>108</v>
      </c>
      <c r="B113" s="109" t="s">
        <v>321</v>
      </c>
      <c r="C113" s="107" t="s">
        <v>269</v>
      </c>
      <c r="D113" s="96"/>
      <c r="E113" s="97">
        <f t="shared" si="8"/>
        <v>1875000</v>
      </c>
      <c r="F113" s="98">
        <f t="shared" si="9"/>
        <v>1562500</v>
      </c>
      <c r="G113" s="99">
        <f t="shared" si="10"/>
        <v>1250000</v>
      </c>
      <c r="H113" s="97">
        <f t="shared" si="7"/>
        <v>3750000</v>
      </c>
      <c r="I113" s="98">
        <f t="shared" si="11"/>
        <v>3125000</v>
      </c>
      <c r="J113" s="99">
        <f t="shared" si="12"/>
        <v>2500000</v>
      </c>
      <c r="K113" s="97"/>
      <c r="L113" s="102"/>
      <c r="M113" s="103"/>
      <c r="N113" s="97"/>
      <c r="O113" s="102"/>
      <c r="P113" s="103"/>
      <c r="Q113" s="100" t="s">
        <v>248</v>
      </c>
      <c r="R113" s="107" t="s">
        <v>396</v>
      </c>
      <c r="S113" s="101">
        <v>25</v>
      </c>
    </row>
    <row r="114" spans="1:19" s="22" customFormat="1">
      <c r="A114" s="95">
        <v>109</v>
      </c>
      <c r="B114" s="109" t="s">
        <v>322</v>
      </c>
      <c r="C114" s="107" t="s">
        <v>110</v>
      </c>
      <c r="D114" s="96"/>
      <c r="E114" s="97">
        <f t="shared" si="8"/>
        <v>1875000</v>
      </c>
      <c r="F114" s="98">
        <f t="shared" si="9"/>
        <v>1562500</v>
      </c>
      <c r="G114" s="99">
        <f t="shared" si="10"/>
        <v>1250000</v>
      </c>
      <c r="H114" s="97">
        <f t="shared" si="7"/>
        <v>3750000</v>
      </c>
      <c r="I114" s="98">
        <f t="shared" si="11"/>
        <v>3125000</v>
      </c>
      <c r="J114" s="99">
        <f t="shared" si="12"/>
        <v>2500000</v>
      </c>
      <c r="K114" s="97"/>
      <c r="L114" s="102"/>
      <c r="M114" s="103"/>
      <c r="N114" s="97"/>
      <c r="O114" s="102"/>
      <c r="P114" s="103"/>
      <c r="Q114" s="100" t="s">
        <v>248</v>
      </c>
      <c r="R114" s="107" t="s">
        <v>396</v>
      </c>
      <c r="S114" s="101">
        <v>25</v>
      </c>
    </row>
    <row r="115" spans="1:19" s="22" customFormat="1">
      <c r="A115" s="95">
        <v>110</v>
      </c>
      <c r="B115" s="109" t="s">
        <v>323</v>
      </c>
      <c r="C115" s="107" t="s">
        <v>256</v>
      </c>
      <c r="D115" s="96"/>
      <c r="E115" s="97">
        <f t="shared" si="8"/>
        <v>1500000</v>
      </c>
      <c r="F115" s="98">
        <f t="shared" si="9"/>
        <v>1250000</v>
      </c>
      <c r="G115" s="99">
        <f t="shared" si="10"/>
        <v>1000000</v>
      </c>
      <c r="H115" s="97">
        <f t="shared" si="7"/>
        <v>3000000</v>
      </c>
      <c r="I115" s="98">
        <f t="shared" si="11"/>
        <v>2500000</v>
      </c>
      <c r="J115" s="99">
        <f t="shared" si="12"/>
        <v>2000000</v>
      </c>
      <c r="K115" s="97"/>
      <c r="L115" s="102"/>
      <c r="M115" s="103"/>
      <c r="N115" s="97"/>
      <c r="O115" s="102"/>
      <c r="P115" s="103"/>
      <c r="Q115" s="100" t="s">
        <v>248</v>
      </c>
      <c r="R115" s="107" t="s">
        <v>396</v>
      </c>
      <c r="S115" s="101">
        <v>20</v>
      </c>
    </row>
    <row r="116" spans="1:19" s="22" customFormat="1">
      <c r="A116" s="95">
        <v>111</v>
      </c>
      <c r="B116" s="109" t="s">
        <v>324</v>
      </c>
      <c r="C116" s="107" t="s">
        <v>282</v>
      </c>
      <c r="D116" s="96"/>
      <c r="E116" s="97">
        <f t="shared" si="8"/>
        <v>2625000</v>
      </c>
      <c r="F116" s="98">
        <f t="shared" si="9"/>
        <v>2187500</v>
      </c>
      <c r="G116" s="99">
        <f t="shared" si="10"/>
        <v>1750000</v>
      </c>
      <c r="H116" s="97">
        <f t="shared" si="7"/>
        <v>5250000</v>
      </c>
      <c r="I116" s="98">
        <f t="shared" si="11"/>
        <v>4375000</v>
      </c>
      <c r="J116" s="99">
        <f t="shared" si="12"/>
        <v>3500000</v>
      </c>
      <c r="K116" s="97"/>
      <c r="L116" s="102"/>
      <c r="M116" s="103"/>
      <c r="N116" s="97"/>
      <c r="O116" s="102"/>
      <c r="P116" s="103"/>
      <c r="Q116" s="100" t="s">
        <v>248</v>
      </c>
      <c r="R116" s="107" t="s">
        <v>396</v>
      </c>
      <c r="S116" s="101">
        <v>35</v>
      </c>
    </row>
    <row r="117" spans="1:19" s="22" customFormat="1">
      <c r="A117" s="95">
        <v>112</v>
      </c>
      <c r="B117" s="109" t="s">
        <v>325</v>
      </c>
      <c r="C117" s="107" t="s">
        <v>270</v>
      </c>
      <c r="D117" s="96"/>
      <c r="E117" s="97">
        <f t="shared" si="8"/>
        <v>3750000</v>
      </c>
      <c r="F117" s="98">
        <f t="shared" si="9"/>
        <v>3125000</v>
      </c>
      <c r="G117" s="99">
        <f t="shared" si="10"/>
        <v>2500000</v>
      </c>
      <c r="H117" s="97">
        <f t="shared" si="7"/>
        <v>7500000</v>
      </c>
      <c r="I117" s="98">
        <f t="shared" si="11"/>
        <v>6250000</v>
      </c>
      <c r="J117" s="99">
        <f t="shared" si="12"/>
        <v>5000000</v>
      </c>
      <c r="K117" s="97"/>
      <c r="L117" s="102"/>
      <c r="M117" s="103"/>
      <c r="N117" s="97"/>
      <c r="O117" s="102"/>
      <c r="P117" s="103"/>
      <c r="Q117" s="100" t="s">
        <v>248</v>
      </c>
      <c r="R117" s="107" t="s">
        <v>396</v>
      </c>
      <c r="S117" s="101">
        <v>50</v>
      </c>
    </row>
    <row r="118" spans="1:19" s="22" customFormat="1">
      <c r="A118" s="95">
        <v>113</v>
      </c>
      <c r="B118" s="109" t="s">
        <v>326</v>
      </c>
      <c r="C118" s="107" t="s">
        <v>251</v>
      </c>
      <c r="D118" s="96"/>
      <c r="E118" s="97">
        <f t="shared" si="8"/>
        <v>225000</v>
      </c>
      <c r="F118" s="98">
        <f t="shared" si="9"/>
        <v>187500</v>
      </c>
      <c r="G118" s="99">
        <f t="shared" si="10"/>
        <v>150000</v>
      </c>
      <c r="H118" s="97">
        <f t="shared" si="7"/>
        <v>450000</v>
      </c>
      <c r="I118" s="98">
        <f t="shared" si="11"/>
        <v>375000</v>
      </c>
      <c r="J118" s="99">
        <f t="shared" si="12"/>
        <v>300000</v>
      </c>
      <c r="K118" s="97"/>
      <c r="L118" s="102"/>
      <c r="M118" s="103"/>
      <c r="N118" s="97"/>
      <c r="O118" s="102"/>
      <c r="P118" s="103"/>
      <c r="Q118" s="100" t="s">
        <v>248</v>
      </c>
      <c r="R118" s="107" t="s">
        <v>396</v>
      </c>
      <c r="S118" s="101">
        <v>3</v>
      </c>
    </row>
    <row r="119" spans="1:19" s="22" customFormat="1">
      <c r="A119" s="95">
        <v>114</v>
      </c>
      <c r="B119" s="109" t="s">
        <v>327</v>
      </c>
      <c r="C119" s="107" t="s">
        <v>279</v>
      </c>
      <c r="D119" s="96"/>
      <c r="E119" s="97">
        <f t="shared" si="8"/>
        <v>375000</v>
      </c>
      <c r="F119" s="98">
        <f t="shared" si="9"/>
        <v>312500</v>
      </c>
      <c r="G119" s="99">
        <f t="shared" si="10"/>
        <v>250000</v>
      </c>
      <c r="H119" s="97">
        <f t="shared" si="7"/>
        <v>750000</v>
      </c>
      <c r="I119" s="98">
        <f t="shared" si="11"/>
        <v>625000</v>
      </c>
      <c r="J119" s="99">
        <f t="shared" si="12"/>
        <v>500000</v>
      </c>
      <c r="K119" s="97"/>
      <c r="L119" s="102"/>
      <c r="M119" s="103"/>
      <c r="N119" s="97"/>
      <c r="O119" s="102"/>
      <c r="P119" s="103"/>
      <c r="Q119" s="100" t="s">
        <v>248</v>
      </c>
      <c r="R119" s="107" t="s">
        <v>396</v>
      </c>
      <c r="S119" s="101">
        <v>5</v>
      </c>
    </row>
    <row r="120" spans="1:19" s="22" customFormat="1">
      <c r="A120" s="95">
        <v>115</v>
      </c>
      <c r="B120" s="109" t="s">
        <v>328</v>
      </c>
      <c r="C120" s="107" t="s">
        <v>265</v>
      </c>
      <c r="D120" s="96"/>
      <c r="E120" s="97">
        <f t="shared" si="8"/>
        <v>750000</v>
      </c>
      <c r="F120" s="98">
        <f t="shared" si="9"/>
        <v>625000</v>
      </c>
      <c r="G120" s="99">
        <f t="shared" si="10"/>
        <v>500000</v>
      </c>
      <c r="H120" s="97">
        <f t="shared" si="7"/>
        <v>1500000</v>
      </c>
      <c r="I120" s="98">
        <f t="shared" si="11"/>
        <v>1250000</v>
      </c>
      <c r="J120" s="99">
        <f t="shared" si="12"/>
        <v>1000000</v>
      </c>
      <c r="K120" s="97"/>
      <c r="L120" s="102"/>
      <c r="M120" s="103"/>
      <c r="N120" s="97"/>
      <c r="O120" s="102"/>
      <c r="P120" s="103"/>
      <c r="Q120" s="100" t="s">
        <v>248</v>
      </c>
      <c r="R120" s="107" t="s">
        <v>396</v>
      </c>
      <c r="S120" s="101">
        <v>10</v>
      </c>
    </row>
    <row r="121" spans="1:19" s="22" customFormat="1">
      <c r="A121" s="95">
        <v>116</v>
      </c>
      <c r="B121" s="109" t="s">
        <v>329</v>
      </c>
      <c r="C121" s="107" t="s">
        <v>260</v>
      </c>
      <c r="D121" s="96"/>
      <c r="E121" s="97">
        <f t="shared" si="8"/>
        <v>1875000</v>
      </c>
      <c r="F121" s="98">
        <f t="shared" si="9"/>
        <v>1562500</v>
      </c>
      <c r="G121" s="99">
        <f t="shared" si="10"/>
        <v>1250000</v>
      </c>
      <c r="H121" s="97">
        <f t="shared" si="7"/>
        <v>3750000</v>
      </c>
      <c r="I121" s="98">
        <f t="shared" si="11"/>
        <v>3125000</v>
      </c>
      <c r="J121" s="99">
        <f t="shared" si="12"/>
        <v>2500000</v>
      </c>
      <c r="K121" s="97"/>
      <c r="L121" s="102"/>
      <c r="M121" s="103"/>
      <c r="N121" s="97"/>
      <c r="O121" s="102"/>
      <c r="P121" s="103"/>
      <c r="Q121" s="100" t="s">
        <v>248</v>
      </c>
      <c r="R121" s="107" t="s">
        <v>396</v>
      </c>
      <c r="S121" s="101">
        <v>25</v>
      </c>
    </row>
    <row r="122" spans="1:19" s="22" customFormat="1">
      <c r="A122" s="95">
        <v>117</v>
      </c>
      <c r="B122" s="109" t="s">
        <v>330</v>
      </c>
      <c r="C122" s="107" t="s">
        <v>285</v>
      </c>
      <c r="D122" s="96"/>
      <c r="E122" s="97">
        <f t="shared" si="8"/>
        <v>2625000</v>
      </c>
      <c r="F122" s="98">
        <f t="shared" si="9"/>
        <v>2187500</v>
      </c>
      <c r="G122" s="99">
        <f t="shared" si="10"/>
        <v>1750000</v>
      </c>
      <c r="H122" s="97">
        <f t="shared" si="7"/>
        <v>5250000</v>
      </c>
      <c r="I122" s="98">
        <f t="shared" si="11"/>
        <v>4375000</v>
      </c>
      <c r="J122" s="99">
        <f t="shared" si="12"/>
        <v>3500000</v>
      </c>
      <c r="K122" s="97"/>
      <c r="L122" s="102"/>
      <c r="M122" s="103"/>
      <c r="N122" s="97"/>
      <c r="O122" s="102"/>
      <c r="P122" s="103"/>
      <c r="Q122" s="100" t="s">
        <v>248</v>
      </c>
      <c r="R122" s="107" t="s">
        <v>396</v>
      </c>
      <c r="S122" s="101">
        <v>35</v>
      </c>
    </row>
    <row r="123" spans="1:19" s="22" customFormat="1">
      <c r="A123" s="95">
        <v>118</v>
      </c>
      <c r="B123" s="109" t="s">
        <v>331</v>
      </c>
      <c r="C123" s="107" t="s">
        <v>274</v>
      </c>
      <c r="D123" s="96"/>
      <c r="E123" s="97">
        <f t="shared" si="8"/>
        <v>3750000</v>
      </c>
      <c r="F123" s="98">
        <f t="shared" si="9"/>
        <v>3125000</v>
      </c>
      <c r="G123" s="99">
        <f t="shared" si="10"/>
        <v>2500000</v>
      </c>
      <c r="H123" s="97">
        <f t="shared" si="7"/>
        <v>7500000</v>
      </c>
      <c r="I123" s="98">
        <f t="shared" si="11"/>
        <v>6250000</v>
      </c>
      <c r="J123" s="99">
        <f t="shared" si="12"/>
        <v>5000000</v>
      </c>
      <c r="K123" s="97"/>
      <c r="L123" s="102"/>
      <c r="M123" s="103"/>
      <c r="N123" s="97"/>
      <c r="O123" s="102"/>
      <c r="P123" s="103"/>
      <c r="Q123" s="100" t="s">
        <v>248</v>
      </c>
      <c r="R123" s="107" t="s">
        <v>396</v>
      </c>
      <c r="S123" s="101">
        <v>50</v>
      </c>
    </row>
    <row r="124" spans="1:19" s="22" customFormat="1">
      <c r="A124" s="95">
        <v>119</v>
      </c>
      <c r="B124" s="109" t="s">
        <v>336</v>
      </c>
      <c r="C124" s="107" t="s">
        <v>366</v>
      </c>
      <c r="D124" s="96"/>
      <c r="E124" s="97">
        <f t="shared" si="8"/>
        <v>5250000</v>
      </c>
      <c r="F124" s="98">
        <f t="shared" si="9"/>
        <v>4375000</v>
      </c>
      <c r="G124" s="99">
        <f t="shared" si="10"/>
        <v>3500000</v>
      </c>
      <c r="H124" s="97">
        <f t="shared" si="7"/>
        <v>10500000</v>
      </c>
      <c r="I124" s="98">
        <f t="shared" si="11"/>
        <v>8750000</v>
      </c>
      <c r="J124" s="99">
        <f t="shared" si="12"/>
        <v>7000000</v>
      </c>
      <c r="K124" s="97"/>
      <c r="L124" s="102"/>
      <c r="M124" s="103"/>
      <c r="N124" s="97"/>
      <c r="O124" s="102"/>
      <c r="P124" s="103"/>
      <c r="Q124" s="100" t="s">
        <v>332</v>
      </c>
      <c r="R124" s="107" t="s">
        <v>103</v>
      </c>
      <c r="S124" s="101">
        <v>70</v>
      </c>
    </row>
    <row r="125" spans="1:19" s="22" customFormat="1">
      <c r="A125" s="95">
        <v>120</v>
      </c>
      <c r="B125" s="109" t="s">
        <v>337</v>
      </c>
      <c r="C125" s="107" t="s">
        <v>386</v>
      </c>
      <c r="D125" s="96"/>
      <c r="E125" s="97">
        <f t="shared" si="8"/>
        <v>6000000</v>
      </c>
      <c r="F125" s="98">
        <f t="shared" si="9"/>
        <v>5000000</v>
      </c>
      <c r="G125" s="99">
        <f t="shared" si="10"/>
        <v>4000000</v>
      </c>
      <c r="H125" s="97">
        <f t="shared" si="7"/>
        <v>12000000</v>
      </c>
      <c r="I125" s="98">
        <f t="shared" si="11"/>
        <v>10000000</v>
      </c>
      <c r="J125" s="99">
        <f t="shared" si="12"/>
        <v>8000000</v>
      </c>
      <c r="K125" s="97"/>
      <c r="L125" s="102"/>
      <c r="M125" s="103"/>
      <c r="N125" s="97"/>
      <c r="O125" s="102"/>
      <c r="P125" s="103"/>
      <c r="Q125" s="100" t="s">
        <v>332</v>
      </c>
      <c r="R125" s="107" t="s">
        <v>103</v>
      </c>
      <c r="S125" s="101">
        <v>80</v>
      </c>
    </row>
    <row r="126" spans="1:19" s="22" customFormat="1">
      <c r="A126" s="95">
        <v>121</v>
      </c>
      <c r="B126" s="109" t="s">
        <v>338</v>
      </c>
      <c r="C126" s="107" t="s">
        <v>373</v>
      </c>
      <c r="D126" s="96"/>
      <c r="E126" s="97">
        <f t="shared" si="8"/>
        <v>6750000</v>
      </c>
      <c r="F126" s="98">
        <f t="shared" si="9"/>
        <v>5625000</v>
      </c>
      <c r="G126" s="99">
        <f t="shared" si="10"/>
        <v>4500000</v>
      </c>
      <c r="H126" s="97">
        <f t="shared" si="7"/>
        <v>13500000</v>
      </c>
      <c r="I126" s="98">
        <f t="shared" si="11"/>
        <v>11250000</v>
      </c>
      <c r="J126" s="99">
        <f t="shared" si="12"/>
        <v>9000000</v>
      </c>
      <c r="K126" s="97"/>
      <c r="L126" s="102"/>
      <c r="M126" s="103"/>
      <c r="N126" s="97"/>
      <c r="O126" s="102"/>
      <c r="P126" s="103"/>
      <c r="Q126" s="100" t="s">
        <v>332</v>
      </c>
      <c r="R126" s="107" t="s">
        <v>103</v>
      </c>
      <c r="S126" s="101">
        <v>90</v>
      </c>
    </row>
    <row r="127" spans="1:19" s="22" customFormat="1">
      <c r="A127" s="95">
        <v>122</v>
      </c>
      <c r="B127" s="109" t="s">
        <v>339</v>
      </c>
      <c r="C127" s="107" t="s">
        <v>367</v>
      </c>
      <c r="D127" s="96"/>
      <c r="E127" s="97">
        <f t="shared" si="8"/>
        <v>5250000</v>
      </c>
      <c r="F127" s="98">
        <f t="shared" si="9"/>
        <v>4375000</v>
      </c>
      <c r="G127" s="99">
        <f t="shared" si="10"/>
        <v>3500000</v>
      </c>
      <c r="H127" s="97">
        <f t="shared" si="7"/>
        <v>10500000</v>
      </c>
      <c r="I127" s="98">
        <f t="shared" si="11"/>
        <v>8750000</v>
      </c>
      <c r="J127" s="99">
        <f t="shared" si="12"/>
        <v>7000000</v>
      </c>
      <c r="K127" s="97"/>
      <c r="L127" s="102"/>
      <c r="M127" s="103"/>
      <c r="N127" s="97"/>
      <c r="O127" s="102"/>
      <c r="P127" s="103"/>
      <c r="Q127" s="100" t="s">
        <v>332</v>
      </c>
      <c r="R127" s="107" t="s">
        <v>103</v>
      </c>
      <c r="S127" s="101">
        <v>70</v>
      </c>
    </row>
    <row r="128" spans="1:19" s="22" customFormat="1">
      <c r="A128" s="95">
        <v>123</v>
      </c>
      <c r="B128" s="109" t="s">
        <v>340</v>
      </c>
      <c r="C128" s="107" t="s">
        <v>385</v>
      </c>
      <c r="D128" s="96"/>
      <c r="E128" s="97">
        <f t="shared" si="8"/>
        <v>6000000</v>
      </c>
      <c r="F128" s="98">
        <f t="shared" si="9"/>
        <v>5000000</v>
      </c>
      <c r="G128" s="99">
        <f t="shared" si="10"/>
        <v>4000000</v>
      </c>
      <c r="H128" s="97">
        <f t="shared" si="7"/>
        <v>12000000</v>
      </c>
      <c r="I128" s="98">
        <f t="shared" si="11"/>
        <v>10000000</v>
      </c>
      <c r="J128" s="99">
        <f t="shared" si="12"/>
        <v>8000000</v>
      </c>
      <c r="K128" s="97"/>
      <c r="L128" s="102"/>
      <c r="M128" s="103"/>
      <c r="N128" s="97"/>
      <c r="O128" s="102"/>
      <c r="P128" s="103"/>
      <c r="Q128" s="100" t="s">
        <v>332</v>
      </c>
      <c r="R128" s="107" t="s">
        <v>103</v>
      </c>
      <c r="S128" s="101">
        <v>80</v>
      </c>
    </row>
    <row r="129" spans="1:19" s="22" customFormat="1">
      <c r="A129" s="95">
        <v>124</v>
      </c>
      <c r="B129" s="109" t="s">
        <v>341</v>
      </c>
      <c r="C129" s="107" t="s">
        <v>374</v>
      </c>
      <c r="D129" s="96"/>
      <c r="E129" s="97">
        <f t="shared" si="8"/>
        <v>6750000</v>
      </c>
      <c r="F129" s="98">
        <f t="shared" si="9"/>
        <v>5625000</v>
      </c>
      <c r="G129" s="99">
        <f t="shared" si="10"/>
        <v>4500000</v>
      </c>
      <c r="H129" s="97">
        <f t="shared" si="7"/>
        <v>13500000</v>
      </c>
      <c r="I129" s="98">
        <f t="shared" si="11"/>
        <v>11250000</v>
      </c>
      <c r="J129" s="99">
        <f t="shared" si="12"/>
        <v>9000000</v>
      </c>
      <c r="K129" s="97"/>
      <c r="L129" s="102"/>
      <c r="M129" s="103"/>
      <c r="N129" s="97"/>
      <c r="O129" s="102"/>
      <c r="P129" s="103"/>
      <c r="Q129" s="100" t="s">
        <v>332</v>
      </c>
      <c r="R129" s="107" t="s">
        <v>103</v>
      </c>
      <c r="S129" s="101">
        <v>90</v>
      </c>
    </row>
    <row r="130" spans="1:19" s="22" customFormat="1">
      <c r="A130" s="95">
        <v>125</v>
      </c>
      <c r="B130" s="109" t="s">
        <v>342</v>
      </c>
      <c r="C130" s="107" t="s">
        <v>368</v>
      </c>
      <c r="D130" s="96"/>
      <c r="E130" s="97">
        <f t="shared" si="8"/>
        <v>8250000</v>
      </c>
      <c r="F130" s="98">
        <f t="shared" si="9"/>
        <v>6875000</v>
      </c>
      <c r="G130" s="99">
        <f t="shared" si="10"/>
        <v>5500000</v>
      </c>
      <c r="H130" s="97">
        <f t="shared" si="7"/>
        <v>16500000</v>
      </c>
      <c r="I130" s="98">
        <f t="shared" si="11"/>
        <v>13750000</v>
      </c>
      <c r="J130" s="99">
        <f t="shared" si="12"/>
        <v>11000000</v>
      </c>
      <c r="K130" s="97"/>
      <c r="L130" s="102"/>
      <c r="M130" s="103"/>
      <c r="N130" s="97"/>
      <c r="O130" s="102"/>
      <c r="P130" s="103"/>
      <c r="Q130" s="100" t="s">
        <v>332</v>
      </c>
      <c r="R130" s="107" t="s">
        <v>103</v>
      </c>
      <c r="S130" s="101">
        <v>110</v>
      </c>
    </row>
    <row r="131" spans="1:19" s="22" customFormat="1">
      <c r="A131" s="95">
        <v>126</v>
      </c>
      <c r="B131" s="109" t="s">
        <v>343</v>
      </c>
      <c r="C131" s="107" t="s">
        <v>384</v>
      </c>
      <c r="D131" s="96"/>
      <c r="E131" s="97">
        <f t="shared" si="8"/>
        <v>9000000</v>
      </c>
      <c r="F131" s="98">
        <f t="shared" si="9"/>
        <v>7500000</v>
      </c>
      <c r="G131" s="99">
        <f t="shared" si="10"/>
        <v>6000000</v>
      </c>
      <c r="H131" s="97">
        <f t="shared" si="7"/>
        <v>18000000</v>
      </c>
      <c r="I131" s="98">
        <f t="shared" si="11"/>
        <v>15000000</v>
      </c>
      <c r="J131" s="99">
        <f t="shared" si="12"/>
        <v>12000000</v>
      </c>
      <c r="K131" s="97"/>
      <c r="L131" s="102"/>
      <c r="M131" s="103"/>
      <c r="N131" s="97"/>
      <c r="O131" s="102"/>
      <c r="P131" s="103"/>
      <c r="Q131" s="100" t="s">
        <v>332</v>
      </c>
      <c r="R131" s="107" t="s">
        <v>103</v>
      </c>
      <c r="S131" s="101">
        <v>120</v>
      </c>
    </row>
    <row r="132" spans="1:19" s="22" customFormat="1">
      <c r="A132" s="95">
        <v>127</v>
      </c>
      <c r="B132" s="109" t="s">
        <v>344</v>
      </c>
      <c r="C132" s="107" t="s">
        <v>375</v>
      </c>
      <c r="D132" s="96"/>
      <c r="E132" s="97">
        <f t="shared" si="8"/>
        <v>11250000</v>
      </c>
      <c r="F132" s="98">
        <f t="shared" si="9"/>
        <v>9375000</v>
      </c>
      <c r="G132" s="99">
        <f t="shared" si="10"/>
        <v>7500000</v>
      </c>
      <c r="H132" s="97">
        <f t="shared" si="7"/>
        <v>22500000</v>
      </c>
      <c r="I132" s="98">
        <f t="shared" si="11"/>
        <v>18750000</v>
      </c>
      <c r="J132" s="99">
        <f t="shared" si="12"/>
        <v>15000000</v>
      </c>
      <c r="K132" s="97"/>
      <c r="L132" s="102"/>
      <c r="M132" s="103"/>
      <c r="N132" s="97"/>
      <c r="O132" s="102"/>
      <c r="P132" s="103"/>
      <c r="Q132" s="100" t="s">
        <v>332</v>
      </c>
      <c r="R132" s="107" t="s">
        <v>103</v>
      </c>
      <c r="S132" s="101">
        <v>150</v>
      </c>
    </row>
    <row r="133" spans="1:19" s="22" customFormat="1">
      <c r="A133" s="95">
        <v>128</v>
      </c>
      <c r="B133" s="109" t="s">
        <v>345</v>
      </c>
      <c r="C133" s="107" t="s">
        <v>370</v>
      </c>
      <c r="D133" s="96"/>
      <c r="E133" s="97">
        <f t="shared" si="8"/>
        <v>750000</v>
      </c>
      <c r="F133" s="98">
        <f t="shared" si="9"/>
        <v>625000</v>
      </c>
      <c r="G133" s="99">
        <f t="shared" si="10"/>
        <v>500000</v>
      </c>
      <c r="H133" s="97">
        <f t="shared" si="7"/>
        <v>1500000</v>
      </c>
      <c r="I133" s="98">
        <f t="shared" si="11"/>
        <v>1250000</v>
      </c>
      <c r="J133" s="99">
        <f t="shared" si="12"/>
        <v>1000000</v>
      </c>
      <c r="K133" s="97"/>
      <c r="L133" s="102"/>
      <c r="M133" s="103"/>
      <c r="N133" s="97"/>
      <c r="O133" s="102"/>
      <c r="P133" s="103"/>
      <c r="Q133" s="100" t="s">
        <v>332</v>
      </c>
      <c r="R133" s="107" t="s">
        <v>103</v>
      </c>
      <c r="S133" s="101">
        <v>10</v>
      </c>
    </row>
    <row r="134" spans="1:19" s="22" customFormat="1">
      <c r="A134" s="95">
        <v>129</v>
      </c>
      <c r="B134" s="109" t="s">
        <v>346</v>
      </c>
      <c r="C134" s="107" t="s">
        <v>383</v>
      </c>
      <c r="D134" s="96"/>
      <c r="E134" s="97">
        <f t="shared" si="8"/>
        <v>1125000</v>
      </c>
      <c r="F134" s="98">
        <f t="shared" si="9"/>
        <v>937500</v>
      </c>
      <c r="G134" s="99">
        <f t="shared" si="10"/>
        <v>750000</v>
      </c>
      <c r="H134" s="97">
        <f t="shared" si="7"/>
        <v>2250000</v>
      </c>
      <c r="I134" s="98">
        <f t="shared" si="11"/>
        <v>1875000</v>
      </c>
      <c r="J134" s="99">
        <f t="shared" si="12"/>
        <v>1500000</v>
      </c>
      <c r="K134" s="97"/>
      <c r="L134" s="102"/>
      <c r="M134" s="103"/>
      <c r="N134" s="97"/>
      <c r="O134" s="102"/>
      <c r="P134" s="103"/>
      <c r="Q134" s="100" t="s">
        <v>332</v>
      </c>
      <c r="R134" s="107" t="s">
        <v>103</v>
      </c>
      <c r="S134" s="101">
        <v>15</v>
      </c>
    </row>
    <row r="135" spans="1:19" s="22" customFormat="1">
      <c r="A135" s="95">
        <v>130</v>
      </c>
      <c r="B135" s="109" t="s">
        <v>347</v>
      </c>
      <c r="C135" s="107" t="s">
        <v>377</v>
      </c>
      <c r="D135" s="96"/>
      <c r="E135" s="97">
        <f t="shared" si="8"/>
        <v>1500000</v>
      </c>
      <c r="F135" s="98">
        <f t="shared" si="9"/>
        <v>1250000</v>
      </c>
      <c r="G135" s="99">
        <f t="shared" si="10"/>
        <v>1000000</v>
      </c>
      <c r="H135" s="97">
        <f t="shared" si="7"/>
        <v>3000000</v>
      </c>
      <c r="I135" s="98">
        <f t="shared" si="11"/>
        <v>2500000</v>
      </c>
      <c r="J135" s="99">
        <f t="shared" si="12"/>
        <v>2000000</v>
      </c>
      <c r="K135" s="97"/>
      <c r="L135" s="102"/>
      <c r="M135" s="103"/>
      <c r="N135" s="97"/>
      <c r="O135" s="102"/>
      <c r="P135" s="103"/>
      <c r="Q135" s="100" t="s">
        <v>332</v>
      </c>
      <c r="R135" s="107" t="s">
        <v>103</v>
      </c>
      <c r="S135" s="101">
        <v>20</v>
      </c>
    </row>
    <row r="136" spans="1:19" s="22" customFormat="1">
      <c r="A136" s="95">
        <v>131</v>
      </c>
      <c r="B136" s="109" t="s">
        <v>348</v>
      </c>
      <c r="C136" s="107" t="s">
        <v>378</v>
      </c>
      <c r="D136" s="96"/>
      <c r="E136" s="97">
        <f t="shared" si="8"/>
        <v>187500</v>
      </c>
      <c r="F136" s="98">
        <f t="shared" si="9"/>
        <v>156250</v>
      </c>
      <c r="G136" s="99">
        <f t="shared" si="10"/>
        <v>125000</v>
      </c>
      <c r="H136" s="97">
        <f t="shared" si="7"/>
        <v>375000</v>
      </c>
      <c r="I136" s="98">
        <f t="shared" si="11"/>
        <v>312500</v>
      </c>
      <c r="J136" s="99">
        <f t="shared" si="12"/>
        <v>250000</v>
      </c>
      <c r="K136" s="97"/>
      <c r="L136" s="102"/>
      <c r="M136" s="103"/>
      <c r="N136" s="97"/>
      <c r="O136" s="102"/>
      <c r="P136" s="103"/>
      <c r="Q136" s="100" t="s">
        <v>332</v>
      </c>
      <c r="R136" s="107" t="s">
        <v>103</v>
      </c>
      <c r="S136" s="101">
        <v>2.5</v>
      </c>
    </row>
    <row r="137" spans="1:19" s="22" customFormat="1">
      <c r="A137" s="95">
        <v>132</v>
      </c>
      <c r="B137" s="109" t="s">
        <v>349</v>
      </c>
      <c r="C137" s="107" t="s">
        <v>379</v>
      </c>
      <c r="D137" s="96"/>
      <c r="E137" s="97">
        <f t="shared" si="8"/>
        <v>225000</v>
      </c>
      <c r="F137" s="98">
        <f t="shared" si="9"/>
        <v>187500</v>
      </c>
      <c r="G137" s="99">
        <f t="shared" si="10"/>
        <v>150000</v>
      </c>
      <c r="H137" s="97">
        <f t="shared" si="7"/>
        <v>450000</v>
      </c>
      <c r="I137" s="98">
        <f t="shared" si="11"/>
        <v>375000</v>
      </c>
      <c r="J137" s="99">
        <f t="shared" si="12"/>
        <v>300000</v>
      </c>
      <c r="K137" s="97"/>
      <c r="L137" s="102"/>
      <c r="M137" s="103"/>
      <c r="N137" s="97"/>
      <c r="O137" s="102"/>
      <c r="P137" s="103"/>
      <c r="Q137" s="100" t="s">
        <v>332</v>
      </c>
      <c r="R137" s="107" t="s">
        <v>103</v>
      </c>
      <c r="S137" s="101">
        <v>3</v>
      </c>
    </row>
    <row r="138" spans="1:19" s="22" customFormat="1">
      <c r="A138" s="95">
        <v>133</v>
      </c>
      <c r="B138" s="109" t="s">
        <v>350</v>
      </c>
      <c r="C138" s="107" t="s">
        <v>364</v>
      </c>
      <c r="D138" s="96"/>
      <c r="E138" s="97">
        <f t="shared" si="8"/>
        <v>225000</v>
      </c>
      <c r="F138" s="98">
        <f t="shared" si="9"/>
        <v>187500</v>
      </c>
      <c r="G138" s="99">
        <f t="shared" si="10"/>
        <v>150000</v>
      </c>
      <c r="H138" s="97">
        <f t="shared" ref="H138:H148" si="13">H$3*S138</f>
        <v>450000</v>
      </c>
      <c r="I138" s="98">
        <f t="shared" si="11"/>
        <v>375000</v>
      </c>
      <c r="J138" s="99">
        <f t="shared" si="12"/>
        <v>300000</v>
      </c>
      <c r="K138" s="97"/>
      <c r="L138" s="102"/>
      <c r="M138" s="103"/>
      <c r="N138" s="97"/>
      <c r="O138" s="102"/>
      <c r="P138" s="103"/>
      <c r="Q138" s="100" t="s">
        <v>332</v>
      </c>
      <c r="R138" s="107" t="s">
        <v>103</v>
      </c>
      <c r="S138" s="101">
        <v>3</v>
      </c>
    </row>
    <row r="139" spans="1:19" s="22" customFormat="1">
      <c r="A139" s="95">
        <v>134</v>
      </c>
      <c r="B139" s="109" t="s">
        <v>351</v>
      </c>
      <c r="C139" s="107" t="s">
        <v>380</v>
      </c>
      <c r="D139" s="96"/>
      <c r="E139" s="97">
        <f t="shared" ref="E139:E149" si="14">E$3*S139</f>
        <v>375000</v>
      </c>
      <c r="F139" s="98">
        <f t="shared" ref="F139:F149" si="15">F$3*S139</f>
        <v>312500</v>
      </c>
      <c r="G139" s="99">
        <f t="shared" ref="G139:G149" si="16">G$3*S139</f>
        <v>250000</v>
      </c>
      <c r="H139" s="97">
        <f t="shared" si="13"/>
        <v>750000</v>
      </c>
      <c r="I139" s="98">
        <f t="shared" ref="I139:I142" si="17">I$3*S139</f>
        <v>625000</v>
      </c>
      <c r="J139" s="99">
        <f t="shared" ref="J139:J149" si="18">J$3*S139</f>
        <v>500000</v>
      </c>
      <c r="K139" s="97"/>
      <c r="L139" s="102"/>
      <c r="M139" s="103"/>
      <c r="N139" s="97"/>
      <c r="O139" s="102"/>
      <c r="P139" s="103"/>
      <c r="Q139" s="100" t="s">
        <v>332</v>
      </c>
      <c r="R139" s="107" t="s">
        <v>103</v>
      </c>
      <c r="S139" s="101">
        <v>5</v>
      </c>
    </row>
    <row r="140" spans="1:19" s="22" customFormat="1">
      <c r="A140" s="95">
        <v>135</v>
      </c>
      <c r="B140" s="109" t="s">
        <v>387</v>
      </c>
      <c r="C140" s="107" t="s">
        <v>371</v>
      </c>
      <c r="D140" s="96"/>
      <c r="E140" s="97">
        <f t="shared" si="14"/>
        <v>750000</v>
      </c>
      <c r="F140" s="98">
        <f t="shared" si="15"/>
        <v>625000</v>
      </c>
      <c r="G140" s="99">
        <f t="shared" si="16"/>
        <v>500000</v>
      </c>
      <c r="H140" s="97">
        <f t="shared" si="13"/>
        <v>1500000</v>
      </c>
      <c r="I140" s="98">
        <f t="shared" si="17"/>
        <v>1250000</v>
      </c>
      <c r="J140" s="99">
        <f t="shared" si="18"/>
        <v>1000000</v>
      </c>
      <c r="K140" s="97"/>
      <c r="L140" s="102"/>
      <c r="M140" s="103"/>
      <c r="N140" s="97"/>
      <c r="O140" s="102"/>
      <c r="P140" s="103"/>
      <c r="Q140" s="100" t="s">
        <v>332</v>
      </c>
      <c r="R140" s="107" t="s">
        <v>103</v>
      </c>
      <c r="S140" s="101">
        <v>10</v>
      </c>
    </row>
    <row r="141" spans="1:19" s="22" customFormat="1">
      <c r="A141" s="95">
        <v>136</v>
      </c>
      <c r="B141" s="109" t="s">
        <v>388</v>
      </c>
      <c r="C141" s="107" t="s">
        <v>365</v>
      </c>
      <c r="D141" s="96"/>
      <c r="E141" s="97">
        <f t="shared" si="14"/>
        <v>375000</v>
      </c>
      <c r="F141" s="98">
        <f t="shared" si="15"/>
        <v>312500</v>
      </c>
      <c r="G141" s="99">
        <f t="shared" si="16"/>
        <v>250000</v>
      </c>
      <c r="H141" s="97">
        <f t="shared" si="13"/>
        <v>750000</v>
      </c>
      <c r="I141" s="98">
        <f t="shared" si="17"/>
        <v>625000</v>
      </c>
      <c r="J141" s="99">
        <f t="shared" si="18"/>
        <v>500000</v>
      </c>
      <c r="K141" s="97"/>
      <c r="L141" s="102"/>
      <c r="M141" s="103"/>
      <c r="N141" s="97"/>
      <c r="O141" s="102"/>
      <c r="P141" s="103"/>
      <c r="Q141" s="100" t="s">
        <v>332</v>
      </c>
      <c r="R141" s="107" t="s">
        <v>103</v>
      </c>
      <c r="S141" s="101">
        <v>5</v>
      </c>
    </row>
    <row r="142" spans="1:19" s="22" customFormat="1">
      <c r="A142" s="95">
        <v>137</v>
      </c>
      <c r="B142" s="109" t="s">
        <v>389</v>
      </c>
      <c r="C142" s="107" t="s">
        <v>382</v>
      </c>
      <c r="D142" s="96"/>
      <c r="E142" s="97">
        <f t="shared" si="14"/>
        <v>750000</v>
      </c>
      <c r="F142" s="98">
        <f t="shared" si="15"/>
        <v>625000</v>
      </c>
      <c r="G142" s="99">
        <f t="shared" si="16"/>
        <v>500000</v>
      </c>
      <c r="H142" s="97">
        <f t="shared" si="13"/>
        <v>1500000</v>
      </c>
      <c r="I142" s="98">
        <f t="shared" si="17"/>
        <v>1250000</v>
      </c>
      <c r="J142" s="99">
        <f t="shared" si="18"/>
        <v>1000000</v>
      </c>
      <c r="K142" s="97"/>
      <c r="L142" s="102"/>
      <c r="M142" s="103"/>
      <c r="N142" s="97"/>
      <c r="O142" s="102"/>
      <c r="P142" s="103"/>
      <c r="Q142" s="100" t="s">
        <v>332</v>
      </c>
      <c r="R142" s="107" t="s">
        <v>103</v>
      </c>
      <c r="S142" s="101">
        <v>10</v>
      </c>
    </row>
    <row r="143" spans="1:19" s="22" customFormat="1">
      <c r="A143" s="95">
        <v>138</v>
      </c>
      <c r="B143" s="109" t="s">
        <v>390</v>
      </c>
      <c r="C143" s="107" t="s">
        <v>372</v>
      </c>
      <c r="D143" s="96"/>
      <c r="E143" s="97">
        <f t="shared" si="14"/>
        <v>1500000</v>
      </c>
      <c r="F143" s="98">
        <f t="shared" si="15"/>
        <v>1250000</v>
      </c>
      <c r="G143" s="99">
        <f t="shared" si="16"/>
        <v>1000000</v>
      </c>
      <c r="H143" s="97">
        <f t="shared" si="13"/>
        <v>3000000</v>
      </c>
      <c r="I143" s="98">
        <f>I$3*S143</f>
        <v>2500000</v>
      </c>
      <c r="J143" s="99">
        <f t="shared" si="18"/>
        <v>2000000</v>
      </c>
      <c r="K143" s="97"/>
      <c r="L143" s="102"/>
      <c r="M143" s="103"/>
      <c r="N143" s="97"/>
      <c r="O143" s="102"/>
      <c r="P143" s="103"/>
      <c r="Q143" s="100" t="s">
        <v>332</v>
      </c>
      <c r="R143" s="107" t="s">
        <v>103</v>
      </c>
      <c r="S143" s="101">
        <v>20</v>
      </c>
    </row>
    <row r="144" spans="1:19" s="22" customFormat="1">
      <c r="A144" s="95">
        <v>139</v>
      </c>
      <c r="B144" s="109" t="s">
        <v>391</v>
      </c>
      <c r="C144" s="107" t="s">
        <v>369</v>
      </c>
      <c r="D144" s="96" t="s">
        <v>111</v>
      </c>
      <c r="E144" s="97">
        <f t="shared" si="14"/>
        <v>1500000</v>
      </c>
      <c r="F144" s="98">
        <f t="shared" si="15"/>
        <v>1250000</v>
      </c>
      <c r="G144" s="99">
        <f t="shared" si="16"/>
        <v>1000000</v>
      </c>
      <c r="H144" s="97">
        <f t="shared" si="13"/>
        <v>3000000</v>
      </c>
      <c r="I144" s="98">
        <f t="shared" ref="I144:I149" si="19">I$3*S144</f>
        <v>2500000</v>
      </c>
      <c r="J144" s="99">
        <f t="shared" si="18"/>
        <v>2000000</v>
      </c>
      <c r="K144" s="97"/>
      <c r="L144" s="102"/>
      <c r="M144" s="103"/>
      <c r="N144" s="97"/>
      <c r="O144" s="102"/>
      <c r="P144" s="103"/>
      <c r="Q144" s="100" t="s">
        <v>332</v>
      </c>
      <c r="R144" s="107" t="s">
        <v>103</v>
      </c>
      <c r="S144" s="101">
        <v>20</v>
      </c>
    </row>
    <row r="145" spans="1:19" s="22" customFormat="1">
      <c r="A145" s="95">
        <v>140</v>
      </c>
      <c r="B145" s="109" t="s">
        <v>392</v>
      </c>
      <c r="C145" s="107" t="s">
        <v>381</v>
      </c>
      <c r="D145" s="96" t="s">
        <v>111</v>
      </c>
      <c r="E145" s="97">
        <f t="shared" si="14"/>
        <v>2250000</v>
      </c>
      <c r="F145" s="98">
        <f t="shared" si="15"/>
        <v>1875000</v>
      </c>
      <c r="G145" s="99">
        <f t="shared" si="16"/>
        <v>1500000</v>
      </c>
      <c r="H145" s="97">
        <f t="shared" si="13"/>
        <v>4500000</v>
      </c>
      <c r="I145" s="98">
        <f t="shared" si="19"/>
        <v>3750000</v>
      </c>
      <c r="J145" s="99">
        <f t="shared" si="18"/>
        <v>3000000</v>
      </c>
      <c r="K145" s="97"/>
      <c r="L145" s="102"/>
      <c r="M145" s="103"/>
      <c r="N145" s="97"/>
      <c r="O145" s="102"/>
      <c r="P145" s="103"/>
      <c r="Q145" s="100" t="s">
        <v>332</v>
      </c>
      <c r="R145" s="107" t="s">
        <v>103</v>
      </c>
      <c r="S145" s="101">
        <v>30</v>
      </c>
    </row>
    <row r="146" spans="1:19" s="22" customFormat="1">
      <c r="A146" s="95">
        <v>141</v>
      </c>
      <c r="B146" s="109" t="s">
        <v>393</v>
      </c>
      <c r="C146" s="107" t="s">
        <v>376</v>
      </c>
      <c r="D146" s="96" t="s">
        <v>111</v>
      </c>
      <c r="E146" s="97">
        <f t="shared" si="14"/>
        <v>2625000</v>
      </c>
      <c r="F146" s="98">
        <f t="shared" si="15"/>
        <v>2187500</v>
      </c>
      <c r="G146" s="99">
        <f t="shared" si="16"/>
        <v>1750000</v>
      </c>
      <c r="H146" s="97">
        <f t="shared" si="13"/>
        <v>5250000</v>
      </c>
      <c r="I146" s="98">
        <f t="shared" si="19"/>
        <v>4375000</v>
      </c>
      <c r="J146" s="99">
        <f t="shared" si="18"/>
        <v>3500000</v>
      </c>
      <c r="K146" s="97"/>
      <c r="L146" s="102"/>
      <c r="M146" s="103"/>
      <c r="N146" s="97"/>
      <c r="O146" s="102"/>
      <c r="P146" s="103"/>
      <c r="Q146" s="100" t="s">
        <v>332</v>
      </c>
      <c r="R146" s="107" t="s">
        <v>103</v>
      </c>
      <c r="S146" s="101">
        <v>35</v>
      </c>
    </row>
    <row r="147" spans="1:19" s="22" customFormat="1">
      <c r="A147" s="95">
        <v>142</v>
      </c>
      <c r="B147" s="109" t="s">
        <v>394</v>
      </c>
      <c r="C147" s="107" t="s">
        <v>104</v>
      </c>
      <c r="D147" s="96"/>
      <c r="E147" s="97">
        <f t="shared" si="14"/>
        <v>187500</v>
      </c>
      <c r="F147" s="98">
        <f t="shared" si="15"/>
        <v>156250</v>
      </c>
      <c r="G147" s="99">
        <f t="shared" si="16"/>
        <v>125000</v>
      </c>
      <c r="H147" s="97">
        <f t="shared" si="13"/>
        <v>375000</v>
      </c>
      <c r="I147" s="98">
        <f t="shared" si="19"/>
        <v>312500</v>
      </c>
      <c r="J147" s="99">
        <f t="shared" si="18"/>
        <v>250000</v>
      </c>
      <c r="K147" s="97"/>
      <c r="L147" s="102"/>
      <c r="M147" s="103"/>
      <c r="N147" s="97"/>
      <c r="O147" s="102"/>
      <c r="P147" s="103"/>
      <c r="Q147" s="100" t="s">
        <v>332</v>
      </c>
      <c r="R147" s="107" t="s">
        <v>103</v>
      </c>
      <c r="S147" s="101">
        <v>2.5</v>
      </c>
    </row>
    <row r="148" spans="1:19" s="22" customFormat="1">
      <c r="A148" s="95">
        <v>143</v>
      </c>
      <c r="B148" s="109" t="s">
        <v>334</v>
      </c>
      <c r="C148" s="107" t="s">
        <v>105</v>
      </c>
      <c r="D148" s="96"/>
      <c r="E148" s="97">
        <f t="shared" si="14"/>
        <v>75000</v>
      </c>
      <c r="F148" s="98">
        <f t="shared" si="15"/>
        <v>62500</v>
      </c>
      <c r="G148" s="99">
        <f t="shared" si="16"/>
        <v>50000</v>
      </c>
      <c r="H148" s="97">
        <f t="shared" si="13"/>
        <v>150000</v>
      </c>
      <c r="I148" s="98">
        <f t="shared" si="19"/>
        <v>125000</v>
      </c>
      <c r="J148" s="99">
        <f t="shared" si="18"/>
        <v>100000</v>
      </c>
      <c r="K148" s="97"/>
      <c r="L148" s="102"/>
      <c r="M148" s="103"/>
      <c r="N148" s="97"/>
      <c r="O148" s="102"/>
      <c r="P148" s="103"/>
      <c r="Q148" s="100" t="s">
        <v>333</v>
      </c>
      <c r="R148" s="107" t="s">
        <v>397</v>
      </c>
      <c r="S148" s="101">
        <v>1</v>
      </c>
    </row>
    <row r="149" spans="1:19" s="22" customFormat="1" ht="15.75" thickBot="1">
      <c r="A149" s="95">
        <v>144</v>
      </c>
      <c r="B149" s="109" t="s">
        <v>335</v>
      </c>
      <c r="C149" s="107" t="s">
        <v>106</v>
      </c>
      <c r="D149" s="96"/>
      <c r="E149" s="110">
        <f t="shared" si="14"/>
        <v>60000</v>
      </c>
      <c r="F149" s="111">
        <f t="shared" si="15"/>
        <v>50000</v>
      </c>
      <c r="G149" s="112">
        <f t="shared" si="16"/>
        <v>40000</v>
      </c>
      <c r="H149" s="110">
        <f>H$3*S149</f>
        <v>120000</v>
      </c>
      <c r="I149" s="111">
        <f t="shared" si="19"/>
        <v>100000</v>
      </c>
      <c r="J149" s="112">
        <f t="shared" si="18"/>
        <v>80000</v>
      </c>
      <c r="K149" s="110"/>
      <c r="L149" s="113"/>
      <c r="M149" s="114"/>
      <c r="N149" s="110"/>
      <c r="O149" s="113"/>
      <c r="P149" s="114"/>
      <c r="Q149" s="100" t="s">
        <v>333</v>
      </c>
      <c r="R149" s="107" t="s">
        <v>397</v>
      </c>
      <c r="S149" s="101">
        <v>0.8</v>
      </c>
    </row>
    <row r="150" spans="1:19" s="22" customFormat="1">
      <c r="A150" s="4" t="s">
        <v>30</v>
      </c>
      <c r="C150" s="78"/>
      <c r="D150" s="86"/>
      <c r="E150" s="73"/>
      <c r="F150" s="36"/>
      <c r="G150" s="36"/>
      <c r="H150" s="73"/>
      <c r="I150" s="36"/>
      <c r="J150" s="36"/>
      <c r="K150" s="73"/>
      <c r="L150" s="36"/>
      <c r="M150" s="36"/>
      <c r="N150" s="73"/>
      <c r="O150" s="36"/>
      <c r="P150" s="36"/>
      <c r="Q150" s="79"/>
      <c r="S150" s="82"/>
    </row>
    <row r="151" spans="1:19" s="22" customFormat="1">
      <c r="B151" s="83" t="s">
        <v>62</v>
      </c>
      <c r="C151" s="78"/>
      <c r="D151" s="87"/>
      <c r="E151" s="73"/>
      <c r="F151" s="36"/>
      <c r="G151" s="36"/>
      <c r="H151" s="73"/>
      <c r="I151" s="36"/>
      <c r="J151" s="36"/>
      <c r="K151" s="73"/>
      <c r="L151" s="36"/>
      <c r="M151" s="36"/>
      <c r="N151" s="73"/>
      <c r="O151" s="36"/>
      <c r="P151" s="36"/>
      <c r="Q151" s="79"/>
      <c r="S151" s="82"/>
    </row>
    <row r="152" spans="1:19">
      <c r="B152" s="26" t="s">
        <v>63</v>
      </c>
      <c r="D152" s="88"/>
      <c r="E152" s="13"/>
      <c r="F152" s="13"/>
      <c r="H152" s="13"/>
      <c r="I152" s="13"/>
      <c r="K152" s="13"/>
      <c r="L152" s="13"/>
      <c r="N152" s="13"/>
      <c r="O152" s="13"/>
    </row>
    <row r="153" spans="1:19">
      <c r="B153" s="26" t="s">
        <v>64</v>
      </c>
      <c r="D153" s="88"/>
      <c r="E153" s="19"/>
      <c r="G153" s="19"/>
      <c r="H153" s="19"/>
      <c r="J153" s="19"/>
      <c r="K153" s="19"/>
      <c r="M153" s="19"/>
      <c r="N153" s="19"/>
      <c r="P153" s="19"/>
    </row>
    <row r="154" spans="1:19">
      <c r="B154" s="26"/>
      <c r="D154" s="88"/>
      <c r="E154" s="19"/>
      <c r="G154" s="19"/>
      <c r="H154" s="19"/>
      <c r="J154" s="19"/>
      <c r="K154" s="19"/>
      <c r="M154" s="19"/>
      <c r="N154" s="19"/>
      <c r="P154" s="19"/>
    </row>
    <row r="155" spans="1:19">
      <c r="G155" s="19"/>
      <c r="J155" s="27" t="s">
        <v>31</v>
      </c>
      <c r="P155" s="27"/>
    </row>
    <row r="156" spans="1:19">
      <c r="C156" s="29" t="s">
        <v>38</v>
      </c>
      <c r="F156" s="27" t="s">
        <v>32</v>
      </c>
      <c r="G156" s="19"/>
      <c r="I156" s="27"/>
      <c r="J156" s="27" t="s">
        <v>37</v>
      </c>
      <c r="L156" s="27"/>
      <c r="O156" s="27"/>
      <c r="P156" s="27"/>
    </row>
    <row r="157" spans="1:19">
      <c r="C157" s="30"/>
      <c r="F157" s="6"/>
      <c r="G157" s="19"/>
      <c r="I157" s="6"/>
      <c r="J157" s="6"/>
      <c r="L157" s="6"/>
      <c r="O157" s="6"/>
      <c r="P157" s="6"/>
    </row>
    <row r="158" spans="1:19">
      <c r="C158" s="30"/>
      <c r="F158" s="6"/>
      <c r="G158" s="19"/>
      <c r="I158" s="6"/>
      <c r="J158" s="6"/>
      <c r="L158" s="6"/>
      <c r="O158" s="6"/>
      <c r="P158" s="6"/>
    </row>
    <row r="159" spans="1:19">
      <c r="C159" s="30"/>
      <c r="F159" s="6"/>
      <c r="G159" s="19"/>
      <c r="I159" s="6"/>
      <c r="J159" s="6"/>
      <c r="L159" s="6"/>
      <c r="O159" s="6"/>
      <c r="P159" s="6"/>
    </row>
    <row r="160" spans="1:19">
      <c r="C160" s="91" t="s">
        <v>35</v>
      </c>
      <c r="F160" s="28" t="s">
        <v>33</v>
      </c>
      <c r="G160" s="19"/>
      <c r="I160" s="28"/>
      <c r="J160" s="28" t="s">
        <v>33</v>
      </c>
      <c r="L160" s="28"/>
      <c r="O160" s="28"/>
      <c r="P160" s="28"/>
    </row>
    <row r="161" spans="3:16">
      <c r="C161" s="29" t="s">
        <v>34</v>
      </c>
      <c r="F161" s="27" t="s">
        <v>39</v>
      </c>
      <c r="G161" s="19"/>
      <c r="I161" s="27"/>
      <c r="J161" s="27" t="s">
        <v>36</v>
      </c>
      <c r="L161" s="27"/>
      <c r="O161" s="27"/>
      <c r="P161" s="27"/>
    </row>
  </sheetData>
  <sortState ref="A6:AA149">
    <sortCondition ref="B6:B149"/>
  </sortState>
  <mergeCells count="4">
    <mergeCell ref="E4:G4"/>
    <mergeCell ref="K4:M4"/>
    <mergeCell ref="N4:P4"/>
    <mergeCell ref="H4:J4"/>
  </mergeCells>
  <printOptions horizontalCentered="1"/>
  <pageMargins left="0.16" right="0.19" top="0.2" bottom="0.22" header="0.23" footer="0.19"/>
  <pageSetup paperSize="9" scale="8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workbookViewId="0">
      <pane xSplit="3" ySplit="5" topLeftCell="D6" activePane="bottomRight" state="frozen"/>
      <selection pane="topRight" activeCell="D1" sqref="D1"/>
      <selection pane="bottomLeft" activeCell="A5" sqref="A5"/>
      <selection pane="bottomRight" activeCell="O8" sqref="O8"/>
    </sheetView>
  </sheetViews>
  <sheetFormatPr defaultColWidth="9.140625" defaultRowHeight="15"/>
  <cols>
    <col min="1" max="1" width="3.85546875" style="2" bestFit="1" customWidth="1"/>
    <col min="2" max="2" width="9.7109375" style="2" customWidth="1"/>
    <col min="3" max="3" width="45" style="2" customWidth="1"/>
    <col min="4" max="4" width="9" style="19" bestFit="1" customWidth="1"/>
    <col min="5" max="5" width="10.28515625" style="6" customWidth="1"/>
    <col min="6" max="6" width="10.28515625" style="2" customWidth="1"/>
    <col min="7" max="7" width="10" style="12" bestFit="1" customWidth="1"/>
    <col min="8" max="8" width="10.28515625" style="6" customWidth="1"/>
    <col min="9" max="9" width="10.28515625" style="19" customWidth="1"/>
    <col min="10" max="10" width="9" style="12" customWidth="1"/>
    <col min="11" max="11" width="10.28515625" style="6" hidden="1" customWidth="1"/>
    <col min="12" max="12" width="10.28515625" style="19" hidden="1" customWidth="1"/>
    <col min="13" max="13" width="9" style="12" hidden="1" customWidth="1"/>
    <col min="14" max="14" width="6.85546875" style="1" bestFit="1" customWidth="1"/>
    <col min="15" max="15" width="11.42578125" style="2" bestFit="1" customWidth="1"/>
    <col min="16" max="16" width="13" style="62" bestFit="1" customWidth="1"/>
    <col min="17" max="19" width="13.28515625" style="2" bestFit="1" customWidth="1"/>
    <col min="20" max="16384" width="9.140625" style="2"/>
  </cols>
  <sheetData>
    <row r="1" spans="1:19" s="19" customFormat="1" ht="21">
      <c r="A1" s="25" t="s">
        <v>67</v>
      </c>
      <c r="E1" s="6"/>
      <c r="G1" s="12"/>
      <c r="H1" s="6"/>
      <c r="J1" s="12"/>
      <c r="K1" s="6"/>
      <c r="M1" s="12"/>
      <c r="N1" s="1"/>
      <c r="P1" s="62"/>
      <c r="R1" s="62"/>
      <c r="S1" s="12"/>
    </row>
    <row r="2" spans="1:19" s="61" customFormat="1">
      <c r="A2" s="58"/>
      <c r="B2" s="59"/>
      <c r="C2" s="59"/>
      <c r="D2" s="59"/>
      <c r="E2" s="60"/>
      <c r="F2" s="60"/>
      <c r="G2" s="60"/>
      <c r="H2" s="60"/>
      <c r="I2" s="60"/>
      <c r="J2" s="60"/>
      <c r="K2" s="60"/>
      <c r="L2" s="60"/>
      <c r="M2" s="60"/>
      <c r="N2" s="58"/>
      <c r="O2" s="59"/>
      <c r="P2" s="63"/>
      <c r="R2" s="80"/>
    </row>
    <row r="3" spans="1:19" ht="15.75" thickBot="1">
      <c r="A3" s="11"/>
      <c r="C3" s="14" t="s">
        <v>27</v>
      </c>
      <c r="D3" s="14"/>
      <c r="E3" s="23">
        <f>'TARIF DASAR KONSULTASI'!C9</f>
        <v>60000</v>
      </c>
      <c r="F3" s="24">
        <f>'TARIF DASAR KONSULTASI'!D9</f>
        <v>50000</v>
      </c>
      <c r="G3" s="15">
        <f>'TARIF DASAR KONSULTASI'!E9</f>
        <v>40000</v>
      </c>
      <c r="H3" s="16"/>
      <c r="I3" s="24"/>
      <c r="J3" s="15"/>
      <c r="K3" s="23"/>
      <c r="L3" s="24"/>
      <c r="M3" s="15"/>
    </row>
    <row r="4" spans="1:19" s="19" customFormat="1">
      <c r="A4" s="11"/>
      <c r="C4" s="14"/>
      <c r="D4" s="14"/>
      <c r="E4" s="168" t="s">
        <v>95</v>
      </c>
      <c r="F4" s="169"/>
      <c r="G4" s="170"/>
      <c r="H4" s="168" t="s">
        <v>96</v>
      </c>
      <c r="I4" s="169"/>
      <c r="J4" s="170"/>
      <c r="K4" s="168" t="s">
        <v>97</v>
      </c>
      <c r="L4" s="169"/>
      <c r="M4" s="170"/>
      <c r="N4" s="68"/>
      <c r="P4" s="62"/>
    </row>
    <row r="5" spans="1:19" s="9" customFormat="1" ht="45">
      <c r="A5" s="21" t="s">
        <v>0</v>
      </c>
      <c r="B5" s="21" t="s">
        <v>73</v>
      </c>
      <c r="C5" s="32" t="s">
        <v>1</v>
      </c>
      <c r="D5" s="115" t="s">
        <v>109</v>
      </c>
      <c r="E5" s="34" t="s">
        <v>61</v>
      </c>
      <c r="F5" s="21" t="s">
        <v>65</v>
      </c>
      <c r="G5" s="35" t="s">
        <v>66</v>
      </c>
      <c r="H5" s="34" t="s">
        <v>61</v>
      </c>
      <c r="I5" s="21" t="s">
        <v>65</v>
      </c>
      <c r="J5" s="35" t="s">
        <v>66</v>
      </c>
      <c r="K5" s="34" t="s">
        <v>61</v>
      </c>
      <c r="L5" s="21" t="s">
        <v>65</v>
      </c>
      <c r="M5" s="35" t="s">
        <v>66</v>
      </c>
      <c r="N5" s="33" t="s">
        <v>72</v>
      </c>
      <c r="O5" s="21" t="s">
        <v>71</v>
      </c>
      <c r="P5" s="64" t="s">
        <v>26</v>
      </c>
    </row>
    <row r="6" spans="1:19" s="44" customFormat="1">
      <c r="A6" s="8">
        <v>1</v>
      </c>
      <c r="B6" s="3" t="s">
        <v>5</v>
      </c>
      <c r="C6" s="37" t="s">
        <v>89</v>
      </c>
      <c r="D6" s="116"/>
      <c r="E6" s="41">
        <f>E$3*P6</f>
        <v>60000</v>
      </c>
      <c r="F6" s="42">
        <f>F$3*P6</f>
        <v>50000</v>
      </c>
      <c r="G6" s="43">
        <f t="shared" ref="G6:G32" si="0">G$3*P6</f>
        <v>40000</v>
      </c>
      <c r="H6" s="41"/>
      <c r="I6" s="42"/>
      <c r="J6" s="43"/>
      <c r="K6" s="41"/>
      <c r="L6" s="42"/>
      <c r="M6" s="43"/>
      <c r="N6" s="69" t="s">
        <v>4</v>
      </c>
      <c r="O6" s="3" t="s">
        <v>3</v>
      </c>
      <c r="P6" s="65">
        <v>1</v>
      </c>
    </row>
    <row r="7" spans="1:19" s="44" customFormat="1">
      <c r="A7" s="8">
        <v>2</v>
      </c>
      <c r="B7" s="3" t="s">
        <v>6</v>
      </c>
      <c r="C7" s="37" t="s">
        <v>90</v>
      </c>
      <c r="D7" s="116"/>
      <c r="E7" s="41" t="s">
        <v>88</v>
      </c>
      <c r="F7" s="42" t="s">
        <v>88</v>
      </c>
      <c r="G7" s="43" t="s">
        <v>88</v>
      </c>
      <c r="H7" s="41"/>
      <c r="I7" s="42"/>
      <c r="J7" s="43"/>
      <c r="K7" s="41"/>
      <c r="L7" s="42"/>
      <c r="M7" s="43"/>
      <c r="N7" s="69" t="s">
        <v>4</v>
      </c>
      <c r="O7" s="3" t="s">
        <v>3</v>
      </c>
      <c r="P7" s="65"/>
    </row>
    <row r="8" spans="1:19" s="44" customFormat="1">
      <c r="A8" s="8">
        <v>3</v>
      </c>
      <c r="B8" s="3" t="s">
        <v>7</v>
      </c>
      <c r="C8" s="37" t="s">
        <v>91</v>
      </c>
      <c r="D8" s="116"/>
      <c r="E8" s="41" t="s">
        <v>88</v>
      </c>
      <c r="F8" s="42" t="s">
        <v>88</v>
      </c>
      <c r="G8" s="43" t="s">
        <v>88</v>
      </c>
      <c r="H8" s="41"/>
      <c r="I8" s="42"/>
      <c r="J8" s="43"/>
      <c r="K8" s="41"/>
      <c r="L8" s="42"/>
      <c r="M8" s="43"/>
      <c r="N8" s="69" t="s">
        <v>4</v>
      </c>
      <c r="O8" s="3" t="s">
        <v>3</v>
      </c>
      <c r="P8" s="65"/>
    </row>
    <row r="9" spans="1:19" s="44" customFormat="1">
      <c r="A9" s="8">
        <v>4</v>
      </c>
      <c r="B9" s="3" t="s">
        <v>8</v>
      </c>
      <c r="C9" s="124" t="s">
        <v>92</v>
      </c>
      <c r="D9" s="116"/>
      <c r="E9" s="41" t="s">
        <v>88</v>
      </c>
      <c r="F9" s="42" t="s">
        <v>88</v>
      </c>
      <c r="G9" s="43" t="s">
        <v>88</v>
      </c>
      <c r="H9" s="41"/>
      <c r="I9" s="42"/>
      <c r="J9" s="43"/>
      <c r="K9" s="41"/>
      <c r="L9" s="42"/>
      <c r="M9" s="43"/>
      <c r="N9" s="69" t="s">
        <v>4</v>
      </c>
      <c r="O9" s="3" t="s">
        <v>3</v>
      </c>
      <c r="P9" s="65"/>
    </row>
    <row r="10" spans="1:19" s="44" customFormat="1">
      <c r="A10" s="8">
        <v>5</v>
      </c>
      <c r="B10" s="3" t="s">
        <v>9</v>
      </c>
      <c r="C10" s="126" t="s">
        <v>413</v>
      </c>
      <c r="D10" s="116"/>
      <c r="E10" s="41">
        <f t="shared" ref="E10:E32" si="1">E$3*P10</f>
        <v>30000</v>
      </c>
      <c r="F10" s="42">
        <f t="shared" ref="F10:F32" si="2">F$3*P10</f>
        <v>25000</v>
      </c>
      <c r="G10" s="43">
        <f t="shared" si="0"/>
        <v>20000</v>
      </c>
      <c r="H10" s="41"/>
      <c r="I10" s="42"/>
      <c r="J10" s="43"/>
      <c r="K10" s="41"/>
      <c r="L10" s="42"/>
      <c r="M10" s="43"/>
      <c r="N10" s="69" t="s">
        <v>4</v>
      </c>
      <c r="O10" s="3" t="s">
        <v>3</v>
      </c>
      <c r="P10" s="123">
        <v>0.5</v>
      </c>
    </row>
    <row r="11" spans="1:19" s="44" customFormat="1">
      <c r="A11" s="8">
        <v>6</v>
      </c>
      <c r="B11" s="3" t="s">
        <v>10</v>
      </c>
      <c r="C11" s="126" t="s">
        <v>412</v>
      </c>
      <c r="D11" s="116"/>
      <c r="E11" s="41">
        <f t="shared" ref="E11:E31" si="3">E$3*P11</f>
        <v>15000</v>
      </c>
      <c r="F11" s="42">
        <f t="shared" ref="F11:F31" si="4">F$3*P11</f>
        <v>12500</v>
      </c>
      <c r="G11" s="43">
        <f t="shared" ref="G11:G31" si="5">G$3*P11</f>
        <v>10000</v>
      </c>
      <c r="H11" s="41"/>
      <c r="I11" s="42"/>
      <c r="J11" s="43"/>
      <c r="K11" s="41"/>
      <c r="L11" s="42"/>
      <c r="M11" s="43"/>
      <c r="N11" s="69" t="s">
        <v>4</v>
      </c>
      <c r="O11" s="3" t="s">
        <v>3</v>
      </c>
      <c r="P11" s="123">
        <v>0.25</v>
      </c>
    </row>
    <row r="12" spans="1:19" s="44" customFormat="1">
      <c r="A12" s="8">
        <v>7</v>
      </c>
      <c r="B12" s="3" t="s">
        <v>11</v>
      </c>
      <c r="C12" s="125" t="s">
        <v>29</v>
      </c>
      <c r="D12" s="116"/>
      <c r="E12" s="41">
        <f t="shared" si="3"/>
        <v>64999.999999999993</v>
      </c>
      <c r="F12" s="42">
        <f t="shared" si="4"/>
        <v>54166.666666666664</v>
      </c>
      <c r="G12" s="43">
        <f t="shared" si="5"/>
        <v>43333.333333333328</v>
      </c>
      <c r="H12" s="41"/>
      <c r="I12" s="42"/>
      <c r="J12" s="43"/>
      <c r="K12" s="41"/>
      <c r="L12" s="42"/>
      <c r="M12" s="43"/>
      <c r="N12" s="69" t="s">
        <v>4</v>
      </c>
      <c r="O12" s="3" t="s">
        <v>3</v>
      </c>
      <c r="P12" s="65">
        <v>1.0833333333333333</v>
      </c>
    </row>
    <row r="13" spans="1:19" s="44" customFormat="1">
      <c r="A13" s="8">
        <v>8</v>
      </c>
      <c r="B13" s="3" t="s">
        <v>12</v>
      </c>
      <c r="C13" s="37" t="s">
        <v>22</v>
      </c>
      <c r="D13" s="116"/>
      <c r="E13" s="41">
        <f t="shared" si="3"/>
        <v>200000</v>
      </c>
      <c r="F13" s="42">
        <f t="shared" si="4"/>
        <v>166666.66666666669</v>
      </c>
      <c r="G13" s="43">
        <f t="shared" si="5"/>
        <v>133333.33333333334</v>
      </c>
      <c r="H13" s="41"/>
      <c r="I13" s="42"/>
      <c r="J13" s="43"/>
      <c r="K13" s="41"/>
      <c r="L13" s="42"/>
      <c r="M13" s="43"/>
      <c r="N13" s="69" t="s">
        <v>4</v>
      </c>
      <c r="O13" s="3" t="s">
        <v>3</v>
      </c>
      <c r="P13" s="65">
        <v>3.3333333333333335</v>
      </c>
    </row>
    <row r="14" spans="1:19" s="44" customFormat="1">
      <c r="A14" s="8">
        <v>9</v>
      </c>
      <c r="B14" s="3" t="s">
        <v>13</v>
      </c>
      <c r="C14" s="37" t="s">
        <v>23</v>
      </c>
      <c r="D14" s="116"/>
      <c r="E14" s="41">
        <f t="shared" si="3"/>
        <v>150000</v>
      </c>
      <c r="F14" s="42">
        <f t="shared" si="4"/>
        <v>125000</v>
      </c>
      <c r="G14" s="43">
        <f t="shared" si="5"/>
        <v>100000</v>
      </c>
      <c r="H14" s="41"/>
      <c r="I14" s="42"/>
      <c r="J14" s="43"/>
      <c r="K14" s="41"/>
      <c r="L14" s="42"/>
      <c r="M14" s="43"/>
      <c r="N14" s="69" t="s">
        <v>4</v>
      </c>
      <c r="O14" s="3" t="s">
        <v>3</v>
      </c>
      <c r="P14" s="65">
        <v>2.5</v>
      </c>
      <c r="R14" s="77"/>
    </row>
    <row r="15" spans="1:19" s="44" customFormat="1">
      <c r="A15" s="8">
        <v>10</v>
      </c>
      <c r="B15" s="3" t="s">
        <v>14</v>
      </c>
      <c r="C15" s="37" t="s">
        <v>82</v>
      </c>
      <c r="D15" s="116"/>
      <c r="E15" s="41">
        <f t="shared" si="3"/>
        <v>129999.99999999985</v>
      </c>
      <c r="F15" s="42">
        <f t="shared" si="4"/>
        <v>108333.33333333321</v>
      </c>
      <c r="G15" s="43">
        <f t="shared" si="5"/>
        <v>86666.66666666657</v>
      </c>
      <c r="H15" s="41"/>
      <c r="I15" s="42"/>
      <c r="J15" s="43"/>
      <c r="K15" s="41"/>
      <c r="L15" s="42"/>
      <c r="M15" s="43"/>
      <c r="N15" s="69" t="s">
        <v>4</v>
      </c>
      <c r="O15" s="3" t="s">
        <v>3</v>
      </c>
      <c r="P15" s="65">
        <v>2.1666666666666643</v>
      </c>
      <c r="R15" s="76"/>
      <c r="S15" s="77"/>
    </row>
    <row r="16" spans="1:19" s="44" customFormat="1">
      <c r="A16" s="8">
        <v>11</v>
      </c>
      <c r="B16" s="3" t="s">
        <v>43</v>
      </c>
      <c r="C16" s="37" t="s">
        <v>78</v>
      </c>
      <c r="D16" s="116"/>
      <c r="E16" s="41">
        <f t="shared" si="3"/>
        <v>60000</v>
      </c>
      <c r="F16" s="42">
        <f t="shared" si="4"/>
        <v>50000</v>
      </c>
      <c r="G16" s="43">
        <f t="shared" si="5"/>
        <v>40000</v>
      </c>
      <c r="H16" s="38">
        <f>J16</f>
        <v>25000</v>
      </c>
      <c r="I16" s="39">
        <f>J16</f>
        <v>25000</v>
      </c>
      <c r="J16" s="40">
        <v>25000</v>
      </c>
      <c r="K16" s="38"/>
      <c r="L16" s="39"/>
      <c r="M16" s="40"/>
      <c r="N16" s="69" t="s">
        <v>41</v>
      </c>
      <c r="O16" s="3" t="s">
        <v>40</v>
      </c>
      <c r="P16" s="65">
        <v>1</v>
      </c>
      <c r="Q16" s="46"/>
      <c r="S16" s="77"/>
    </row>
    <row r="17" spans="1:19" s="44" customFormat="1">
      <c r="A17" s="8">
        <v>12</v>
      </c>
      <c r="B17" s="3" t="s">
        <v>42</v>
      </c>
      <c r="C17" s="37" t="s">
        <v>79</v>
      </c>
      <c r="D17" s="116"/>
      <c r="E17" s="41">
        <f t="shared" si="3"/>
        <v>54000</v>
      </c>
      <c r="F17" s="42">
        <f t="shared" si="4"/>
        <v>45000</v>
      </c>
      <c r="G17" s="43">
        <f t="shared" si="5"/>
        <v>36000</v>
      </c>
      <c r="H17" s="38">
        <f>J17</f>
        <v>25000</v>
      </c>
      <c r="I17" s="39">
        <f>J17</f>
        <v>25000</v>
      </c>
      <c r="J17" s="40">
        <v>25000</v>
      </c>
      <c r="K17" s="38"/>
      <c r="L17" s="39"/>
      <c r="M17" s="40"/>
      <c r="N17" s="69" t="s">
        <v>41</v>
      </c>
      <c r="O17" s="3" t="s">
        <v>40</v>
      </c>
      <c r="P17" s="65">
        <v>0.9</v>
      </c>
      <c r="Q17" s="46"/>
      <c r="R17" s="46"/>
      <c r="S17" s="46"/>
    </row>
    <row r="18" spans="1:19" s="44" customFormat="1">
      <c r="A18" s="8">
        <v>13</v>
      </c>
      <c r="B18" s="3" t="s">
        <v>44</v>
      </c>
      <c r="C18" s="37" t="s">
        <v>83</v>
      </c>
      <c r="D18" s="116"/>
      <c r="E18" s="41">
        <f t="shared" si="3"/>
        <v>226800</v>
      </c>
      <c r="F18" s="42">
        <f t="shared" si="4"/>
        <v>189000</v>
      </c>
      <c r="G18" s="43">
        <f t="shared" si="5"/>
        <v>151200</v>
      </c>
      <c r="H18" s="38">
        <f>J18</f>
        <v>100000</v>
      </c>
      <c r="I18" s="39">
        <f>J18</f>
        <v>100000</v>
      </c>
      <c r="J18" s="40">
        <v>100000</v>
      </c>
      <c r="K18" s="38"/>
      <c r="L18" s="39"/>
      <c r="M18" s="40"/>
      <c r="N18" s="69" t="s">
        <v>41</v>
      </c>
      <c r="O18" s="3" t="s">
        <v>40</v>
      </c>
      <c r="P18" s="65">
        <v>3.78</v>
      </c>
      <c r="R18" s="45"/>
    </row>
    <row r="19" spans="1:19" s="44" customFormat="1" ht="30">
      <c r="A19" s="8">
        <v>15</v>
      </c>
      <c r="B19" s="3" t="s">
        <v>54</v>
      </c>
      <c r="C19" s="37" t="s">
        <v>93</v>
      </c>
      <c r="D19" s="116"/>
      <c r="E19" s="41">
        <f t="shared" si="3"/>
        <v>250000.00000000003</v>
      </c>
      <c r="F19" s="42">
        <f t="shared" si="4"/>
        <v>208333.33333333334</v>
      </c>
      <c r="G19" s="43">
        <f t="shared" si="5"/>
        <v>166666.66666666669</v>
      </c>
      <c r="H19" s="38">
        <f t="shared" ref="H19:H27" si="6">J19</f>
        <v>125000</v>
      </c>
      <c r="I19" s="47">
        <f t="shared" ref="I19:I27" si="7">J19</f>
        <v>125000</v>
      </c>
      <c r="J19" s="48">
        <v>125000</v>
      </c>
      <c r="K19" s="38"/>
      <c r="L19" s="47"/>
      <c r="M19" s="48"/>
      <c r="N19" s="69" t="s">
        <v>41</v>
      </c>
      <c r="O19" s="3" t="s">
        <v>40</v>
      </c>
      <c r="P19" s="66">
        <v>4.166666666666667</v>
      </c>
      <c r="Q19" s="45"/>
    </row>
    <row r="20" spans="1:19" s="44" customFormat="1">
      <c r="A20" s="8">
        <v>16</v>
      </c>
      <c r="B20" s="3" t="s">
        <v>47</v>
      </c>
      <c r="C20" s="37" t="s">
        <v>28</v>
      </c>
      <c r="D20" s="116"/>
      <c r="E20" s="41">
        <f t="shared" si="3"/>
        <v>1500000</v>
      </c>
      <c r="F20" s="42">
        <f t="shared" si="4"/>
        <v>1250000</v>
      </c>
      <c r="G20" s="43">
        <f t="shared" si="5"/>
        <v>1000000</v>
      </c>
      <c r="H20" s="38">
        <f t="shared" si="6"/>
        <v>700000</v>
      </c>
      <c r="I20" s="39">
        <f t="shared" si="7"/>
        <v>700000</v>
      </c>
      <c r="J20" s="48">
        <v>700000</v>
      </c>
      <c r="K20" s="38"/>
      <c r="L20" s="39"/>
      <c r="M20" s="48"/>
      <c r="N20" s="69" t="s">
        <v>46</v>
      </c>
      <c r="O20" s="3" t="s">
        <v>45</v>
      </c>
      <c r="P20" s="66">
        <v>25</v>
      </c>
    </row>
    <row r="21" spans="1:19" s="44" customFormat="1" ht="30">
      <c r="A21" s="8">
        <v>17</v>
      </c>
      <c r="B21" s="3" t="s">
        <v>48</v>
      </c>
      <c r="C21" s="37" t="s">
        <v>68</v>
      </c>
      <c r="D21" s="116"/>
      <c r="E21" s="41">
        <f t="shared" si="3"/>
        <v>1800000</v>
      </c>
      <c r="F21" s="42">
        <f t="shared" si="4"/>
        <v>1500000</v>
      </c>
      <c r="G21" s="43">
        <f t="shared" si="5"/>
        <v>1200000</v>
      </c>
      <c r="H21" s="38">
        <f t="shared" si="6"/>
        <v>750000</v>
      </c>
      <c r="I21" s="39">
        <f t="shared" si="7"/>
        <v>750000</v>
      </c>
      <c r="J21" s="48">
        <v>750000</v>
      </c>
      <c r="K21" s="38"/>
      <c r="L21" s="39"/>
      <c r="M21" s="48"/>
      <c r="N21" s="69" t="s">
        <v>46</v>
      </c>
      <c r="O21" s="3" t="s">
        <v>45</v>
      </c>
      <c r="P21" s="66">
        <v>30</v>
      </c>
      <c r="Q21" s="45"/>
      <c r="R21" s="45"/>
    </row>
    <row r="22" spans="1:19" s="44" customFormat="1" ht="45">
      <c r="A22" s="8">
        <v>18</v>
      </c>
      <c r="B22" s="3" t="s">
        <v>49</v>
      </c>
      <c r="C22" s="53" t="s">
        <v>70</v>
      </c>
      <c r="D22" s="117"/>
      <c r="E22" s="41">
        <f t="shared" si="3"/>
        <v>1995000</v>
      </c>
      <c r="F22" s="42">
        <f t="shared" si="4"/>
        <v>1662500</v>
      </c>
      <c r="G22" s="43">
        <f t="shared" si="5"/>
        <v>1330000</v>
      </c>
      <c r="H22" s="41"/>
      <c r="I22" s="42"/>
      <c r="J22" s="43"/>
      <c r="K22" s="41"/>
      <c r="L22" s="42"/>
      <c r="M22" s="43"/>
      <c r="N22" s="69" t="s">
        <v>46</v>
      </c>
      <c r="O22" s="3" t="s">
        <v>45</v>
      </c>
      <c r="P22" s="65">
        <v>33.25</v>
      </c>
      <c r="Q22" s="46"/>
      <c r="R22" s="45"/>
    </row>
    <row r="23" spans="1:19" s="44" customFormat="1" ht="45">
      <c r="A23" s="8">
        <v>19</v>
      </c>
      <c r="B23" s="3" t="s">
        <v>50</v>
      </c>
      <c r="C23" s="53" t="s">
        <v>69</v>
      </c>
      <c r="D23" s="117"/>
      <c r="E23" s="41">
        <f t="shared" si="3"/>
        <v>2109000</v>
      </c>
      <c r="F23" s="42">
        <f t="shared" si="4"/>
        <v>1757500</v>
      </c>
      <c r="G23" s="43">
        <f t="shared" si="5"/>
        <v>1406000</v>
      </c>
      <c r="H23" s="41"/>
      <c r="I23" s="42"/>
      <c r="J23" s="43"/>
      <c r="K23" s="41"/>
      <c r="L23" s="42"/>
      <c r="M23" s="43"/>
      <c r="N23" s="69" t="s">
        <v>46</v>
      </c>
      <c r="O23" s="3" t="s">
        <v>45</v>
      </c>
      <c r="P23" s="65">
        <v>35.15</v>
      </c>
      <c r="Q23" s="46"/>
    </row>
    <row r="24" spans="1:19" s="22" customFormat="1">
      <c r="A24" s="8">
        <v>20</v>
      </c>
      <c r="B24" s="3" t="s">
        <v>51</v>
      </c>
      <c r="C24" s="37" t="s">
        <v>85</v>
      </c>
      <c r="D24" s="116"/>
      <c r="E24" s="41">
        <f t="shared" si="3"/>
        <v>60000</v>
      </c>
      <c r="F24" s="42">
        <f t="shared" si="4"/>
        <v>50000</v>
      </c>
      <c r="G24" s="43">
        <f t="shared" si="5"/>
        <v>40000</v>
      </c>
      <c r="H24" s="41">
        <f t="shared" si="6"/>
        <v>25000</v>
      </c>
      <c r="I24" s="42">
        <f t="shared" si="7"/>
        <v>25000</v>
      </c>
      <c r="J24" s="43">
        <v>25000</v>
      </c>
      <c r="K24" s="41"/>
      <c r="L24" s="42"/>
      <c r="M24" s="43"/>
      <c r="N24" s="69" t="s">
        <v>46</v>
      </c>
      <c r="O24" s="3" t="s">
        <v>45</v>
      </c>
      <c r="P24" s="65">
        <v>1</v>
      </c>
      <c r="Q24" s="44"/>
      <c r="R24" s="44"/>
    </row>
    <row r="25" spans="1:19" s="22" customFormat="1" ht="30">
      <c r="A25" s="8">
        <v>21</v>
      </c>
      <c r="B25" s="3" t="s">
        <v>52</v>
      </c>
      <c r="C25" s="37" t="s">
        <v>86</v>
      </c>
      <c r="D25" s="116"/>
      <c r="E25" s="41">
        <f t="shared" si="3"/>
        <v>54000</v>
      </c>
      <c r="F25" s="42">
        <f t="shared" si="4"/>
        <v>45000</v>
      </c>
      <c r="G25" s="43">
        <f t="shared" si="5"/>
        <v>36000</v>
      </c>
      <c r="H25" s="41"/>
      <c r="I25" s="42"/>
      <c r="J25" s="43"/>
      <c r="K25" s="41"/>
      <c r="L25" s="42"/>
      <c r="M25" s="43"/>
      <c r="N25" s="69"/>
      <c r="O25" s="3"/>
      <c r="P25" s="65">
        <v>0.9</v>
      </c>
      <c r="Q25" s="44"/>
      <c r="R25" s="44"/>
    </row>
    <row r="26" spans="1:19" s="22" customFormat="1">
      <c r="A26" s="8">
        <v>22</v>
      </c>
      <c r="B26" s="3" t="s">
        <v>81</v>
      </c>
      <c r="C26" s="37" t="s">
        <v>84</v>
      </c>
      <c r="D26" s="116"/>
      <c r="E26" s="41">
        <f t="shared" si="3"/>
        <v>226800</v>
      </c>
      <c r="F26" s="42">
        <f t="shared" si="4"/>
        <v>189000</v>
      </c>
      <c r="G26" s="43">
        <f t="shared" si="5"/>
        <v>151200</v>
      </c>
      <c r="H26" s="38">
        <f>J26</f>
        <v>100000</v>
      </c>
      <c r="I26" s="39">
        <f>J26</f>
        <v>100000</v>
      </c>
      <c r="J26" s="40">
        <v>100000</v>
      </c>
      <c r="K26" s="41"/>
      <c r="L26" s="42"/>
      <c r="M26" s="43"/>
      <c r="N26" s="69"/>
      <c r="O26" s="3"/>
      <c r="P26" s="65">
        <v>3.78</v>
      </c>
      <c r="Q26" s="44"/>
      <c r="R26" s="44"/>
    </row>
    <row r="27" spans="1:19" s="22" customFormat="1" ht="45">
      <c r="A27" s="8">
        <v>23</v>
      </c>
      <c r="B27" s="3" t="s">
        <v>87</v>
      </c>
      <c r="C27" s="37" t="s">
        <v>80</v>
      </c>
      <c r="D27" s="116"/>
      <c r="E27" s="41">
        <f t="shared" si="3"/>
        <v>350000</v>
      </c>
      <c r="F27" s="42">
        <f t="shared" si="4"/>
        <v>291666.66666666663</v>
      </c>
      <c r="G27" s="43">
        <f t="shared" si="5"/>
        <v>233333.33333333331</v>
      </c>
      <c r="H27" s="38">
        <f t="shared" si="6"/>
        <v>175000</v>
      </c>
      <c r="I27" s="47">
        <f t="shared" si="7"/>
        <v>175000</v>
      </c>
      <c r="J27" s="48">
        <v>175000</v>
      </c>
      <c r="K27" s="38"/>
      <c r="L27" s="47"/>
      <c r="M27" s="48"/>
      <c r="N27" s="69" t="s">
        <v>46</v>
      </c>
      <c r="O27" s="3" t="s">
        <v>45</v>
      </c>
      <c r="P27" s="66">
        <v>5.833333333333333</v>
      </c>
      <c r="Q27" s="45"/>
      <c r="R27" s="44"/>
    </row>
    <row r="28" spans="1:19" s="22" customFormat="1" ht="30">
      <c r="A28" s="8">
        <v>24</v>
      </c>
      <c r="B28" s="3" t="s">
        <v>56</v>
      </c>
      <c r="C28" s="37" t="s">
        <v>74</v>
      </c>
      <c r="D28" s="116"/>
      <c r="E28" s="41">
        <f t="shared" si="3"/>
        <v>60000</v>
      </c>
      <c r="F28" s="42">
        <f t="shared" si="4"/>
        <v>50000</v>
      </c>
      <c r="G28" s="43">
        <f t="shared" si="5"/>
        <v>40000</v>
      </c>
      <c r="H28" s="41"/>
      <c r="I28" s="42"/>
      <c r="J28" s="43"/>
      <c r="K28" s="41"/>
      <c r="L28" s="42"/>
      <c r="M28" s="43"/>
      <c r="N28" s="69" t="s">
        <v>55</v>
      </c>
      <c r="O28" s="3" t="s">
        <v>16</v>
      </c>
      <c r="P28" s="65">
        <v>1</v>
      </c>
    </row>
    <row r="29" spans="1:19" s="22" customFormat="1" ht="30">
      <c r="A29" s="8">
        <v>25</v>
      </c>
      <c r="B29" s="3" t="s">
        <v>57</v>
      </c>
      <c r="C29" s="37" t="s">
        <v>53</v>
      </c>
      <c r="D29" s="116"/>
      <c r="E29" s="41">
        <f t="shared" si="3"/>
        <v>70000</v>
      </c>
      <c r="F29" s="42">
        <f t="shared" si="4"/>
        <v>58333.333333333336</v>
      </c>
      <c r="G29" s="43">
        <f t="shared" si="5"/>
        <v>46666.666666666672</v>
      </c>
      <c r="H29" s="38">
        <f>J29</f>
        <v>15000</v>
      </c>
      <c r="I29" s="47">
        <f>J29</f>
        <v>15000</v>
      </c>
      <c r="J29" s="48">
        <v>15000</v>
      </c>
      <c r="K29" s="38"/>
      <c r="L29" s="47"/>
      <c r="M29" s="48"/>
      <c r="N29" s="69" t="s">
        <v>55</v>
      </c>
      <c r="O29" s="3" t="s">
        <v>16</v>
      </c>
      <c r="P29" s="65">
        <v>1.1666666666666667</v>
      </c>
    </row>
    <row r="30" spans="1:19" s="22" customFormat="1" ht="30">
      <c r="A30" s="8">
        <v>26</v>
      </c>
      <c r="B30" s="3" t="s">
        <v>58</v>
      </c>
      <c r="C30" s="37" t="s">
        <v>20</v>
      </c>
      <c r="D30" s="116"/>
      <c r="E30" s="41">
        <f t="shared" si="3"/>
        <v>200000</v>
      </c>
      <c r="F30" s="42">
        <f t="shared" si="4"/>
        <v>166666.66666666669</v>
      </c>
      <c r="G30" s="43">
        <f t="shared" si="5"/>
        <v>133333.33333333334</v>
      </c>
      <c r="H30" s="38">
        <f>J30</f>
        <v>125000</v>
      </c>
      <c r="I30" s="47">
        <f>J30</f>
        <v>125000</v>
      </c>
      <c r="J30" s="48">
        <v>125000</v>
      </c>
      <c r="K30" s="38"/>
      <c r="L30" s="47"/>
      <c r="M30" s="48"/>
      <c r="N30" s="70" t="s">
        <v>55</v>
      </c>
      <c r="O30" s="3" t="s">
        <v>16</v>
      </c>
      <c r="P30" s="65">
        <v>3.3333333333333335</v>
      </c>
    </row>
    <row r="31" spans="1:19" s="22" customFormat="1" ht="30">
      <c r="A31" s="8">
        <v>27</v>
      </c>
      <c r="B31" s="3" t="s">
        <v>59</v>
      </c>
      <c r="C31" s="37" t="s">
        <v>21</v>
      </c>
      <c r="D31" s="116"/>
      <c r="E31" s="41">
        <f t="shared" si="3"/>
        <v>200000</v>
      </c>
      <c r="F31" s="42">
        <f t="shared" si="4"/>
        <v>166666.66666666669</v>
      </c>
      <c r="G31" s="43">
        <f t="shared" si="5"/>
        <v>133333.33333333334</v>
      </c>
      <c r="H31" s="38">
        <f>J31</f>
        <v>125000</v>
      </c>
      <c r="I31" s="47">
        <f>J31</f>
        <v>125000</v>
      </c>
      <c r="J31" s="48">
        <v>125000</v>
      </c>
      <c r="K31" s="38"/>
      <c r="L31" s="47"/>
      <c r="M31" s="48"/>
      <c r="N31" s="70" t="s">
        <v>55</v>
      </c>
      <c r="O31" s="3" t="s">
        <v>16</v>
      </c>
      <c r="P31" s="65">
        <v>3.3333333333333335</v>
      </c>
    </row>
    <row r="32" spans="1:19" s="22" customFormat="1" ht="30.75" thickBot="1">
      <c r="A32" s="10">
        <v>28</v>
      </c>
      <c r="B32" s="54" t="s">
        <v>60</v>
      </c>
      <c r="C32" s="49" t="s">
        <v>94</v>
      </c>
      <c r="D32" s="118"/>
      <c r="E32" s="55">
        <f t="shared" si="1"/>
        <v>700000</v>
      </c>
      <c r="F32" s="56">
        <f t="shared" si="2"/>
        <v>583333.33333333326</v>
      </c>
      <c r="G32" s="57">
        <f t="shared" si="0"/>
        <v>466666.66666666663</v>
      </c>
      <c r="H32" s="50">
        <f>J32</f>
        <v>350000</v>
      </c>
      <c r="I32" s="51">
        <f>J32</f>
        <v>350000</v>
      </c>
      <c r="J32" s="52">
        <v>350000</v>
      </c>
      <c r="K32" s="50"/>
      <c r="L32" s="51"/>
      <c r="M32" s="52"/>
      <c r="N32" s="71" t="s">
        <v>55</v>
      </c>
      <c r="O32" s="54" t="s">
        <v>16</v>
      </c>
      <c r="P32" s="67">
        <v>11.666666666666666</v>
      </c>
    </row>
    <row r="33" spans="1:16" s="19" customFormat="1">
      <c r="A33" s="20" t="s">
        <v>30</v>
      </c>
      <c r="C33" s="17"/>
      <c r="D33" s="17"/>
      <c r="E33" s="6"/>
      <c r="F33" s="12"/>
      <c r="G33" s="12"/>
      <c r="H33" s="6"/>
      <c r="I33" s="12"/>
      <c r="J33" s="12"/>
      <c r="K33" s="6"/>
      <c r="L33" s="12"/>
      <c r="M33" s="12"/>
      <c r="N33" s="1"/>
      <c r="P33" s="62"/>
    </row>
    <row r="34" spans="1:16">
      <c r="B34" s="26" t="s">
        <v>62</v>
      </c>
      <c r="C34" s="17"/>
      <c r="D34" s="17"/>
      <c r="F34" s="12"/>
      <c r="I34" s="12"/>
      <c r="L34" s="12"/>
    </row>
    <row r="35" spans="1:16">
      <c r="B35" s="26" t="s">
        <v>63</v>
      </c>
      <c r="C35" s="17"/>
      <c r="D35" s="17"/>
      <c r="E35" s="13"/>
      <c r="F35" s="13"/>
      <c r="H35" s="13"/>
      <c r="I35" s="13"/>
      <c r="K35" s="13"/>
      <c r="L35" s="13"/>
    </row>
    <row r="36" spans="1:16">
      <c r="B36" s="26" t="s">
        <v>64</v>
      </c>
      <c r="C36" s="17"/>
      <c r="D36" s="17"/>
      <c r="E36" s="2"/>
      <c r="G36" s="2"/>
      <c r="H36" s="19"/>
      <c r="J36" s="19"/>
      <c r="K36" s="19"/>
      <c r="M36" s="19"/>
    </row>
    <row r="37" spans="1:16" s="19" customFormat="1">
      <c r="B37" s="26"/>
      <c r="C37" s="17"/>
      <c r="D37" s="17"/>
      <c r="N37" s="1"/>
      <c r="P37" s="62"/>
    </row>
    <row r="38" spans="1:16">
      <c r="G38" s="2"/>
      <c r="J38" s="27" t="s">
        <v>31</v>
      </c>
      <c r="M38" s="27"/>
    </row>
    <row r="39" spans="1:16">
      <c r="C39" s="29" t="s">
        <v>38</v>
      </c>
      <c r="D39" s="29"/>
      <c r="F39" s="27" t="s">
        <v>32</v>
      </c>
      <c r="G39" s="2"/>
      <c r="I39" s="27"/>
      <c r="J39" s="27" t="s">
        <v>37</v>
      </c>
      <c r="L39" s="27"/>
      <c r="M39" s="27"/>
    </row>
    <row r="40" spans="1:16">
      <c r="C40" s="30"/>
      <c r="D40" s="30"/>
      <c r="F40" s="6"/>
      <c r="G40" s="2"/>
      <c r="I40" s="6"/>
      <c r="J40" s="6"/>
      <c r="L40" s="6"/>
      <c r="M40" s="6"/>
    </row>
    <row r="41" spans="1:16">
      <c r="C41" s="30"/>
      <c r="D41" s="30"/>
      <c r="F41" s="6"/>
      <c r="G41" s="2"/>
      <c r="I41" s="6"/>
      <c r="J41" s="6"/>
      <c r="L41" s="6"/>
      <c r="M41" s="6"/>
    </row>
    <row r="42" spans="1:16" s="19" customFormat="1">
      <c r="C42" s="30"/>
      <c r="D42" s="30"/>
      <c r="E42" s="6"/>
      <c r="F42" s="6"/>
      <c r="H42" s="6"/>
      <c r="I42" s="6"/>
      <c r="J42" s="6"/>
      <c r="K42" s="6"/>
      <c r="L42" s="6"/>
      <c r="M42" s="6"/>
      <c r="N42" s="1"/>
      <c r="P42" s="62"/>
    </row>
    <row r="43" spans="1:16">
      <c r="C43" s="31" t="s">
        <v>35</v>
      </c>
      <c r="D43" s="31"/>
      <c r="F43" s="28" t="s">
        <v>33</v>
      </c>
      <c r="G43" s="2"/>
      <c r="I43" s="28"/>
      <c r="J43" s="28" t="s">
        <v>33</v>
      </c>
      <c r="L43" s="28"/>
      <c r="M43" s="28"/>
    </row>
    <row r="44" spans="1:16">
      <c r="C44" s="18" t="s">
        <v>34</v>
      </c>
      <c r="D44" s="18"/>
      <c r="F44" s="27" t="s">
        <v>39</v>
      </c>
      <c r="G44" s="2"/>
      <c r="I44" s="27"/>
      <c r="J44" s="27" t="s">
        <v>36</v>
      </c>
      <c r="L44" s="27"/>
      <c r="M44" s="27"/>
    </row>
  </sheetData>
  <sortState ref="A5:T26">
    <sortCondition ref="N5:N26"/>
    <sortCondition ref="B5:B26"/>
  </sortState>
  <mergeCells count="3">
    <mergeCell ref="E4:G4"/>
    <mergeCell ref="H4:J4"/>
    <mergeCell ref="K4:M4"/>
  </mergeCells>
  <printOptions horizontalCentered="1"/>
  <pageMargins left="0.16" right="0.19" top="0.42" bottom="0.64" header="0.45" footer="0.61"/>
  <pageSetup paperSize="9" scale="10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TARIF DASAR KONSULTASI</vt:lpstr>
      <vt:lpstr>NON-Gigi</vt:lpstr>
      <vt:lpstr>Perawat</vt:lpstr>
      <vt:lpstr>GIGI</vt:lpstr>
      <vt:lpstr>Bidan</vt:lpstr>
      <vt:lpstr>Bidan!Print_Area</vt:lpstr>
      <vt:lpstr>GIGI!Print_Area</vt:lpstr>
      <vt:lpstr>Bidan!Print_Titles</vt:lpstr>
      <vt:lpstr>GIGI!Print_Titles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pc</dc:creator>
  <cp:lastModifiedBy>Bowo Klinik</cp:lastModifiedBy>
  <cp:lastPrinted>2017-12-08T06:51:17Z</cp:lastPrinted>
  <dcterms:created xsi:type="dcterms:W3CDTF">2015-09-21T03:23:00Z</dcterms:created>
  <dcterms:modified xsi:type="dcterms:W3CDTF">2017-12-16T05:54:46Z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1033-10.2.0.5934</vt:lpwstr>
  </property>
</Properties>
</file>