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2" sheetId="2" r:id="rId1"/>
  </sheets>
  <definedNames>
    <definedName name="_xlnm._FilterDatabase" localSheetId="0" hidden="1">Sheet2!$A$3:$AY$68</definedName>
  </definedNames>
  <calcPr calcId="144525"/>
</workbook>
</file>

<file path=xl/comments1.xml><?xml version="1.0" encoding="utf-8"?>
<comments xmlns="http://schemas.openxmlformats.org/spreadsheetml/2006/main">
  <authors>
    <author>Microsoft</author>
    <author>Lin Ningning</author>
    <author>Founder</author>
  </authors>
  <commentList>
    <comment ref="K21" authorId="0">
      <text>
        <r>
          <rPr>
            <sz val="9"/>
            <rFont val="宋体"/>
            <charset val="134"/>
          </rPr>
          <t>Microsoft:
中国银行 嘉定支行</t>
        </r>
      </text>
    </comment>
    <comment ref="K23" authorId="1">
      <text>
        <r>
          <rPr>
            <sz val="9"/>
            <rFont val="宋体"/>
            <charset val="134"/>
          </rPr>
          <t>Lin Ningning:
中国银行 南桥支行</t>
        </r>
      </text>
    </comment>
    <comment ref="K25" authorId="1">
      <text>
        <r>
          <rPr>
            <sz val="9"/>
            <rFont val="宋体"/>
            <charset val="134"/>
          </rPr>
          <t>Lin Ningning:
农行  华灵路支行</t>
        </r>
      </text>
    </comment>
    <comment ref="K28" authorId="1">
      <text>
        <r>
          <rPr>
            <sz val="9"/>
            <rFont val="宋体"/>
            <charset val="134"/>
          </rPr>
          <t>Lin Ningning:
杨思支行</t>
        </r>
      </text>
    </comment>
    <comment ref="K29" authorId="2">
      <text>
        <r>
          <rPr>
            <b/>
            <sz val="9"/>
            <rFont val="宋体"/>
            <charset val="134"/>
          </rPr>
          <t>Founder:</t>
        </r>
        <r>
          <rPr>
            <sz val="9"/>
            <rFont val="宋体"/>
            <charset val="134"/>
          </rPr>
          <t xml:space="preserve">
杨思支行</t>
        </r>
      </text>
    </comment>
    <comment ref="K30" authorId="2">
      <text>
        <r>
          <rPr>
            <b/>
            <sz val="9"/>
            <rFont val="宋体"/>
            <charset val="134"/>
          </rPr>
          <t>Founder:</t>
        </r>
        <r>
          <rPr>
            <sz val="9"/>
            <rFont val="宋体"/>
            <charset val="134"/>
          </rPr>
          <t xml:space="preserve">
招商 杨思支行</t>
        </r>
      </text>
    </comment>
    <comment ref="K31" authorId="0">
      <text>
        <r>
          <rPr>
            <sz val="9"/>
            <rFont val="宋体"/>
            <charset val="134"/>
          </rPr>
          <t>Microsoft:
工行昌里分行</t>
        </r>
      </text>
    </comment>
    <comment ref="K33" authorId="2">
      <text>
        <r>
          <rPr>
            <b/>
            <sz val="9"/>
            <rFont val="宋体"/>
            <charset val="134"/>
          </rPr>
          <t>Founder:</t>
        </r>
        <r>
          <rPr>
            <sz val="9"/>
            <rFont val="宋体"/>
            <charset val="134"/>
          </rPr>
          <t xml:space="preserve">
濮阳市清丰县古城乡</t>
        </r>
      </text>
    </comment>
    <comment ref="K43" authorId="1">
      <text>
        <r>
          <rPr>
            <sz val="9"/>
            <rFont val="宋体"/>
            <charset val="134"/>
          </rPr>
          <t>Lin Ningning:
中国银行  周浦支行</t>
        </r>
      </text>
    </comment>
  </commentList>
</comments>
</file>

<file path=xl/sharedStrings.xml><?xml version="1.0" encoding="utf-8"?>
<sst xmlns="http://schemas.openxmlformats.org/spreadsheetml/2006/main" count="353">
  <si>
    <t>2018大润发 4 月 工资</t>
  </si>
  <si>
    <t>丹姿4-6</t>
  </si>
  <si>
    <t>百雀羚5-6</t>
  </si>
  <si>
    <t>三生花3-5</t>
  </si>
  <si>
    <t>阿道夫4-6</t>
  </si>
  <si>
    <t>滋源4-6</t>
  </si>
  <si>
    <t>朵朵 哈罗伞</t>
  </si>
  <si>
    <t>迪彩</t>
  </si>
  <si>
    <t>门店</t>
  </si>
  <si>
    <t>姓名</t>
  </si>
  <si>
    <r>
      <rPr>
        <b/>
        <sz val="10"/>
        <rFont val="宋体"/>
        <charset val="134"/>
      </rPr>
      <t>驻店</t>
    </r>
    <r>
      <rPr>
        <b/>
        <sz val="10"/>
        <rFont val="Arial"/>
        <charset val="134"/>
      </rPr>
      <t xml:space="preserve">
</t>
    </r>
    <r>
      <rPr>
        <b/>
        <sz val="10"/>
        <rFont val="宋体"/>
        <charset val="134"/>
      </rPr>
      <t>形式</t>
    </r>
  </si>
  <si>
    <r>
      <rPr>
        <b/>
        <sz val="10"/>
        <rFont val="Arial"/>
        <charset val="134"/>
      </rPr>
      <t>工资</t>
    </r>
    <r>
      <rPr>
        <b/>
        <sz val="10"/>
        <rFont val="Arial"/>
        <charset val="134"/>
      </rPr>
      <t xml:space="preserve">
</t>
    </r>
    <r>
      <rPr>
        <b/>
        <sz val="10"/>
        <rFont val="宋体"/>
        <charset val="134"/>
      </rPr>
      <t>核算方式</t>
    </r>
  </si>
  <si>
    <t>上班类型</t>
  </si>
  <si>
    <t>上班时间</t>
  </si>
  <si>
    <t>入职明细</t>
  </si>
  <si>
    <t>离职明细</t>
  </si>
  <si>
    <t>手机号</t>
  </si>
  <si>
    <t>身份证号码</t>
  </si>
  <si>
    <t>农行卡号</t>
  </si>
  <si>
    <t>加班</t>
  </si>
  <si>
    <t>请假</t>
  </si>
  <si>
    <r>
      <rPr>
        <b/>
        <sz val="10"/>
        <rFont val="宋体"/>
        <charset val="134"/>
      </rPr>
      <t>个人</t>
    </r>
    <r>
      <rPr>
        <b/>
        <sz val="10"/>
        <rFont val="Arial"/>
        <charset val="134"/>
      </rPr>
      <t xml:space="preserve">
</t>
    </r>
    <r>
      <rPr>
        <b/>
        <sz val="10"/>
        <rFont val="宋体"/>
        <charset val="134"/>
      </rPr>
      <t>总计</t>
    </r>
  </si>
  <si>
    <t>店总
指标</t>
  </si>
  <si>
    <t>店总
销量</t>
  </si>
  <si>
    <r>
      <rPr>
        <b/>
        <sz val="10"/>
        <rFont val="宋体"/>
        <charset val="134"/>
      </rPr>
      <t>个人</t>
    </r>
    <r>
      <rPr>
        <b/>
        <sz val="10"/>
        <rFont val="Arial"/>
        <charset val="134"/>
      </rPr>
      <t xml:space="preserve">
</t>
    </r>
    <r>
      <rPr>
        <b/>
        <sz val="10"/>
        <rFont val="宋体"/>
        <charset val="134"/>
      </rPr>
      <t>指标</t>
    </r>
  </si>
  <si>
    <r>
      <rPr>
        <b/>
        <sz val="10"/>
        <rFont val="宋体"/>
        <charset val="134"/>
      </rPr>
      <t>个人</t>
    </r>
    <r>
      <rPr>
        <b/>
        <sz val="10"/>
        <rFont val="Arial"/>
        <charset val="134"/>
      </rPr>
      <t xml:space="preserve">
</t>
    </r>
    <r>
      <rPr>
        <b/>
        <sz val="10"/>
        <rFont val="宋体"/>
        <charset val="134"/>
      </rPr>
      <t>销量</t>
    </r>
  </si>
  <si>
    <t>完成率</t>
  </si>
  <si>
    <t>提成</t>
  </si>
  <si>
    <r>
      <rPr>
        <b/>
        <sz val="10"/>
        <rFont val="宋体"/>
        <charset val="134"/>
      </rPr>
      <t>基本</t>
    </r>
    <r>
      <rPr>
        <b/>
        <sz val="10"/>
        <rFont val="Arial"/>
        <charset val="134"/>
      </rPr>
      <t xml:space="preserve">
</t>
    </r>
    <r>
      <rPr>
        <b/>
        <sz val="10"/>
        <rFont val="宋体"/>
        <charset val="134"/>
      </rPr>
      <t>工资</t>
    </r>
  </si>
  <si>
    <t>日
工资</t>
  </si>
  <si>
    <t>奖金</t>
  </si>
  <si>
    <r>
      <rPr>
        <b/>
        <sz val="10"/>
        <rFont val="宋体"/>
        <charset val="134"/>
      </rPr>
      <t>加班</t>
    </r>
    <r>
      <rPr>
        <b/>
        <sz val="10"/>
        <rFont val="Arial"/>
        <charset val="134"/>
      </rPr>
      <t xml:space="preserve">
</t>
    </r>
    <r>
      <rPr>
        <b/>
        <sz val="10"/>
        <rFont val="宋体"/>
        <charset val="134"/>
      </rPr>
      <t>工资</t>
    </r>
  </si>
  <si>
    <r>
      <rPr>
        <b/>
        <sz val="10"/>
        <rFont val="宋体"/>
        <charset val="134"/>
      </rPr>
      <t>应发</t>
    </r>
    <r>
      <rPr>
        <b/>
        <sz val="10"/>
        <rFont val="Arial"/>
        <charset val="134"/>
      </rPr>
      <t xml:space="preserve">
</t>
    </r>
    <r>
      <rPr>
        <b/>
        <sz val="10"/>
        <rFont val="宋体"/>
        <charset val="134"/>
      </rPr>
      <t>工资</t>
    </r>
  </si>
  <si>
    <t>社保</t>
  </si>
  <si>
    <t>扣款</t>
  </si>
  <si>
    <r>
      <rPr>
        <b/>
        <sz val="10"/>
        <rFont val="宋体"/>
        <charset val="134"/>
      </rPr>
      <t>实发</t>
    </r>
    <r>
      <rPr>
        <b/>
        <sz val="10"/>
        <rFont val="Arial"/>
        <charset val="134"/>
      </rPr>
      <t xml:space="preserve">
</t>
    </r>
    <r>
      <rPr>
        <b/>
        <sz val="10"/>
        <rFont val="宋体"/>
        <charset val="134"/>
      </rPr>
      <t>工资</t>
    </r>
  </si>
  <si>
    <t>占比</t>
  </si>
  <si>
    <t>钉钉考勤备注</t>
  </si>
  <si>
    <t>春申</t>
  </si>
  <si>
    <t>童国英</t>
  </si>
  <si>
    <t>兼职</t>
  </si>
  <si>
    <r>
      <rPr>
        <sz val="10"/>
        <rFont val="宋体"/>
        <charset val="134"/>
      </rPr>
      <t>阿道夫迪彩</t>
    </r>
    <r>
      <rPr>
        <sz val="10"/>
        <rFont val="Arial"/>
        <charset val="134"/>
      </rPr>
      <t>10%</t>
    </r>
    <r>
      <rPr>
        <sz val="10"/>
        <color rgb="FFFF0000"/>
        <rFont val="宋体"/>
        <charset val="134"/>
      </rPr>
      <t>超过</t>
    </r>
    <r>
      <rPr>
        <sz val="10"/>
        <color rgb="FFFF0000"/>
        <rFont val="Arial"/>
        <charset val="134"/>
      </rPr>
      <t>1</t>
    </r>
    <r>
      <rPr>
        <sz val="10"/>
        <color rgb="FFFF0000"/>
        <rFont val="宋体"/>
        <charset val="134"/>
      </rPr>
      <t>万底薪</t>
    </r>
    <r>
      <rPr>
        <sz val="10"/>
        <color rgb="FFFF0000"/>
        <rFont val="Arial"/>
        <charset val="134"/>
      </rPr>
      <t>1200+</t>
    </r>
    <r>
      <rPr>
        <sz val="10"/>
        <color rgb="FFFF0000"/>
        <rFont val="宋体"/>
        <charset val="134"/>
      </rPr>
      <t>提成</t>
    </r>
  </si>
  <si>
    <t>做一休一</t>
  </si>
  <si>
    <t>7:00-22:00</t>
  </si>
  <si>
    <t>2017.12.15</t>
  </si>
  <si>
    <t>420625197704156880</t>
  </si>
  <si>
    <t>6230 5200 3003 5194 872</t>
  </si>
  <si>
    <t>王兆花</t>
  </si>
  <si>
    <r>
      <rPr>
        <sz val="10"/>
        <rFont val="Arial"/>
        <charset val="134"/>
      </rPr>
      <t>滋源迪彩</t>
    </r>
    <r>
      <rPr>
        <sz val="10"/>
        <rFont val="Arial"/>
        <charset val="134"/>
      </rPr>
      <t>10%</t>
    </r>
    <r>
      <rPr>
        <sz val="10"/>
        <rFont val="宋体"/>
        <charset val="134"/>
      </rPr>
      <t>超过</t>
    </r>
    <r>
      <rPr>
        <sz val="10"/>
        <rFont val="Arial"/>
        <charset val="134"/>
      </rPr>
      <t>1.5</t>
    </r>
    <r>
      <rPr>
        <sz val="10"/>
        <rFont val="宋体"/>
        <charset val="134"/>
      </rPr>
      <t>万给</t>
    </r>
    <r>
      <rPr>
        <sz val="10"/>
        <rFont val="Arial"/>
        <charset val="134"/>
      </rPr>
      <t>15</t>
    </r>
    <r>
      <rPr>
        <sz val="10"/>
        <rFont val="宋体"/>
        <charset val="134"/>
      </rPr>
      <t>个点</t>
    </r>
  </si>
  <si>
    <t>2017.12.16</t>
  </si>
  <si>
    <t>37048119503043548</t>
  </si>
  <si>
    <t>6228 4800 3906 0631 676</t>
  </si>
  <si>
    <t>曾招弟</t>
  </si>
  <si>
    <t>专职</t>
  </si>
  <si>
    <r>
      <rPr>
        <sz val="10"/>
        <rFont val="Arial"/>
        <charset val="134"/>
      </rPr>
      <t>2500</t>
    </r>
    <r>
      <rPr>
        <sz val="10"/>
        <rFont val="宋体"/>
        <charset val="134"/>
      </rPr>
      <t>丹姿</t>
    </r>
    <r>
      <rPr>
        <sz val="10"/>
        <rFont val="Arial"/>
        <charset val="134"/>
      </rPr>
      <t>+</t>
    </r>
    <r>
      <rPr>
        <sz val="10"/>
        <rFont val="宋体"/>
        <charset val="134"/>
      </rPr>
      <t>提成</t>
    </r>
    <r>
      <rPr>
        <sz val="10"/>
        <rFont val="Arial"/>
        <charset val="134"/>
      </rPr>
      <t>4-6</t>
    </r>
    <r>
      <rPr>
        <sz val="10"/>
        <rFont val="宋体"/>
        <charset val="134"/>
      </rPr>
      <t>个点</t>
    </r>
    <r>
      <rPr>
        <sz val="10"/>
        <rFont val="Arial"/>
        <charset val="134"/>
      </rPr>
      <t xml:space="preserve"> </t>
    </r>
    <r>
      <rPr>
        <sz val="10"/>
        <color rgb="FFFF0000"/>
        <rFont val="宋体"/>
        <charset val="134"/>
      </rPr>
      <t>前三个月保底</t>
    </r>
    <r>
      <rPr>
        <sz val="10"/>
        <color rgb="FFFF0000"/>
        <rFont val="Arial"/>
        <charset val="134"/>
      </rPr>
      <t>3000</t>
    </r>
  </si>
  <si>
    <t>做六休一</t>
  </si>
  <si>
    <t>2018.3.10</t>
  </si>
  <si>
    <t>362322198502162427</t>
  </si>
  <si>
    <t>6228 4800 3096 5201 517</t>
  </si>
  <si>
    <t>顾美玉</t>
  </si>
  <si>
    <r>
      <rPr>
        <sz val="10"/>
        <rFont val="Arial"/>
        <charset val="134"/>
      </rPr>
      <t>2500</t>
    </r>
    <r>
      <rPr>
        <sz val="10"/>
        <rFont val="宋体"/>
        <charset val="134"/>
      </rPr>
      <t>三生花</t>
    </r>
    <r>
      <rPr>
        <sz val="10"/>
        <rFont val="Arial"/>
        <charset val="134"/>
      </rPr>
      <t>+</t>
    </r>
    <r>
      <rPr>
        <sz val="10"/>
        <rFont val="宋体"/>
        <charset val="134"/>
      </rPr>
      <t>提成</t>
    </r>
    <r>
      <rPr>
        <sz val="10"/>
        <rFont val="Arial"/>
        <charset val="134"/>
      </rPr>
      <t>3-5</t>
    </r>
    <r>
      <rPr>
        <sz val="10"/>
        <rFont val="宋体"/>
        <charset val="134"/>
      </rPr>
      <t>个点</t>
    </r>
  </si>
  <si>
    <t>2018.3.26</t>
  </si>
  <si>
    <t>310104198109126425</t>
  </si>
  <si>
    <t>6230 5200 3005 0961 171</t>
  </si>
  <si>
    <t>胡晓娟</t>
  </si>
  <si>
    <r>
      <rPr>
        <sz val="10"/>
        <rFont val="Arial"/>
        <charset val="134"/>
      </rPr>
      <t>1820+</t>
    </r>
    <r>
      <rPr>
        <sz val="10"/>
        <rFont val="宋体"/>
        <charset val="134"/>
      </rPr>
      <t>提成</t>
    </r>
    <r>
      <rPr>
        <sz val="10"/>
        <rFont val="Arial"/>
        <charset val="134"/>
      </rPr>
      <t>+</t>
    </r>
    <r>
      <rPr>
        <sz val="10"/>
        <rFont val="宋体"/>
        <charset val="134"/>
      </rPr>
      <t>丹姿</t>
    </r>
    <r>
      <rPr>
        <sz val="10"/>
        <rFont val="Arial"/>
        <charset val="134"/>
      </rPr>
      <t>+</t>
    </r>
    <r>
      <rPr>
        <sz val="10"/>
        <rFont val="宋体"/>
        <charset val="134"/>
      </rPr>
      <t>兼</t>
    </r>
    <r>
      <rPr>
        <sz val="10"/>
        <rFont val="Arial"/>
        <charset val="134"/>
      </rPr>
      <t>10%+</t>
    </r>
    <r>
      <rPr>
        <sz val="10"/>
        <rFont val="宋体"/>
        <charset val="134"/>
      </rPr>
      <t>三</t>
    </r>
    <r>
      <rPr>
        <sz val="10"/>
        <rFont val="Arial"/>
        <charset val="134"/>
      </rPr>
      <t>10%-410-153.5</t>
    </r>
  </si>
  <si>
    <t>2016.12.1</t>
  </si>
  <si>
    <t>420625198202133042</t>
  </si>
  <si>
    <t>6228 4800 3126 1426 717</t>
  </si>
  <si>
    <t>李萍</t>
  </si>
  <si>
    <r>
      <rPr>
        <sz val="10"/>
        <rFont val="宋体"/>
        <charset val="134"/>
      </rPr>
      <t>直提</t>
    </r>
    <r>
      <rPr>
        <sz val="10"/>
        <rFont val="Arial"/>
        <charset val="134"/>
      </rPr>
      <t>15%</t>
    </r>
  </si>
  <si>
    <t>2018.4.1</t>
  </si>
  <si>
    <t>342426197512083426</t>
  </si>
  <si>
    <t>6228 4800 3892 5343 774</t>
  </si>
  <si>
    <t>刘海兰</t>
  </si>
  <si>
    <r>
      <rPr>
        <sz val="10"/>
        <rFont val="Arial"/>
        <charset val="134"/>
      </rPr>
      <t>1820+</t>
    </r>
    <r>
      <rPr>
        <sz val="10"/>
        <rFont val="宋体"/>
        <charset val="134"/>
      </rPr>
      <t>提成</t>
    </r>
    <r>
      <rPr>
        <sz val="10"/>
        <rFont val="Arial"/>
        <charset val="134"/>
      </rPr>
      <t>+</t>
    </r>
    <r>
      <rPr>
        <sz val="10"/>
        <rFont val="宋体"/>
        <charset val="134"/>
      </rPr>
      <t>丹姿兼</t>
    </r>
    <r>
      <rPr>
        <sz val="10"/>
        <rFont val="Arial"/>
        <charset val="134"/>
      </rPr>
      <t>10%+</t>
    </r>
    <r>
      <rPr>
        <sz val="10"/>
        <rFont val="宋体"/>
        <charset val="134"/>
      </rPr>
      <t>三</t>
    </r>
    <r>
      <rPr>
        <sz val="10"/>
        <rFont val="Arial"/>
        <charset val="134"/>
      </rPr>
      <t>10%-410-153.5</t>
    </r>
  </si>
  <si>
    <t>32092219810411276x</t>
  </si>
  <si>
    <t>6228 4800 3104 4651 714</t>
  </si>
  <si>
    <t>泗泾</t>
  </si>
  <si>
    <t>刘瑞芳</t>
  </si>
  <si>
    <r>
      <rPr>
        <sz val="10"/>
        <rFont val="Arial"/>
        <charset val="134"/>
      </rPr>
      <t>2500+</t>
    </r>
    <r>
      <rPr>
        <sz val="10"/>
        <rFont val="宋体"/>
        <charset val="134"/>
      </rPr>
      <t>提成</t>
    </r>
    <r>
      <rPr>
        <sz val="10"/>
        <rFont val="Arial"/>
        <charset val="134"/>
      </rPr>
      <t xml:space="preserve">  </t>
    </r>
    <r>
      <rPr>
        <sz val="10"/>
        <rFont val="宋体"/>
        <charset val="134"/>
      </rPr>
      <t>阿道夫滋源</t>
    </r>
    <r>
      <rPr>
        <sz val="10"/>
        <rFont val="Arial"/>
        <charset val="134"/>
      </rPr>
      <t>10</t>
    </r>
    <r>
      <rPr>
        <sz val="10"/>
        <rFont val="宋体"/>
        <charset val="134"/>
      </rPr>
      <t>个点</t>
    </r>
  </si>
  <si>
    <t>11.00-20.00</t>
  </si>
  <si>
    <t>2018.1.27</t>
  </si>
  <si>
    <t>410527197002013987</t>
  </si>
  <si>
    <t>6228 4815 1940 9974 977</t>
  </si>
  <si>
    <t>张雪丽</t>
  </si>
  <si>
    <r>
      <rPr>
        <sz val="10"/>
        <rFont val="Arial"/>
        <charset val="134"/>
      </rPr>
      <t>2300+</t>
    </r>
    <r>
      <rPr>
        <sz val="10"/>
        <rFont val="宋体"/>
        <charset val="134"/>
      </rPr>
      <t>提成滋源</t>
    </r>
    <r>
      <rPr>
        <sz val="10"/>
        <rFont val="Arial"/>
        <charset val="134"/>
      </rPr>
      <t>+</t>
    </r>
    <r>
      <rPr>
        <sz val="10"/>
        <rFont val="宋体"/>
        <charset val="134"/>
      </rPr>
      <t>迪彩</t>
    </r>
    <r>
      <rPr>
        <sz val="10"/>
        <rFont val="Arial"/>
        <charset val="134"/>
      </rPr>
      <t>+</t>
    </r>
    <r>
      <rPr>
        <sz val="10"/>
        <rFont val="宋体"/>
        <charset val="134"/>
      </rPr>
      <t>阿道夫</t>
    </r>
    <r>
      <rPr>
        <sz val="10"/>
        <rFont val="Arial"/>
        <charset val="134"/>
      </rPr>
      <t>10</t>
    </r>
    <r>
      <rPr>
        <sz val="10"/>
        <rFont val="宋体"/>
        <charset val="134"/>
      </rPr>
      <t>个点</t>
    </r>
  </si>
  <si>
    <t>2017.9.28</t>
  </si>
  <si>
    <t>412931197710244047</t>
  </si>
  <si>
    <t>6228 4800 3907 2147 976</t>
  </si>
  <si>
    <t>仝永梅</t>
  </si>
  <si>
    <r>
      <rPr>
        <sz val="10"/>
        <rFont val="Arial"/>
        <charset val="134"/>
      </rPr>
      <t>2300+</t>
    </r>
    <r>
      <rPr>
        <sz val="10"/>
        <rFont val="宋体"/>
        <charset val="134"/>
      </rPr>
      <t>提成</t>
    </r>
    <r>
      <rPr>
        <sz val="10"/>
        <rFont val="Arial"/>
        <charset val="134"/>
      </rPr>
      <t>+</t>
    </r>
    <r>
      <rPr>
        <sz val="10"/>
        <rFont val="宋体"/>
        <charset val="134"/>
      </rPr>
      <t>三生花</t>
    </r>
    <r>
      <rPr>
        <sz val="10"/>
        <rFont val="Arial"/>
        <charset val="134"/>
      </rPr>
      <t>10</t>
    </r>
    <r>
      <rPr>
        <sz val="10"/>
        <rFont val="宋体"/>
        <charset val="134"/>
      </rPr>
      <t>个点</t>
    </r>
  </si>
  <si>
    <t>11.00-20.01</t>
  </si>
  <si>
    <t>410221198802123420</t>
  </si>
  <si>
    <t>6228 4800 3911 6017 474</t>
  </si>
  <si>
    <t>肖娜娜</t>
  </si>
  <si>
    <r>
      <rPr>
        <sz val="10"/>
        <rFont val="宋体"/>
        <charset val="134"/>
      </rPr>
      <t>丹姿</t>
    </r>
    <r>
      <rPr>
        <sz val="10"/>
        <rFont val="Arial"/>
        <charset val="134"/>
      </rPr>
      <t>2500+</t>
    </r>
    <r>
      <rPr>
        <sz val="10"/>
        <rFont val="宋体"/>
        <charset val="134"/>
      </rPr>
      <t>提成</t>
    </r>
    <r>
      <rPr>
        <sz val="10"/>
        <rFont val="Arial"/>
        <charset val="134"/>
      </rPr>
      <t>4-6</t>
    </r>
    <r>
      <rPr>
        <sz val="10"/>
        <rFont val="宋体"/>
        <charset val="134"/>
      </rPr>
      <t>个点</t>
    </r>
  </si>
  <si>
    <t>2018.3.31</t>
  </si>
  <si>
    <t>341203199012202524</t>
  </si>
  <si>
    <t>6228 4800 3911 5675 173</t>
  </si>
  <si>
    <t>凌玉林</t>
  </si>
  <si>
    <r>
      <rPr>
        <sz val="10"/>
        <rFont val="宋体"/>
        <charset val="134"/>
      </rPr>
      <t>时克</t>
    </r>
    <r>
      <rPr>
        <sz val="10"/>
        <rFont val="Arial"/>
        <charset val="134"/>
      </rPr>
      <t>10%</t>
    </r>
    <r>
      <rPr>
        <sz val="10"/>
        <rFont val="宋体"/>
        <charset val="134"/>
      </rPr>
      <t>，2千以上15%</t>
    </r>
  </si>
  <si>
    <t>352230197505200968</t>
  </si>
  <si>
    <t>6228 4800 3167 3142 415</t>
  </si>
  <si>
    <t>王美</t>
  </si>
  <si>
    <r>
      <rPr>
        <sz val="10"/>
        <rFont val="Arial"/>
        <charset val="134"/>
      </rPr>
      <t>1820+</t>
    </r>
    <r>
      <rPr>
        <sz val="10"/>
        <rFont val="宋体"/>
        <charset val="134"/>
      </rPr>
      <t>提成</t>
    </r>
    <r>
      <rPr>
        <sz val="10"/>
        <rFont val="Arial"/>
        <charset val="134"/>
      </rPr>
      <t>-410+</t>
    </r>
    <r>
      <rPr>
        <sz val="10"/>
        <rFont val="宋体"/>
        <charset val="134"/>
      </rPr>
      <t>丹姿</t>
    </r>
    <r>
      <rPr>
        <sz val="10"/>
        <rFont val="Arial"/>
        <charset val="134"/>
      </rPr>
      <t>+</t>
    </r>
    <r>
      <rPr>
        <sz val="10"/>
        <rFont val="宋体"/>
        <charset val="134"/>
      </rPr>
      <t>三生花</t>
    </r>
  </si>
  <si>
    <t>2017.1.1</t>
  </si>
  <si>
    <t>412723197701095528</t>
  </si>
  <si>
    <t>6217 0012 1008 9735 110</t>
  </si>
  <si>
    <t>奉贤</t>
  </si>
  <si>
    <t>陈惠红</t>
  </si>
  <si>
    <t>310226197602032923</t>
  </si>
  <si>
    <t>6228 4800 3133 0862 215</t>
  </si>
  <si>
    <t>江昌秀</t>
  </si>
  <si>
    <r>
      <rPr>
        <sz val="10"/>
        <rFont val="Arial"/>
        <charset val="134"/>
      </rPr>
      <t>2200+</t>
    </r>
    <r>
      <rPr>
        <sz val="10"/>
        <rFont val="宋体"/>
        <charset val="134"/>
      </rPr>
      <t>提成＋迪彩</t>
    </r>
  </si>
  <si>
    <t>2017.6.25</t>
  </si>
  <si>
    <t>342422198308221683</t>
  </si>
  <si>
    <t>6230 5200 3003 1553 873</t>
  </si>
  <si>
    <t>杨宝秀</t>
  </si>
  <si>
    <r>
      <rPr>
        <sz val="10"/>
        <rFont val="Arial"/>
        <charset val="134"/>
      </rPr>
      <t>2250</t>
    </r>
    <r>
      <rPr>
        <sz val="10"/>
        <rFont val="宋体"/>
        <charset val="134"/>
      </rPr>
      <t>阿道夫</t>
    </r>
    <r>
      <rPr>
        <sz val="10"/>
        <rFont val="Arial"/>
        <charset val="134"/>
      </rPr>
      <t>+</t>
    </r>
    <r>
      <rPr>
        <sz val="10"/>
        <rFont val="宋体"/>
        <charset val="134"/>
      </rPr>
      <t>提成</t>
    </r>
    <r>
      <rPr>
        <sz val="10"/>
        <rFont val="Arial"/>
        <charset val="134"/>
      </rPr>
      <t>-410</t>
    </r>
  </si>
  <si>
    <t>2017,5,1</t>
  </si>
  <si>
    <t>342422198603191683</t>
  </si>
  <si>
    <t>6228 4800 3849 9314 177</t>
  </si>
  <si>
    <t>张敏</t>
  </si>
  <si>
    <t>511526199501200944</t>
  </si>
  <si>
    <t>6228 4800 3859 1921 275</t>
  </si>
  <si>
    <t>李娟</t>
  </si>
  <si>
    <t>2017.8.21</t>
  </si>
  <si>
    <t>34242319941107626x</t>
  </si>
  <si>
    <t>6228 4800 3849 9484 079</t>
  </si>
  <si>
    <t>鲍士华</t>
  </si>
  <si>
    <r>
      <rPr>
        <sz val="10"/>
        <rFont val="Arial"/>
        <charset val="134"/>
      </rPr>
      <t>2300+</t>
    </r>
    <r>
      <rPr>
        <sz val="10"/>
        <rFont val="宋体"/>
        <charset val="134"/>
      </rPr>
      <t>丹姿提成</t>
    </r>
    <r>
      <rPr>
        <sz val="10"/>
        <rFont val="Arial"/>
        <charset val="134"/>
      </rPr>
      <t>+</t>
    </r>
    <r>
      <rPr>
        <sz val="10"/>
        <rFont val="宋体"/>
        <charset val="134"/>
      </rPr>
      <t>（滋源</t>
    </r>
    <r>
      <rPr>
        <sz val="10"/>
        <rFont val="Arial"/>
        <charset val="134"/>
      </rPr>
      <t>+</t>
    </r>
    <r>
      <rPr>
        <sz val="10"/>
        <rFont val="宋体"/>
        <charset val="134"/>
      </rPr>
      <t>阿道夫</t>
    </r>
    <r>
      <rPr>
        <sz val="10"/>
        <rFont val="Arial"/>
        <charset val="134"/>
      </rPr>
      <t>+</t>
    </r>
    <r>
      <rPr>
        <sz val="10"/>
        <rFont val="宋体"/>
        <charset val="134"/>
      </rPr>
      <t>百雀羚）</t>
    </r>
    <r>
      <rPr>
        <sz val="10"/>
        <rFont val="Arial"/>
        <charset val="134"/>
      </rPr>
      <t>10</t>
    </r>
    <r>
      <rPr>
        <sz val="10"/>
        <rFont val="宋体"/>
        <charset val="134"/>
      </rPr>
      <t>个点</t>
    </r>
  </si>
  <si>
    <t>11:00-20:00</t>
  </si>
  <si>
    <t>2016,9,1</t>
  </si>
  <si>
    <t>342422198307278565</t>
  </si>
  <si>
    <t>6228 4800 3853 4683 370</t>
  </si>
  <si>
    <t>宋书珍</t>
  </si>
  <si>
    <r>
      <rPr>
        <sz val="10"/>
        <color theme="1"/>
        <rFont val="Arial"/>
        <charset val="134"/>
      </rPr>
      <t>2400+</t>
    </r>
    <r>
      <rPr>
        <sz val="10"/>
        <color theme="1"/>
        <rFont val="宋体"/>
        <charset val="134"/>
      </rPr>
      <t>提成</t>
    </r>
    <r>
      <rPr>
        <sz val="10"/>
        <color theme="1"/>
        <rFont val="Arial"/>
        <charset val="134"/>
      </rPr>
      <t>+</t>
    </r>
    <r>
      <rPr>
        <sz val="10"/>
        <color theme="1"/>
        <rFont val="宋体"/>
        <charset val="134"/>
      </rPr>
      <t>三生花</t>
    </r>
    <r>
      <rPr>
        <sz val="10"/>
        <color theme="1"/>
        <rFont val="Arial"/>
        <charset val="134"/>
      </rPr>
      <t>10%</t>
    </r>
  </si>
  <si>
    <t>2017,1,1</t>
  </si>
  <si>
    <t>34122719820604708x</t>
  </si>
  <si>
    <t>6217 8808 0000 4813 269</t>
  </si>
  <si>
    <t>大华</t>
  </si>
  <si>
    <t>陶中圆</t>
  </si>
  <si>
    <r>
      <rPr>
        <sz val="10"/>
        <color theme="1"/>
        <rFont val="Arial"/>
        <charset val="134"/>
      </rPr>
      <t>滋源</t>
    </r>
    <r>
      <rPr>
        <sz val="10"/>
        <color theme="1"/>
        <rFont val="Arial"/>
        <charset val="134"/>
      </rPr>
      <t>+</t>
    </r>
    <r>
      <rPr>
        <sz val="10"/>
        <color theme="1"/>
        <rFont val="宋体"/>
        <charset val="134"/>
      </rPr>
      <t>阿道夫</t>
    </r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个点。超过</t>
    </r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万底薪</t>
    </r>
    <r>
      <rPr>
        <sz val="10"/>
        <color theme="1"/>
        <rFont val="Arial"/>
        <charset val="134"/>
      </rPr>
      <t>1200+</t>
    </r>
    <r>
      <rPr>
        <sz val="10"/>
        <color theme="1"/>
        <rFont val="宋体"/>
        <charset val="134"/>
      </rPr>
      <t>提成</t>
    </r>
  </si>
  <si>
    <t>2018.1.1</t>
  </si>
  <si>
    <t>342501198211112820</t>
  </si>
  <si>
    <t>6230 5200 3004 0905 973</t>
  </si>
  <si>
    <t>杨海霞</t>
  </si>
  <si>
    <r>
      <rPr>
        <sz val="10"/>
        <rFont val="Arial"/>
        <charset val="134"/>
      </rPr>
      <t>1820+</t>
    </r>
    <r>
      <rPr>
        <sz val="10"/>
        <rFont val="宋体"/>
        <charset val="134"/>
      </rPr>
      <t>提成</t>
    </r>
    <r>
      <rPr>
        <sz val="10"/>
        <rFont val="Arial"/>
        <charset val="134"/>
      </rPr>
      <t>+</t>
    </r>
    <r>
      <rPr>
        <sz val="10"/>
        <rFont val="宋体"/>
        <charset val="134"/>
      </rPr>
      <t>三</t>
    </r>
    <r>
      <rPr>
        <sz val="10"/>
        <rFont val="Arial"/>
        <charset val="134"/>
      </rPr>
      <t>10%-410</t>
    </r>
  </si>
  <si>
    <t>8:30-22:00</t>
  </si>
  <si>
    <t>130221197301063026</t>
  </si>
  <si>
    <t>6228 4800 3819 3420 577</t>
  </si>
  <si>
    <t>李飞</t>
  </si>
  <si>
    <t>2017.10.11</t>
  </si>
  <si>
    <t>430682198511077928</t>
  </si>
  <si>
    <t>6228 4800 3126 2081 818</t>
  </si>
  <si>
    <t>郝美玲</t>
  </si>
  <si>
    <r>
      <rPr>
        <sz val="10"/>
        <rFont val="Arial"/>
        <charset val="134"/>
      </rPr>
      <t>丹姿</t>
    </r>
    <r>
      <rPr>
        <sz val="10"/>
        <rFont val="Arial"/>
        <charset val="134"/>
      </rPr>
      <t>20%</t>
    </r>
  </si>
  <si>
    <t>342222197708092125</t>
  </si>
  <si>
    <t>6228 4800 3864 1219 472</t>
  </si>
  <si>
    <t>三林</t>
  </si>
  <si>
    <t>何金平</t>
  </si>
  <si>
    <r>
      <rPr>
        <sz val="10"/>
        <rFont val="Arial"/>
        <charset val="134"/>
      </rPr>
      <t>1820+</t>
    </r>
    <r>
      <rPr>
        <sz val="10"/>
        <rFont val="宋体"/>
        <charset val="134"/>
      </rPr>
      <t>提成</t>
    </r>
    <r>
      <rPr>
        <sz val="10"/>
        <rFont val="Arial"/>
        <charset val="134"/>
      </rPr>
      <t>-410-153.5+</t>
    </r>
    <r>
      <rPr>
        <sz val="10"/>
        <rFont val="宋体"/>
        <charset val="134"/>
      </rPr>
      <t>丹姿</t>
    </r>
    <r>
      <rPr>
        <sz val="10"/>
        <rFont val="Arial"/>
        <charset val="134"/>
      </rPr>
      <t>10</t>
    </r>
    <r>
      <rPr>
        <sz val="10"/>
        <rFont val="宋体"/>
        <charset val="134"/>
      </rPr>
      <t>个点</t>
    </r>
    <r>
      <rPr>
        <sz val="10"/>
        <rFont val="Arial"/>
        <charset val="134"/>
      </rPr>
      <t>+</t>
    </r>
    <r>
      <rPr>
        <sz val="10"/>
        <rFont val="宋体"/>
        <charset val="134"/>
      </rPr>
      <t>三生花</t>
    </r>
    <r>
      <rPr>
        <sz val="10"/>
        <rFont val="Arial"/>
        <charset val="134"/>
      </rPr>
      <t>10</t>
    </r>
    <r>
      <rPr>
        <sz val="10"/>
        <rFont val="宋体"/>
        <charset val="134"/>
      </rPr>
      <t>个点</t>
    </r>
  </si>
  <si>
    <t>2017.8.1</t>
  </si>
  <si>
    <t>320722197105136987</t>
  </si>
  <si>
    <t>6217 5808 0000 1327 050</t>
  </si>
  <si>
    <t>赵成梅</t>
  </si>
  <si>
    <t>420626197802133021</t>
  </si>
  <si>
    <t>6217 0012 1002 6405 579</t>
  </si>
  <si>
    <t>王芳</t>
  </si>
  <si>
    <t>330822197307246022</t>
  </si>
  <si>
    <t>6214 8302 10371 646</t>
  </si>
  <si>
    <t>张庆</t>
  </si>
  <si>
    <r>
      <rPr>
        <sz val="10"/>
        <rFont val="宋体"/>
        <charset val="134"/>
      </rPr>
      <t>滋源</t>
    </r>
    <r>
      <rPr>
        <sz val="10"/>
        <rFont val="Arial"/>
        <charset val="134"/>
      </rPr>
      <t>+</t>
    </r>
    <r>
      <rPr>
        <sz val="10"/>
        <rFont val="宋体"/>
        <charset val="134"/>
      </rPr>
      <t>迪彩</t>
    </r>
    <r>
      <rPr>
        <sz val="10"/>
        <rFont val="Arial"/>
        <charset val="134"/>
      </rPr>
      <t>10%+</t>
    </r>
    <r>
      <rPr>
        <sz val="10"/>
        <rFont val="宋体"/>
        <charset val="134"/>
      </rPr>
      <t>阿道夫超出</t>
    </r>
    <r>
      <rPr>
        <sz val="10"/>
        <rFont val="Arial"/>
        <charset val="134"/>
      </rPr>
      <t>1</t>
    </r>
    <r>
      <rPr>
        <sz val="10"/>
        <rFont val="宋体"/>
        <charset val="134"/>
      </rPr>
      <t>万</t>
    </r>
    <r>
      <rPr>
        <sz val="10"/>
        <rFont val="Arial"/>
        <charset val="134"/>
      </rPr>
      <t>1200</t>
    </r>
    <r>
      <rPr>
        <sz val="10"/>
        <rFont val="宋体"/>
        <charset val="134"/>
      </rPr>
      <t>底薪</t>
    </r>
  </si>
  <si>
    <t>2017.8.2</t>
  </si>
  <si>
    <t>530103197611291223</t>
  </si>
  <si>
    <t>6212 2610 0105 2873 186</t>
  </si>
  <si>
    <t>罗店</t>
  </si>
  <si>
    <t>张国霞</t>
  </si>
  <si>
    <r>
      <rPr>
        <sz val="10"/>
        <rFont val="宋体"/>
        <charset val="134"/>
      </rPr>
      <t>阿道夫滋源</t>
    </r>
    <r>
      <rPr>
        <sz val="10"/>
        <rFont val="Arial"/>
        <charset val="134"/>
      </rPr>
      <t>10</t>
    </r>
    <r>
      <rPr>
        <sz val="10"/>
        <rFont val="宋体"/>
        <charset val="134"/>
      </rPr>
      <t>个点，过</t>
    </r>
    <r>
      <rPr>
        <sz val="10"/>
        <rFont val="Arial"/>
        <charset val="134"/>
      </rPr>
      <t>1</t>
    </r>
    <r>
      <rPr>
        <sz val="10"/>
        <rFont val="宋体"/>
        <charset val="134"/>
      </rPr>
      <t>万</t>
    </r>
    <r>
      <rPr>
        <sz val="10"/>
        <rFont val="Arial"/>
        <charset val="134"/>
      </rPr>
      <t>1200</t>
    </r>
    <r>
      <rPr>
        <sz val="10"/>
        <rFont val="宋体"/>
        <charset val="134"/>
      </rPr>
      <t>底薪</t>
    </r>
  </si>
  <si>
    <t>7:00-22;00</t>
  </si>
  <si>
    <t>2018.3.1</t>
  </si>
  <si>
    <t>320925197509095843</t>
  </si>
  <si>
    <t>6228  4800 3812 3780 074</t>
  </si>
  <si>
    <t>段艳静</t>
  </si>
  <si>
    <r>
      <rPr>
        <sz val="10"/>
        <rFont val="Arial"/>
        <charset val="134"/>
      </rPr>
      <t>2300</t>
    </r>
    <r>
      <rPr>
        <sz val="10"/>
        <rFont val="宋体"/>
        <charset val="134"/>
      </rPr>
      <t>丹姿</t>
    </r>
    <r>
      <rPr>
        <sz val="10"/>
        <rFont val="Arial"/>
        <charset val="134"/>
      </rPr>
      <t>+</t>
    </r>
    <r>
      <rPr>
        <sz val="10"/>
        <rFont val="宋体"/>
        <charset val="134"/>
      </rPr>
      <t>提成</t>
    </r>
    <r>
      <rPr>
        <sz val="10"/>
        <rFont val="Arial"/>
        <charset val="134"/>
      </rPr>
      <t>4-6</t>
    </r>
    <r>
      <rPr>
        <sz val="10"/>
        <rFont val="宋体"/>
        <charset val="134"/>
      </rPr>
      <t>个点</t>
    </r>
  </si>
  <si>
    <t>8.00-22.00</t>
  </si>
  <si>
    <t>2018.3.8</t>
  </si>
  <si>
    <t>410922199005072420</t>
  </si>
  <si>
    <t>6217 9950 2000 2485 141</t>
  </si>
  <si>
    <t>陈雪莉</t>
  </si>
  <si>
    <t>42102219861126662X</t>
  </si>
  <si>
    <t>6231 6260 3103 2702 866</t>
  </si>
  <si>
    <t>祁转林</t>
  </si>
  <si>
    <r>
      <rPr>
        <sz val="10"/>
        <rFont val="Arial"/>
        <charset val="134"/>
      </rPr>
      <t>2300</t>
    </r>
    <r>
      <rPr>
        <sz val="10"/>
        <rFont val="宋体"/>
        <charset val="134"/>
      </rPr>
      <t>百雀羚</t>
    </r>
    <r>
      <rPr>
        <sz val="10"/>
        <rFont val="Arial"/>
        <charset val="134"/>
      </rPr>
      <t>+</t>
    </r>
    <r>
      <rPr>
        <sz val="10"/>
        <rFont val="宋体"/>
        <charset val="134"/>
      </rPr>
      <t>提成</t>
    </r>
    <r>
      <rPr>
        <sz val="10"/>
        <rFont val="Arial"/>
        <charset val="134"/>
      </rPr>
      <t>3-6</t>
    </r>
    <r>
      <rPr>
        <sz val="10"/>
        <rFont val="宋体"/>
        <charset val="134"/>
      </rPr>
      <t>点</t>
    </r>
  </si>
  <si>
    <t>2018.3.21</t>
  </si>
  <si>
    <t>622424197807082222</t>
  </si>
  <si>
    <t>6228 4800 3883 8800 779</t>
  </si>
  <si>
    <t>王燕萍</t>
  </si>
  <si>
    <t>2018.4.12</t>
  </si>
  <si>
    <t>2018.4.30</t>
  </si>
  <si>
    <t>360428198012174320</t>
  </si>
  <si>
    <t>6222 0010 0112 2245 344</t>
  </si>
  <si>
    <t>李可</t>
  </si>
  <si>
    <r>
      <rPr>
        <sz val="10"/>
        <rFont val="Arial"/>
        <charset val="134"/>
      </rPr>
      <t>2200+</t>
    </r>
    <r>
      <rPr>
        <sz val="10"/>
        <rFont val="宋体"/>
        <charset val="134"/>
      </rPr>
      <t>提成</t>
    </r>
    <r>
      <rPr>
        <sz val="10"/>
        <rFont val="Arial"/>
        <charset val="134"/>
      </rPr>
      <t>+</t>
    </r>
    <r>
      <rPr>
        <sz val="10"/>
        <rFont val="宋体"/>
        <charset val="134"/>
      </rPr>
      <t>三生花</t>
    </r>
    <r>
      <rPr>
        <sz val="10"/>
        <rFont val="Arial"/>
        <charset val="134"/>
      </rPr>
      <t>10</t>
    </r>
    <r>
      <rPr>
        <sz val="10"/>
        <rFont val="宋体"/>
        <charset val="134"/>
      </rPr>
      <t>个点</t>
    </r>
  </si>
  <si>
    <t>2017.5.17</t>
  </si>
  <si>
    <t>412727199002075047</t>
  </si>
  <si>
    <t>6230 5200 3004 0231 271</t>
  </si>
  <si>
    <t>大宁</t>
  </si>
  <si>
    <t>高小梅</t>
  </si>
  <si>
    <t>2600+ 滋源专 兼阿道夫10%</t>
  </si>
  <si>
    <t>2018.2.28</t>
  </si>
  <si>
    <t>341281198606066587</t>
  </si>
  <si>
    <t>6230 5200 3006 5371 176</t>
  </si>
  <si>
    <t>查银霞</t>
  </si>
  <si>
    <r>
      <rPr>
        <sz val="10"/>
        <rFont val="Arial"/>
        <charset val="134"/>
      </rPr>
      <t xml:space="preserve">2600+ </t>
    </r>
    <r>
      <rPr>
        <sz val="10"/>
        <rFont val="宋体"/>
        <charset val="134"/>
      </rPr>
      <t>百雀羚专职，兼三生花</t>
    </r>
    <r>
      <rPr>
        <sz val="10"/>
        <rFont val="Arial"/>
        <charset val="134"/>
      </rPr>
      <t>10</t>
    </r>
    <r>
      <rPr>
        <sz val="10"/>
        <rFont val="宋体"/>
        <charset val="134"/>
      </rPr>
      <t>个点</t>
    </r>
  </si>
  <si>
    <t>2018.3.7</t>
  </si>
  <si>
    <t>342623198205196849</t>
  </si>
  <si>
    <t>6230 5200 3006 4123 479</t>
  </si>
  <si>
    <t>苑林林</t>
  </si>
  <si>
    <t>2600百雀羚专职，三生花10%</t>
  </si>
  <si>
    <t>320381198112021822</t>
  </si>
  <si>
    <t>6230 5200 3006 5371 572</t>
  </si>
  <si>
    <t>康桥</t>
  </si>
  <si>
    <t>冯传群</t>
  </si>
  <si>
    <t xml:space="preserve">直提20% </t>
  </si>
  <si>
    <t>11-8.00</t>
  </si>
  <si>
    <t>2016.5.12</t>
  </si>
  <si>
    <t>2018.5.1</t>
  </si>
  <si>
    <t>342423198603277141</t>
  </si>
  <si>
    <t>6228 4800 3911 1377 279</t>
  </si>
  <si>
    <t>陈莹</t>
  </si>
  <si>
    <t>2600+提成</t>
  </si>
  <si>
    <t>2017.9.22</t>
  </si>
  <si>
    <t>421181199508048421</t>
  </si>
  <si>
    <t>6228 4816 2912 1767 474</t>
  </si>
  <si>
    <t>汪建英</t>
  </si>
  <si>
    <t>1820+提成-410-153.5</t>
  </si>
  <si>
    <t>310225197712151628</t>
  </si>
  <si>
    <t>6217 8808 0000 4062 156</t>
  </si>
  <si>
    <t>李彦灵</t>
  </si>
  <si>
    <r>
      <rPr>
        <sz val="10"/>
        <rFont val="Arial"/>
        <charset val="134"/>
      </rPr>
      <t xml:space="preserve">2600+ </t>
    </r>
    <r>
      <rPr>
        <sz val="10"/>
        <rFont val="宋体"/>
        <charset val="134"/>
      </rPr>
      <t>阿道夫专职</t>
    </r>
    <r>
      <rPr>
        <sz val="10"/>
        <rFont val="Arial"/>
        <charset val="134"/>
      </rPr>
      <t>+</t>
    </r>
    <r>
      <rPr>
        <sz val="10"/>
        <rFont val="宋体"/>
        <charset val="134"/>
      </rPr>
      <t>提点</t>
    </r>
  </si>
  <si>
    <t>2018.3.9</t>
  </si>
  <si>
    <t>41292319750415258X</t>
  </si>
  <si>
    <t>6228 4800 3144 6594 918</t>
  </si>
  <si>
    <t>周阳</t>
  </si>
  <si>
    <r>
      <rPr>
        <sz val="10"/>
        <rFont val="Arial"/>
        <charset val="134"/>
      </rPr>
      <t>直提</t>
    </r>
    <r>
      <rPr>
        <sz val="10"/>
        <rFont val="Arial"/>
        <charset val="134"/>
      </rPr>
      <t>15%</t>
    </r>
  </si>
  <si>
    <t>做五休二</t>
  </si>
  <si>
    <t>2017.11.1</t>
  </si>
  <si>
    <t>310225197307051025</t>
  </si>
  <si>
    <t>6228 4800 3032 4711 214</t>
  </si>
  <si>
    <t>曹安</t>
  </si>
  <si>
    <t>孙红</t>
  </si>
  <si>
    <t>1200+5%阿道夫兼职</t>
  </si>
  <si>
    <t>张扣梅</t>
  </si>
  <si>
    <t>谢单单</t>
  </si>
  <si>
    <t>2600+提点 兼三生花 丹姿10%</t>
  </si>
  <si>
    <t>11.00-8.00</t>
  </si>
  <si>
    <t>371324199103224924</t>
  </si>
  <si>
    <t>6228 4800 3907 2896 671</t>
  </si>
  <si>
    <t>安亭</t>
  </si>
  <si>
    <t>赵静</t>
  </si>
  <si>
    <r>
      <rPr>
        <sz val="10"/>
        <rFont val="Arial"/>
        <charset val="134"/>
      </rPr>
      <t>2600</t>
    </r>
    <r>
      <rPr>
        <sz val="10"/>
        <rFont val="宋体"/>
        <charset val="134"/>
      </rPr>
      <t>滋源专职</t>
    </r>
    <r>
      <rPr>
        <sz val="10"/>
        <rFont val="Arial"/>
        <charset val="134"/>
      </rPr>
      <t>+</t>
    </r>
    <r>
      <rPr>
        <sz val="10"/>
        <rFont val="宋体"/>
        <charset val="134"/>
      </rPr>
      <t>提点，兼迪彩</t>
    </r>
    <r>
      <rPr>
        <sz val="10"/>
        <rFont val="Arial"/>
        <charset val="134"/>
      </rPr>
      <t>10</t>
    </r>
    <r>
      <rPr>
        <sz val="10"/>
        <rFont val="宋体"/>
        <charset val="134"/>
      </rPr>
      <t>个点</t>
    </r>
  </si>
  <si>
    <t>2018.3.14</t>
  </si>
  <si>
    <t>411425198204257223</t>
  </si>
  <si>
    <t>6228 4800 3909 3985 776</t>
  </si>
  <si>
    <t>胡晶晶</t>
  </si>
  <si>
    <t>2600+提点  三生花10%</t>
  </si>
  <si>
    <t>2017.10.25</t>
  </si>
  <si>
    <t>341125199201075969</t>
  </si>
  <si>
    <t>6228 4800 3856 2065 177</t>
  </si>
  <si>
    <t>饶远妹</t>
  </si>
  <si>
    <r>
      <rPr>
        <sz val="10"/>
        <rFont val="Arial"/>
        <charset val="134"/>
      </rPr>
      <t>2300</t>
    </r>
    <r>
      <rPr>
        <sz val="10"/>
        <rFont val="宋体"/>
        <charset val="134"/>
      </rPr>
      <t>+</t>
    </r>
    <r>
      <rPr>
        <sz val="10"/>
        <rFont val="Arial"/>
        <charset val="134"/>
      </rPr>
      <t>300</t>
    </r>
    <r>
      <rPr>
        <sz val="10"/>
        <rFont val="宋体"/>
        <charset val="134"/>
      </rPr>
      <t>阿道夫专职</t>
    </r>
    <r>
      <rPr>
        <sz val="10"/>
        <rFont val="Arial"/>
        <charset val="134"/>
      </rPr>
      <t>+</t>
    </r>
    <r>
      <rPr>
        <sz val="10"/>
        <rFont val="宋体"/>
        <charset val="134"/>
      </rPr>
      <t>提点</t>
    </r>
  </si>
  <si>
    <t>2018.3.15</t>
  </si>
  <si>
    <t>362331199212262420</t>
  </si>
  <si>
    <t>6228 4800 3906 7566 370</t>
  </si>
  <si>
    <t>董占占</t>
  </si>
  <si>
    <t>2600+提点 三生花10%丹姿10%</t>
  </si>
  <si>
    <t>2017.12.2</t>
  </si>
  <si>
    <t>341282199007061240</t>
  </si>
  <si>
    <t>6228 4804 0582 4567 177</t>
  </si>
  <si>
    <t>邓义芝</t>
  </si>
  <si>
    <r>
      <rPr>
        <sz val="10"/>
        <rFont val="Arial"/>
        <charset val="134"/>
      </rPr>
      <t>所有品牌直提</t>
    </r>
    <r>
      <rPr>
        <sz val="10"/>
        <rFont val="Arial"/>
        <charset val="134"/>
      </rPr>
      <t>15%</t>
    </r>
  </si>
  <si>
    <t>342422198809254045</t>
  </si>
  <si>
    <t>6228 4803 9844 0235 677</t>
  </si>
  <si>
    <t>杨浦</t>
  </si>
  <si>
    <t>吴宁</t>
  </si>
  <si>
    <t>所有品牌15%</t>
  </si>
  <si>
    <t>341227198611140720</t>
  </si>
  <si>
    <t>6228 4800 3175 0837 119</t>
  </si>
  <si>
    <t>徐朝晖</t>
  </si>
  <si>
    <r>
      <rPr>
        <sz val="10"/>
        <rFont val="宋体"/>
        <charset val="134"/>
      </rPr>
      <t>底薪</t>
    </r>
    <r>
      <rPr>
        <sz val="10"/>
        <rFont val="Arial"/>
        <charset val="134"/>
      </rPr>
      <t>2000</t>
    </r>
  </si>
  <si>
    <t>310230197306101060</t>
  </si>
  <si>
    <t>6228 4800 3105 9250 410</t>
  </si>
  <si>
    <r>
      <rPr>
        <sz val="10"/>
        <color theme="1"/>
        <rFont val="宋体"/>
        <charset val="134"/>
      </rPr>
      <t>平型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"/>
        <charset val="134"/>
      </rPr>
      <t>关</t>
    </r>
  </si>
  <si>
    <t>李敏</t>
  </si>
  <si>
    <t>2600+提点 三生花10% 阿道夫10%</t>
  </si>
  <si>
    <t>2017.12.19</t>
  </si>
  <si>
    <t>412326198502195720</t>
  </si>
  <si>
    <t>6228 4800 3904 7576 879</t>
  </si>
  <si>
    <t>刘建英</t>
  </si>
  <si>
    <t xml:space="preserve">兼职 </t>
  </si>
  <si>
    <t>阿道夫+滋源10%</t>
  </si>
  <si>
    <t>500235198501216148</t>
  </si>
  <si>
    <t>6228 4800 3098 1578 112</t>
  </si>
  <si>
    <t>安贵贵</t>
  </si>
  <si>
    <t>百雀羚+三生花10%</t>
  </si>
  <si>
    <t>34122719850504708x</t>
  </si>
  <si>
    <t>6228 4800 3880 5912 276</t>
  </si>
  <si>
    <t>闸北</t>
  </si>
  <si>
    <t>胡晓文</t>
  </si>
  <si>
    <t>2300+提点+滋源10% 阿道夫10%</t>
  </si>
  <si>
    <t>2018.2.3</t>
  </si>
  <si>
    <t>321322197501243222</t>
  </si>
  <si>
    <t>6228 4800 3158 6799 913</t>
  </si>
  <si>
    <t>华漕</t>
  </si>
  <si>
    <t>张文凤</t>
  </si>
  <si>
    <r>
      <rPr>
        <sz val="10"/>
        <rFont val="Arial"/>
        <charset val="134"/>
      </rPr>
      <t>2300+</t>
    </r>
    <r>
      <rPr>
        <sz val="10"/>
        <rFont val="宋体"/>
        <charset val="134"/>
      </rPr>
      <t>提成</t>
    </r>
  </si>
  <si>
    <t>340123198810191684</t>
  </si>
  <si>
    <t>6228 4800 3903 3560 077</t>
  </si>
  <si>
    <t>王仲燕</t>
  </si>
  <si>
    <r>
      <rPr>
        <sz val="10"/>
        <rFont val="Arial"/>
        <charset val="134"/>
      </rPr>
      <t>2300+</t>
    </r>
    <r>
      <rPr>
        <sz val="10"/>
        <rFont val="宋体"/>
        <charset val="134"/>
      </rPr>
      <t>提成</t>
    </r>
    <r>
      <rPr>
        <sz val="10"/>
        <rFont val="Arial"/>
        <charset val="134"/>
      </rPr>
      <t>+</t>
    </r>
    <r>
      <rPr>
        <sz val="10"/>
        <rFont val="宋体"/>
        <charset val="134"/>
      </rPr>
      <t>百雀羚</t>
    </r>
    <r>
      <rPr>
        <sz val="10"/>
        <rFont val="Arial"/>
        <charset val="134"/>
      </rPr>
      <t>6%</t>
    </r>
  </si>
  <si>
    <t>34122619801021576X</t>
  </si>
  <si>
    <t>6228 4800 3144 0795 115</t>
  </si>
  <si>
    <t>张影</t>
  </si>
  <si>
    <t>341224198711065327</t>
  </si>
  <si>
    <t>6228 4800 3909 6992 373</t>
  </si>
  <si>
    <t>李幼</t>
  </si>
  <si>
    <r>
      <rPr>
        <sz val="10"/>
        <rFont val="宋体"/>
        <charset val="134"/>
      </rPr>
      <t>丹姿直提</t>
    </r>
    <r>
      <rPr>
        <sz val="10"/>
        <rFont val="Arial"/>
        <charset val="134"/>
      </rPr>
      <t>20%</t>
    </r>
  </si>
  <si>
    <t>342221199605231527</t>
  </si>
  <si>
    <t>6230 5200 3000 9797 676</t>
  </si>
  <si>
    <t>顾群</t>
  </si>
  <si>
    <r>
      <rPr>
        <sz val="10"/>
        <rFont val="Arial"/>
        <charset val="134"/>
      </rPr>
      <t>1200+1</t>
    </r>
    <r>
      <rPr>
        <sz val="10"/>
        <rFont val="宋体"/>
        <charset val="134"/>
      </rPr>
      <t>万以上</t>
    </r>
    <r>
      <rPr>
        <sz val="10"/>
        <rFont val="Arial"/>
        <charset val="134"/>
      </rPr>
      <t>5</t>
    </r>
    <r>
      <rPr>
        <sz val="10"/>
        <rFont val="宋体"/>
        <charset val="134"/>
      </rPr>
      <t>个点提成阿道夫</t>
    </r>
  </si>
  <si>
    <t>341227199011086163</t>
  </si>
  <si>
    <t>6212 2610 0105 4675 241</t>
  </si>
  <si>
    <t>泥城</t>
  </si>
  <si>
    <t>陆万金</t>
  </si>
  <si>
    <t>2018.3.6</t>
  </si>
  <si>
    <t>310225199101305228</t>
  </si>
  <si>
    <t>6228 4800 3886 8283 474</t>
  </si>
  <si>
    <t>方兴丽</t>
  </si>
  <si>
    <r>
      <rPr>
        <sz val="10"/>
        <rFont val="Arial"/>
        <charset val="134"/>
      </rPr>
      <t>百雀羚直提</t>
    </r>
    <r>
      <rPr>
        <sz val="10"/>
        <rFont val="Arial"/>
        <charset val="134"/>
      </rPr>
      <t>20%</t>
    </r>
    <r>
      <rPr>
        <sz val="10"/>
        <rFont val="宋体"/>
        <charset val="134"/>
      </rPr>
      <t>，兼职</t>
    </r>
    <r>
      <rPr>
        <sz val="10"/>
        <rFont val="Arial"/>
        <charset val="134"/>
      </rPr>
      <t>10%</t>
    </r>
  </si>
  <si>
    <t>2017.4.1</t>
  </si>
  <si>
    <t>6228 4800 3058 6220 417</t>
  </si>
  <si>
    <t>松江</t>
  </si>
  <si>
    <t>陶玲花</t>
  </si>
  <si>
    <r>
      <rPr>
        <sz val="10"/>
        <rFont val="Arial"/>
        <charset val="134"/>
      </rPr>
      <t>2200+</t>
    </r>
    <r>
      <rPr>
        <sz val="10"/>
        <rFont val="宋体"/>
        <charset val="134"/>
      </rPr>
      <t>提成</t>
    </r>
  </si>
  <si>
    <t>340223198507104627</t>
  </si>
  <si>
    <t>6228 4800 3051 8129 918</t>
  </si>
  <si>
    <t>王凤</t>
  </si>
  <si>
    <r>
      <rPr>
        <sz val="10"/>
        <rFont val="Arial"/>
        <charset val="134"/>
      </rPr>
      <t>2250+</t>
    </r>
    <r>
      <rPr>
        <sz val="10"/>
        <rFont val="宋体"/>
        <charset val="134"/>
      </rPr>
      <t>提成</t>
    </r>
    <r>
      <rPr>
        <sz val="10"/>
        <rFont val="Arial"/>
        <charset val="134"/>
      </rPr>
      <t>-410+</t>
    </r>
    <r>
      <rPr>
        <sz val="10"/>
        <rFont val="宋体"/>
        <charset val="134"/>
      </rPr>
      <t>阿道夫兼职</t>
    </r>
    <r>
      <rPr>
        <sz val="10"/>
        <rFont val="Arial"/>
        <charset val="134"/>
      </rPr>
      <t>1</t>
    </r>
    <r>
      <rPr>
        <sz val="10"/>
        <rFont val="宋体"/>
        <charset val="134"/>
      </rPr>
      <t>万以上</t>
    </r>
    <r>
      <rPr>
        <sz val="10"/>
        <rFont val="Arial"/>
        <charset val="134"/>
      </rPr>
      <t>10</t>
    </r>
    <r>
      <rPr>
        <sz val="10"/>
        <rFont val="宋体"/>
        <charset val="134"/>
      </rPr>
      <t>个点，</t>
    </r>
    <r>
      <rPr>
        <sz val="10"/>
        <rFont val="Arial"/>
        <charset val="134"/>
      </rPr>
      <t>2</t>
    </r>
    <r>
      <rPr>
        <sz val="10"/>
        <rFont val="宋体"/>
        <charset val="134"/>
      </rPr>
      <t>万以上</t>
    </r>
    <r>
      <rPr>
        <sz val="10"/>
        <rFont val="Arial"/>
        <charset val="134"/>
      </rPr>
      <t>15</t>
    </r>
    <r>
      <rPr>
        <sz val="10"/>
        <rFont val="宋体"/>
        <charset val="134"/>
      </rPr>
      <t>个点</t>
    </r>
  </si>
  <si>
    <t>34122619830303134X</t>
  </si>
  <si>
    <t>6230 5200 3003 2988 276</t>
  </si>
</sst>
</file>

<file path=xl/styles.xml><?xml version="1.0" encoding="utf-8"?>
<styleSheet xmlns="http://schemas.openxmlformats.org/spreadsheetml/2006/main">
  <numFmts count="10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/m/d;@"/>
    <numFmt numFmtId="177" formatCode="[$-804]General"/>
    <numFmt numFmtId="178" formatCode="m&quot;月&quot;d&quot;日&quot;;@"/>
    <numFmt numFmtId="44" formatCode="_ &quot;￥&quot;* #,##0.00_ ;_ &quot;￥&quot;* \-#,##0.00_ ;_ &quot;￥&quot;* &quot;-&quot;??_ ;_ @_ "/>
    <numFmt numFmtId="179" formatCode="0_ "/>
    <numFmt numFmtId="180" formatCode="0_);\(0\)"/>
    <numFmt numFmtId="181" formatCode="0_);[Red]\(0\)"/>
  </numFmts>
  <fonts count="42">
    <font>
      <sz val="11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6"/>
      <name val="黑体"/>
      <charset val="134"/>
    </font>
    <font>
      <b/>
      <sz val="16"/>
      <name val="宋体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b/>
      <sz val="9"/>
      <name val="宋体"/>
      <charset val="134"/>
    </font>
    <font>
      <b/>
      <sz val="9"/>
      <name val="Arial"/>
      <charset val="134"/>
    </font>
    <font>
      <sz val="9"/>
      <color theme="1"/>
      <name val="Arial"/>
      <charset val="134"/>
    </font>
    <font>
      <b/>
      <sz val="9"/>
      <color theme="1"/>
      <name val="宋体"/>
      <charset val="134"/>
    </font>
    <font>
      <b/>
      <sz val="10"/>
      <color theme="1"/>
      <name val="Arial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1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rgb="FFFF0000"/>
      <name val="宋体"/>
      <charset val="134"/>
    </font>
    <font>
      <sz val="10"/>
      <color rgb="FFFF000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9" fillId="27" borderId="15" applyNumberFormat="0" applyAlignment="0" applyProtection="0">
      <alignment vertical="center"/>
    </xf>
    <xf numFmtId="0" fontId="38" fillId="27" borderId="8" applyNumberFormat="0" applyAlignment="0" applyProtection="0">
      <alignment vertical="center"/>
    </xf>
    <xf numFmtId="0" fontId="31" fillId="24" borderId="13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177" fontId="30" fillId="0" borderId="0">
      <alignment vertical="center"/>
    </xf>
    <xf numFmtId="0" fontId="37" fillId="2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177" fontId="23" fillId="0" borderId="0" applyBorder="0">
      <alignment vertical="center"/>
    </xf>
  </cellStyleXfs>
  <cellXfs count="13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177" fontId="1" fillId="0" borderId="1" xfId="0" applyNumberFormat="1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center" vertical="center"/>
    </xf>
    <xf numFmtId="177" fontId="3" fillId="0" borderId="3" xfId="50" applyNumberFormat="1" applyFont="1" applyFill="1" applyBorder="1" applyAlignment="1">
      <alignment horizontal="center" vertical="center"/>
    </xf>
    <xf numFmtId="177" fontId="4" fillId="0" borderId="3" xfId="50" applyNumberFormat="1" applyFont="1" applyFill="1" applyBorder="1" applyAlignment="1">
      <alignment horizontal="left" vertical="center"/>
    </xf>
    <xf numFmtId="177" fontId="5" fillId="0" borderId="3" xfId="50" applyNumberFormat="1" applyFont="1" applyFill="1" applyBorder="1" applyAlignment="1">
      <alignment horizontal="center" vertical="center"/>
    </xf>
    <xf numFmtId="177" fontId="5" fillId="0" borderId="3" xfId="32" applyNumberFormat="1" applyFont="1" applyFill="1" applyBorder="1" applyAlignment="1" applyProtection="1">
      <alignment horizontal="center" vertical="center" wrapText="1"/>
    </xf>
    <xf numFmtId="177" fontId="4" fillId="0" borderId="3" xfId="32" applyNumberFormat="1" applyFont="1" applyFill="1" applyBorder="1" applyAlignment="1" applyProtection="1">
      <alignment horizontal="left" vertical="center" wrapText="1"/>
    </xf>
    <xf numFmtId="177" fontId="5" fillId="0" borderId="3" xfId="0" applyNumberFormat="1" applyFont="1" applyFill="1" applyBorder="1" applyAlignment="1">
      <alignment horizontal="center" vertical="center"/>
    </xf>
    <xf numFmtId="178" fontId="5" fillId="0" borderId="3" xfId="50" applyNumberFormat="1" applyFont="1" applyFill="1" applyBorder="1" applyAlignment="1">
      <alignment horizontal="center" vertical="center"/>
    </xf>
    <xf numFmtId="177" fontId="6" fillId="0" borderId="3" xfId="50" applyNumberFormat="1" applyFont="1" applyFill="1" applyBorder="1" applyAlignment="1">
      <alignment horizontal="center" vertical="center"/>
    </xf>
    <xf numFmtId="177" fontId="7" fillId="0" borderId="3" xfId="50" applyNumberFormat="1" applyFont="1" applyFill="1" applyBorder="1" applyAlignment="1">
      <alignment horizontal="center" vertical="center"/>
    </xf>
    <xf numFmtId="177" fontId="7" fillId="0" borderId="3" xfId="0" applyNumberFormat="1" applyFont="1" applyFill="1" applyBorder="1" applyAlignment="1">
      <alignment horizontal="center" vertical="center"/>
    </xf>
    <xf numFmtId="177" fontId="6" fillId="0" borderId="3" xfId="32" applyNumberFormat="1" applyFont="1" applyFill="1" applyBorder="1" applyAlignment="1" applyProtection="1">
      <alignment horizontal="left" vertical="center" wrapText="1"/>
    </xf>
    <xf numFmtId="177" fontId="7" fillId="0" borderId="3" xfId="50" applyFont="1" applyFill="1" applyBorder="1" applyAlignment="1">
      <alignment horizontal="center" vertical="center"/>
    </xf>
    <xf numFmtId="178" fontId="7" fillId="0" borderId="3" xfId="50" applyNumberFormat="1" applyFont="1" applyFill="1" applyBorder="1" applyAlignment="1">
      <alignment horizontal="center" vertical="center"/>
    </xf>
    <xf numFmtId="177" fontId="7" fillId="0" borderId="3" xfId="32" applyNumberFormat="1" applyFont="1" applyFill="1" applyBorder="1" applyAlignment="1" applyProtection="1">
      <alignment horizontal="left" vertical="center" wrapText="1"/>
    </xf>
    <xf numFmtId="177" fontId="6" fillId="0" borderId="3" xfId="50" applyFont="1" applyFill="1" applyBorder="1" applyAlignment="1">
      <alignment horizontal="center" vertical="center"/>
    </xf>
    <xf numFmtId="177" fontId="7" fillId="0" borderId="3" xfId="11" applyNumberFormat="1" applyFont="1" applyFill="1" applyBorder="1" applyAlignment="1" applyProtection="1">
      <alignment horizontal="left" vertical="center"/>
    </xf>
    <xf numFmtId="177" fontId="6" fillId="0" borderId="3" xfId="11" applyNumberFormat="1" applyFont="1" applyFill="1" applyBorder="1" applyAlignment="1" applyProtection="1">
      <alignment horizontal="left" vertical="center"/>
    </xf>
    <xf numFmtId="177" fontId="7" fillId="0" borderId="3" xfId="0" applyNumberFormat="1" applyFont="1" applyFill="1" applyBorder="1" applyAlignment="1">
      <alignment horizontal="left" vertical="center"/>
    </xf>
    <xf numFmtId="177" fontId="7" fillId="0" borderId="3" xfId="50" applyNumberFormat="1" applyFont="1" applyFill="1" applyBorder="1" applyAlignment="1">
      <alignment horizontal="left" vertical="center"/>
    </xf>
    <xf numFmtId="176" fontId="7" fillId="0" borderId="3" xfId="50" applyNumberFormat="1" applyFont="1" applyFill="1" applyBorder="1" applyAlignment="1">
      <alignment horizontal="center" vertical="center"/>
    </xf>
    <xf numFmtId="177" fontId="6" fillId="0" borderId="3" xfId="0" applyNumberFormat="1" applyFont="1" applyFill="1" applyBorder="1" applyAlignment="1">
      <alignment horizontal="center" vertical="center"/>
    </xf>
    <xf numFmtId="177" fontId="8" fillId="0" borderId="3" xfId="0" applyNumberFormat="1" applyFont="1" applyFill="1" applyBorder="1" applyAlignment="1">
      <alignment horizontal="center" vertical="center"/>
    </xf>
    <xf numFmtId="58" fontId="7" fillId="0" borderId="3" xfId="0" applyNumberFormat="1" applyFont="1" applyFill="1" applyBorder="1" applyAlignment="1">
      <alignment horizontal="center" vertical="center"/>
    </xf>
    <xf numFmtId="177" fontId="9" fillId="0" borderId="3" xfId="50" applyNumberFormat="1" applyFont="1" applyFill="1" applyBorder="1" applyAlignment="1">
      <alignment horizontal="center" vertical="center"/>
    </xf>
    <xf numFmtId="9" fontId="9" fillId="0" borderId="3" xfId="11" applyNumberFormat="1" applyFont="1" applyFill="1" applyBorder="1" applyAlignment="1">
      <alignment horizontal="left" vertical="center"/>
    </xf>
    <xf numFmtId="177" fontId="6" fillId="0" borderId="4" xfId="0" applyNumberFormat="1" applyFont="1" applyFill="1" applyBorder="1" applyAlignment="1">
      <alignment horizontal="center" vertical="center"/>
    </xf>
    <xf numFmtId="177" fontId="7" fillId="0" borderId="5" xfId="0" applyNumberFormat="1" applyFont="1" applyFill="1" applyBorder="1" applyAlignment="1">
      <alignment horizontal="center" vertical="center"/>
    </xf>
    <xf numFmtId="177" fontId="7" fillId="0" borderId="6" xfId="0" applyNumberFormat="1" applyFont="1" applyFill="1" applyBorder="1" applyAlignment="1">
      <alignment horizontal="center" vertical="center"/>
    </xf>
    <xf numFmtId="177" fontId="6" fillId="0" borderId="5" xfId="0" applyNumberFormat="1" applyFont="1" applyFill="1" applyBorder="1" applyAlignment="1">
      <alignment horizontal="center" vertical="center"/>
    </xf>
    <xf numFmtId="177" fontId="7" fillId="2" borderId="3" xfId="0" applyNumberFormat="1" applyFont="1" applyFill="1" applyBorder="1" applyAlignment="1">
      <alignment horizontal="center" vertical="center"/>
    </xf>
    <xf numFmtId="177" fontId="6" fillId="0" borderId="6" xfId="0" applyNumberFormat="1" applyFont="1" applyFill="1" applyBorder="1" applyAlignment="1">
      <alignment horizontal="center" vertical="center"/>
    </xf>
    <xf numFmtId="177" fontId="6" fillId="0" borderId="3" xfId="0" applyNumberFormat="1" applyFont="1" applyFill="1" applyBorder="1" applyAlignment="1">
      <alignment horizontal="left" vertical="center"/>
    </xf>
    <xf numFmtId="0" fontId="10" fillId="0" borderId="3" xfId="0" applyNumberFormat="1" applyFont="1" applyFill="1" applyBorder="1" applyAlignment="1">
      <alignment horizontal="center" vertical="center"/>
    </xf>
    <xf numFmtId="0" fontId="7" fillId="0" borderId="3" xfId="50" applyNumberFormat="1" applyFont="1" applyFill="1" applyBorder="1" applyAlignment="1">
      <alignment horizontal="center" vertical="center"/>
    </xf>
    <xf numFmtId="9" fontId="7" fillId="0" borderId="3" xfId="11" applyFont="1" applyFill="1" applyBorder="1" applyAlignment="1">
      <alignment horizontal="left" vertical="center"/>
    </xf>
    <xf numFmtId="176" fontId="7" fillId="0" borderId="3" xfId="0" applyNumberFormat="1" applyFont="1" applyFill="1" applyBorder="1" applyAlignment="1">
      <alignment horizontal="center" vertical="center"/>
    </xf>
    <xf numFmtId="0" fontId="8" fillId="3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9" fontId="6" fillId="0" borderId="3" xfId="11" applyFont="1" applyFill="1" applyBorder="1" applyAlignment="1">
      <alignment horizontal="left" vertical="center"/>
    </xf>
    <xf numFmtId="0" fontId="11" fillId="0" borderId="3" xfId="0" applyNumberFormat="1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>
      <alignment horizontal="center" vertical="center"/>
    </xf>
    <xf numFmtId="177" fontId="9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left" vertical="center"/>
    </xf>
    <xf numFmtId="0" fontId="10" fillId="0" borderId="4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9" fillId="0" borderId="6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58" fontId="9" fillId="0" borderId="3" xfId="0" applyNumberFormat="1" applyFont="1" applyFill="1" applyBorder="1" applyAlignment="1">
      <alignment horizontal="center" vertical="center"/>
    </xf>
    <xf numFmtId="177" fontId="6" fillId="0" borderId="5" xfId="50" applyNumberFormat="1" applyFont="1" applyFill="1" applyBorder="1" applyAlignment="1">
      <alignment horizontal="center" vertical="center"/>
    </xf>
    <xf numFmtId="177" fontId="7" fillId="0" borderId="5" xfId="50" applyNumberFormat="1" applyFont="1" applyFill="1" applyBorder="1" applyAlignment="1">
      <alignment horizontal="center" vertical="center"/>
    </xf>
    <xf numFmtId="177" fontId="6" fillId="0" borderId="3" xfId="50" applyNumberFormat="1" applyFont="1" applyFill="1" applyBorder="1" applyAlignment="1">
      <alignment horizontal="left" vertical="center"/>
    </xf>
    <xf numFmtId="177" fontId="7" fillId="0" borderId="6" xfId="50" applyNumberFormat="1" applyFont="1" applyFill="1" applyBorder="1" applyAlignment="1">
      <alignment horizontal="center" vertical="center"/>
    </xf>
    <xf numFmtId="179" fontId="3" fillId="0" borderId="3" xfId="50" applyNumberFormat="1" applyFont="1" applyFill="1" applyBorder="1" applyAlignment="1">
      <alignment horizontal="center" vertical="center"/>
    </xf>
    <xf numFmtId="177" fontId="13" fillId="0" borderId="3" xfId="50" applyNumberFormat="1" applyFont="1" applyFill="1" applyBorder="1" applyAlignment="1">
      <alignment horizontal="center" vertical="center"/>
    </xf>
    <xf numFmtId="177" fontId="5" fillId="0" borderId="3" xfId="32" applyNumberFormat="1" applyFont="1" applyFill="1" applyBorder="1" applyAlignment="1" applyProtection="1">
      <alignment horizontal="center" vertical="center"/>
    </xf>
    <xf numFmtId="177" fontId="5" fillId="0" borderId="3" xfId="50" applyNumberFormat="1" applyFont="1" applyFill="1" applyBorder="1" applyAlignment="1">
      <alignment horizontal="center" vertical="center" wrapText="1"/>
    </xf>
    <xf numFmtId="179" fontId="5" fillId="0" borderId="3" xfId="50" applyNumberFormat="1" applyFont="1" applyFill="1" applyBorder="1" applyAlignment="1">
      <alignment horizontal="center" vertical="center" wrapText="1"/>
    </xf>
    <xf numFmtId="177" fontId="7" fillId="0" borderId="3" xfId="32" applyNumberFormat="1" applyFont="1" applyFill="1" applyBorder="1" applyAlignment="1" applyProtection="1">
      <alignment horizontal="center" vertical="center"/>
    </xf>
    <xf numFmtId="179" fontId="7" fillId="0" borderId="3" xfId="50" applyNumberFormat="1" applyFont="1" applyFill="1" applyBorder="1" applyAlignment="1">
      <alignment horizontal="center" vertical="center"/>
    </xf>
    <xf numFmtId="49" fontId="7" fillId="0" borderId="3" xfId="50" applyNumberFormat="1" applyFont="1" applyFill="1" applyBorder="1" applyAlignment="1">
      <alignment horizontal="center" vertical="center"/>
    </xf>
    <xf numFmtId="180" fontId="7" fillId="0" borderId="3" xfId="5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181" fontId="7" fillId="0" borderId="3" xfId="50" applyNumberFormat="1" applyFont="1" applyFill="1" applyBorder="1" applyAlignment="1">
      <alignment horizontal="center" vertical="center"/>
    </xf>
    <xf numFmtId="180" fontId="7" fillId="0" borderId="4" xfId="5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180" fontId="7" fillId="0" borderId="5" xfId="50" applyNumberFormat="1" applyFont="1" applyFill="1" applyBorder="1" applyAlignment="1">
      <alignment horizontal="center" vertical="center"/>
    </xf>
    <xf numFmtId="181" fontId="7" fillId="0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180" fontId="7" fillId="0" borderId="6" xfId="50" applyNumberFormat="1" applyFont="1" applyFill="1" applyBorder="1" applyAlignment="1">
      <alignment horizontal="center" vertical="center"/>
    </xf>
    <xf numFmtId="177" fontId="7" fillId="4" borderId="3" xfId="0" applyNumberFormat="1" applyFont="1" applyFill="1" applyBorder="1" applyAlignment="1">
      <alignment horizontal="center" vertical="center"/>
    </xf>
    <xf numFmtId="177" fontId="7" fillId="0" borderId="4" xfId="50" applyNumberFormat="1" applyFont="1" applyFill="1" applyBorder="1" applyAlignment="1">
      <alignment horizontal="center" vertical="center"/>
    </xf>
    <xf numFmtId="177" fontId="7" fillId="0" borderId="4" xfId="0" applyNumberFormat="1" applyFon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77" fontId="13" fillId="0" borderId="1" xfId="50" applyNumberFormat="1" applyFont="1" applyFill="1" applyBorder="1" applyAlignment="1">
      <alignment horizontal="center" vertical="center"/>
    </xf>
    <xf numFmtId="177" fontId="13" fillId="0" borderId="2" xfId="50" applyNumberFormat="1" applyFont="1" applyFill="1" applyBorder="1" applyAlignment="1">
      <alignment horizontal="center" vertical="center"/>
    </xf>
    <xf numFmtId="177" fontId="13" fillId="0" borderId="7" xfId="50" applyNumberFormat="1" applyFont="1" applyFill="1" applyBorder="1" applyAlignment="1">
      <alignment horizontal="center" vertical="center"/>
    </xf>
    <xf numFmtId="179" fontId="14" fillId="0" borderId="3" xfId="50" applyNumberFormat="1" applyFont="1" applyFill="1" applyBorder="1" applyAlignment="1">
      <alignment horizontal="center" vertical="center"/>
    </xf>
    <xf numFmtId="9" fontId="14" fillId="0" borderId="3" xfId="11" applyFont="1" applyFill="1" applyBorder="1" applyAlignment="1" applyProtection="1">
      <alignment horizontal="center" vertical="center"/>
    </xf>
    <xf numFmtId="9" fontId="14" fillId="0" borderId="3" xfId="50" applyNumberFormat="1" applyFont="1" applyFill="1" applyBorder="1" applyAlignment="1">
      <alignment horizontal="center" vertical="center"/>
    </xf>
    <xf numFmtId="9" fontId="5" fillId="0" borderId="3" xfId="11" applyFont="1" applyFill="1" applyBorder="1" applyAlignment="1" applyProtection="1">
      <alignment horizontal="center" vertical="center" wrapText="1"/>
    </xf>
    <xf numFmtId="9" fontId="5" fillId="0" borderId="3" xfId="50" applyNumberFormat="1" applyFont="1" applyFill="1" applyBorder="1" applyAlignment="1">
      <alignment horizontal="center" vertical="center"/>
    </xf>
    <xf numFmtId="9" fontId="5" fillId="0" borderId="3" xfId="11" applyFont="1" applyFill="1" applyBorder="1" applyAlignment="1" applyProtection="1">
      <alignment horizontal="center" vertical="center"/>
    </xf>
    <xf numFmtId="177" fontId="7" fillId="0" borderId="3" xfId="50" applyNumberFormat="1" applyFont="1" applyFill="1" applyBorder="1" applyAlignment="1">
      <alignment horizontal="center" vertical="center" wrapText="1"/>
    </xf>
    <xf numFmtId="179" fontId="7" fillId="0" borderId="3" xfId="50" applyNumberFormat="1" applyFont="1" applyFill="1" applyBorder="1" applyAlignment="1">
      <alignment horizontal="center" vertical="center" wrapText="1"/>
    </xf>
    <xf numFmtId="9" fontId="7" fillId="0" borderId="3" xfId="11" applyFont="1" applyFill="1" applyBorder="1" applyAlignment="1" applyProtection="1">
      <alignment horizontal="center" vertical="center"/>
    </xf>
    <xf numFmtId="9" fontId="7" fillId="0" borderId="3" xfId="50" applyNumberFormat="1" applyFont="1" applyFill="1" applyBorder="1" applyAlignment="1">
      <alignment horizontal="center" vertical="center"/>
    </xf>
    <xf numFmtId="179" fontId="7" fillId="0" borderId="3" xfId="0" applyNumberFormat="1" applyFont="1" applyFill="1" applyBorder="1" applyAlignment="1">
      <alignment horizontal="center" vertical="center"/>
    </xf>
    <xf numFmtId="179" fontId="8" fillId="0" borderId="3" xfId="0" applyNumberFormat="1" applyFont="1" applyFill="1" applyBorder="1" applyAlignment="1">
      <alignment horizontal="center" vertical="center"/>
    </xf>
    <xf numFmtId="9" fontId="7" fillId="0" borderId="7" xfId="50" applyNumberFormat="1" applyFont="1" applyFill="1" applyBorder="1" applyAlignment="1">
      <alignment horizontal="center" vertical="center"/>
    </xf>
    <xf numFmtId="177" fontId="14" fillId="0" borderId="3" xfId="50" applyNumberFormat="1" applyFont="1" applyFill="1" applyBorder="1" applyAlignment="1">
      <alignment horizontal="center" vertical="center"/>
    </xf>
    <xf numFmtId="9" fontId="8" fillId="0" borderId="3" xfId="0" applyNumberFormat="1" applyFont="1" applyFill="1" applyBorder="1" applyAlignment="1">
      <alignment horizontal="center" vertical="center"/>
    </xf>
    <xf numFmtId="9" fontId="7" fillId="0" borderId="3" xfId="0" applyNumberFormat="1" applyFont="1" applyFill="1" applyBorder="1" applyAlignment="1">
      <alignment horizontal="center" vertical="center"/>
    </xf>
    <xf numFmtId="179" fontId="13" fillId="0" borderId="3" xfId="50" applyNumberFormat="1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vertical="center"/>
    </xf>
    <xf numFmtId="179" fontId="5" fillId="0" borderId="3" xfId="50" applyNumberFormat="1" applyFont="1" applyFill="1" applyBorder="1" applyAlignment="1">
      <alignment horizontal="center" vertical="center"/>
    </xf>
    <xf numFmtId="177" fontId="1" fillId="0" borderId="7" xfId="0" applyNumberFormat="1" applyFont="1" applyFill="1" applyBorder="1" applyAlignment="1">
      <alignment vertical="center"/>
    </xf>
    <xf numFmtId="177" fontId="0" fillId="0" borderId="0" xfId="0" applyNumberFormat="1" applyFont="1" applyFill="1" applyAlignment="1">
      <alignment vertical="center"/>
    </xf>
    <xf numFmtId="179" fontId="14" fillId="0" borderId="4" xfId="50" applyNumberFormat="1" applyFont="1" applyFill="1" applyBorder="1" applyAlignment="1">
      <alignment vertical="center"/>
    </xf>
    <xf numFmtId="177" fontId="15" fillId="0" borderId="0" xfId="0" applyNumberFormat="1" applyFont="1" applyFill="1" applyAlignment="1">
      <alignment vertical="center"/>
    </xf>
    <xf numFmtId="10" fontId="5" fillId="0" borderId="3" xfId="11" applyNumberFormat="1" applyFont="1" applyFill="1" applyBorder="1" applyAlignment="1" applyProtection="1">
      <alignment horizontal="center" vertical="center"/>
    </xf>
    <xf numFmtId="177" fontId="16" fillId="0" borderId="3" xfId="0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10" fontId="7" fillId="0" borderId="3" xfId="11" applyNumberFormat="1" applyFont="1" applyFill="1" applyBorder="1" applyAlignment="1" applyProtection="1">
      <alignment horizontal="center" vertical="center"/>
    </xf>
    <xf numFmtId="177" fontId="9" fillId="0" borderId="3" xfId="0" applyNumberFormat="1" applyFont="1" applyFill="1" applyBorder="1" applyAlignment="1">
      <alignment vertical="center"/>
    </xf>
    <xf numFmtId="0" fontId="0" fillId="0" borderId="3" xfId="0" applyFill="1" applyBorder="1">
      <alignment vertical="center"/>
    </xf>
    <xf numFmtId="177" fontId="17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177" fontId="8" fillId="0" borderId="3" xfId="0" applyNumberFormat="1" applyFont="1" applyFill="1" applyBorder="1" applyAlignment="1">
      <alignment vertical="center"/>
    </xf>
    <xf numFmtId="177" fontId="18" fillId="0" borderId="3" xfId="50" applyNumberFormat="1" applyFont="1" applyFill="1" applyBorder="1" applyAlignment="1" applyProtection="1">
      <alignment horizontal="center" vertical="center"/>
    </xf>
    <xf numFmtId="177" fontId="18" fillId="0" borderId="3" xfId="0" applyNumberFormat="1" applyFont="1" applyFill="1" applyBorder="1" applyAlignment="1">
      <alignment horizontal="center" vertical="center"/>
    </xf>
    <xf numFmtId="177" fontId="7" fillId="0" borderId="3" xfId="50" applyNumberFormat="1" applyFont="1" applyFill="1" applyBorder="1" applyAlignment="1" applyProtection="1">
      <alignment horizontal="center" vertical="center"/>
    </xf>
    <xf numFmtId="178" fontId="7" fillId="0" borderId="3" xfId="50" applyNumberFormat="1" applyFont="1" applyFill="1" applyBorder="1" applyAlignment="1" applyProtection="1">
      <alignment horizontal="center" vertical="center"/>
    </xf>
    <xf numFmtId="176" fontId="8" fillId="0" borderId="3" xfId="50" applyNumberFormat="1" applyFont="1" applyFill="1" applyBorder="1" applyAlignment="1" applyProtection="1">
      <alignment horizontal="center" vertical="center"/>
    </xf>
    <xf numFmtId="9" fontId="7" fillId="0" borderId="3" xfId="11" applyNumberFormat="1" applyFont="1" applyFill="1" applyBorder="1" applyAlignment="1" applyProtection="1">
      <alignment horizontal="left" vertical="center"/>
    </xf>
    <xf numFmtId="177" fontId="7" fillId="0" borderId="3" xfId="50" applyNumberFormat="1" applyFont="1" applyFill="1" applyBorder="1" applyAlignment="1" applyProtection="1">
      <alignment horizontal="left" vertical="center"/>
    </xf>
    <xf numFmtId="176" fontId="7" fillId="0" borderId="3" xfId="50" applyNumberFormat="1" applyFont="1" applyFill="1" applyBorder="1" applyAlignment="1" applyProtection="1">
      <alignment horizontal="center" vertical="center"/>
    </xf>
    <xf numFmtId="181" fontId="8" fillId="0" borderId="3" xfId="0" applyNumberFormat="1" applyFont="1" applyFill="1" applyBorder="1" applyAlignment="1">
      <alignment horizontal="center" vertical="center"/>
    </xf>
    <xf numFmtId="49" fontId="7" fillId="0" borderId="3" xfId="50" applyNumberFormat="1" applyFont="1" applyFill="1" applyBorder="1" applyAlignment="1" applyProtection="1">
      <alignment horizontal="center" vertical="center"/>
    </xf>
    <xf numFmtId="180" fontId="7" fillId="0" borderId="3" xfId="50" applyNumberFormat="1" applyFont="1" applyFill="1" applyBorder="1" applyAlignment="1" applyProtection="1">
      <alignment horizontal="center" vertical="center"/>
    </xf>
    <xf numFmtId="9" fontId="7" fillId="0" borderId="3" xfId="50" applyNumberFormat="1" applyFont="1" applyFill="1" applyBorder="1" applyAlignment="1" applyProtection="1">
      <alignment horizontal="center" vertical="center"/>
    </xf>
    <xf numFmtId="179" fontId="7" fillId="0" borderId="3" xfId="50" applyNumberFormat="1" applyFont="1" applyFill="1" applyBorder="1" applyAlignment="1" applyProtection="1">
      <alignment horizontal="center" vertical="center"/>
    </xf>
    <xf numFmtId="177" fontId="7" fillId="0" borderId="3" xfId="50" applyNumberFormat="1" applyFont="1" applyFill="1" applyBorder="1" applyAlignment="1" quotePrefix="1">
      <alignment horizontal="center" vertical="center"/>
    </xf>
    <xf numFmtId="177" fontId="7" fillId="0" borderId="3" xfId="0" applyNumberFormat="1" applyFont="1" applyFill="1" applyBorder="1" applyAlignment="1" quotePrefix="1">
      <alignment horizontal="center" vertical="center"/>
    </xf>
    <xf numFmtId="0" fontId="8" fillId="0" borderId="3" xfId="0" applyNumberFormat="1" applyFont="1" applyFill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Excel Built-in Normal 1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Y68"/>
  <sheetViews>
    <sheetView tabSelected="1" workbookViewId="0">
      <selection activeCell="D74" sqref="D74"/>
    </sheetView>
  </sheetViews>
  <sheetFormatPr defaultColWidth="9" defaultRowHeight="13.5"/>
  <cols>
    <col min="1" max="1" width="4.875" customWidth="1"/>
    <col min="2" max="2" width="6.25" customWidth="1"/>
    <col min="3" max="3" width="5.125" customWidth="1"/>
    <col min="4" max="4" width="38.875" customWidth="1"/>
    <col min="5" max="5" width="8.375" customWidth="1"/>
    <col min="6" max="6" width="9.875" customWidth="1"/>
    <col min="7" max="7" width="9.375" customWidth="1"/>
    <col min="8" max="8" width="8.5" customWidth="1"/>
    <col min="9" max="9" width="11.625" customWidth="1"/>
    <col min="10" max="10" width="17.875" customWidth="1"/>
    <col min="11" max="11" width="21.625" customWidth="1"/>
    <col min="12" max="13" width="4.125" customWidth="1"/>
    <col min="14" max="14" width="5.375" customWidth="1"/>
    <col min="15" max="18" width="4.125" customWidth="1"/>
    <col min="19" max="20" width="6.625" customWidth="1"/>
    <col min="21" max="22" width="4.125" customWidth="1"/>
    <col min="23" max="24" width="6.625" customWidth="1"/>
    <col min="25" max="26" width="4.125" customWidth="1"/>
    <col min="27" max="28" width="6.625" customWidth="1"/>
    <col min="29" max="30" width="4.125" customWidth="1"/>
    <col min="31" max="32" width="6.625" customWidth="1"/>
    <col min="33" max="34" width="4.125" customWidth="1"/>
    <col min="35" max="36" width="6.625" customWidth="1"/>
    <col min="37" max="37" width="4.125" customWidth="1"/>
    <col min="38" max="38" width="4.875" customWidth="1"/>
    <col min="39" max="39" width="4.125" customWidth="1"/>
    <col min="40" max="40" width="4.875" customWidth="1"/>
    <col min="41" max="41" width="5.375" customWidth="1"/>
    <col min="42" max="42" width="4.5" customWidth="1"/>
    <col min="43" max="43" width="6.625" customWidth="1"/>
    <col min="44" max="44" width="4.125" customWidth="1"/>
    <col min="45" max="45" width="6.625" customWidth="1"/>
    <col min="46" max="46" width="4.875" customWidth="1"/>
    <col min="47" max="47" width="5" customWidth="1"/>
    <col min="48" max="49" width="6.625" customWidth="1"/>
    <col min="50" max="50" width="11.25" customWidth="1"/>
  </cols>
  <sheetData>
    <row r="1" ht="20.25" spans="1:50">
      <c r="A1" s="3" t="s">
        <v>0</v>
      </c>
      <c r="B1" s="4"/>
      <c r="C1" s="4"/>
      <c r="D1" s="4"/>
      <c r="E1" s="4"/>
      <c r="F1" s="4"/>
      <c r="G1" s="5"/>
      <c r="H1" s="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102"/>
      <c r="AP1" s="102"/>
      <c r="AQ1" s="102"/>
      <c r="AR1" s="102"/>
      <c r="AS1" s="102"/>
      <c r="AT1" s="102"/>
      <c r="AU1" s="102"/>
      <c r="AV1" s="102"/>
      <c r="AW1" s="104"/>
      <c r="AX1" s="105"/>
    </row>
    <row r="2" ht="18" customHeight="1" spans="1:50">
      <c r="A2" s="6"/>
      <c r="B2" s="6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1"/>
      <c r="O2" s="62"/>
      <c r="P2" s="62"/>
      <c r="Q2" s="82" t="s">
        <v>1</v>
      </c>
      <c r="R2" s="83"/>
      <c r="S2" s="83"/>
      <c r="T2" s="84"/>
      <c r="U2" s="62" t="s">
        <v>2</v>
      </c>
      <c r="V2" s="85"/>
      <c r="W2" s="86"/>
      <c r="X2" s="87"/>
      <c r="Y2" s="62" t="s">
        <v>3</v>
      </c>
      <c r="Z2" s="85"/>
      <c r="AA2" s="98"/>
      <c r="AB2" s="87"/>
      <c r="AC2" s="62" t="s">
        <v>4</v>
      </c>
      <c r="AD2" s="85"/>
      <c r="AE2" s="98"/>
      <c r="AF2" s="87"/>
      <c r="AG2" s="62" t="s">
        <v>5</v>
      </c>
      <c r="AH2" s="85"/>
      <c r="AI2" s="98"/>
      <c r="AJ2" s="87"/>
      <c r="AK2" s="62" t="s">
        <v>6</v>
      </c>
      <c r="AL2" s="62"/>
      <c r="AM2" s="101" t="s">
        <v>7</v>
      </c>
      <c r="AN2" s="87"/>
      <c r="AO2" s="85"/>
      <c r="AP2" s="85"/>
      <c r="AQ2" s="85"/>
      <c r="AR2" s="85"/>
      <c r="AS2" s="85"/>
      <c r="AT2" s="85"/>
      <c r="AU2" s="85"/>
      <c r="AV2" s="85"/>
      <c r="AW2" s="106"/>
      <c r="AX2" s="107"/>
    </row>
    <row r="3" ht="24.75" spans="1:51">
      <c r="A3" s="8" t="s">
        <v>8</v>
      </c>
      <c r="B3" s="8" t="s">
        <v>9</v>
      </c>
      <c r="C3" s="9" t="s">
        <v>10</v>
      </c>
      <c r="D3" s="10" t="s">
        <v>11</v>
      </c>
      <c r="E3" s="11" t="s">
        <v>12</v>
      </c>
      <c r="F3" s="11" t="s">
        <v>13</v>
      </c>
      <c r="G3" s="12" t="s">
        <v>14</v>
      </c>
      <c r="H3" s="12" t="s">
        <v>15</v>
      </c>
      <c r="I3" s="63" t="s">
        <v>16</v>
      </c>
      <c r="J3" s="8" t="s">
        <v>17</v>
      </c>
      <c r="K3" s="8" t="s">
        <v>18</v>
      </c>
      <c r="L3" s="64" t="s">
        <v>19</v>
      </c>
      <c r="M3" s="64" t="s">
        <v>20</v>
      </c>
      <c r="N3" s="65" t="s">
        <v>21</v>
      </c>
      <c r="O3" s="64" t="s">
        <v>22</v>
      </c>
      <c r="P3" s="64" t="s">
        <v>23</v>
      </c>
      <c r="Q3" s="64" t="s">
        <v>24</v>
      </c>
      <c r="R3" s="65" t="s">
        <v>25</v>
      </c>
      <c r="S3" s="88" t="s">
        <v>26</v>
      </c>
      <c r="T3" s="89" t="s">
        <v>27</v>
      </c>
      <c r="U3" s="64" t="s">
        <v>24</v>
      </c>
      <c r="V3" s="65" t="s">
        <v>25</v>
      </c>
      <c r="W3" s="90" t="s">
        <v>26</v>
      </c>
      <c r="X3" s="89" t="s">
        <v>27</v>
      </c>
      <c r="Y3" s="64" t="s">
        <v>24</v>
      </c>
      <c r="Z3" s="65" t="s">
        <v>25</v>
      </c>
      <c r="AA3" s="89" t="s">
        <v>26</v>
      </c>
      <c r="AB3" s="89" t="s">
        <v>27</v>
      </c>
      <c r="AC3" s="64" t="s">
        <v>24</v>
      </c>
      <c r="AD3" s="65" t="s">
        <v>25</v>
      </c>
      <c r="AE3" s="89" t="s">
        <v>26</v>
      </c>
      <c r="AF3" s="89" t="s">
        <v>27</v>
      </c>
      <c r="AG3" s="64" t="s">
        <v>24</v>
      </c>
      <c r="AH3" s="65" t="s">
        <v>25</v>
      </c>
      <c r="AI3" s="89" t="s">
        <v>26</v>
      </c>
      <c r="AJ3" s="89" t="s">
        <v>27</v>
      </c>
      <c r="AK3" s="65" t="s">
        <v>25</v>
      </c>
      <c r="AL3" s="89" t="s">
        <v>27</v>
      </c>
      <c r="AM3" s="65" t="s">
        <v>25</v>
      </c>
      <c r="AN3" s="89" t="s">
        <v>27</v>
      </c>
      <c r="AO3" s="65" t="s">
        <v>28</v>
      </c>
      <c r="AP3" s="65" t="s">
        <v>29</v>
      </c>
      <c r="AQ3" s="103" t="s">
        <v>30</v>
      </c>
      <c r="AR3" s="65" t="s">
        <v>31</v>
      </c>
      <c r="AS3" s="65" t="s">
        <v>32</v>
      </c>
      <c r="AT3" s="103" t="s">
        <v>33</v>
      </c>
      <c r="AU3" s="103" t="s">
        <v>34</v>
      </c>
      <c r="AV3" s="65" t="s">
        <v>35</v>
      </c>
      <c r="AW3" s="108" t="s">
        <v>36</v>
      </c>
      <c r="AX3" s="109" t="s">
        <v>37</v>
      </c>
      <c r="AY3" s="110"/>
    </row>
    <row r="4" ht="15" hidden="1" customHeight="1" spans="1:51">
      <c r="A4" s="13" t="s">
        <v>38</v>
      </c>
      <c r="B4" s="14" t="s">
        <v>39</v>
      </c>
      <c r="C4" s="15" t="s">
        <v>40</v>
      </c>
      <c r="D4" s="16" t="s">
        <v>41</v>
      </c>
      <c r="E4" s="17" t="s">
        <v>42</v>
      </c>
      <c r="F4" s="17" t="s">
        <v>43</v>
      </c>
      <c r="G4" s="18" t="s">
        <v>44</v>
      </c>
      <c r="H4" s="18"/>
      <c r="I4" s="66">
        <v>15921207183</v>
      </c>
      <c r="J4" s="130" t="s">
        <v>45</v>
      </c>
      <c r="K4" s="14" t="s">
        <v>46</v>
      </c>
      <c r="L4" s="14"/>
      <c r="M4" s="14"/>
      <c r="N4" s="67">
        <f>R4+V4+Z4+AK4+AD4+AH4+AM4</f>
        <v>0</v>
      </c>
      <c r="O4" s="14"/>
      <c r="P4" s="14"/>
      <c r="Q4" s="91"/>
      <c r="R4" s="92"/>
      <c r="S4" s="93"/>
      <c r="T4" s="94"/>
      <c r="U4" s="94"/>
      <c r="V4" s="67"/>
      <c r="W4" s="94"/>
      <c r="X4" s="94"/>
      <c r="Y4" s="67"/>
      <c r="Z4" s="67"/>
      <c r="AA4" s="94"/>
      <c r="AB4" s="94"/>
      <c r="AC4" s="67"/>
      <c r="AD4" s="67"/>
      <c r="AE4" s="94" t="e">
        <f>AD4/AC4</f>
        <v>#DIV/0!</v>
      </c>
      <c r="AF4" s="94" t="e">
        <f>IF(AE4&gt;=100%,"6%",IF(AE4&lt;100%,"4%"))</f>
        <v>#DIV/0!</v>
      </c>
      <c r="AG4" s="91"/>
      <c r="AH4" s="92"/>
      <c r="AI4" s="94"/>
      <c r="AJ4" s="94"/>
      <c r="AK4" s="95"/>
      <c r="AL4" s="94"/>
      <c r="AM4" s="92"/>
      <c r="AN4" s="94">
        <v>0.1</v>
      </c>
      <c r="AO4" s="92">
        <v>1200</v>
      </c>
      <c r="AP4" s="67"/>
      <c r="AQ4" s="67" t="e">
        <f t="shared" ref="AQ4:AQ6" si="0">R4*T4+V4*X4+Z4*AB4+AK4*AL4+AD4*AF4+AH4*AJ4+AM4*AN4</f>
        <v>#DIV/0!</v>
      </c>
      <c r="AR4" s="67">
        <f>L4*100</f>
        <v>0</v>
      </c>
      <c r="AS4" s="67" t="e">
        <f>AO4+AQ4+AR4-AP4*M4</f>
        <v>#DIV/0!</v>
      </c>
      <c r="AT4" s="67"/>
      <c r="AU4" s="67"/>
      <c r="AV4" s="67" t="e">
        <f>AS4-AT4-AU4</f>
        <v>#DIV/0!</v>
      </c>
      <c r="AW4" s="111" t="e">
        <f>AS4/N4</f>
        <v>#DIV/0!</v>
      </c>
      <c r="AX4" s="112"/>
      <c r="AY4" s="110"/>
    </row>
    <row r="5" ht="15" hidden="1" customHeight="1" spans="1:51">
      <c r="A5" s="14"/>
      <c r="B5" s="14" t="s">
        <v>47</v>
      </c>
      <c r="C5" s="15" t="s">
        <v>40</v>
      </c>
      <c r="D5" s="19" t="s">
        <v>48</v>
      </c>
      <c r="E5" s="17" t="s">
        <v>42</v>
      </c>
      <c r="F5" s="17" t="s">
        <v>43</v>
      </c>
      <c r="G5" s="18" t="s">
        <v>49</v>
      </c>
      <c r="H5" s="18"/>
      <c r="I5" s="66">
        <v>13651726318</v>
      </c>
      <c r="J5" s="130" t="s">
        <v>50</v>
      </c>
      <c r="K5" s="14" t="s">
        <v>51</v>
      </c>
      <c r="L5" s="14"/>
      <c r="M5" s="14"/>
      <c r="N5" s="67">
        <f>R5+V5+Z5+AK5+AD5+AH5+AM5</f>
        <v>0</v>
      </c>
      <c r="O5" s="14"/>
      <c r="P5" s="14"/>
      <c r="Q5" s="91"/>
      <c r="R5" s="92"/>
      <c r="S5" s="93"/>
      <c r="T5" s="94"/>
      <c r="U5" s="94"/>
      <c r="V5" s="67"/>
      <c r="W5" s="94"/>
      <c r="X5" s="94"/>
      <c r="Y5" s="67"/>
      <c r="Z5" s="67"/>
      <c r="AA5" s="94"/>
      <c r="AB5" s="94"/>
      <c r="AC5" s="67"/>
      <c r="AD5" s="67"/>
      <c r="AE5" s="94"/>
      <c r="AF5" s="94"/>
      <c r="AG5" s="91"/>
      <c r="AH5" s="92"/>
      <c r="AI5" s="94" t="e">
        <f>AH5/AG5</f>
        <v>#DIV/0!</v>
      </c>
      <c r="AJ5" s="94">
        <v>0.1</v>
      </c>
      <c r="AK5" s="95"/>
      <c r="AL5" s="94"/>
      <c r="AM5" s="92"/>
      <c r="AN5" s="94">
        <v>0.1</v>
      </c>
      <c r="AO5" s="92"/>
      <c r="AP5" s="67"/>
      <c r="AQ5" s="67">
        <f t="shared" si="0"/>
        <v>0</v>
      </c>
      <c r="AR5" s="67">
        <f>L5*100</f>
        <v>0</v>
      </c>
      <c r="AS5" s="67">
        <f>AO5+AQ5+AR5-AP5*M5</f>
        <v>0</v>
      </c>
      <c r="AT5" s="67"/>
      <c r="AU5" s="67"/>
      <c r="AV5" s="67">
        <f>AS5-AT5-AU5</f>
        <v>0</v>
      </c>
      <c r="AW5" s="111" t="e">
        <f>AS5/N5</f>
        <v>#DIV/0!</v>
      </c>
      <c r="AX5" s="112"/>
      <c r="AY5" s="110"/>
    </row>
    <row r="6" ht="15" customHeight="1" spans="1:51">
      <c r="A6" s="14"/>
      <c r="B6" s="13" t="s">
        <v>52</v>
      </c>
      <c r="C6" s="14" t="s">
        <v>53</v>
      </c>
      <c r="D6" s="19" t="s">
        <v>54</v>
      </c>
      <c r="E6" s="20" t="s">
        <v>55</v>
      </c>
      <c r="F6" s="17" t="s">
        <v>43</v>
      </c>
      <c r="G6" s="18" t="s">
        <v>56</v>
      </c>
      <c r="H6" s="18"/>
      <c r="I6" s="66">
        <v>18221031738</v>
      </c>
      <c r="J6" s="130" t="s">
        <v>57</v>
      </c>
      <c r="K6" s="14" t="s">
        <v>58</v>
      </c>
      <c r="L6" s="14"/>
      <c r="M6" s="14"/>
      <c r="N6" s="67">
        <f>R6+V6+Z6+AK6+AD6+AH6+AM6</f>
        <v>0</v>
      </c>
      <c r="O6" s="14"/>
      <c r="P6" s="14"/>
      <c r="Q6" s="91"/>
      <c r="R6" s="92"/>
      <c r="S6" s="93" t="e">
        <f>R6/Q6</f>
        <v>#DIV/0!</v>
      </c>
      <c r="T6" s="94" t="e">
        <f>IF(S6&gt;=100%,"6%",IF(S6&lt;100%,"4%"))</f>
        <v>#DIV/0!</v>
      </c>
      <c r="U6" s="94"/>
      <c r="V6" s="67"/>
      <c r="W6" s="94"/>
      <c r="X6" s="94"/>
      <c r="Y6" s="67"/>
      <c r="Z6" s="67"/>
      <c r="AA6" s="94"/>
      <c r="AB6" s="94"/>
      <c r="AC6" s="67"/>
      <c r="AD6" s="67"/>
      <c r="AE6" s="94"/>
      <c r="AF6" s="94"/>
      <c r="AG6" s="91"/>
      <c r="AH6" s="92"/>
      <c r="AI6" s="94"/>
      <c r="AJ6" s="94"/>
      <c r="AK6" s="95"/>
      <c r="AL6" s="94"/>
      <c r="AM6" s="92"/>
      <c r="AN6" s="94"/>
      <c r="AO6" s="92">
        <v>2500</v>
      </c>
      <c r="AP6" s="67">
        <f>2500/26</f>
        <v>96.1538461538462</v>
      </c>
      <c r="AQ6" s="67" t="e">
        <f t="shared" si="0"/>
        <v>#DIV/0!</v>
      </c>
      <c r="AR6" s="67">
        <f>L6*100</f>
        <v>0</v>
      </c>
      <c r="AS6" s="67" t="e">
        <f>AO6+AQ6+AR6-AP6*M6</f>
        <v>#DIV/0!</v>
      </c>
      <c r="AT6" s="67"/>
      <c r="AU6" s="67"/>
      <c r="AV6" s="67" t="e">
        <f>AS6-AT6-AU6</f>
        <v>#DIV/0!</v>
      </c>
      <c r="AW6" s="111" t="e">
        <f>AS6/N6</f>
        <v>#DIV/0!</v>
      </c>
      <c r="AX6" s="112"/>
      <c r="AY6" s="110"/>
    </row>
    <row r="7" ht="15" customHeight="1" spans="1:51">
      <c r="A7" s="14"/>
      <c r="B7" s="13" t="s">
        <v>59</v>
      </c>
      <c r="C7" s="14" t="s">
        <v>53</v>
      </c>
      <c r="D7" s="19" t="s">
        <v>60</v>
      </c>
      <c r="E7" s="14" t="s">
        <v>55</v>
      </c>
      <c r="F7" s="17" t="s">
        <v>43</v>
      </c>
      <c r="G7" s="18" t="s">
        <v>61</v>
      </c>
      <c r="H7" s="18"/>
      <c r="I7" s="66">
        <v>17317685516</v>
      </c>
      <c r="J7" s="130" t="s">
        <v>62</v>
      </c>
      <c r="K7" s="14" t="s">
        <v>63</v>
      </c>
      <c r="L7" s="14"/>
      <c r="M7" s="14"/>
      <c r="N7" s="67">
        <f>R7+V7+Z7+AK7+AD7+AH7+AM7</f>
        <v>0</v>
      </c>
      <c r="O7" s="14"/>
      <c r="P7" s="14"/>
      <c r="Q7" s="91"/>
      <c r="R7" s="92"/>
      <c r="S7" s="93"/>
      <c r="T7" s="94"/>
      <c r="U7" s="94"/>
      <c r="V7" s="67"/>
      <c r="W7" s="94"/>
      <c r="X7" s="94"/>
      <c r="Y7" s="67"/>
      <c r="Z7" s="67"/>
      <c r="AA7" s="93" t="e">
        <f>Z7/Y7</f>
        <v>#DIV/0!</v>
      </c>
      <c r="AB7" s="94" t="e">
        <f>IF(AA7&gt;=100%,"5%",IF(AA7&lt;100%,"3%"))</f>
        <v>#DIV/0!</v>
      </c>
      <c r="AC7" s="67"/>
      <c r="AD7" s="67"/>
      <c r="AE7" s="94"/>
      <c r="AF7" s="94"/>
      <c r="AG7" s="91"/>
      <c r="AH7" s="92"/>
      <c r="AI7" s="94"/>
      <c r="AJ7" s="94"/>
      <c r="AK7" s="95"/>
      <c r="AL7" s="94"/>
      <c r="AM7" s="92"/>
      <c r="AN7" s="94"/>
      <c r="AO7" s="92">
        <v>2500</v>
      </c>
      <c r="AP7" s="67">
        <f>2500/26</f>
        <v>96.1538461538462</v>
      </c>
      <c r="AQ7" s="67"/>
      <c r="AR7" s="67">
        <f>L7*100</f>
        <v>0</v>
      </c>
      <c r="AS7" s="67">
        <f>AO7+AQ7+AR7-AP7*M7</f>
        <v>2500</v>
      </c>
      <c r="AT7" s="67"/>
      <c r="AU7" s="67"/>
      <c r="AV7" s="67">
        <f>AS7-AT7-AU7</f>
        <v>2500</v>
      </c>
      <c r="AW7" s="111" t="e">
        <f>AS7/N7</f>
        <v>#DIV/0!</v>
      </c>
      <c r="AX7" s="112"/>
      <c r="AY7" s="110"/>
    </row>
    <row r="8" s="1" customFormat="1" ht="15" customHeight="1" spans="1:51">
      <c r="A8" s="14"/>
      <c r="B8" s="14" t="s">
        <v>64</v>
      </c>
      <c r="C8" s="14" t="s">
        <v>53</v>
      </c>
      <c r="D8" s="21" t="s">
        <v>65</v>
      </c>
      <c r="E8" s="17" t="s">
        <v>42</v>
      </c>
      <c r="F8" s="17" t="s">
        <v>43</v>
      </c>
      <c r="G8" s="18" t="s">
        <v>66</v>
      </c>
      <c r="H8" s="18"/>
      <c r="I8" s="14">
        <v>13524053161</v>
      </c>
      <c r="J8" s="68" t="s">
        <v>67</v>
      </c>
      <c r="K8" s="14" t="s">
        <v>68</v>
      </c>
      <c r="L8" s="14"/>
      <c r="M8" s="14"/>
      <c r="N8" s="67">
        <f>R8+V8+Z8+AK8+AD8+AH8+AM8</f>
        <v>0</v>
      </c>
      <c r="O8" s="14"/>
      <c r="P8" s="14"/>
      <c r="Q8" s="14"/>
      <c r="R8" s="92"/>
      <c r="S8" s="93" t="e">
        <f>R8/Q8</f>
        <v>#DIV/0!</v>
      </c>
      <c r="T8" s="94" t="e">
        <f>IF(S8&gt;=100%,"6%",IF(S8&lt;100%,"4%"))</f>
        <v>#DIV/0!</v>
      </c>
      <c r="U8" s="67"/>
      <c r="V8" s="67"/>
      <c r="W8" s="93" t="e">
        <f>V8/U8</f>
        <v>#DIV/0!</v>
      </c>
      <c r="X8" s="94" t="e">
        <f>IF(W8&gt;=100%,"6%",IF(W8&lt;100%,"5%"))</f>
        <v>#DIV/0!</v>
      </c>
      <c r="Y8" s="67"/>
      <c r="Z8" s="67"/>
      <c r="AA8" s="93" t="e">
        <f>Z8/Y8</f>
        <v>#DIV/0!</v>
      </c>
      <c r="AB8" s="94" t="e">
        <f>IF(AA8&gt;=100%,"5%",IF(AA8&lt;100%,"3%"))</f>
        <v>#DIV/0!</v>
      </c>
      <c r="AC8" s="67"/>
      <c r="AD8" s="67"/>
      <c r="AE8" s="94"/>
      <c r="AF8" s="94"/>
      <c r="AG8" s="14"/>
      <c r="AH8" s="92"/>
      <c r="AI8" s="94"/>
      <c r="AJ8" s="94"/>
      <c r="AK8" s="95"/>
      <c r="AL8" s="94"/>
      <c r="AM8" s="67"/>
      <c r="AN8" s="94"/>
      <c r="AO8" s="67">
        <v>1820</v>
      </c>
      <c r="AP8" s="67">
        <f>1820/15</f>
        <v>121.333333333333</v>
      </c>
      <c r="AQ8" s="67" t="e">
        <f>R8*T8+V8*X8+Z8*AB8+AK8*AL8+AD8*AF8+AH8*AJ8+AM8*AN8</f>
        <v>#DIV/0!</v>
      </c>
      <c r="AR8" s="67">
        <f>L8*100</f>
        <v>0</v>
      </c>
      <c r="AS8" s="67" t="e">
        <f>AO8+AQ8+AR8-AP8*M8</f>
        <v>#DIV/0!</v>
      </c>
      <c r="AT8" s="67">
        <v>563.5</v>
      </c>
      <c r="AU8" s="67"/>
      <c r="AV8" s="67" t="e">
        <f>AS8-AT8-AU8</f>
        <v>#DIV/0!</v>
      </c>
      <c r="AW8" s="111" t="e">
        <f>AS8/N8</f>
        <v>#DIV/0!</v>
      </c>
      <c r="AX8" s="112"/>
      <c r="AY8" s="113"/>
    </row>
    <row r="9" s="1" customFormat="1" ht="15" customHeight="1" spans="1:51">
      <c r="A9" s="14"/>
      <c r="B9" s="13" t="s">
        <v>69</v>
      </c>
      <c r="C9" s="14" t="s">
        <v>53</v>
      </c>
      <c r="D9" s="22" t="s">
        <v>70</v>
      </c>
      <c r="E9" s="14" t="s">
        <v>55</v>
      </c>
      <c r="F9" s="17" t="s">
        <v>43</v>
      </c>
      <c r="G9" s="18" t="s">
        <v>71</v>
      </c>
      <c r="H9" s="18"/>
      <c r="I9" s="14">
        <v>13564649127</v>
      </c>
      <c r="J9" s="68" t="s">
        <v>72</v>
      </c>
      <c r="K9" s="14" t="s">
        <v>73</v>
      </c>
      <c r="L9" s="14"/>
      <c r="M9" s="14"/>
      <c r="N9" s="67"/>
      <c r="O9" s="14"/>
      <c r="P9" s="14"/>
      <c r="Q9" s="14"/>
      <c r="R9" s="92"/>
      <c r="S9" s="93"/>
      <c r="T9" s="94"/>
      <c r="U9" s="67"/>
      <c r="V9" s="67"/>
      <c r="W9" s="93"/>
      <c r="X9" s="94"/>
      <c r="Y9" s="67"/>
      <c r="Z9" s="67"/>
      <c r="AA9" s="93"/>
      <c r="AB9" s="94"/>
      <c r="AC9" s="67"/>
      <c r="AD9" s="67"/>
      <c r="AE9" s="94"/>
      <c r="AF9" s="94"/>
      <c r="AG9" s="14"/>
      <c r="AH9" s="92"/>
      <c r="AI9" s="94"/>
      <c r="AJ9" s="94"/>
      <c r="AK9" s="95"/>
      <c r="AL9" s="94"/>
      <c r="AM9" s="67"/>
      <c r="AN9" s="94"/>
      <c r="AO9" s="67"/>
      <c r="AP9" s="67"/>
      <c r="AQ9" s="67"/>
      <c r="AR9" s="67"/>
      <c r="AS9" s="67"/>
      <c r="AT9" s="67"/>
      <c r="AU9" s="67"/>
      <c r="AV9" s="67"/>
      <c r="AW9" s="111"/>
      <c r="AX9" s="112"/>
      <c r="AY9" s="113"/>
    </row>
    <row r="10" s="1" customFormat="1" ht="15" customHeight="1" spans="1:51">
      <c r="A10" s="14"/>
      <c r="B10" s="14" t="s">
        <v>74</v>
      </c>
      <c r="C10" s="14" t="s">
        <v>53</v>
      </c>
      <c r="D10" s="21" t="s">
        <v>75</v>
      </c>
      <c r="E10" s="17" t="s">
        <v>42</v>
      </c>
      <c r="F10" s="17" t="s">
        <v>43</v>
      </c>
      <c r="G10" s="18" t="s">
        <v>66</v>
      </c>
      <c r="H10" s="18"/>
      <c r="I10" s="14">
        <v>13761091460</v>
      </c>
      <c r="J10" s="68" t="s">
        <v>76</v>
      </c>
      <c r="K10" s="14" t="s">
        <v>77</v>
      </c>
      <c r="L10" s="14"/>
      <c r="M10" s="14"/>
      <c r="N10" s="67">
        <f>R10+V10+Z10+AK10+AD10+AH10+AM10</f>
        <v>0</v>
      </c>
      <c r="O10" s="14"/>
      <c r="P10" s="14"/>
      <c r="Q10" s="14"/>
      <c r="R10" s="67"/>
      <c r="S10" s="93" t="e">
        <f>R10/Q10</f>
        <v>#DIV/0!</v>
      </c>
      <c r="T10" s="94" t="e">
        <f>IF(S10&gt;=100%,"6%",IF(S10&lt;100%,"4%"))</f>
        <v>#DIV/0!</v>
      </c>
      <c r="U10" s="67"/>
      <c r="V10" s="67"/>
      <c r="W10" s="93" t="e">
        <f>V10/U10</f>
        <v>#DIV/0!</v>
      </c>
      <c r="X10" s="94" t="e">
        <f>IF(W10&gt;=100%,"6%",IF(W10&lt;100%,"5%"))</f>
        <v>#DIV/0!</v>
      </c>
      <c r="Y10" s="67"/>
      <c r="Z10" s="67"/>
      <c r="AA10" s="93" t="e">
        <f>Z10/Y10</f>
        <v>#DIV/0!</v>
      </c>
      <c r="AB10" s="94" t="e">
        <f>IF(AA10&gt;=100%,"5%",IF(AA10&lt;100%,"3%"))</f>
        <v>#DIV/0!</v>
      </c>
      <c r="AC10" s="67"/>
      <c r="AD10" s="67"/>
      <c r="AE10" s="94"/>
      <c r="AF10" s="94"/>
      <c r="AG10" s="14"/>
      <c r="AH10" s="67"/>
      <c r="AI10" s="94"/>
      <c r="AJ10" s="94"/>
      <c r="AK10" s="95"/>
      <c r="AL10" s="94"/>
      <c r="AM10" s="67"/>
      <c r="AN10" s="94"/>
      <c r="AO10" s="67">
        <v>1820</v>
      </c>
      <c r="AP10" s="67">
        <v>121.333</v>
      </c>
      <c r="AQ10" s="67" t="e">
        <f>R10*T10+V10*X10+Z10*AB10+AK10*AL10+AD10*AF10+AH10*AJ10+AM10*AN10</f>
        <v>#DIV/0!</v>
      </c>
      <c r="AR10" s="67">
        <f>L10*100</f>
        <v>0</v>
      </c>
      <c r="AS10" s="67" t="e">
        <f>AO10+AQ10+AR10-AP10*M10</f>
        <v>#DIV/0!</v>
      </c>
      <c r="AT10" s="67">
        <v>563.5</v>
      </c>
      <c r="AU10" s="67"/>
      <c r="AV10" s="67" t="e">
        <f>AS10-AT10-AU10</f>
        <v>#DIV/0!</v>
      </c>
      <c r="AW10" s="111" t="e">
        <f>AS10/N10</f>
        <v>#DIV/0!</v>
      </c>
      <c r="AX10" s="112"/>
      <c r="AY10" s="113"/>
    </row>
    <row r="11" s="1" customFormat="1" ht="15" customHeight="1" spans="1:51">
      <c r="A11" s="13" t="s">
        <v>78</v>
      </c>
      <c r="B11" s="13" t="s">
        <v>79</v>
      </c>
      <c r="C11" s="14" t="s">
        <v>53</v>
      </c>
      <c r="D11" s="23" t="s">
        <v>80</v>
      </c>
      <c r="E11" s="20" t="s">
        <v>42</v>
      </c>
      <c r="F11" s="17" t="s">
        <v>81</v>
      </c>
      <c r="G11" s="18" t="s">
        <v>82</v>
      </c>
      <c r="H11" s="18"/>
      <c r="I11" s="14">
        <v>15216811446</v>
      </c>
      <c r="J11" s="68" t="s">
        <v>83</v>
      </c>
      <c r="K11" s="14" t="s">
        <v>84</v>
      </c>
      <c r="L11" s="39"/>
      <c r="M11" s="14"/>
      <c r="N11" s="67">
        <f>R11+V11+Z11+AK11+AD11+AH11+AM11</f>
        <v>0</v>
      </c>
      <c r="O11" s="14"/>
      <c r="P11" s="14"/>
      <c r="Q11" s="69"/>
      <c r="R11" s="67"/>
      <c r="S11" s="93"/>
      <c r="T11" s="94"/>
      <c r="U11" s="67"/>
      <c r="V11" s="67"/>
      <c r="W11" s="94"/>
      <c r="X11" s="94"/>
      <c r="Y11" s="67"/>
      <c r="Z11" s="67"/>
      <c r="AA11" s="94"/>
      <c r="AB11" s="94"/>
      <c r="AC11" s="67"/>
      <c r="AD11" s="67"/>
      <c r="AE11" s="94" t="e">
        <f>AD11/AC11</f>
        <v>#DIV/0!</v>
      </c>
      <c r="AF11" s="94" t="e">
        <f>IF(AE11&gt;=100%,"6%",IF(AE11&lt;100%,"4%"))</f>
        <v>#DIV/0!</v>
      </c>
      <c r="AG11" s="14"/>
      <c r="AH11" s="67"/>
      <c r="AI11" s="94"/>
      <c r="AJ11" s="94"/>
      <c r="AK11" s="67"/>
      <c r="AL11" s="94"/>
      <c r="AM11" s="67"/>
      <c r="AN11" s="94"/>
      <c r="AO11" s="67">
        <v>2500</v>
      </c>
      <c r="AP11" s="67">
        <f>2500/15</f>
        <v>166.666666666667</v>
      </c>
      <c r="AQ11" s="67" t="e">
        <f>R11*T11+V11*X11+Z11*AB11+AK11*AL11+AD11*AF11+AH11*AJ11+AM11*AN11</f>
        <v>#DIV/0!</v>
      </c>
      <c r="AR11" s="67">
        <f>L11*100</f>
        <v>0</v>
      </c>
      <c r="AS11" s="67" t="e">
        <f>AO11+AQ11+AR11-AP11*M11</f>
        <v>#DIV/0!</v>
      </c>
      <c r="AT11" s="67"/>
      <c r="AU11" s="67"/>
      <c r="AV11" s="67" t="e">
        <f>AS11-AT11-AU11</f>
        <v>#DIV/0!</v>
      </c>
      <c r="AW11" s="111" t="e">
        <f>AS11/N11</f>
        <v>#DIV/0!</v>
      </c>
      <c r="AX11" s="112"/>
      <c r="AY11" s="113"/>
    </row>
    <row r="12" s="1" customFormat="1" ht="15" customHeight="1" spans="1:51">
      <c r="A12" s="14"/>
      <c r="B12" s="14" t="s">
        <v>85</v>
      </c>
      <c r="C12" s="14" t="s">
        <v>53</v>
      </c>
      <c r="D12" s="24" t="s">
        <v>86</v>
      </c>
      <c r="E12" s="14" t="s">
        <v>42</v>
      </c>
      <c r="F12" s="17" t="s">
        <v>43</v>
      </c>
      <c r="G12" s="25" t="s">
        <v>87</v>
      </c>
      <c r="H12" s="25"/>
      <c r="I12" s="14">
        <v>17520128619</v>
      </c>
      <c r="J12" s="68" t="s">
        <v>88</v>
      </c>
      <c r="K12" s="69" t="s">
        <v>89</v>
      </c>
      <c r="L12" s="69"/>
      <c r="M12" s="14"/>
      <c r="N12" s="67">
        <f>R12+V12+Z12+AK12+AD12+AH12+AM12</f>
        <v>0</v>
      </c>
      <c r="O12" s="14"/>
      <c r="P12" s="14"/>
      <c r="Q12" s="69"/>
      <c r="R12" s="67"/>
      <c r="S12" s="93"/>
      <c r="T12" s="94"/>
      <c r="U12" s="67"/>
      <c r="V12" s="67"/>
      <c r="W12" s="94"/>
      <c r="X12" s="94"/>
      <c r="Y12" s="94"/>
      <c r="Z12" s="67"/>
      <c r="AA12" s="94"/>
      <c r="AB12" s="94"/>
      <c r="AC12" s="67"/>
      <c r="AD12" s="67"/>
      <c r="AE12" s="94"/>
      <c r="AF12" s="94"/>
      <c r="AG12" s="14"/>
      <c r="AH12" s="67"/>
      <c r="AI12" s="94" t="e">
        <f>AH12/AG12</f>
        <v>#DIV/0!</v>
      </c>
      <c r="AJ12" s="94" t="e">
        <f>IF(AI12&gt;=100%,"6%",IF(AI12&lt;100%,"4%"))</f>
        <v>#DIV/0!</v>
      </c>
      <c r="AK12" s="67"/>
      <c r="AL12" s="94"/>
      <c r="AM12" s="67"/>
      <c r="AN12" s="94"/>
      <c r="AO12" s="67">
        <v>2300</v>
      </c>
      <c r="AP12" s="67"/>
      <c r="AQ12" s="67" t="e">
        <f>R12*T12+V12*X12+Z12*AB12+AK12*AL12+AD12*AF12+AH12*AJ12+AM12*AN12</f>
        <v>#DIV/0!</v>
      </c>
      <c r="AR12" s="67">
        <f>L12*100</f>
        <v>0</v>
      </c>
      <c r="AS12" s="67" t="e">
        <f>AO12+AQ12+AR12-AP12*M12</f>
        <v>#DIV/0!</v>
      </c>
      <c r="AT12" s="67"/>
      <c r="AU12" s="67"/>
      <c r="AV12" s="67" t="e">
        <f>AS12-AT12-AU12</f>
        <v>#DIV/0!</v>
      </c>
      <c r="AW12" s="111" t="e">
        <f>AS12/N12</f>
        <v>#DIV/0!</v>
      </c>
      <c r="AX12" s="112"/>
      <c r="AY12" s="113"/>
    </row>
    <row r="13" s="1" customFormat="1" ht="15" customHeight="1" spans="1:51">
      <c r="A13" s="14"/>
      <c r="B13" s="13" t="s">
        <v>90</v>
      </c>
      <c r="C13" s="14" t="s">
        <v>53</v>
      </c>
      <c r="D13" s="24" t="s">
        <v>91</v>
      </c>
      <c r="E13" s="14" t="s">
        <v>55</v>
      </c>
      <c r="F13" s="17" t="s">
        <v>92</v>
      </c>
      <c r="G13" s="25" t="s">
        <v>71</v>
      </c>
      <c r="H13" s="25"/>
      <c r="I13" s="14">
        <v>18738988112</v>
      </c>
      <c r="J13" s="68" t="s">
        <v>93</v>
      </c>
      <c r="K13" s="69" t="s">
        <v>94</v>
      </c>
      <c r="L13" s="69"/>
      <c r="M13" s="14"/>
      <c r="N13" s="67"/>
      <c r="O13" s="14"/>
      <c r="P13" s="14"/>
      <c r="Q13" s="69"/>
      <c r="R13" s="67"/>
      <c r="S13" s="93"/>
      <c r="T13" s="94"/>
      <c r="U13" s="67"/>
      <c r="V13" s="67"/>
      <c r="W13" s="94"/>
      <c r="X13" s="94"/>
      <c r="Y13" s="94"/>
      <c r="Z13" s="67"/>
      <c r="AA13" s="94"/>
      <c r="AB13" s="94"/>
      <c r="AC13" s="67"/>
      <c r="AD13" s="67"/>
      <c r="AE13" s="94"/>
      <c r="AF13" s="94"/>
      <c r="AG13" s="14"/>
      <c r="AH13" s="67"/>
      <c r="AI13" s="94"/>
      <c r="AJ13" s="94"/>
      <c r="AK13" s="67"/>
      <c r="AL13" s="94"/>
      <c r="AM13" s="67"/>
      <c r="AN13" s="94"/>
      <c r="AO13" s="67"/>
      <c r="AP13" s="67"/>
      <c r="AQ13" s="67"/>
      <c r="AR13" s="67"/>
      <c r="AS13" s="67"/>
      <c r="AT13" s="67"/>
      <c r="AU13" s="67"/>
      <c r="AV13" s="67"/>
      <c r="AW13" s="111"/>
      <c r="AX13" s="112"/>
      <c r="AY13" s="113"/>
    </row>
    <row r="14" s="1" customFormat="1" ht="15" customHeight="1" spans="1:51">
      <c r="A14" s="14"/>
      <c r="B14" s="13" t="s">
        <v>95</v>
      </c>
      <c r="C14" s="14" t="s">
        <v>53</v>
      </c>
      <c r="D14" s="24" t="s">
        <v>96</v>
      </c>
      <c r="E14" s="14" t="s">
        <v>55</v>
      </c>
      <c r="F14" s="17" t="s">
        <v>81</v>
      </c>
      <c r="G14" s="25" t="s">
        <v>97</v>
      </c>
      <c r="H14" s="25"/>
      <c r="I14" s="14">
        <v>15618386865</v>
      </c>
      <c r="J14" s="68" t="s">
        <v>98</v>
      </c>
      <c r="K14" s="69" t="s">
        <v>99</v>
      </c>
      <c r="L14" s="69"/>
      <c r="M14" s="14"/>
      <c r="N14" s="67">
        <f>R14+V14+Z14+AK14+AD14+AH14+AM14</f>
        <v>0</v>
      </c>
      <c r="O14" s="14"/>
      <c r="P14" s="14"/>
      <c r="Q14" s="69"/>
      <c r="R14" s="67"/>
      <c r="S14" s="93"/>
      <c r="T14" s="94"/>
      <c r="U14" s="67"/>
      <c r="V14" s="67"/>
      <c r="W14" s="94"/>
      <c r="X14" s="94"/>
      <c r="Y14" s="94"/>
      <c r="Z14" s="67"/>
      <c r="AA14" s="94"/>
      <c r="AB14" s="94"/>
      <c r="AC14" s="67"/>
      <c r="AD14" s="67"/>
      <c r="AE14" s="94"/>
      <c r="AF14" s="94"/>
      <c r="AG14" s="14"/>
      <c r="AH14" s="67"/>
      <c r="AI14" s="94"/>
      <c r="AJ14" s="94"/>
      <c r="AK14" s="67"/>
      <c r="AL14" s="94"/>
      <c r="AM14" s="67"/>
      <c r="AN14" s="94"/>
      <c r="AO14" s="67">
        <v>2300</v>
      </c>
      <c r="AP14" s="67">
        <f>2300/26</f>
        <v>88.4615384615385</v>
      </c>
      <c r="AQ14" s="67"/>
      <c r="AR14" s="67">
        <f>L14*100</f>
        <v>0</v>
      </c>
      <c r="AS14" s="67">
        <f>AO14+AQ14+AR14-AP14*M14</f>
        <v>2300</v>
      </c>
      <c r="AT14" s="67"/>
      <c r="AU14" s="67"/>
      <c r="AV14" s="67">
        <f>AS14-AT14-AU14</f>
        <v>2300</v>
      </c>
      <c r="AW14" s="111"/>
      <c r="AX14" s="114"/>
      <c r="AY14" s="113"/>
    </row>
    <row r="15" s="1" customFormat="1" ht="15" hidden="1" customHeight="1" spans="1:51">
      <c r="A15" s="14"/>
      <c r="B15" s="13" t="s">
        <v>100</v>
      </c>
      <c r="C15" s="15" t="s">
        <v>40</v>
      </c>
      <c r="D15" s="16" t="s">
        <v>101</v>
      </c>
      <c r="E15" s="14"/>
      <c r="F15" s="17"/>
      <c r="G15" s="25" t="s">
        <v>71</v>
      </c>
      <c r="H15" s="25"/>
      <c r="I15" s="14">
        <v>13761086665</v>
      </c>
      <c r="J15" s="68" t="s">
        <v>102</v>
      </c>
      <c r="K15" s="69" t="s">
        <v>103</v>
      </c>
      <c r="L15" s="69"/>
      <c r="M15" s="14"/>
      <c r="N15" s="67"/>
      <c r="O15" s="14"/>
      <c r="P15" s="14"/>
      <c r="Q15" s="69"/>
      <c r="R15" s="67"/>
      <c r="S15" s="93"/>
      <c r="T15" s="94"/>
      <c r="U15" s="67"/>
      <c r="V15" s="67"/>
      <c r="W15" s="94"/>
      <c r="X15" s="94"/>
      <c r="Y15" s="94"/>
      <c r="Z15" s="67"/>
      <c r="AA15" s="94"/>
      <c r="AB15" s="94"/>
      <c r="AC15" s="67"/>
      <c r="AD15" s="67"/>
      <c r="AE15" s="94"/>
      <c r="AF15" s="94"/>
      <c r="AG15" s="14"/>
      <c r="AH15" s="67"/>
      <c r="AI15" s="94"/>
      <c r="AJ15" s="94"/>
      <c r="AK15" s="67"/>
      <c r="AL15" s="94"/>
      <c r="AM15" s="67"/>
      <c r="AN15" s="94"/>
      <c r="AO15" s="67"/>
      <c r="AP15" s="67"/>
      <c r="AQ15" s="67"/>
      <c r="AR15" s="67"/>
      <c r="AS15" s="67"/>
      <c r="AT15" s="67"/>
      <c r="AU15" s="67"/>
      <c r="AV15" s="67"/>
      <c r="AW15" s="111"/>
      <c r="AX15" s="114"/>
      <c r="AY15" s="113"/>
    </row>
    <row r="16" s="1" customFormat="1" ht="15" customHeight="1" spans="1:51">
      <c r="A16" s="14"/>
      <c r="B16" s="14" t="s">
        <v>104</v>
      </c>
      <c r="C16" s="14" t="s">
        <v>53</v>
      </c>
      <c r="D16" s="21" t="s">
        <v>105</v>
      </c>
      <c r="E16" s="14" t="s">
        <v>42</v>
      </c>
      <c r="F16" s="17" t="s">
        <v>43</v>
      </c>
      <c r="G16" s="25" t="s">
        <v>106</v>
      </c>
      <c r="H16" s="25"/>
      <c r="I16" s="14">
        <v>13524913269</v>
      </c>
      <c r="J16" s="68" t="s">
        <v>107</v>
      </c>
      <c r="K16" s="14" t="s">
        <v>108</v>
      </c>
      <c r="L16" s="14"/>
      <c r="M16" s="14"/>
      <c r="N16" s="67">
        <f>R16+V16+Z16+AK16+AD16+AH16+AM16</f>
        <v>0</v>
      </c>
      <c r="O16" s="14"/>
      <c r="P16" s="14"/>
      <c r="Q16" s="14"/>
      <c r="R16" s="67"/>
      <c r="S16" s="93" t="e">
        <f>R16/Q16</f>
        <v>#DIV/0!</v>
      </c>
      <c r="T16" s="94" t="e">
        <f>IF(S16&gt;=100%,"6%",IF(S16&lt;100%,"4%"))</f>
        <v>#DIV/0!</v>
      </c>
      <c r="U16" s="67"/>
      <c r="V16" s="67"/>
      <c r="W16" s="93" t="e">
        <f>V16/U16</f>
        <v>#DIV/0!</v>
      </c>
      <c r="X16" s="94" t="e">
        <f>IF(W16&gt;=100%,"6%",IF(W16&lt;100%,"5%"))</f>
        <v>#DIV/0!</v>
      </c>
      <c r="Y16" s="67"/>
      <c r="Z16" s="67"/>
      <c r="AA16" s="93" t="e">
        <f>Z16/Y16</f>
        <v>#DIV/0!</v>
      </c>
      <c r="AB16" s="94" t="e">
        <f>IF(AA16&gt;=100%,"5%",IF(AA16&lt;100%,"3%"))</f>
        <v>#DIV/0!</v>
      </c>
      <c r="AC16" s="67"/>
      <c r="AD16" s="67"/>
      <c r="AE16" s="94"/>
      <c r="AF16" s="94"/>
      <c r="AG16" s="14"/>
      <c r="AH16" s="67"/>
      <c r="AI16" s="94"/>
      <c r="AJ16" s="94"/>
      <c r="AK16" s="67"/>
      <c r="AL16" s="94"/>
      <c r="AM16" s="67"/>
      <c r="AN16" s="94"/>
      <c r="AO16" s="67">
        <v>2200</v>
      </c>
      <c r="AP16" s="67"/>
      <c r="AQ16" s="67" t="e">
        <f>R16*T16+V16*X16+Z16*AB16+AK16*AL16+AD16*AF16+AH16*AJ16+AM16*AN16</f>
        <v>#DIV/0!</v>
      </c>
      <c r="AR16" s="67">
        <f>L16*100</f>
        <v>0</v>
      </c>
      <c r="AS16" s="67" t="e">
        <f>AO16+AQ16+AR16-AP16*M16</f>
        <v>#DIV/0!</v>
      </c>
      <c r="AT16" s="67">
        <v>410</v>
      </c>
      <c r="AU16" s="67"/>
      <c r="AV16" s="67" t="e">
        <f>AS16-AT16-AU16</f>
        <v>#DIV/0!</v>
      </c>
      <c r="AW16" s="111" t="e">
        <f>AS16/N16</f>
        <v>#DIV/0!</v>
      </c>
      <c r="AX16" s="112"/>
      <c r="AY16" s="113"/>
    </row>
    <row r="17" s="1" customFormat="1" ht="15" customHeight="1" spans="1:51">
      <c r="A17" s="26" t="s">
        <v>109</v>
      </c>
      <c r="B17" s="14" t="s">
        <v>110</v>
      </c>
      <c r="C17" s="14" t="s">
        <v>53</v>
      </c>
      <c r="D17" s="24" t="s">
        <v>91</v>
      </c>
      <c r="E17" s="14" t="s">
        <v>42</v>
      </c>
      <c r="F17" s="17" t="s">
        <v>43</v>
      </c>
      <c r="G17" s="18"/>
      <c r="H17" s="25"/>
      <c r="I17" s="14">
        <v>13524035956</v>
      </c>
      <c r="J17" s="68" t="s">
        <v>111</v>
      </c>
      <c r="K17" s="69" t="s">
        <v>112</v>
      </c>
      <c r="L17" s="15"/>
      <c r="M17" s="14"/>
      <c r="N17" s="67">
        <f>R17+V17+Z17+AK17+AD17+AH17+AM17</f>
        <v>0</v>
      </c>
      <c r="O17" s="69"/>
      <c r="P17" s="69"/>
      <c r="Q17" s="15"/>
      <c r="R17" s="95"/>
      <c r="S17" s="93"/>
      <c r="T17" s="94"/>
      <c r="U17" s="67"/>
      <c r="V17" s="67"/>
      <c r="W17" s="93" t="e">
        <f>V17/U17</f>
        <v>#DIV/0!</v>
      </c>
      <c r="X17" s="94" t="e">
        <f>IF(W17&gt;=100%,"6%",IF(W17&lt;100%,"5%"))</f>
        <v>#DIV/0!</v>
      </c>
      <c r="Y17" s="67"/>
      <c r="Z17" s="67"/>
      <c r="AA17" s="94"/>
      <c r="AB17" s="94"/>
      <c r="AC17" s="67"/>
      <c r="AD17" s="67"/>
      <c r="AE17" s="94"/>
      <c r="AF17" s="94"/>
      <c r="AG17" s="15"/>
      <c r="AH17" s="95"/>
      <c r="AI17" s="94"/>
      <c r="AJ17" s="94"/>
      <c r="AK17" s="95"/>
      <c r="AL17" s="94"/>
      <c r="AM17" s="95"/>
      <c r="AN17" s="100"/>
      <c r="AO17" s="95">
        <v>2300</v>
      </c>
      <c r="AP17" s="95"/>
      <c r="AQ17" s="67" t="e">
        <f>R17*T17+V17*X17+Z17*AB17+AK17*AL17+AD17*AF17+AH17*AJ17+AM17*AN17</f>
        <v>#DIV/0!</v>
      </c>
      <c r="AR17" s="67">
        <f>L17*100</f>
        <v>0</v>
      </c>
      <c r="AS17" s="67" t="e">
        <f>AO17+AQ17+AR17-AP17*M17</f>
        <v>#DIV/0!</v>
      </c>
      <c r="AT17" s="67"/>
      <c r="AU17" s="67"/>
      <c r="AV17" s="67" t="e">
        <f>AS17-AT17-AU17</f>
        <v>#DIV/0!</v>
      </c>
      <c r="AW17" s="111" t="e">
        <f>AS17/N17</f>
        <v>#DIV/0!</v>
      </c>
      <c r="AX17" s="112"/>
      <c r="AY17" s="113"/>
    </row>
    <row r="18" s="1" customFormat="1" ht="15" customHeight="1" spans="1:51">
      <c r="A18" s="15"/>
      <c r="B18" s="15" t="s">
        <v>113</v>
      </c>
      <c r="C18" s="15" t="s">
        <v>53</v>
      </c>
      <c r="D18" s="24" t="s">
        <v>114</v>
      </c>
      <c r="E18" s="14" t="s">
        <v>42</v>
      </c>
      <c r="F18" s="17" t="s">
        <v>43</v>
      </c>
      <c r="G18" s="15" t="s">
        <v>115</v>
      </c>
      <c r="H18" s="15"/>
      <c r="I18" s="14">
        <v>13816708743</v>
      </c>
      <c r="J18" s="68" t="s">
        <v>116</v>
      </c>
      <c r="K18" s="15" t="s">
        <v>117</v>
      </c>
      <c r="L18" s="15"/>
      <c r="M18" s="14"/>
      <c r="N18" s="67">
        <f>R18+V18+Z18+AK18+AD18+AH18+AM18</f>
        <v>0</v>
      </c>
      <c r="O18" s="69"/>
      <c r="P18" s="69"/>
      <c r="Q18" s="15"/>
      <c r="R18" s="95"/>
      <c r="S18" s="93"/>
      <c r="T18" s="94"/>
      <c r="U18" s="67"/>
      <c r="V18" s="67"/>
      <c r="W18" s="94"/>
      <c r="X18" s="94"/>
      <c r="Y18" s="67"/>
      <c r="Z18" s="67"/>
      <c r="AA18" s="94"/>
      <c r="AB18" s="94"/>
      <c r="AC18" s="67"/>
      <c r="AD18" s="95"/>
      <c r="AE18" s="94"/>
      <c r="AF18" s="94"/>
      <c r="AG18" s="15"/>
      <c r="AH18" s="95"/>
      <c r="AI18" s="94" t="e">
        <f>AH18/AG18</f>
        <v>#DIV/0!</v>
      </c>
      <c r="AJ18" s="94" t="e">
        <f>IF(AI18&gt;=100%,"6%",IF(AI18&lt;100%,"4%"))</f>
        <v>#DIV/0!</v>
      </c>
      <c r="AK18" s="95"/>
      <c r="AL18" s="100"/>
      <c r="AM18" s="95"/>
      <c r="AN18" s="94">
        <v>0.1</v>
      </c>
      <c r="AO18" s="67">
        <v>2200</v>
      </c>
      <c r="AP18" s="95">
        <v>146.666</v>
      </c>
      <c r="AQ18" s="67" t="e">
        <f>R18*T18+V18*X18+Z18*AB18+AK18*AL18+AD18*AF18+AH18*AJ18+AM18*AN18</f>
        <v>#DIV/0!</v>
      </c>
      <c r="AR18" s="67">
        <f>L18*100</f>
        <v>0</v>
      </c>
      <c r="AS18" s="67" t="e">
        <f>AO18+AQ18+AR18-AP18*M18</f>
        <v>#DIV/0!</v>
      </c>
      <c r="AT18" s="67"/>
      <c r="AU18" s="67"/>
      <c r="AV18" s="67" t="e">
        <f>AS18-AT18-AU18</f>
        <v>#DIV/0!</v>
      </c>
      <c r="AW18" s="111" t="e">
        <f>AS18/N18</f>
        <v>#DIV/0!</v>
      </c>
      <c r="AX18" s="112"/>
      <c r="AY18" s="113"/>
    </row>
    <row r="19" ht="15" customHeight="1" spans="1:51">
      <c r="A19" s="15"/>
      <c r="B19" s="15" t="s">
        <v>118</v>
      </c>
      <c r="C19" s="15" t="s">
        <v>53</v>
      </c>
      <c r="D19" s="24" t="s">
        <v>119</v>
      </c>
      <c r="E19" s="14" t="s">
        <v>42</v>
      </c>
      <c r="F19" s="17" t="s">
        <v>43</v>
      </c>
      <c r="G19" s="25" t="s">
        <v>120</v>
      </c>
      <c r="H19" s="15"/>
      <c r="I19" s="14">
        <v>13818156702</v>
      </c>
      <c r="J19" s="68" t="s">
        <v>121</v>
      </c>
      <c r="K19" s="15" t="s">
        <v>122</v>
      </c>
      <c r="L19" s="15"/>
      <c r="M19" s="14"/>
      <c r="N19" s="67">
        <f>R19+V19+Z19+AK19+AD19+AH19+AM19</f>
        <v>0</v>
      </c>
      <c r="O19" s="69"/>
      <c r="P19" s="69"/>
      <c r="Q19" s="15"/>
      <c r="R19" s="95"/>
      <c r="S19" s="93"/>
      <c r="T19" s="94"/>
      <c r="U19" s="67"/>
      <c r="V19" s="67"/>
      <c r="W19" s="94"/>
      <c r="X19" s="94"/>
      <c r="Y19" s="67"/>
      <c r="Z19" s="67"/>
      <c r="AA19" s="94"/>
      <c r="AB19" s="94"/>
      <c r="AC19" s="67"/>
      <c r="AD19" s="67"/>
      <c r="AE19" s="94" t="e">
        <f>AD19/AC19</f>
        <v>#DIV/0!</v>
      </c>
      <c r="AF19" s="94" t="e">
        <f>IF(AE19&gt;=100%,"6%",IF(AE19&lt;100%,"4%"))</f>
        <v>#DIV/0!</v>
      </c>
      <c r="AG19" s="15"/>
      <c r="AH19" s="95"/>
      <c r="AI19" s="94"/>
      <c r="AJ19" s="94"/>
      <c r="AK19" s="95"/>
      <c r="AL19" s="94"/>
      <c r="AM19" s="95"/>
      <c r="AN19" s="94">
        <v>0.1</v>
      </c>
      <c r="AO19" s="67">
        <v>2250</v>
      </c>
      <c r="AP19" s="95"/>
      <c r="AQ19" s="67" t="e">
        <f>R19*T19+V19*X19+Z19*AB19+AK19*AL19+AD19*AF19+AH19*AJ19+AM19*AN19</f>
        <v>#DIV/0!</v>
      </c>
      <c r="AR19" s="67">
        <f>L19*100</f>
        <v>0</v>
      </c>
      <c r="AS19" s="67" t="e">
        <f>AO19+AQ19+AR19-AP19*M19</f>
        <v>#DIV/0!</v>
      </c>
      <c r="AT19" s="67">
        <v>410</v>
      </c>
      <c r="AU19" s="67"/>
      <c r="AV19" s="67" t="e">
        <f>AS19-AT19-AU19</f>
        <v>#DIV/0!</v>
      </c>
      <c r="AW19" s="111" t="e">
        <f>AS19/N19</f>
        <v>#DIV/0!</v>
      </c>
      <c r="AX19" s="112"/>
      <c r="AY19" s="110"/>
    </row>
    <row r="20" ht="15" hidden="1" customHeight="1" spans="1:51">
      <c r="A20" s="15"/>
      <c r="B20" s="26" t="s">
        <v>123</v>
      </c>
      <c r="C20" s="15" t="s">
        <v>40</v>
      </c>
      <c r="D20" s="16" t="s">
        <v>101</v>
      </c>
      <c r="E20" s="14"/>
      <c r="F20" s="17"/>
      <c r="G20" s="25"/>
      <c r="H20" s="15"/>
      <c r="I20" s="14">
        <v>13816111916</v>
      </c>
      <c r="J20" s="68" t="s">
        <v>124</v>
      </c>
      <c r="K20" s="15" t="s">
        <v>125</v>
      </c>
      <c r="L20" s="15"/>
      <c r="M20" s="14"/>
      <c r="N20" s="67"/>
      <c r="O20" s="69"/>
      <c r="P20" s="69"/>
      <c r="Q20" s="15"/>
      <c r="R20" s="95"/>
      <c r="S20" s="93"/>
      <c r="T20" s="94"/>
      <c r="U20" s="67"/>
      <c r="V20" s="67"/>
      <c r="W20" s="94"/>
      <c r="X20" s="94"/>
      <c r="Y20" s="67"/>
      <c r="Z20" s="67"/>
      <c r="AA20" s="94"/>
      <c r="AB20" s="94"/>
      <c r="AC20" s="67"/>
      <c r="AD20" s="67"/>
      <c r="AE20" s="94"/>
      <c r="AF20" s="94"/>
      <c r="AG20" s="15"/>
      <c r="AH20" s="95"/>
      <c r="AI20" s="94"/>
      <c r="AJ20" s="94"/>
      <c r="AK20" s="95"/>
      <c r="AL20" s="94"/>
      <c r="AM20" s="95"/>
      <c r="AN20" s="94"/>
      <c r="AO20" s="67"/>
      <c r="AP20" s="95"/>
      <c r="AQ20" s="67"/>
      <c r="AR20" s="67"/>
      <c r="AS20" s="67"/>
      <c r="AT20" s="67"/>
      <c r="AU20" s="67"/>
      <c r="AV20" s="67"/>
      <c r="AW20" s="111"/>
      <c r="AX20" s="112"/>
      <c r="AY20" s="110"/>
    </row>
    <row r="21" ht="15" customHeight="1" spans="1:51">
      <c r="A21" s="15"/>
      <c r="B21" s="27" t="s">
        <v>126</v>
      </c>
      <c r="C21" s="15" t="s">
        <v>53</v>
      </c>
      <c r="D21" s="24" t="s">
        <v>91</v>
      </c>
      <c r="E21" s="14" t="s">
        <v>42</v>
      </c>
      <c r="F21" s="17" t="s">
        <v>43</v>
      </c>
      <c r="G21" s="28" t="s">
        <v>127</v>
      </c>
      <c r="H21" s="15"/>
      <c r="I21" s="27">
        <v>15721245928</v>
      </c>
      <c r="J21" s="70" t="s">
        <v>128</v>
      </c>
      <c r="K21" s="27" t="s">
        <v>129</v>
      </c>
      <c r="L21" s="15"/>
      <c r="M21" s="14"/>
      <c r="N21" s="67">
        <f t="shared" ref="N21:N31" si="1">R21+V21+Z21+AK21+AD21+AH21+AM21</f>
        <v>0</v>
      </c>
      <c r="O21" s="69"/>
      <c r="P21" s="69"/>
      <c r="Q21" s="15"/>
      <c r="R21" s="95"/>
      <c r="S21" s="93"/>
      <c r="T21" s="94"/>
      <c r="U21" s="67"/>
      <c r="V21" s="67"/>
      <c r="W21" s="93" t="e">
        <f>V21/U21</f>
        <v>#DIV/0!</v>
      </c>
      <c r="X21" s="94" t="e">
        <f>IF(W21&gt;=100%,"6%",IF(W21&lt;100%,"5%"))</f>
        <v>#DIV/0!</v>
      </c>
      <c r="Y21" s="67"/>
      <c r="Z21" s="67"/>
      <c r="AA21" s="94"/>
      <c r="AB21" s="94"/>
      <c r="AC21" s="67"/>
      <c r="AD21" s="67"/>
      <c r="AE21" s="94"/>
      <c r="AF21" s="94"/>
      <c r="AG21" s="15"/>
      <c r="AH21" s="95"/>
      <c r="AI21" s="94"/>
      <c r="AJ21" s="94"/>
      <c r="AK21" s="95"/>
      <c r="AL21" s="94"/>
      <c r="AM21" s="95"/>
      <c r="AN21" s="94"/>
      <c r="AO21" s="67">
        <v>2300</v>
      </c>
      <c r="AP21" s="95"/>
      <c r="AQ21" s="67" t="e">
        <f t="shared" ref="AQ21:AQ33" si="2">R21*T21+V21*X21+Z21*AB21+AK21*AL21+AD21*AF21+AH21*AJ21+AM21*AN21</f>
        <v>#DIV/0!</v>
      </c>
      <c r="AR21" s="67">
        <f t="shared" ref="AR21:AR28" si="3">L21*100</f>
        <v>0</v>
      </c>
      <c r="AS21" s="67" t="e">
        <f t="shared" ref="AS21:AS28" si="4">AO21+AQ21+AR21-AP21*M21</f>
        <v>#DIV/0!</v>
      </c>
      <c r="AT21" s="67">
        <v>410</v>
      </c>
      <c r="AU21" s="67"/>
      <c r="AV21" s="67" t="e">
        <f t="shared" ref="AV21:AV28" si="5">AS21-AT21-AU21</f>
        <v>#DIV/0!</v>
      </c>
      <c r="AW21" s="111" t="e">
        <f t="shared" ref="AW21:AW28" si="6">AS21/N21</f>
        <v>#DIV/0!</v>
      </c>
      <c r="AX21" s="112"/>
      <c r="AY21" s="110"/>
    </row>
    <row r="22" ht="15" customHeight="1" spans="1:51">
      <c r="A22" s="15"/>
      <c r="B22" s="14" t="s">
        <v>130</v>
      </c>
      <c r="C22" s="26" t="s">
        <v>53</v>
      </c>
      <c r="D22" s="24" t="s">
        <v>131</v>
      </c>
      <c r="E22" s="14" t="s">
        <v>55</v>
      </c>
      <c r="F22" s="17" t="s">
        <v>132</v>
      </c>
      <c r="G22" s="25" t="s">
        <v>133</v>
      </c>
      <c r="H22" s="25"/>
      <c r="I22" s="71">
        <v>13564628083</v>
      </c>
      <c r="J22" s="68" t="s">
        <v>134</v>
      </c>
      <c r="K22" s="14" t="s">
        <v>135</v>
      </c>
      <c r="L22" s="14"/>
      <c r="M22" s="14"/>
      <c r="N22" s="67">
        <f t="shared" si="1"/>
        <v>0</v>
      </c>
      <c r="O22" s="69"/>
      <c r="P22" s="69"/>
      <c r="Q22" s="14"/>
      <c r="R22" s="67"/>
      <c r="S22" s="93" t="e">
        <f>R22/Q22</f>
        <v>#DIV/0!</v>
      </c>
      <c r="T22" s="94" t="e">
        <f>IF(S22&gt;=100%,"6%",IF(S22&lt;100%,"4%"))</f>
        <v>#DIV/0!</v>
      </c>
      <c r="U22" s="67"/>
      <c r="V22" s="67"/>
      <c r="W22" s="93" t="e">
        <f>V22/U22</f>
        <v>#DIV/0!</v>
      </c>
      <c r="X22" s="94" t="e">
        <f>IF(W22&gt;=100%,"6%",IF(W22&lt;100%,"5%"))</f>
        <v>#DIV/0!</v>
      </c>
      <c r="Y22" s="67"/>
      <c r="Z22" s="67"/>
      <c r="AA22" s="93"/>
      <c r="AB22" s="94"/>
      <c r="AC22" s="67"/>
      <c r="AD22" s="67"/>
      <c r="AE22" s="94"/>
      <c r="AF22" s="94"/>
      <c r="AG22" s="14"/>
      <c r="AH22" s="67"/>
      <c r="AI22" s="94"/>
      <c r="AJ22" s="94"/>
      <c r="AK22" s="67"/>
      <c r="AL22" s="94"/>
      <c r="AM22" s="67"/>
      <c r="AN22" s="94"/>
      <c r="AO22" s="67">
        <v>2300</v>
      </c>
      <c r="AP22" s="67">
        <v>88.46153</v>
      </c>
      <c r="AQ22" s="67" t="e">
        <f t="shared" si="2"/>
        <v>#DIV/0!</v>
      </c>
      <c r="AR22" s="67">
        <f t="shared" si="3"/>
        <v>0</v>
      </c>
      <c r="AS22" s="67" t="e">
        <f t="shared" si="4"/>
        <v>#DIV/0!</v>
      </c>
      <c r="AT22" s="67"/>
      <c r="AU22" s="67"/>
      <c r="AV22" s="67" t="e">
        <f t="shared" si="5"/>
        <v>#DIV/0!</v>
      </c>
      <c r="AW22" s="111" t="e">
        <f t="shared" si="6"/>
        <v>#DIV/0!</v>
      </c>
      <c r="AX22" s="112"/>
      <c r="AY22" s="110"/>
    </row>
    <row r="23" ht="15" customHeight="1" spans="1:51">
      <c r="A23" s="15"/>
      <c r="B23" s="29" t="s">
        <v>136</v>
      </c>
      <c r="C23" s="15" t="s">
        <v>53</v>
      </c>
      <c r="D23" s="30" t="s">
        <v>137</v>
      </c>
      <c r="E23" s="29" t="s">
        <v>55</v>
      </c>
      <c r="F23" s="17" t="s">
        <v>132</v>
      </c>
      <c r="G23" s="15" t="s">
        <v>138</v>
      </c>
      <c r="H23" s="25"/>
      <c r="I23" s="27">
        <v>15956842329</v>
      </c>
      <c r="J23" s="70" t="s">
        <v>139</v>
      </c>
      <c r="K23" s="27" t="s">
        <v>140</v>
      </c>
      <c r="L23" s="27"/>
      <c r="M23" s="14"/>
      <c r="N23" s="67">
        <f t="shared" si="1"/>
        <v>0</v>
      </c>
      <c r="O23" s="69"/>
      <c r="P23" s="69"/>
      <c r="Q23" s="27"/>
      <c r="R23" s="96"/>
      <c r="S23" s="93"/>
      <c r="T23" s="94"/>
      <c r="U23" s="67"/>
      <c r="V23" s="67"/>
      <c r="W23" s="93" t="e">
        <f>V23/U23</f>
        <v>#DIV/0!</v>
      </c>
      <c r="X23" s="94" t="e">
        <f>IF(W23&gt;=100%,"6%",IF(W23&lt;100%,"5%"))</f>
        <v>#DIV/0!</v>
      </c>
      <c r="Y23" s="67"/>
      <c r="Z23" s="67"/>
      <c r="AA23" s="93" t="e">
        <f t="shared" ref="AA23:AA26" si="7">Z23/Y23</f>
        <v>#DIV/0!</v>
      </c>
      <c r="AB23" s="94" t="e">
        <f t="shared" ref="AB23:AB26" si="8">IF(AA23&gt;=100%,"5%",IF(AA23&lt;100%,"3%"))</f>
        <v>#DIV/0!</v>
      </c>
      <c r="AC23" s="67"/>
      <c r="AD23" s="96"/>
      <c r="AE23" s="99"/>
      <c r="AF23" s="99"/>
      <c r="AG23" s="27"/>
      <c r="AH23" s="96"/>
      <c r="AI23" s="94"/>
      <c r="AJ23" s="94"/>
      <c r="AK23" s="96"/>
      <c r="AL23" s="99"/>
      <c r="AM23" s="96"/>
      <c r="AN23" s="99"/>
      <c r="AO23" s="96">
        <v>2400</v>
      </c>
      <c r="AP23" s="96">
        <v>92.3076</v>
      </c>
      <c r="AQ23" s="67" t="e">
        <f t="shared" si="2"/>
        <v>#DIV/0!</v>
      </c>
      <c r="AR23" s="67">
        <f t="shared" si="3"/>
        <v>0</v>
      </c>
      <c r="AS23" s="67" t="e">
        <f t="shared" si="4"/>
        <v>#DIV/0!</v>
      </c>
      <c r="AT23" s="67"/>
      <c r="AU23" s="67"/>
      <c r="AV23" s="67" t="e">
        <f t="shared" si="5"/>
        <v>#DIV/0!</v>
      </c>
      <c r="AW23" s="111" t="e">
        <f t="shared" si="6"/>
        <v>#DIV/0!</v>
      </c>
      <c r="AX23" s="112"/>
      <c r="AY23" s="110"/>
    </row>
    <row r="24" ht="15" hidden="1" customHeight="1" spans="1:51">
      <c r="A24" s="31" t="s">
        <v>141</v>
      </c>
      <c r="B24" s="29" t="s">
        <v>142</v>
      </c>
      <c r="C24" s="15" t="s">
        <v>40</v>
      </c>
      <c r="D24" s="30" t="s">
        <v>143</v>
      </c>
      <c r="E24" s="15" t="s">
        <v>42</v>
      </c>
      <c r="F24" s="17" t="s">
        <v>43</v>
      </c>
      <c r="G24" s="15" t="s">
        <v>144</v>
      </c>
      <c r="H24" s="25"/>
      <c r="I24" s="27">
        <v>13611916609</v>
      </c>
      <c r="J24" s="70" t="s">
        <v>145</v>
      </c>
      <c r="K24" s="27" t="s">
        <v>146</v>
      </c>
      <c r="L24" s="27"/>
      <c r="M24" s="27"/>
      <c r="N24" s="67">
        <f t="shared" si="1"/>
        <v>0</v>
      </c>
      <c r="O24" s="72"/>
      <c r="P24" s="72"/>
      <c r="Q24" s="27"/>
      <c r="R24" s="96"/>
      <c r="S24" s="93"/>
      <c r="T24" s="94"/>
      <c r="U24" s="67"/>
      <c r="V24" s="67"/>
      <c r="W24" s="94"/>
      <c r="X24" s="94"/>
      <c r="Y24" s="67"/>
      <c r="Z24" s="67"/>
      <c r="AA24" s="94"/>
      <c r="AB24" s="94"/>
      <c r="AC24" s="67"/>
      <c r="AD24" s="96"/>
      <c r="AE24" s="94" t="e">
        <f>AD24/AC24</f>
        <v>#DIV/0!</v>
      </c>
      <c r="AF24" s="94">
        <v>0.12</v>
      </c>
      <c r="AG24" s="27"/>
      <c r="AH24" s="96"/>
      <c r="AI24" s="94" t="e">
        <f>AH24/AG24</f>
        <v>#DIV/0!</v>
      </c>
      <c r="AJ24" s="94">
        <v>0.12</v>
      </c>
      <c r="AK24" s="96"/>
      <c r="AL24" s="99"/>
      <c r="AM24" s="96"/>
      <c r="AN24" s="94"/>
      <c r="AO24" s="96"/>
      <c r="AP24" s="96"/>
      <c r="AQ24" s="67">
        <f t="shared" si="2"/>
        <v>0</v>
      </c>
      <c r="AR24" s="67">
        <f t="shared" si="3"/>
        <v>0</v>
      </c>
      <c r="AS24" s="67">
        <f t="shared" si="4"/>
        <v>0</v>
      </c>
      <c r="AT24" s="67"/>
      <c r="AU24" s="67"/>
      <c r="AV24" s="67">
        <f t="shared" si="5"/>
        <v>0</v>
      </c>
      <c r="AW24" s="111" t="e">
        <f t="shared" si="6"/>
        <v>#DIV/0!</v>
      </c>
      <c r="AX24" s="112"/>
      <c r="AY24" s="110"/>
    </row>
    <row r="25" ht="15" customHeight="1" spans="1:51">
      <c r="A25" s="32"/>
      <c r="B25" s="27" t="s">
        <v>147</v>
      </c>
      <c r="C25" s="15" t="s">
        <v>53</v>
      </c>
      <c r="D25" s="24" t="s">
        <v>148</v>
      </c>
      <c r="E25" s="15" t="s">
        <v>42</v>
      </c>
      <c r="F25" s="15" t="s">
        <v>149</v>
      </c>
      <c r="G25" s="15" t="s">
        <v>106</v>
      </c>
      <c r="H25" s="15"/>
      <c r="I25" s="48">
        <v>15801943675</v>
      </c>
      <c r="J25" s="73" t="s">
        <v>150</v>
      </c>
      <c r="K25" s="27" t="s">
        <v>151</v>
      </c>
      <c r="L25" s="27"/>
      <c r="M25" s="27"/>
      <c r="N25" s="67">
        <f t="shared" si="1"/>
        <v>0</v>
      </c>
      <c r="O25" s="74"/>
      <c r="P25" s="74"/>
      <c r="Q25" s="27"/>
      <c r="R25" s="96"/>
      <c r="S25" s="93"/>
      <c r="T25" s="94"/>
      <c r="U25" s="67"/>
      <c r="V25" s="67"/>
      <c r="W25" s="93" t="e">
        <f>V25/U25</f>
        <v>#DIV/0!</v>
      </c>
      <c r="X25" s="94" t="e">
        <f>IF(W25&gt;=100%,"6%",IF(W25&lt;100%,"5%"))</f>
        <v>#DIV/0!</v>
      </c>
      <c r="Y25" s="67"/>
      <c r="Z25" s="67"/>
      <c r="AA25" s="93" t="e">
        <f t="shared" si="7"/>
        <v>#DIV/0!</v>
      </c>
      <c r="AB25" s="94" t="e">
        <f t="shared" si="8"/>
        <v>#DIV/0!</v>
      </c>
      <c r="AC25" s="67"/>
      <c r="AD25" s="96"/>
      <c r="AE25" s="99"/>
      <c r="AF25" s="99"/>
      <c r="AG25" s="27"/>
      <c r="AH25" s="96"/>
      <c r="AI25" s="94"/>
      <c r="AJ25" s="94"/>
      <c r="AK25" s="96"/>
      <c r="AL25" s="99"/>
      <c r="AM25" s="96"/>
      <c r="AN25" s="99"/>
      <c r="AO25" s="96">
        <v>2200</v>
      </c>
      <c r="AP25" s="67"/>
      <c r="AQ25" s="67" t="e">
        <f t="shared" si="2"/>
        <v>#DIV/0!</v>
      </c>
      <c r="AR25" s="67">
        <f t="shared" si="3"/>
        <v>0</v>
      </c>
      <c r="AS25" s="67" t="e">
        <f t="shared" si="4"/>
        <v>#DIV/0!</v>
      </c>
      <c r="AT25" s="67">
        <v>410</v>
      </c>
      <c r="AU25" s="67"/>
      <c r="AV25" s="67" t="e">
        <f t="shared" si="5"/>
        <v>#DIV/0!</v>
      </c>
      <c r="AW25" s="111" t="e">
        <f t="shared" si="6"/>
        <v>#DIV/0!</v>
      </c>
      <c r="AX25" s="112"/>
      <c r="AY25" s="110"/>
    </row>
    <row r="26" ht="15" customHeight="1" spans="1:51">
      <c r="A26" s="32"/>
      <c r="B26" s="27" t="s">
        <v>152</v>
      </c>
      <c r="C26" s="15" t="s">
        <v>53</v>
      </c>
      <c r="D26" s="24" t="s">
        <v>91</v>
      </c>
      <c r="E26" s="15" t="s">
        <v>42</v>
      </c>
      <c r="F26" s="14" t="s">
        <v>132</v>
      </c>
      <c r="G26" s="15" t="s">
        <v>153</v>
      </c>
      <c r="H26" s="15"/>
      <c r="I26" s="48">
        <v>18217279824</v>
      </c>
      <c r="J26" s="73" t="s">
        <v>154</v>
      </c>
      <c r="K26" s="27" t="s">
        <v>155</v>
      </c>
      <c r="L26" s="27"/>
      <c r="M26" s="27"/>
      <c r="N26" s="67">
        <f t="shared" si="1"/>
        <v>0</v>
      </c>
      <c r="O26" s="74"/>
      <c r="P26" s="74"/>
      <c r="Q26" s="27"/>
      <c r="R26" s="96"/>
      <c r="S26" s="93"/>
      <c r="T26" s="94"/>
      <c r="U26" s="67"/>
      <c r="V26" s="67"/>
      <c r="W26" s="93" t="e">
        <f>V26/U26</f>
        <v>#DIV/0!</v>
      </c>
      <c r="X26" s="94" t="e">
        <f>IF(W26&gt;=100%,"6%",IF(W26&lt;100%,"5%"))</f>
        <v>#DIV/0!</v>
      </c>
      <c r="Y26" s="67"/>
      <c r="Z26" s="67"/>
      <c r="AA26" s="93" t="e">
        <f t="shared" si="7"/>
        <v>#DIV/0!</v>
      </c>
      <c r="AB26" s="94" t="e">
        <f t="shared" si="8"/>
        <v>#DIV/0!</v>
      </c>
      <c r="AC26" s="67"/>
      <c r="AD26" s="96"/>
      <c r="AE26" s="99"/>
      <c r="AF26" s="99"/>
      <c r="AG26" s="27"/>
      <c r="AH26" s="96"/>
      <c r="AI26" s="94"/>
      <c r="AJ26" s="94"/>
      <c r="AK26" s="96"/>
      <c r="AL26" s="99"/>
      <c r="AM26" s="96"/>
      <c r="AN26" s="99"/>
      <c r="AO26" s="96">
        <v>2300</v>
      </c>
      <c r="AP26" s="96">
        <v>153.333</v>
      </c>
      <c r="AQ26" s="67" t="e">
        <f t="shared" si="2"/>
        <v>#DIV/0!</v>
      </c>
      <c r="AR26" s="67">
        <f t="shared" si="3"/>
        <v>0</v>
      </c>
      <c r="AS26" s="67" t="e">
        <f t="shared" si="4"/>
        <v>#DIV/0!</v>
      </c>
      <c r="AT26" s="67">
        <v>410</v>
      </c>
      <c r="AU26" s="67"/>
      <c r="AV26" s="67" t="e">
        <f t="shared" si="5"/>
        <v>#DIV/0!</v>
      </c>
      <c r="AW26" s="111" t="e">
        <f t="shared" si="6"/>
        <v>#DIV/0!</v>
      </c>
      <c r="AX26" s="112"/>
      <c r="AY26" s="110"/>
    </row>
    <row r="27" ht="15" hidden="1" customHeight="1" spans="1:51">
      <c r="A27" s="33"/>
      <c r="B27" s="15" t="s">
        <v>156</v>
      </c>
      <c r="C27" s="15" t="s">
        <v>40</v>
      </c>
      <c r="D27" s="19" t="s">
        <v>157</v>
      </c>
      <c r="E27" s="15" t="s">
        <v>55</v>
      </c>
      <c r="F27" s="15"/>
      <c r="G27" s="15"/>
      <c r="H27" s="15"/>
      <c r="I27" s="75">
        <v>15800681128</v>
      </c>
      <c r="J27" s="76" t="s">
        <v>158</v>
      </c>
      <c r="K27" s="15" t="s">
        <v>159</v>
      </c>
      <c r="L27" s="15"/>
      <c r="M27" s="15"/>
      <c r="N27" s="67">
        <f t="shared" si="1"/>
        <v>0</v>
      </c>
      <c r="O27" s="77"/>
      <c r="P27" s="77"/>
      <c r="Q27" s="15"/>
      <c r="R27" s="95"/>
      <c r="S27" s="93" t="e">
        <f t="shared" ref="S27:S28" si="9">R27/Q27</f>
        <v>#DIV/0!</v>
      </c>
      <c r="T27" s="94">
        <v>0.2</v>
      </c>
      <c r="U27" s="67"/>
      <c r="V27" s="67"/>
      <c r="W27" s="94"/>
      <c r="X27" s="94"/>
      <c r="Y27" s="94"/>
      <c r="Z27" s="67"/>
      <c r="AA27" s="94"/>
      <c r="AB27" s="94"/>
      <c r="AC27" s="67"/>
      <c r="AD27" s="95"/>
      <c r="AE27" s="100"/>
      <c r="AF27" s="100"/>
      <c r="AG27" s="15"/>
      <c r="AH27" s="95"/>
      <c r="AI27" s="94"/>
      <c r="AJ27" s="94"/>
      <c r="AK27" s="95"/>
      <c r="AL27" s="100"/>
      <c r="AM27" s="95"/>
      <c r="AN27" s="100"/>
      <c r="AO27" s="95"/>
      <c r="AP27" s="95"/>
      <c r="AQ27" s="67">
        <f t="shared" si="2"/>
        <v>0</v>
      </c>
      <c r="AR27" s="67">
        <f t="shared" si="3"/>
        <v>0</v>
      </c>
      <c r="AS27" s="67">
        <f t="shared" si="4"/>
        <v>0</v>
      </c>
      <c r="AT27" s="67"/>
      <c r="AU27" s="67"/>
      <c r="AV27" s="67">
        <f t="shared" si="5"/>
        <v>0</v>
      </c>
      <c r="AW27" s="111" t="e">
        <f t="shared" si="6"/>
        <v>#DIV/0!</v>
      </c>
      <c r="AX27" s="112"/>
      <c r="AY27" s="110"/>
    </row>
    <row r="28" ht="15" customHeight="1" spans="1:51">
      <c r="A28" s="34" t="s">
        <v>160</v>
      </c>
      <c r="B28" s="35" t="s">
        <v>161</v>
      </c>
      <c r="C28" s="15" t="s">
        <v>53</v>
      </c>
      <c r="D28" s="24" t="s">
        <v>162</v>
      </c>
      <c r="E28" s="15" t="s">
        <v>42</v>
      </c>
      <c r="F28" s="15" t="s">
        <v>43</v>
      </c>
      <c r="G28" s="28" t="s">
        <v>163</v>
      </c>
      <c r="H28" s="15"/>
      <c r="I28" s="48">
        <v>18301882857</v>
      </c>
      <c r="J28" s="73" t="s">
        <v>164</v>
      </c>
      <c r="K28" s="27" t="s">
        <v>165</v>
      </c>
      <c r="L28" s="15"/>
      <c r="M28" s="15"/>
      <c r="N28" s="67">
        <f t="shared" si="1"/>
        <v>0</v>
      </c>
      <c r="O28" s="15"/>
      <c r="P28" s="15"/>
      <c r="Q28" s="15"/>
      <c r="R28" s="95"/>
      <c r="S28" s="93" t="e">
        <f t="shared" si="9"/>
        <v>#DIV/0!</v>
      </c>
      <c r="T28" s="94" t="e">
        <f>IF(S28&gt;=100%,"6%",IF(S28&lt;100%,"4%"))</f>
        <v>#DIV/0!</v>
      </c>
      <c r="U28" s="67"/>
      <c r="V28" s="67"/>
      <c r="W28" s="93" t="e">
        <f>V28/U28</f>
        <v>#DIV/0!</v>
      </c>
      <c r="X28" s="94" t="e">
        <f>IF(W28&gt;=100%,"6%",IF(W28&lt;100%,"5%"))</f>
        <v>#DIV/0!</v>
      </c>
      <c r="Y28" s="67"/>
      <c r="Z28" s="67"/>
      <c r="AA28" s="93" t="e">
        <f>Z28/Y28</f>
        <v>#DIV/0!</v>
      </c>
      <c r="AB28" s="94" t="e">
        <f>IF(AA28&gt;=100%,"5%",IF(AA28&lt;100%,"3%"))</f>
        <v>#DIV/0!</v>
      </c>
      <c r="AC28" s="67"/>
      <c r="AD28" s="67"/>
      <c r="AE28" s="94" t="e">
        <f>AD28/AC28</f>
        <v>#DIV/0!</v>
      </c>
      <c r="AF28" s="94" t="e">
        <f>IF(AE28&gt;=100%,"6%",IF(AE28&lt;100%,"4%"))</f>
        <v>#DIV/0!</v>
      </c>
      <c r="AG28" s="15"/>
      <c r="AH28" s="95"/>
      <c r="AI28" s="94" t="e">
        <f>AH28/AG28</f>
        <v>#DIV/0!</v>
      </c>
      <c r="AJ28" s="94" t="e">
        <f>IF(AI28&gt;=100%,"6%",IF(AI28&lt;100%,"4%"))</f>
        <v>#DIV/0!</v>
      </c>
      <c r="AK28" s="95"/>
      <c r="AL28" s="94"/>
      <c r="AM28" s="95"/>
      <c r="AN28" s="94">
        <v>0.1</v>
      </c>
      <c r="AO28" s="95">
        <v>1820</v>
      </c>
      <c r="AP28" s="95">
        <v>121.333</v>
      </c>
      <c r="AQ28" s="67" t="e">
        <f t="shared" si="2"/>
        <v>#DIV/0!</v>
      </c>
      <c r="AR28" s="67">
        <f t="shared" si="3"/>
        <v>0</v>
      </c>
      <c r="AS28" s="67" t="e">
        <f t="shared" si="4"/>
        <v>#DIV/0!</v>
      </c>
      <c r="AT28" s="67">
        <v>563.5</v>
      </c>
      <c r="AU28" s="67">
        <v>-796</v>
      </c>
      <c r="AV28" s="67" t="e">
        <f t="shared" si="5"/>
        <v>#DIV/0!</v>
      </c>
      <c r="AW28" s="111" t="e">
        <f t="shared" si="6"/>
        <v>#DIV/0!</v>
      </c>
      <c r="AX28" s="112"/>
      <c r="AY28" s="110"/>
    </row>
    <row r="29" s="1" customFormat="1" ht="15" hidden="1" customHeight="1" spans="1:51">
      <c r="A29" s="34"/>
      <c r="B29" s="26" t="s">
        <v>166</v>
      </c>
      <c r="C29" s="26" t="s">
        <v>40</v>
      </c>
      <c r="D29" s="19" t="s">
        <v>157</v>
      </c>
      <c r="E29" s="15" t="s">
        <v>42</v>
      </c>
      <c r="F29" s="15" t="s">
        <v>43</v>
      </c>
      <c r="G29" s="28" t="s">
        <v>71</v>
      </c>
      <c r="H29" s="15"/>
      <c r="I29" s="48">
        <v>13524629286</v>
      </c>
      <c r="J29" s="73" t="s">
        <v>167</v>
      </c>
      <c r="K29" s="27" t="s">
        <v>168</v>
      </c>
      <c r="L29" s="15"/>
      <c r="M29" s="15"/>
      <c r="N29" s="67"/>
      <c r="O29" s="15"/>
      <c r="P29" s="15"/>
      <c r="Q29" s="15"/>
      <c r="R29" s="95"/>
      <c r="S29" s="93"/>
      <c r="T29" s="94"/>
      <c r="U29" s="67"/>
      <c r="V29" s="67"/>
      <c r="W29" s="93"/>
      <c r="X29" s="94"/>
      <c r="Y29" s="67"/>
      <c r="Z29" s="67"/>
      <c r="AA29" s="93"/>
      <c r="AB29" s="94"/>
      <c r="AC29" s="67"/>
      <c r="AD29" s="67"/>
      <c r="AE29" s="94"/>
      <c r="AF29" s="94"/>
      <c r="AG29" s="15"/>
      <c r="AH29" s="95"/>
      <c r="AI29" s="94"/>
      <c r="AJ29" s="94"/>
      <c r="AK29" s="95"/>
      <c r="AL29" s="94"/>
      <c r="AM29" s="95"/>
      <c r="AN29" s="94"/>
      <c r="AO29" s="95"/>
      <c r="AP29" s="95"/>
      <c r="AQ29" s="67"/>
      <c r="AR29" s="67"/>
      <c r="AS29" s="67"/>
      <c r="AT29" s="67"/>
      <c r="AU29" s="67"/>
      <c r="AV29" s="67"/>
      <c r="AW29" s="111"/>
      <c r="AX29" s="112"/>
      <c r="AY29" s="113"/>
    </row>
    <row r="30" s="1" customFormat="1" ht="15" hidden="1" customHeight="1" spans="1:51">
      <c r="A30" s="34"/>
      <c r="B30" s="26" t="s">
        <v>169</v>
      </c>
      <c r="C30" s="26" t="s">
        <v>40</v>
      </c>
      <c r="D30" s="16" t="s">
        <v>101</v>
      </c>
      <c r="E30" s="15"/>
      <c r="F30" s="15"/>
      <c r="G30" s="28" t="s">
        <v>71</v>
      </c>
      <c r="H30" s="15"/>
      <c r="I30" s="48">
        <v>13916817684</v>
      </c>
      <c r="J30" s="73" t="s">
        <v>170</v>
      </c>
      <c r="K30" s="27" t="s">
        <v>171</v>
      </c>
      <c r="L30" s="15"/>
      <c r="M30" s="15"/>
      <c r="N30" s="67"/>
      <c r="O30" s="15"/>
      <c r="P30" s="15"/>
      <c r="Q30" s="15"/>
      <c r="R30" s="95"/>
      <c r="S30" s="93"/>
      <c r="T30" s="94"/>
      <c r="U30" s="67"/>
      <c r="V30" s="67"/>
      <c r="W30" s="93"/>
      <c r="X30" s="94"/>
      <c r="Y30" s="67"/>
      <c r="Z30" s="67"/>
      <c r="AA30" s="93"/>
      <c r="AB30" s="94"/>
      <c r="AC30" s="67"/>
      <c r="AD30" s="67"/>
      <c r="AE30" s="94"/>
      <c r="AF30" s="94"/>
      <c r="AG30" s="15"/>
      <c r="AH30" s="95"/>
      <c r="AI30" s="94"/>
      <c r="AJ30" s="94"/>
      <c r="AK30" s="95"/>
      <c r="AL30" s="94"/>
      <c r="AM30" s="95"/>
      <c r="AN30" s="94"/>
      <c r="AO30" s="95"/>
      <c r="AP30" s="95"/>
      <c r="AQ30" s="67"/>
      <c r="AR30" s="67"/>
      <c r="AS30" s="67"/>
      <c r="AT30" s="67"/>
      <c r="AU30" s="67"/>
      <c r="AV30" s="67"/>
      <c r="AW30" s="111"/>
      <c r="AX30" s="112"/>
      <c r="AY30" s="113"/>
    </row>
    <row r="31" s="1" customFormat="1" ht="15" hidden="1" customHeight="1" spans="1:51">
      <c r="A31" s="36"/>
      <c r="B31" s="15" t="s">
        <v>172</v>
      </c>
      <c r="C31" s="15" t="s">
        <v>40</v>
      </c>
      <c r="D31" s="37" t="s">
        <v>173</v>
      </c>
      <c r="E31" s="15" t="s">
        <v>42</v>
      </c>
      <c r="F31" s="15" t="s">
        <v>43</v>
      </c>
      <c r="G31" s="28" t="s">
        <v>174</v>
      </c>
      <c r="H31" s="15"/>
      <c r="I31" s="75">
        <v>13585695769</v>
      </c>
      <c r="J31" s="76" t="s">
        <v>175</v>
      </c>
      <c r="K31" s="15" t="s">
        <v>176</v>
      </c>
      <c r="L31" s="15"/>
      <c r="M31" s="15"/>
      <c r="N31" s="67">
        <f>R31+V31+Z31+AK31+AD31+AH31+AM31</f>
        <v>0</v>
      </c>
      <c r="O31" s="15"/>
      <c r="P31" s="15"/>
      <c r="Q31" s="15"/>
      <c r="R31" s="95"/>
      <c r="S31" s="93"/>
      <c r="T31" s="94"/>
      <c r="U31" s="67"/>
      <c r="V31" s="67"/>
      <c r="W31" s="94"/>
      <c r="X31" s="94"/>
      <c r="Y31" s="67"/>
      <c r="Z31" s="67"/>
      <c r="AA31" s="94"/>
      <c r="AB31" s="94"/>
      <c r="AC31" s="67"/>
      <c r="AD31" s="95"/>
      <c r="AE31" s="94" t="e">
        <f>AD31/AC31</f>
        <v>#DIV/0!</v>
      </c>
      <c r="AF31" s="94" t="e">
        <f>IF(AE31&gt;=100%,"6%",IF(AE31&lt;100%,"4%"))</f>
        <v>#DIV/0!</v>
      </c>
      <c r="AG31" s="15"/>
      <c r="AH31" s="95"/>
      <c r="AI31" s="94" t="e">
        <f>AH31/AG31</f>
        <v>#DIV/0!</v>
      </c>
      <c r="AJ31" s="94" t="e">
        <f>IF(AI31&gt;=100%,"6%",IF(AI31&lt;100%,"4%"))</f>
        <v>#DIV/0!</v>
      </c>
      <c r="AK31" s="95"/>
      <c r="AL31" s="100"/>
      <c r="AM31" s="95"/>
      <c r="AN31" s="94">
        <v>0.1</v>
      </c>
      <c r="AO31" s="95">
        <v>1200</v>
      </c>
      <c r="AP31" s="95"/>
      <c r="AQ31" s="67" t="e">
        <f>R31*T31+V31*X31+Z31*AB31+AK31*AL31+AD31*AF31+AH31*AJ31+AM31*AN31</f>
        <v>#DIV/0!</v>
      </c>
      <c r="AR31" s="67">
        <f>L31*100</f>
        <v>0</v>
      </c>
      <c r="AS31" s="67" t="e">
        <f>AO31+AQ31+AR31-AP31*M31</f>
        <v>#DIV/0!</v>
      </c>
      <c r="AT31" s="67"/>
      <c r="AU31" s="67"/>
      <c r="AV31" s="67" t="e">
        <f>AS31-AT31-AU31</f>
        <v>#DIV/0!</v>
      </c>
      <c r="AW31" s="111" t="e">
        <f>AS31/N31</f>
        <v>#DIV/0!</v>
      </c>
      <c r="AX31" s="112"/>
      <c r="AY31" s="113"/>
    </row>
    <row r="32" s="1" customFormat="1" ht="15" hidden="1" customHeight="1" spans="1:51">
      <c r="A32" s="31" t="s">
        <v>177</v>
      </c>
      <c r="B32" s="26" t="s">
        <v>178</v>
      </c>
      <c r="C32" s="26" t="s">
        <v>40</v>
      </c>
      <c r="D32" s="23" t="s">
        <v>179</v>
      </c>
      <c r="E32" s="15" t="s">
        <v>42</v>
      </c>
      <c r="F32" s="15" t="s">
        <v>180</v>
      </c>
      <c r="G32" s="15" t="s">
        <v>181</v>
      </c>
      <c r="H32" s="15"/>
      <c r="I32" s="75">
        <v>13918979370</v>
      </c>
      <c r="J32" s="76" t="s">
        <v>182</v>
      </c>
      <c r="K32" s="15" t="s">
        <v>183</v>
      </c>
      <c r="L32" s="15"/>
      <c r="M32" s="15"/>
      <c r="N32" s="67">
        <f>R32+V32+Z32+AK32+AD32+AH32+AM32</f>
        <v>0</v>
      </c>
      <c r="O32" s="15"/>
      <c r="P32" s="15"/>
      <c r="Q32" s="15"/>
      <c r="R32" s="95"/>
      <c r="S32" s="93"/>
      <c r="T32" s="94"/>
      <c r="U32" s="67"/>
      <c r="V32" s="67"/>
      <c r="W32" s="94"/>
      <c r="X32" s="94"/>
      <c r="Y32" s="67"/>
      <c r="Z32" s="67"/>
      <c r="AA32" s="94"/>
      <c r="AB32" s="94"/>
      <c r="AC32" s="95"/>
      <c r="AD32" s="95"/>
      <c r="AE32" s="94" t="e">
        <f>AD32/AC32</f>
        <v>#DIV/0!</v>
      </c>
      <c r="AF32" s="94" t="e">
        <f>IF(AE32&gt;=100%,"6%",IF(AE32&lt;100%,"4%"))</f>
        <v>#DIV/0!</v>
      </c>
      <c r="AG32" s="15"/>
      <c r="AH32" s="95"/>
      <c r="AI32" s="94" t="e">
        <f>AH32/AG32</f>
        <v>#DIV/0!</v>
      </c>
      <c r="AJ32" s="94" t="e">
        <f>IF(AI32&gt;=100%,"6%",IF(AI32&lt;100%,"4%"))</f>
        <v>#DIV/0!</v>
      </c>
      <c r="AK32" s="95"/>
      <c r="AL32" s="100"/>
      <c r="AM32" s="95"/>
      <c r="AN32" s="100"/>
      <c r="AO32" s="95">
        <v>1200</v>
      </c>
      <c r="AP32" s="95"/>
      <c r="AQ32" s="67" t="e">
        <f>R32*T32+V32*X32+Z32*AB32+AK32*AL32+AD32*AF32+AH32*AJ32+AM32*AN32</f>
        <v>#DIV/0!</v>
      </c>
      <c r="AR32" s="67">
        <f>L32*100</f>
        <v>0</v>
      </c>
      <c r="AS32" s="67" t="e">
        <f>AO32+AQ32+AR32-AP32*M32</f>
        <v>#DIV/0!</v>
      </c>
      <c r="AT32" s="67"/>
      <c r="AU32" s="67"/>
      <c r="AV32" s="67" t="e">
        <f>AS32-AT32-AU32</f>
        <v>#DIV/0!</v>
      </c>
      <c r="AW32" s="111" t="e">
        <f>AS32/N32</f>
        <v>#DIV/0!</v>
      </c>
      <c r="AX32" s="112"/>
      <c r="AY32" s="113"/>
    </row>
    <row r="33" s="1" customFormat="1" ht="15" customHeight="1" spans="1:51">
      <c r="A33" s="34"/>
      <c r="B33" s="26" t="s">
        <v>184</v>
      </c>
      <c r="C33" s="14" t="s">
        <v>53</v>
      </c>
      <c r="D33" s="19" t="s">
        <v>185</v>
      </c>
      <c r="E33" s="26" t="s">
        <v>42</v>
      </c>
      <c r="F33" s="15" t="s">
        <v>186</v>
      </c>
      <c r="G33" s="15" t="s">
        <v>187</v>
      </c>
      <c r="H33" s="15"/>
      <c r="I33" s="75">
        <v>18049879309</v>
      </c>
      <c r="J33" s="76" t="s">
        <v>188</v>
      </c>
      <c r="K33" s="15" t="s">
        <v>189</v>
      </c>
      <c r="L33" s="15"/>
      <c r="M33" s="15"/>
      <c r="N33" s="67">
        <v>7000</v>
      </c>
      <c r="O33" s="15"/>
      <c r="P33" s="15"/>
      <c r="Q33" s="15"/>
      <c r="R33" s="95"/>
      <c r="S33" s="93" t="e">
        <f>R33/Q33</f>
        <v>#DIV/0!</v>
      </c>
      <c r="T33" s="94" t="e">
        <f t="shared" ref="T33:T38" si="10">IF(S33&gt;=100%,"6%",IF(S33&lt;100%,"4%"))</f>
        <v>#DIV/0!</v>
      </c>
      <c r="U33" s="67"/>
      <c r="V33" s="67"/>
      <c r="W33" s="94"/>
      <c r="X33" s="94"/>
      <c r="Y33" s="67"/>
      <c r="Z33" s="67"/>
      <c r="AA33" s="94"/>
      <c r="AB33" s="94"/>
      <c r="AC33" s="95"/>
      <c r="AD33" s="67"/>
      <c r="AE33" s="94"/>
      <c r="AF33" s="94"/>
      <c r="AG33" s="15"/>
      <c r="AH33" s="95"/>
      <c r="AI33" s="94"/>
      <c r="AJ33" s="94"/>
      <c r="AK33" s="95"/>
      <c r="AL33" s="94"/>
      <c r="AM33" s="95"/>
      <c r="AN33" s="94"/>
      <c r="AO33" s="95">
        <v>2300</v>
      </c>
      <c r="AP33" s="95">
        <f t="shared" ref="AP33:AP35" si="11">2300/15</f>
        <v>153.333333333333</v>
      </c>
      <c r="AQ33" s="67" t="e">
        <f t="shared" ref="AQ33:AQ57" si="12">R33*T33+V33*X33+Z33*AB33+AK33*AL33+AD33*AF33+AH33*AJ33+AM33*AN33</f>
        <v>#DIV/0!</v>
      </c>
      <c r="AR33" s="67">
        <f t="shared" ref="AR33:AR57" si="13">L33*100</f>
        <v>0</v>
      </c>
      <c r="AS33" s="67" t="e">
        <f t="shared" ref="AS33:AS57" si="14">AO33+AQ33+AR33-AP33*M33</f>
        <v>#DIV/0!</v>
      </c>
      <c r="AT33" s="67"/>
      <c r="AU33" s="67"/>
      <c r="AV33" s="67" t="e">
        <f t="shared" ref="AV33:AV57" si="15">AS33-AT33-AU33</f>
        <v>#DIV/0!</v>
      </c>
      <c r="AW33" s="111" t="e">
        <f t="shared" ref="AW33:AW52" si="16">AS33/N33</f>
        <v>#DIV/0!</v>
      </c>
      <c r="AX33" s="112"/>
      <c r="AY33" s="113"/>
    </row>
    <row r="34" s="1" customFormat="1" ht="15" customHeight="1" spans="1:51">
      <c r="A34" s="34"/>
      <c r="B34" s="26" t="s">
        <v>190</v>
      </c>
      <c r="C34" s="14" t="s">
        <v>53</v>
      </c>
      <c r="D34" s="19" t="s">
        <v>185</v>
      </c>
      <c r="E34" s="26" t="s">
        <v>42</v>
      </c>
      <c r="F34" s="15" t="s">
        <v>186</v>
      </c>
      <c r="G34" s="15" t="s">
        <v>56</v>
      </c>
      <c r="H34" s="15"/>
      <c r="I34" s="75">
        <v>15927953874</v>
      </c>
      <c r="J34" s="76" t="s">
        <v>191</v>
      </c>
      <c r="K34" s="15" t="s">
        <v>192</v>
      </c>
      <c r="L34" s="15"/>
      <c r="M34" s="15"/>
      <c r="N34" s="67">
        <v>4624</v>
      </c>
      <c r="O34" s="15"/>
      <c r="P34" s="15"/>
      <c r="Q34" s="15"/>
      <c r="R34" s="95"/>
      <c r="S34" s="93" t="e">
        <f>R34/Q34</f>
        <v>#DIV/0!</v>
      </c>
      <c r="T34" s="94" t="e">
        <f t="shared" si="10"/>
        <v>#DIV/0!</v>
      </c>
      <c r="U34" s="67"/>
      <c r="V34" s="67"/>
      <c r="W34" s="94"/>
      <c r="X34" s="94"/>
      <c r="Y34" s="67"/>
      <c r="Z34" s="67"/>
      <c r="AA34" s="94"/>
      <c r="AB34" s="94"/>
      <c r="AC34" s="95"/>
      <c r="AD34" s="67"/>
      <c r="AE34" s="94"/>
      <c r="AF34" s="94"/>
      <c r="AG34" s="15"/>
      <c r="AH34" s="95"/>
      <c r="AI34" s="94"/>
      <c r="AJ34" s="94"/>
      <c r="AK34" s="95"/>
      <c r="AL34" s="94"/>
      <c r="AM34" s="95"/>
      <c r="AN34" s="94"/>
      <c r="AO34" s="95">
        <v>2300</v>
      </c>
      <c r="AP34" s="95">
        <f t="shared" si="11"/>
        <v>153.333333333333</v>
      </c>
      <c r="AQ34" s="67" t="e">
        <f t="shared" si="12"/>
        <v>#DIV/0!</v>
      </c>
      <c r="AR34" s="67">
        <f t="shared" si="13"/>
        <v>0</v>
      </c>
      <c r="AS34" s="67" t="e">
        <f t="shared" si="14"/>
        <v>#DIV/0!</v>
      </c>
      <c r="AT34" s="67"/>
      <c r="AU34" s="67"/>
      <c r="AV34" s="67" t="e">
        <f t="shared" si="15"/>
        <v>#DIV/0!</v>
      </c>
      <c r="AW34" s="111" t="e">
        <f t="shared" si="16"/>
        <v>#DIV/0!</v>
      </c>
      <c r="AX34" s="112"/>
      <c r="AY34" s="113"/>
    </row>
    <row r="35" s="1" customFormat="1" ht="15" customHeight="1" spans="1:51">
      <c r="A35" s="34"/>
      <c r="B35" s="26" t="s">
        <v>193</v>
      </c>
      <c r="C35" s="14" t="s">
        <v>53</v>
      </c>
      <c r="D35" s="19" t="s">
        <v>194</v>
      </c>
      <c r="E35" s="26" t="s">
        <v>42</v>
      </c>
      <c r="F35" s="15" t="s">
        <v>186</v>
      </c>
      <c r="G35" s="15" t="s">
        <v>195</v>
      </c>
      <c r="H35" s="15"/>
      <c r="I35" s="75">
        <v>15901635876</v>
      </c>
      <c r="J35" s="76" t="s">
        <v>196</v>
      </c>
      <c r="K35" s="15" t="s">
        <v>197</v>
      </c>
      <c r="L35" s="15"/>
      <c r="M35" s="15"/>
      <c r="N35" s="67">
        <f>R35+V35+Z35+AK35+AD35+AH35+AM35</f>
        <v>0</v>
      </c>
      <c r="O35" s="15"/>
      <c r="P35" s="15"/>
      <c r="Q35" s="15"/>
      <c r="R35" s="95"/>
      <c r="S35" s="93"/>
      <c r="T35" s="94"/>
      <c r="U35" s="67"/>
      <c r="V35" s="67"/>
      <c r="W35" s="93" t="e">
        <f t="shared" ref="W35:W40" si="17">V35/U35</f>
        <v>#DIV/0!</v>
      </c>
      <c r="X35" s="94" t="e">
        <f t="shared" ref="X35:X40" si="18">IF(W35&gt;=100%,"6%",IF(W35&lt;100%,"5%"))</f>
        <v>#DIV/0!</v>
      </c>
      <c r="Y35" s="67"/>
      <c r="Z35" s="67"/>
      <c r="AA35" s="94"/>
      <c r="AB35" s="94"/>
      <c r="AC35" s="95"/>
      <c r="AD35" s="67"/>
      <c r="AE35" s="94"/>
      <c r="AF35" s="94"/>
      <c r="AG35" s="15"/>
      <c r="AH35" s="95"/>
      <c r="AI35" s="94"/>
      <c r="AJ35" s="94"/>
      <c r="AK35" s="95"/>
      <c r="AL35" s="94"/>
      <c r="AM35" s="95"/>
      <c r="AN35" s="94"/>
      <c r="AO35" s="95">
        <v>2300</v>
      </c>
      <c r="AP35" s="95">
        <f t="shared" si="11"/>
        <v>153.333333333333</v>
      </c>
      <c r="AQ35" s="67"/>
      <c r="AR35" s="67">
        <f t="shared" si="13"/>
        <v>0</v>
      </c>
      <c r="AS35" s="67">
        <f t="shared" si="14"/>
        <v>2300</v>
      </c>
      <c r="AT35" s="67"/>
      <c r="AU35" s="67"/>
      <c r="AV35" s="67">
        <f t="shared" si="15"/>
        <v>2300</v>
      </c>
      <c r="AW35" s="111" t="e">
        <f t="shared" si="16"/>
        <v>#DIV/0!</v>
      </c>
      <c r="AX35" s="112"/>
      <c r="AY35" s="113"/>
    </row>
    <row r="36" s="1" customFormat="1" ht="15" customHeight="1" spans="1:51">
      <c r="A36" s="34"/>
      <c r="B36" s="26" t="s">
        <v>198</v>
      </c>
      <c r="C36" s="13" t="s">
        <v>53</v>
      </c>
      <c r="D36" s="19" t="s">
        <v>60</v>
      </c>
      <c r="E36" s="26" t="s">
        <v>42</v>
      </c>
      <c r="F36" s="15" t="s">
        <v>180</v>
      </c>
      <c r="G36" s="15" t="s">
        <v>199</v>
      </c>
      <c r="H36" s="15" t="s">
        <v>200</v>
      </c>
      <c r="I36" s="75">
        <v>18701725846</v>
      </c>
      <c r="J36" s="76" t="s">
        <v>201</v>
      </c>
      <c r="K36" s="78" t="s">
        <v>202</v>
      </c>
      <c r="L36" s="15"/>
      <c r="M36" s="15"/>
      <c r="N36" s="67"/>
      <c r="O36" s="15"/>
      <c r="P36" s="15"/>
      <c r="Q36" s="15"/>
      <c r="R36" s="95"/>
      <c r="S36" s="93"/>
      <c r="T36" s="94"/>
      <c r="U36" s="67"/>
      <c r="V36" s="67"/>
      <c r="W36" s="94"/>
      <c r="X36" s="94"/>
      <c r="Y36" s="67"/>
      <c r="Z36" s="67"/>
      <c r="AA36" s="93"/>
      <c r="AB36" s="94"/>
      <c r="AC36" s="95"/>
      <c r="AD36" s="67"/>
      <c r="AE36" s="94"/>
      <c r="AF36" s="94"/>
      <c r="AG36" s="15"/>
      <c r="AH36" s="95"/>
      <c r="AI36" s="94"/>
      <c r="AJ36" s="94"/>
      <c r="AK36" s="95"/>
      <c r="AL36" s="94"/>
      <c r="AM36" s="95"/>
      <c r="AN36" s="94"/>
      <c r="AO36" s="95"/>
      <c r="AP36" s="95"/>
      <c r="AQ36" s="67"/>
      <c r="AR36" s="67"/>
      <c r="AS36" s="67"/>
      <c r="AT36" s="67"/>
      <c r="AU36" s="67"/>
      <c r="AV36" s="67"/>
      <c r="AW36" s="111"/>
      <c r="AX36" s="112"/>
      <c r="AY36" s="113"/>
    </row>
    <row r="37" s="1" customFormat="1" ht="15" customHeight="1" spans="1:51">
      <c r="A37" s="36"/>
      <c r="B37" s="15" t="s">
        <v>203</v>
      </c>
      <c r="C37" s="15" t="s">
        <v>53</v>
      </c>
      <c r="D37" s="23" t="s">
        <v>204</v>
      </c>
      <c r="E37" s="15" t="s">
        <v>42</v>
      </c>
      <c r="F37" s="15" t="s">
        <v>180</v>
      </c>
      <c r="G37" s="15" t="s">
        <v>205</v>
      </c>
      <c r="H37" s="15"/>
      <c r="I37" s="75">
        <v>18236333237</v>
      </c>
      <c r="J37" s="76" t="s">
        <v>206</v>
      </c>
      <c r="K37" s="15" t="s">
        <v>207</v>
      </c>
      <c r="L37" s="15"/>
      <c r="M37" s="15"/>
      <c r="N37" s="67">
        <f t="shared" ref="N37:N45" si="19">R37+V37+Z37+AK37+AD37+AH37+AM37</f>
        <v>0</v>
      </c>
      <c r="O37" s="15"/>
      <c r="P37" s="15"/>
      <c r="Q37" s="15"/>
      <c r="R37" s="95"/>
      <c r="S37" s="93"/>
      <c r="T37" s="94"/>
      <c r="U37" s="67"/>
      <c r="V37" s="67"/>
      <c r="W37" s="93" t="e">
        <f t="shared" si="17"/>
        <v>#DIV/0!</v>
      </c>
      <c r="X37" s="94" t="e">
        <f t="shared" si="18"/>
        <v>#DIV/0!</v>
      </c>
      <c r="Y37" s="67"/>
      <c r="Z37" s="67"/>
      <c r="AA37" s="93" t="e">
        <f t="shared" ref="AA37:AA41" si="20">Z37/Y37</f>
        <v>#DIV/0!</v>
      </c>
      <c r="AB37" s="94" t="e">
        <f t="shared" ref="AB37:AB40" si="21">IF(AA37&gt;=100%,"5%",IF(AA37&lt;100%,"3%"))</f>
        <v>#DIV/0!</v>
      </c>
      <c r="AC37" s="95"/>
      <c r="AD37" s="95"/>
      <c r="AE37" s="94" t="e">
        <f t="shared" ref="AE37:AE45" si="22">AD37/AC37</f>
        <v>#DIV/0!</v>
      </c>
      <c r="AF37" s="94" t="e">
        <f t="shared" ref="AF37:AF42" si="23">IF(AE37&gt;=100%,"6%",IF(AE37&lt;100%,"4%"))</f>
        <v>#DIV/0!</v>
      </c>
      <c r="AG37" s="15"/>
      <c r="AH37" s="95"/>
      <c r="AI37" s="94"/>
      <c r="AJ37" s="94"/>
      <c r="AK37" s="95"/>
      <c r="AL37" s="100"/>
      <c r="AM37" s="95"/>
      <c r="AN37" s="94"/>
      <c r="AO37" s="95">
        <v>2200</v>
      </c>
      <c r="AP37" s="95">
        <f>2200/15</f>
        <v>146.666666666667</v>
      </c>
      <c r="AQ37" s="67" t="e">
        <f t="shared" si="12"/>
        <v>#DIV/0!</v>
      </c>
      <c r="AR37" s="67">
        <f t="shared" si="13"/>
        <v>0</v>
      </c>
      <c r="AS37" s="67" t="e">
        <f t="shared" si="14"/>
        <v>#DIV/0!</v>
      </c>
      <c r="AT37" s="67"/>
      <c r="AU37" s="67"/>
      <c r="AV37" s="67" t="e">
        <f t="shared" si="15"/>
        <v>#DIV/0!</v>
      </c>
      <c r="AW37" s="111" t="e">
        <f t="shared" si="16"/>
        <v>#DIV/0!</v>
      </c>
      <c r="AX37" s="112"/>
      <c r="AY37" s="113"/>
    </row>
    <row r="38" s="2" customFormat="1" ht="15" customHeight="1" spans="1:51">
      <c r="A38" s="38" t="s">
        <v>208</v>
      </c>
      <c r="B38" s="13" t="s">
        <v>209</v>
      </c>
      <c r="C38" s="14" t="s">
        <v>53</v>
      </c>
      <c r="D38" s="19" t="s">
        <v>210</v>
      </c>
      <c r="E38" s="39" t="s">
        <v>55</v>
      </c>
      <c r="F38" s="15"/>
      <c r="G38" s="18" t="s">
        <v>211</v>
      </c>
      <c r="H38" s="18"/>
      <c r="I38" s="14">
        <v>15026780859</v>
      </c>
      <c r="J38" s="68" t="s">
        <v>212</v>
      </c>
      <c r="K38" s="14" t="s">
        <v>213</v>
      </c>
      <c r="L38" s="14"/>
      <c r="M38" s="14"/>
      <c r="N38" s="67">
        <f t="shared" si="19"/>
        <v>0</v>
      </c>
      <c r="O38" s="79"/>
      <c r="P38" s="79"/>
      <c r="Q38" s="14"/>
      <c r="R38" s="67"/>
      <c r="S38" s="93"/>
      <c r="T38" s="94" t="str">
        <f t="shared" si="10"/>
        <v>4%</v>
      </c>
      <c r="U38" s="67"/>
      <c r="V38" s="67"/>
      <c r="W38" s="93" t="e">
        <f t="shared" si="17"/>
        <v>#DIV/0!</v>
      </c>
      <c r="X38" s="94" t="e">
        <f t="shared" si="18"/>
        <v>#DIV/0!</v>
      </c>
      <c r="Y38" s="67"/>
      <c r="Z38" s="67"/>
      <c r="AA38" s="93" t="e">
        <f t="shared" si="20"/>
        <v>#DIV/0!</v>
      </c>
      <c r="AB38" s="94" t="e">
        <f t="shared" si="21"/>
        <v>#DIV/0!</v>
      </c>
      <c r="AC38" s="67"/>
      <c r="AD38" s="67"/>
      <c r="AE38" s="94" t="e">
        <f t="shared" si="22"/>
        <v>#DIV/0!</v>
      </c>
      <c r="AF38" s="94" t="e">
        <f t="shared" si="23"/>
        <v>#DIV/0!</v>
      </c>
      <c r="AG38" s="67"/>
      <c r="AH38" s="67"/>
      <c r="AI38" s="94" t="e">
        <f t="shared" ref="AI38:AI42" si="24">AH38/AG38</f>
        <v>#DIV/0!</v>
      </c>
      <c r="AJ38" s="94" t="e">
        <f>IF(AI38&gt;=100%,"6%",IF(AI38&lt;100%,"4%"))</f>
        <v>#DIV/0!</v>
      </c>
      <c r="AK38" s="67"/>
      <c r="AL38" s="94"/>
      <c r="AM38" s="67"/>
      <c r="AN38" s="94">
        <v>0.1</v>
      </c>
      <c r="AO38" s="95">
        <v>2600</v>
      </c>
      <c r="AP38" s="95">
        <f>2300/26</f>
        <v>88.4615384615385</v>
      </c>
      <c r="AQ38" s="67" t="e">
        <f t="shared" si="12"/>
        <v>#DIV/0!</v>
      </c>
      <c r="AR38" s="67">
        <f t="shared" si="13"/>
        <v>0</v>
      </c>
      <c r="AS38" s="67" t="e">
        <f t="shared" si="14"/>
        <v>#DIV/0!</v>
      </c>
      <c r="AT38" s="67"/>
      <c r="AU38" s="67"/>
      <c r="AV38" s="67" t="e">
        <f t="shared" si="15"/>
        <v>#DIV/0!</v>
      </c>
      <c r="AW38" s="111" t="e">
        <f t="shared" si="16"/>
        <v>#DIV/0!</v>
      </c>
      <c r="AX38" s="112"/>
      <c r="AY38" s="115"/>
    </row>
    <row r="39" s="2" customFormat="1" ht="15" customHeight="1" spans="1:51">
      <c r="A39" s="38"/>
      <c r="B39" s="13" t="s">
        <v>214</v>
      </c>
      <c r="C39" s="14" t="s">
        <v>53</v>
      </c>
      <c r="D39" s="19" t="s">
        <v>215</v>
      </c>
      <c r="E39" s="39" t="s">
        <v>42</v>
      </c>
      <c r="F39" s="15"/>
      <c r="G39" s="18" t="s">
        <v>216</v>
      </c>
      <c r="H39" s="18"/>
      <c r="I39" s="14">
        <v>13661609128</v>
      </c>
      <c r="J39" s="68" t="s">
        <v>217</v>
      </c>
      <c r="K39" s="14" t="s">
        <v>218</v>
      </c>
      <c r="L39" s="14"/>
      <c r="M39" s="14"/>
      <c r="N39" s="67">
        <f t="shared" si="19"/>
        <v>0</v>
      </c>
      <c r="O39" s="79"/>
      <c r="P39" s="79"/>
      <c r="Q39" s="14"/>
      <c r="R39" s="67"/>
      <c r="S39" s="93"/>
      <c r="T39" s="94"/>
      <c r="U39" s="67"/>
      <c r="V39" s="67"/>
      <c r="W39" s="93" t="e">
        <f t="shared" si="17"/>
        <v>#DIV/0!</v>
      </c>
      <c r="X39" s="94" t="e">
        <f t="shared" si="18"/>
        <v>#DIV/0!</v>
      </c>
      <c r="Y39" s="67"/>
      <c r="Z39" s="67"/>
      <c r="AA39" s="94"/>
      <c r="AB39" s="94"/>
      <c r="AC39" s="67"/>
      <c r="AD39" s="67"/>
      <c r="AE39" s="94"/>
      <c r="AF39" s="94"/>
      <c r="AG39" s="67"/>
      <c r="AH39" s="67"/>
      <c r="AI39" s="94"/>
      <c r="AJ39" s="94"/>
      <c r="AK39" s="67"/>
      <c r="AL39" s="94"/>
      <c r="AM39" s="67"/>
      <c r="AN39" s="94"/>
      <c r="AO39" s="95">
        <v>2600</v>
      </c>
      <c r="AP39" s="95">
        <f>2600/15</f>
        <v>173.333333333333</v>
      </c>
      <c r="AQ39" s="67" t="e">
        <f t="shared" si="12"/>
        <v>#DIV/0!</v>
      </c>
      <c r="AR39" s="67">
        <f t="shared" si="13"/>
        <v>0</v>
      </c>
      <c r="AS39" s="67" t="e">
        <f t="shared" si="14"/>
        <v>#DIV/0!</v>
      </c>
      <c r="AT39" s="67"/>
      <c r="AU39" s="67"/>
      <c r="AV39" s="67" t="e">
        <f t="shared" si="15"/>
        <v>#DIV/0!</v>
      </c>
      <c r="AW39" s="111" t="e">
        <f t="shared" si="16"/>
        <v>#DIV/0!</v>
      </c>
      <c r="AX39" s="112"/>
      <c r="AY39" s="115"/>
    </row>
    <row r="40" s="2" customFormat="1" ht="15" customHeight="1" spans="1:51">
      <c r="A40" s="38"/>
      <c r="B40" s="13" t="s">
        <v>219</v>
      </c>
      <c r="C40" s="14" t="s">
        <v>53</v>
      </c>
      <c r="D40" s="19" t="s">
        <v>220</v>
      </c>
      <c r="E40" s="39" t="s">
        <v>42</v>
      </c>
      <c r="F40" s="15"/>
      <c r="G40" s="18" t="s">
        <v>211</v>
      </c>
      <c r="H40" s="18" t="s">
        <v>200</v>
      </c>
      <c r="I40" s="14">
        <v>13774410762</v>
      </c>
      <c r="J40" s="68" t="s">
        <v>221</v>
      </c>
      <c r="K40" s="14" t="s">
        <v>222</v>
      </c>
      <c r="L40" s="14"/>
      <c r="M40" s="14"/>
      <c r="N40" s="67">
        <f t="shared" si="19"/>
        <v>0</v>
      </c>
      <c r="O40" s="79"/>
      <c r="P40" s="79"/>
      <c r="Q40" s="14"/>
      <c r="R40" s="67"/>
      <c r="S40" s="93"/>
      <c r="T40" s="94" t="str">
        <f>IF(S40&gt;=100%,"6%",IF(S40&lt;100%,"4%"))</f>
        <v>4%</v>
      </c>
      <c r="U40" s="67"/>
      <c r="V40" s="67"/>
      <c r="W40" s="93" t="e">
        <f t="shared" si="17"/>
        <v>#DIV/0!</v>
      </c>
      <c r="X40" s="94" t="e">
        <f t="shared" si="18"/>
        <v>#DIV/0!</v>
      </c>
      <c r="Y40" s="67"/>
      <c r="Z40" s="67"/>
      <c r="AA40" s="93" t="e">
        <f t="shared" si="20"/>
        <v>#DIV/0!</v>
      </c>
      <c r="AB40" s="94" t="e">
        <f t="shared" si="21"/>
        <v>#DIV/0!</v>
      </c>
      <c r="AC40" s="67"/>
      <c r="AD40" s="67"/>
      <c r="AE40" s="94"/>
      <c r="AF40" s="94"/>
      <c r="AG40" s="67"/>
      <c r="AH40" s="67"/>
      <c r="AI40" s="94"/>
      <c r="AJ40" s="94"/>
      <c r="AK40" s="67"/>
      <c r="AL40" s="94"/>
      <c r="AM40" s="67"/>
      <c r="AN40" s="94"/>
      <c r="AO40" s="95">
        <v>2300</v>
      </c>
      <c r="AP40" s="95">
        <f>2300/15</f>
        <v>153.333333333333</v>
      </c>
      <c r="AQ40" s="67" t="e">
        <f t="shared" si="12"/>
        <v>#DIV/0!</v>
      </c>
      <c r="AR40" s="67">
        <f t="shared" si="13"/>
        <v>0</v>
      </c>
      <c r="AS40" s="67" t="e">
        <f t="shared" si="14"/>
        <v>#DIV/0!</v>
      </c>
      <c r="AT40" s="67"/>
      <c r="AU40" s="67"/>
      <c r="AV40" s="67" t="e">
        <f t="shared" si="15"/>
        <v>#DIV/0!</v>
      </c>
      <c r="AW40" s="111" t="e">
        <f t="shared" si="16"/>
        <v>#DIV/0!</v>
      </c>
      <c r="AX40" s="112"/>
      <c r="AY40" s="115"/>
    </row>
    <row r="41" s="2" customFormat="1" ht="15" customHeight="1" spans="1:51">
      <c r="A41" s="26" t="s">
        <v>223</v>
      </c>
      <c r="B41" s="15" t="s">
        <v>224</v>
      </c>
      <c r="C41" s="39" t="s">
        <v>53</v>
      </c>
      <c r="D41" s="40" t="s">
        <v>225</v>
      </c>
      <c r="E41" s="15" t="s">
        <v>55</v>
      </c>
      <c r="F41" s="15" t="s">
        <v>226</v>
      </c>
      <c r="G41" s="41" t="s">
        <v>227</v>
      </c>
      <c r="H41" s="15" t="s">
        <v>228</v>
      </c>
      <c r="I41" s="75">
        <v>15202159095</v>
      </c>
      <c r="J41" s="76" t="s">
        <v>229</v>
      </c>
      <c r="K41" s="15" t="s">
        <v>230</v>
      </c>
      <c r="L41" s="15"/>
      <c r="M41" s="15"/>
      <c r="N41" s="67">
        <f t="shared" si="19"/>
        <v>0</v>
      </c>
      <c r="O41" s="15"/>
      <c r="P41" s="15"/>
      <c r="Q41" s="15"/>
      <c r="R41" s="95"/>
      <c r="S41" s="93" t="e">
        <f>R41/Q41</f>
        <v>#DIV/0!</v>
      </c>
      <c r="T41" s="94">
        <v>0.2</v>
      </c>
      <c r="U41" s="67"/>
      <c r="V41" s="67"/>
      <c r="W41" s="94"/>
      <c r="X41" s="94"/>
      <c r="Y41" s="67"/>
      <c r="Z41" s="67"/>
      <c r="AA41" s="93" t="e">
        <f t="shared" si="20"/>
        <v>#DIV/0!</v>
      </c>
      <c r="AB41" s="94">
        <v>0.1</v>
      </c>
      <c r="AC41" s="67"/>
      <c r="AD41" s="95"/>
      <c r="AE41" s="94" t="e">
        <f t="shared" si="22"/>
        <v>#DIV/0!</v>
      </c>
      <c r="AF41" s="94">
        <v>0.1</v>
      </c>
      <c r="AG41" s="15"/>
      <c r="AH41" s="95"/>
      <c r="AI41" s="94" t="e">
        <f t="shared" si="24"/>
        <v>#DIV/0!</v>
      </c>
      <c r="AJ41" s="94">
        <v>0.1</v>
      </c>
      <c r="AK41" s="95"/>
      <c r="AL41" s="100"/>
      <c r="AM41" s="95"/>
      <c r="AN41" s="100"/>
      <c r="AO41" s="95"/>
      <c r="AP41" s="95"/>
      <c r="AQ41" s="67">
        <f t="shared" si="12"/>
        <v>0</v>
      </c>
      <c r="AR41" s="67">
        <f t="shared" si="13"/>
        <v>0</v>
      </c>
      <c r="AS41" s="67">
        <f t="shared" si="14"/>
        <v>0</v>
      </c>
      <c r="AT41" s="67"/>
      <c r="AU41" s="67">
        <v>10</v>
      </c>
      <c r="AV41" s="67">
        <f t="shared" si="15"/>
        <v>-10</v>
      </c>
      <c r="AW41" s="111" t="e">
        <f t="shared" si="16"/>
        <v>#DIV/0!</v>
      </c>
      <c r="AX41" s="112"/>
      <c r="AY41" s="115"/>
    </row>
    <row r="42" s="2" customFormat="1" ht="15" customHeight="1" spans="1:51">
      <c r="A42" s="15"/>
      <c r="B42" s="15" t="s">
        <v>231</v>
      </c>
      <c r="C42" s="39" t="s">
        <v>53</v>
      </c>
      <c r="D42" s="40" t="s">
        <v>232</v>
      </c>
      <c r="E42" s="15" t="s">
        <v>55</v>
      </c>
      <c r="F42" s="15" t="s">
        <v>226</v>
      </c>
      <c r="G42" s="41" t="s">
        <v>233</v>
      </c>
      <c r="H42" s="15"/>
      <c r="I42" s="75">
        <v>17621113694</v>
      </c>
      <c r="J42" s="76" t="s">
        <v>234</v>
      </c>
      <c r="K42" s="131" t="s">
        <v>235</v>
      </c>
      <c r="L42" s="15"/>
      <c r="M42" s="15"/>
      <c r="N42" s="67">
        <f t="shared" si="19"/>
        <v>0</v>
      </c>
      <c r="O42" s="15"/>
      <c r="P42" s="15"/>
      <c r="Q42" s="15"/>
      <c r="R42" s="95"/>
      <c r="S42" s="93"/>
      <c r="T42" s="94"/>
      <c r="U42" s="67"/>
      <c r="V42" s="67"/>
      <c r="W42" s="94"/>
      <c r="X42" s="94"/>
      <c r="Y42" s="67"/>
      <c r="Z42" s="67"/>
      <c r="AA42" s="94"/>
      <c r="AB42" s="94"/>
      <c r="AC42" s="67"/>
      <c r="AD42" s="95"/>
      <c r="AE42" s="94" t="e">
        <f t="shared" si="22"/>
        <v>#DIV/0!</v>
      </c>
      <c r="AF42" s="94" t="e">
        <f t="shared" si="23"/>
        <v>#DIV/0!</v>
      </c>
      <c r="AG42" s="15"/>
      <c r="AH42" s="95"/>
      <c r="AI42" s="94" t="e">
        <f t="shared" si="24"/>
        <v>#DIV/0!</v>
      </c>
      <c r="AJ42" s="94" t="e">
        <f>IF(AI42&gt;=100%,"6%",IF(AI42&lt;100%,"4%"))</f>
        <v>#DIV/0!</v>
      </c>
      <c r="AK42" s="95"/>
      <c r="AL42" s="100"/>
      <c r="AM42" s="95"/>
      <c r="AN42" s="94"/>
      <c r="AO42" s="95">
        <v>2600</v>
      </c>
      <c r="AP42" s="95">
        <v>100</v>
      </c>
      <c r="AQ42" s="67" t="e">
        <f t="shared" si="12"/>
        <v>#DIV/0!</v>
      </c>
      <c r="AR42" s="67">
        <f t="shared" si="13"/>
        <v>0</v>
      </c>
      <c r="AS42" s="67" t="e">
        <f t="shared" si="14"/>
        <v>#DIV/0!</v>
      </c>
      <c r="AT42" s="67"/>
      <c r="AU42" s="67"/>
      <c r="AV42" s="67" t="e">
        <f t="shared" si="15"/>
        <v>#DIV/0!</v>
      </c>
      <c r="AW42" s="111" t="e">
        <f t="shared" si="16"/>
        <v>#DIV/0!</v>
      </c>
      <c r="AX42" s="112"/>
      <c r="AY42" s="115"/>
    </row>
    <row r="43" s="2" customFormat="1" ht="15" customHeight="1" spans="1:51">
      <c r="A43" s="15"/>
      <c r="B43" s="42" t="s">
        <v>236</v>
      </c>
      <c r="C43" s="15" t="s">
        <v>53</v>
      </c>
      <c r="D43" s="24" t="s">
        <v>237</v>
      </c>
      <c r="E43" s="15" t="s">
        <v>42</v>
      </c>
      <c r="F43" s="39" t="s">
        <v>43</v>
      </c>
      <c r="G43" s="43"/>
      <c r="H43" s="43"/>
      <c r="I43" s="54">
        <v>18016225026</v>
      </c>
      <c r="J43" s="73" t="s">
        <v>238</v>
      </c>
      <c r="K43" s="44" t="s">
        <v>239</v>
      </c>
      <c r="L43" s="15"/>
      <c r="M43" s="15"/>
      <c r="N43" s="67">
        <f t="shared" si="19"/>
        <v>0</v>
      </c>
      <c r="O43" s="15"/>
      <c r="P43" s="15"/>
      <c r="Q43" s="15"/>
      <c r="R43" s="95"/>
      <c r="S43" s="93"/>
      <c r="T43" s="94"/>
      <c r="U43" s="67"/>
      <c r="V43" s="67"/>
      <c r="W43" s="93" t="e">
        <f>V43/U43</f>
        <v>#DIV/0!</v>
      </c>
      <c r="X43" s="94" t="e">
        <f>IF(W43&gt;=100%,"6%",IF(W43&lt;100%,"5%"))</f>
        <v>#DIV/0!</v>
      </c>
      <c r="Y43" s="94"/>
      <c r="Z43" s="67"/>
      <c r="AA43" s="94"/>
      <c r="AB43" s="94"/>
      <c r="AC43" s="67"/>
      <c r="AD43" s="95"/>
      <c r="AE43" s="94" t="e">
        <f t="shared" si="22"/>
        <v>#DIV/0!</v>
      </c>
      <c r="AF43" s="94">
        <v>0.1</v>
      </c>
      <c r="AG43" s="15"/>
      <c r="AH43" s="95"/>
      <c r="AI43" s="94"/>
      <c r="AJ43" s="94"/>
      <c r="AK43" s="95"/>
      <c r="AL43" s="100"/>
      <c r="AM43" s="95"/>
      <c r="AN43" s="94"/>
      <c r="AO43" s="95">
        <v>1820</v>
      </c>
      <c r="AP43" s="95"/>
      <c r="AQ43" s="67" t="e">
        <f t="shared" si="12"/>
        <v>#DIV/0!</v>
      </c>
      <c r="AR43" s="67">
        <f t="shared" si="13"/>
        <v>0</v>
      </c>
      <c r="AS43" s="67" t="e">
        <f t="shared" si="14"/>
        <v>#DIV/0!</v>
      </c>
      <c r="AT43" s="67">
        <v>563.5</v>
      </c>
      <c r="AU43" s="67"/>
      <c r="AV43" s="67" t="e">
        <f t="shared" si="15"/>
        <v>#DIV/0!</v>
      </c>
      <c r="AW43" s="111" t="e">
        <f t="shared" si="16"/>
        <v>#DIV/0!</v>
      </c>
      <c r="AX43" s="112"/>
      <c r="AY43" s="115"/>
    </row>
    <row r="44" s="2" customFormat="1" ht="15" customHeight="1" spans="1:51">
      <c r="A44" s="15"/>
      <c r="B44" s="44" t="s">
        <v>240</v>
      </c>
      <c r="C44" s="15" t="s">
        <v>53</v>
      </c>
      <c r="D44" s="24" t="s">
        <v>241</v>
      </c>
      <c r="E44" s="15" t="s">
        <v>42</v>
      </c>
      <c r="F44" s="39"/>
      <c r="G44" s="43" t="s">
        <v>242</v>
      </c>
      <c r="H44" s="43"/>
      <c r="I44" s="54">
        <v>15214339829</v>
      </c>
      <c r="J44" s="73" t="s">
        <v>243</v>
      </c>
      <c r="K44" s="44" t="s">
        <v>244</v>
      </c>
      <c r="L44" s="15"/>
      <c r="M44" s="15"/>
      <c r="N44" s="67">
        <f t="shared" si="19"/>
        <v>0</v>
      </c>
      <c r="O44" s="15"/>
      <c r="P44" s="15"/>
      <c r="Q44" s="15"/>
      <c r="R44" s="95"/>
      <c r="S44" s="93"/>
      <c r="T44" s="94"/>
      <c r="U44" s="67"/>
      <c r="V44" s="67"/>
      <c r="W44" s="93"/>
      <c r="X44" s="94"/>
      <c r="Y44" s="94"/>
      <c r="Z44" s="67"/>
      <c r="AA44" s="94"/>
      <c r="AB44" s="94"/>
      <c r="AC44" s="67"/>
      <c r="AD44" s="95"/>
      <c r="AE44" s="94" t="e">
        <f t="shared" si="22"/>
        <v>#DIV/0!</v>
      </c>
      <c r="AF44" s="94" t="e">
        <f>IF(AE44&gt;=100%,"6%",IF(AE44&lt;100%,"4%"))</f>
        <v>#DIV/0!</v>
      </c>
      <c r="AG44" s="15"/>
      <c r="AH44" s="95"/>
      <c r="AI44" s="94"/>
      <c r="AJ44" s="94"/>
      <c r="AK44" s="95"/>
      <c r="AL44" s="100"/>
      <c r="AM44" s="95"/>
      <c r="AN44" s="94"/>
      <c r="AO44" s="95">
        <v>2600</v>
      </c>
      <c r="AP44" s="95">
        <f>2600/15</f>
        <v>173.333333333333</v>
      </c>
      <c r="AQ44" s="67" t="e">
        <f t="shared" si="12"/>
        <v>#DIV/0!</v>
      </c>
      <c r="AR44" s="67">
        <f t="shared" si="13"/>
        <v>0</v>
      </c>
      <c r="AS44" s="67" t="e">
        <f t="shared" si="14"/>
        <v>#DIV/0!</v>
      </c>
      <c r="AT44" s="67"/>
      <c r="AU44" s="67"/>
      <c r="AV44" s="67" t="e">
        <f t="shared" si="15"/>
        <v>#DIV/0!</v>
      </c>
      <c r="AW44" s="111" t="e">
        <f t="shared" si="16"/>
        <v>#DIV/0!</v>
      </c>
      <c r="AX44" s="112"/>
      <c r="AY44" s="115"/>
    </row>
    <row r="45" s="2" customFormat="1" ht="15" customHeight="1" spans="1:51">
      <c r="A45" s="15"/>
      <c r="B45" s="15" t="s">
        <v>245</v>
      </c>
      <c r="C45" s="39" t="s">
        <v>53</v>
      </c>
      <c r="D45" s="40" t="s">
        <v>246</v>
      </c>
      <c r="E45" s="15" t="s">
        <v>247</v>
      </c>
      <c r="F45" s="15"/>
      <c r="G45" s="41" t="s">
        <v>248</v>
      </c>
      <c r="H45" s="15"/>
      <c r="I45" s="75">
        <v>18217738292</v>
      </c>
      <c r="J45" s="76" t="s">
        <v>249</v>
      </c>
      <c r="K45" s="15" t="s">
        <v>250</v>
      </c>
      <c r="L45" s="15"/>
      <c r="M45" s="15"/>
      <c r="N45" s="67">
        <f t="shared" si="19"/>
        <v>0</v>
      </c>
      <c r="O45" s="15"/>
      <c r="P45" s="15"/>
      <c r="Q45" s="15"/>
      <c r="R45" s="95"/>
      <c r="S45" s="93"/>
      <c r="T45" s="94"/>
      <c r="U45" s="67"/>
      <c r="V45" s="67"/>
      <c r="W45" s="93" t="e">
        <f>V45/U45</f>
        <v>#DIV/0!</v>
      </c>
      <c r="X45" s="94">
        <v>0.15</v>
      </c>
      <c r="Y45" s="67"/>
      <c r="Z45" s="67"/>
      <c r="AA45" s="93" t="e">
        <f>Z45/Y45</f>
        <v>#DIV/0!</v>
      </c>
      <c r="AB45" s="94">
        <v>0.15</v>
      </c>
      <c r="AC45" s="67"/>
      <c r="AD45" s="95"/>
      <c r="AE45" s="94" t="e">
        <f t="shared" si="22"/>
        <v>#DIV/0!</v>
      </c>
      <c r="AF45" s="94">
        <v>0.15</v>
      </c>
      <c r="AG45" s="15"/>
      <c r="AH45" s="95"/>
      <c r="AI45" s="94" t="e">
        <f>AH45/AG45</f>
        <v>#DIV/0!</v>
      </c>
      <c r="AJ45" s="94">
        <v>0.15</v>
      </c>
      <c r="AK45" s="95"/>
      <c r="AL45" s="100"/>
      <c r="AM45" s="95"/>
      <c r="AN45" s="94"/>
      <c r="AO45" s="95"/>
      <c r="AP45" s="95"/>
      <c r="AQ45" s="67">
        <f t="shared" si="12"/>
        <v>0</v>
      </c>
      <c r="AR45" s="67">
        <f t="shared" si="13"/>
        <v>0</v>
      </c>
      <c r="AS45" s="67">
        <f t="shared" si="14"/>
        <v>0</v>
      </c>
      <c r="AT45" s="67"/>
      <c r="AU45" s="67"/>
      <c r="AV45" s="67">
        <f t="shared" si="15"/>
        <v>0</v>
      </c>
      <c r="AW45" s="111" t="e">
        <f t="shared" si="16"/>
        <v>#DIV/0!</v>
      </c>
      <c r="AX45" s="112"/>
      <c r="AY45" s="115"/>
    </row>
    <row r="46" s="2" customFormat="1" ht="15" hidden="1" customHeight="1" spans="1:51">
      <c r="A46" s="31" t="s">
        <v>251</v>
      </c>
      <c r="B46" s="26" t="s">
        <v>252</v>
      </c>
      <c r="C46" s="15" t="s">
        <v>40</v>
      </c>
      <c r="D46" s="45" t="s">
        <v>253</v>
      </c>
      <c r="E46" s="15"/>
      <c r="F46" s="15"/>
      <c r="G46" s="41" t="s">
        <v>71</v>
      </c>
      <c r="H46" s="15"/>
      <c r="I46" s="75"/>
      <c r="J46" s="76"/>
      <c r="K46" s="15"/>
      <c r="L46" s="15"/>
      <c r="M46" s="15"/>
      <c r="N46" s="67"/>
      <c r="O46" s="80"/>
      <c r="P46" s="80"/>
      <c r="Q46" s="15"/>
      <c r="R46" s="95"/>
      <c r="S46" s="93"/>
      <c r="T46" s="94"/>
      <c r="U46" s="67"/>
      <c r="V46" s="67"/>
      <c r="W46" s="93"/>
      <c r="X46" s="94"/>
      <c r="Y46" s="67"/>
      <c r="Z46" s="67"/>
      <c r="AA46" s="93"/>
      <c r="AB46" s="94"/>
      <c r="AC46" s="67"/>
      <c r="AD46" s="95"/>
      <c r="AE46" s="94"/>
      <c r="AF46" s="94"/>
      <c r="AG46" s="15"/>
      <c r="AH46" s="95"/>
      <c r="AI46" s="94"/>
      <c r="AJ46" s="94"/>
      <c r="AK46" s="95"/>
      <c r="AL46" s="100"/>
      <c r="AM46" s="95"/>
      <c r="AN46" s="94"/>
      <c r="AO46" s="95"/>
      <c r="AP46" s="95"/>
      <c r="AQ46" s="67"/>
      <c r="AR46" s="67"/>
      <c r="AS46" s="67"/>
      <c r="AT46" s="67"/>
      <c r="AU46" s="67"/>
      <c r="AV46" s="67"/>
      <c r="AW46" s="111"/>
      <c r="AX46" s="112"/>
      <c r="AY46" s="115"/>
    </row>
    <row r="47" s="2" customFormat="1" ht="15" hidden="1" customHeight="1" spans="1:51">
      <c r="A47" s="34"/>
      <c r="B47" s="26" t="s">
        <v>254</v>
      </c>
      <c r="C47" s="15" t="s">
        <v>40</v>
      </c>
      <c r="D47" s="45" t="s">
        <v>253</v>
      </c>
      <c r="E47" s="15"/>
      <c r="F47" s="15"/>
      <c r="G47" s="41" t="s">
        <v>71</v>
      </c>
      <c r="H47" s="15"/>
      <c r="I47" s="75"/>
      <c r="J47" s="76"/>
      <c r="K47" s="15"/>
      <c r="L47" s="15"/>
      <c r="M47" s="15"/>
      <c r="N47" s="67"/>
      <c r="O47" s="32"/>
      <c r="P47" s="32"/>
      <c r="Q47" s="15"/>
      <c r="R47" s="95"/>
      <c r="S47" s="93"/>
      <c r="T47" s="94"/>
      <c r="U47" s="67"/>
      <c r="V47" s="67"/>
      <c r="W47" s="93"/>
      <c r="X47" s="94"/>
      <c r="Y47" s="67"/>
      <c r="Z47" s="67"/>
      <c r="AA47" s="93"/>
      <c r="AB47" s="94"/>
      <c r="AC47" s="67"/>
      <c r="AD47" s="95"/>
      <c r="AE47" s="94"/>
      <c r="AF47" s="94"/>
      <c r="AG47" s="15"/>
      <c r="AH47" s="95"/>
      <c r="AI47" s="94"/>
      <c r="AJ47" s="94"/>
      <c r="AK47" s="95"/>
      <c r="AL47" s="100"/>
      <c r="AM47" s="95"/>
      <c r="AN47" s="94"/>
      <c r="AO47" s="95"/>
      <c r="AP47" s="95"/>
      <c r="AQ47" s="67"/>
      <c r="AR47" s="67"/>
      <c r="AS47" s="67"/>
      <c r="AT47" s="67"/>
      <c r="AU47" s="67"/>
      <c r="AV47" s="67"/>
      <c r="AW47" s="111"/>
      <c r="AX47" s="112"/>
      <c r="AY47" s="115"/>
    </row>
    <row r="48" s="2" customFormat="1" ht="15" customHeight="1" spans="1:51">
      <c r="A48" s="36"/>
      <c r="B48" s="46" t="s">
        <v>255</v>
      </c>
      <c r="C48" s="15" t="s">
        <v>53</v>
      </c>
      <c r="D48" s="24" t="s">
        <v>256</v>
      </c>
      <c r="E48" s="15" t="s">
        <v>55</v>
      </c>
      <c r="F48" s="39" t="s">
        <v>257</v>
      </c>
      <c r="G48" s="43"/>
      <c r="H48" s="15"/>
      <c r="I48" s="75">
        <v>18117354665</v>
      </c>
      <c r="J48" s="76" t="s">
        <v>258</v>
      </c>
      <c r="K48" s="15" t="s">
        <v>259</v>
      </c>
      <c r="L48" s="15"/>
      <c r="M48" s="15"/>
      <c r="N48" s="67">
        <f t="shared" ref="N48:N68" si="25">R48+V48+Z48+AK48+AD48+AH48+AM48</f>
        <v>0</v>
      </c>
      <c r="O48" s="33"/>
      <c r="P48" s="32"/>
      <c r="Q48" s="15"/>
      <c r="R48" s="95"/>
      <c r="S48" s="93" t="e">
        <f t="shared" ref="S48:S54" si="26">R48/Q48</f>
        <v>#DIV/0!</v>
      </c>
      <c r="T48" s="94" t="e">
        <f>IF(S48&gt;=100%,"6%",IF(S48&lt;100%,"4%"))</f>
        <v>#DIV/0!</v>
      </c>
      <c r="U48" s="67"/>
      <c r="V48" s="67"/>
      <c r="W48" s="93" t="e">
        <f>V48/U48</f>
        <v>#DIV/0!</v>
      </c>
      <c r="X48" s="94" t="e">
        <f>IF(W48&gt;=100%,"6%",IF(W48&lt;100%,"5%"))</f>
        <v>#DIV/0!</v>
      </c>
      <c r="Y48" s="14"/>
      <c r="Z48" s="67"/>
      <c r="AA48" s="93" t="e">
        <f>Z48/Y48</f>
        <v>#DIV/0!</v>
      </c>
      <c r="AB48" s="94" t="e">
        <f t="shared" ref="AB48:AB52" si="27">IF(AA48&gt;=100%,"5%",IF(AA48&lt;100%,"3%"))</f>
        <v>#DIV/0!</v>
      </c>
      <c r="AC48" s="67"/>
      <c r="AD48" s="67"/>
      <c r="AE48" s="94"/>
      <c r="AF48" s="94"/>
      <c r="AG48" s="15"/>
      <c r="AH48" s="95"/>
      <c r="AI48" s="94"/>
      <c r="AJ48" s="94"/>
      <c r="AK48" s="95"/>
      <c r="AL48" s="94"/>
      <c r="AM48" s="95"/>
      <c r="AN48" s="94"/>
      <c r="AO48" s="95">
        <v>2600</v>
      </c>
      <c r="AP48" s="95">
        <v>100</v>
      </c>
      <c r="AQ48" s="67" t="e">
        <f t="shared" ref="AQ48:AQ61" si="28">R48*T48+V48*X48+Z48*AB48+AK48*AL48+AD48*AF48+AH48*AJ48+AM48*AN48</f>
        <v>#DIV/0!</v>
      </c>
      <c r="AR48" s="67">
        <f t="shared" ref="AR48:AR68" si="29">L48*100</f>
        <v>0</v>
      </c>
      <c r="AS48" s="67" t="e">
        <f t="shared" ref="AS48:AS68" si="30">AO48+AQ48+AR48-AP48*M48</f>
        <v>#DIV/0!</v>
      </c>
      <c r="AT48" s="67"/>
      <c r="AU48" s="67"/>
      <c r="AV48" s="67" t="e">
        <f t="shared" ref="AV48:AV68" si="31">AS48-AT48-AU48</f>
        <v>#DIV/0!</v>
      </c>
      <c r="AW48" s="111" t="e">
        <f t="shared" ref="AW48:AW54" si="32">AS48/N48</f>
        <v>#DIV/0!</v>
      </c>
      <c r="AX48" s="112"/>
      <c r="AY48" s="115"/>
    </row>
    <row r="49" s="2" customFormat="1" ht="15" customHeight="1" spans="1:51">
      <c r="A49" s="26" t="s">
        <v>260</v>
      </c>
      <c r="B49" s="44" t="s">
        <v>261</v>
      </c>
      <c r="C49" s="15" t="s">
        <v>53</v>
      </c>
      <c r="D49" s="24" t="s">
        <v>262</v>
      </c>
      <c r="E49" s="15" t="s">
        <v>55</v>
      </c>
      <c r="F49" s="39" t="s">
        <v>186</v>
      </c>
      <c r="G49" s="43" t="s">
        <v>263</v>
      </c>
      <c r="H49" s="15"/>
      <c r="I49" s="54">
        <v>15993902367</v>
      </c>
      <c r="J49" s="76" t="s">
        <v>264</v>
      </c>
      <c r="K49" s="15" t="s">
        <v>265</v>
      </c>
      <c r="L49" s="15"/>
      <c r="M49" s="15"/>
      <c r="N49" s="67">
        <f t="shared" si="25"/>
        <v>0</v>
      </c>
      <c r="O49" s="15"/>
      <c r="P49" s="15"/>
      <c r="Q49" s="15"/>
      <c r="R49" s="95"/>
      <c r="S49" s="93"/>
      <c r="T49" s="94"/>
      <c r="U49" s="67"/>
      <c r="V49" s="67"/>
      <c r="W49" s="94"/>
      <c r="X49" s="97"/>
      <c r="Y49" s="14"/>
      <c r="Z49" s="67"/>
      <c r="AA49" s="94"/>
      <c r="AB49" s="94"/>
      <c r="AC49" s="67"/>
      <c r="AD49" s="67"/>
      <c r="AE49" s="94"/>
      <c r="AF49" s="94"/>
      <c r="AG49" s="15"/>
      <c r="AH49" s="95"/>
      <c r="AI49" s="94" t="e">
        <f t="shared" ref="AI49:AI54" si="33">AH49/AG49</f>
        <v>#DIV/0!</v>
      </c>
      <c r="AJ49" s="94" t="e">
        <f>IF(AI49&gt;=100%,"6%",IF(AI49&lt;100%,"4%"))</f>
        <v>#DIV/0!</v>
      </c>
      <c r="AK49" s="95"/>
      <c r="AL49" s="94"/>
      <c r="AM49" s="95"/>
      <c r="AN49" s="94">
        <v>0.1</v>
      </c>
      <c r="AO49" s="95">
        <v>2600</v>
      </c>
      <c r="AP49" s="95">
        <v>100</v>
      </c>
      <c r="AQ49" s="67" t="e">
        <f t="shared" si="28"/>
        <v>#DIV/0!</v>
      </c>
      <c r="AR49" s="67">
        <f t="shared" si="29"/>
        <v>0</v>
      </c>
      <c r="AS49" s="67" t="e">
        <f t="shared" si="30"/>
        <v>#DIV/0!</v>
      </c>
      <c r="AT49" s="67"/>
      <c r="AU49" s="67"/>
      <c r="AV49" s="67" t="e">
        <f t="shared" si="31"/>
        <v>#DIV/0!</v>
      </c>
      <c r="AW49" s="111" t="e">
        <f t="shared" si="32"/>
        <v>#DIV/0!</v>
      </c>
      <c r="AX49" s="112"/>
      <c r="AY49" s="115"/>
    </row>
    <row r="50" s="2" customFormat="1" ht="15" customHeight="1" spans="1:51">
      <c r="A50" s="15"/>
      <c r="B50" s="46" t="s">
        <v>266</v>
      </c>
      <c r="C50" s="15" t="s">
        <v>53</v>
      </c>
      <c r="D50" s="24" t="s">
        <v>267</v>
      </c>
      <c r="E50" s="15" t="s">
        <v>42</v>
      </c>
      <c r="F50" s="39"/>
      <c r="G50" s="43" t="s">
        <v>268</v>
      </c>
      <c r="H50" s="43"/>
      <c r="I50" s="54">
        <v>17601409567</v>
      </c>
      <c r="J50" s="73" t="s">
        <v>269</v>
      </c>
      <c r="K50" s="44" t="s">
        <v>270</v>
      </c>
      <c r="L50" s="15"/>
      <c r="M50" s="15"/>
      <c r="N50" s="67">
        <f t="shared" si="25"/>
        <v>0</v>
      </c>
      <c r="O50" s="15"/>
      <c r="P50" s="15"/>
      <c r="Q50" s="15"/>
      <c r="R50" s="95"/>
      <c r="S50" s="93"/>
      <c r="T50" s="94"/>
      <c r="U50" s="67"/>
      <c r="V50" s="67"/>
      <c r="W50" s="93" t="e">
        <f t="shared" ref="W50:W54" si="34">V50/U50</f>
        <v>#DIV/0!</v>
      </c>
      <c r="X50" s="94" t="e">
        <f>IF(W50&gt;=100%,"6%",IF(W50&lt;100%,"5%"))</f>
        <v>#DIV/0!</v>
      </c>
      <c r="Y50" s="14"/>
      <c r="Z50" s="67"/>
      <c r="AA50" s="93" t="e">
        <f>Z50/Y50</f>
        <v>#DIV/0!</v>
      </c>
      <c r="AB50" s="94" t="e">
        <f t="shared" si="27"/>
        <v>#DIV/0!</v>
      </c>
      <c r="AC50" s="67"/>
      <c r="AD50" s="67"/>
      <c r="AE50" s="94"/>
      <c r="AF50" s="94"/>
      <c r="AG50" s="15"/>
      <c r="AH50" s="95"/>
      <c r="AI50" s="94"/>
      <c r="AJ50" s="94"/>
      <c r="AK50" s="95"/>
      <c r="AL50" s="94"/>
      <c r="AM50" s="95"/>
      <c r="AN50" s="94"/>
      <c r="AO50" s="95">
        <v>2600</v>
      </c>
      <c r="AP50" s="95">
        <v>173.333</v>
      </c>
      <c r="AQ50" s="67" t="e">
        <f t="shared" si="28"/>
        <v>#DIV/0!</v>
      </c>
      <c r="AR50" s="67">
        <f t="shared" si="29"/>
        <v>0</v>
      </c>
      <c r="AS50" s="67" t="e">
        <f t="shared" si="30"/>
        <v>#DIV/0!</v>
      </c>
      <c r="AT50" s="67"/>
      <c r="AU50" s="67"/>
      <c r="AV50" s="67" t="e">
        <f t="shared" si="31"/>
        <v>#DIV/0!</v>
      </c>
      <c r="AW50" s="111" t="e">
        <f t="shared" si="32"/>
        <v>#DIV/0!</v>
      </c>
      <c r="AX50" s="112"/>
      <c r="AY50" s="115"/>
    </row>
    <row r="51" s="2" customFormat="1" ht="15" customHeight="1" spans="1:51">
      <c r="A51" s="15"/>
      <c r="B51" s="46" t="s">
        <v>271</v>
      </c>
      <c r="C51" s="15" t="s">
        <v>53</v>
      </c>
      <c r="D51" s="24" t="s">
        <v>272</v>
      </c>
      <c r="E51" s="15" t="s">
        <v>55</v>
      </c>
      <c r="F51" s="39"/>
      <c r="G51" s="43" t="s">
        <v>273</v>
      </c>
      <c r="H51" s="43"/>
      <c r="I51" s="54">
        <v>15821496249</v>
      </c>
      <c r="J51" s="73" t="s">
        <v>274</v>
      </c>
      <c r="K51" s="44" t="s">
        <v>275</v>
      </c>
      <c r="L51" s="15"/>
      <c r="M51" s="15"/>
      <c r="N51" s="67">
        <f t="shared" si="25"/>
        <v>0</v>
      </c>
      <c r="O51" s="15"/>
      <c r="P51" s="15"/>
      <c r="Q51" s="15"/>
      <c r="R51" s="95"/>
      <c r="S51" s="93"/>
      <c r="T51" s="94"/>
      <c r="U51" s="67"/>
      <c r="V51" s="67"/>
      <c r="W51" s="93"/>
      <c r="X51" s="94"/>
      <c r="Y51" s="14"/>
      <c r="Z51" s="67"/>
      <c r="AA51" s="93"/>
      <c r="AB51" s="94"/>
      <c r="AC51" s="67"/>
      <c r="AD51" s="67"/>
      <c r="AE51" s="94" t="e">
        <f t="shared" ref="AE51:AE54" si="35">AD51/AC51</f>
        <v>#DIV/0!</v>
      </c>
      <c r="AF51" s="94" t="e">
        <f>IF(AE51&gt;=100%,"6%",IF(AE51&lt;100%,"4%"))</f>
        <v>#DIV/0!</v>
      </c>
      <c r="AG51" s="15"/>
      <c r="AH51" s="95"/>
      <c r="AI51" s="94"/>
      <c r="AJ51" s="94"/>
      <c r="AK51" s="95"/>
      <c r="AL51" s="94"/>
      <c r="AM51" s="95"/>
      <c r="AN51" s="94"/>
      <c r="AO51" s="95">
        <v>2600</v>
      </c>
      <c r="AP51" s="95">
        <f>2600/26</f>
        <v>100</v>
      </c>
      <c r="AQ51" s="67" t="e">
        <f t="shared" si="28"/>
        <v>#DIV/0!</v>
      </c>
      <c r="AR51" s="67">
        <f t="shared" si="29"/>
        <v>0</v>
      </c>
      <c r="AS51" s="67" t="e">
        <f t="shared" si="30"/>
        <v>#DIV/0!</v>
      </c>
      <c r="AT51" s="67"/>
      <c r="AU51" s="67"/>
      <c r="AV51" s="67" t="e">
        <f t="shared" si="31"/>
        <v>#DIV/0!</v>
      </c>
      <c r="AW51" s="111" t="e">
        <f t="shared" si="32"/>
        <v>#DIV/0!</v>
      </c>
      <c r="AX51" s="112"/>
      <c r="AY51" s="115"/>
    </row>
    <row r="52" s="2" customFormat="1" ht="15" customHeight="1" spans="1:51">
      <c r="A52" s="15"/>
      <c r="B52" s="46" t="s">
        <v>276</v>
      </c>
      <c r="C52" s="15" t="s">
        <v>53</v>
      </c>
      <c r="D52" s="24" t="s">
        <v>277</v>
      </c>
      <c r="E52" s="15" t="s">
        <v>42</v>
      </c>
      <c r="F52" s="39"/>
      <c r="G52" s="43" t="s">
        <v>278</v>
      </c>
      <c r="H52" s="43"/>
      <c r="I52" s="44">
        <v>13225126112</v>
      </c>
      <c r="J52" s="132" t="s">
        <v>279</v>
      </c>
      <c r="K52" s="44" t="s">
        <v>280</v>
      </c>
      <c r="L52" s="15"/>
      <c r="M52" s="15"/>
      <c r="N52" s="67">
        <f t="shared" si="25"/>
        <v>0</v>
      </c>
      <c r="O52" s="15"/>
      <c r="P52" s="15"/>
      <c r="Q52" s="15"/>
      <c r="R52" s="95"/>
      <c r="S52" s="93" t="e">
        <f t="shared" si="26"/>
        <v>#DIV/0!</v>
      </c>
      <c r="T52" s="94" t="e">
        <f>IF(S52&gt;=100%,"6%",IF(S52&lt;100%,"4%"))</f>
        <v>#DIV/0!</v>
      </c>
      <c r="U52" s="67"/>
      <c r="V52" s="67"/>
      <c r="W52" s="93" t="e">
        <f t="shared" si="34"/>
        <v>#DIV/0!</v>
      </c>
      <c r="X52" s="94" t="e">
        <f>IF(W52&gt;=100%,"6%",IF(W52&lt;100%,"5%"))</f>
        <v>#DIV/0!</v>
      </c>
      <c r="Y52" s="14"/>
      <c r="Z52" s="67"/>
      <c r="AA52" s="93" t="e">
        <f t="shared" ref="AA52:AA54" si="36">Z52/Y52</f>
        <v>#DIV/0!</v>
      </c>
      <c r="AB52" s="94" t="e">
        <f t="shared" si="27"/>
        <v>#DIV/0!</v>
      </c>
      <c r="AC52" s="67"/>
      <c r="AD52" s="67"/>
      <c r="AE52" s="94"/>
      <c r="AF52" s="94"/>
      <c r="AG52" s="15"/>
      <c r="AH52" s="95"/>
      <c r="AI52" s="94"/>
      <c r="AJ52" s="94"/>
      <c r="AK52" s="95"/>
      <c r="AL52" s="94"/>
      <c r="AM52" s="95"/>
      <c r="AN52" s="94"/>
      <c r="AO52" s="95">
        <v>2600</v>
      </c>
      <c r="AP52" s="95">
        <v>173.333</v>
      </c>
      <c r="AQ52" s="67" t="e">
        <f t="shared" si="28"/>
        <v>#DIV/0!</v>
      </c>
      <c r="AR52" s="67">
        <f t="shared" si="29"/>
        <v>0</v>
      </c>
      <c r="AS52" s="67" t="e">
        <f t="shared" si="30"/>
        <v>#DIV/0!</v>
      </c>
      <c r="AT52" s="67"/>
      <c r="AU52" s="67"/>
      <c r="AV52" s="67" t="e">
        <f t="shared" si="31"/>
        <v>#DIV/0!</v>
      </c>
      <c r="AW52" s="111" t="e">
        <f t="shared" si="32"/>
        <v>#DIV/0!</v>
      </c>
      <c r="AX52" s="112"/>
      <c r="AY52" s="115"/>
    </row>
    <row r="53" s="2" customFormat="1" ht="15" customHeight="1" spans="1:51">
      <c r="A53" s="15"/>
      <c r="B53" s="47" t="s">
        <v>281</v>
      </c>
      <c r="C53" s="48" t="s">
        <v>53</v>
      </c>
      <c r="D53" s="40" t="s">
        <v>282</v>
      </c>
      <c r="E53" s="15" t="s">
        <v>247</v>
      </c>
      <c r="F53" s="39"/>
      <c r="G53" s="43" t="s">
        <v>248</v>
      </c>
      <c r="H53" s="15"/>
      <c r="I53" s="44">
        <v>15150697561</v>
      </c>
      <c r="J53" s="132" t="s">
        <v>283</v>
      </c>
      <c r="K53" s="132" t="s">
        <v>284</v>
      </c>
      <c r="L53" s="15"/>
      <c r="M53" s="15"/>
      <c r="N53" s="67">
        <f t="shared" si="25"/>
        <v>0</v>
      </c>
      <c r="O53" s="15"/>
      <c r="P53" s="15"/>
      <c r="Q53" s="15"/>
      <c r="R53" s="95"/>
      <c r="S53" s="93" t="e">
        <f t="shared" si="26"/>
        <v>#DIV/0!</v>
      </c>
      <c r="T53" s="94">
        <v>0.15</v>
      </c>
      <c r="U53" s="67"/>
      <c r="V53" s="67"/>
      <c r="W53" s="93" t="e">
        <f t="shared" si="34"/>
        <v>#DIV/0!</v>
      </c>
      <c r="X53" s="94">
        <v>0.15</v>
      </c>
      <c r="Y53" s="14"/>
      <c r="Z53" s="67"/>
      <c r="AA53" s="93" t="e">
        <f t="shared" si="36"/>
        <v>#DIV/0!</v>
      </c>
      <c r="AB53" s="94">
        <v>0.15</v>
      </c>
      <c r="AC53" s="67"/>
      <c r="AD53" s="67"/>
      <c r="AE53" s="94" t="e">
        <f t="shared" si="35"/>
        <v>#DIV/0!</v>
      </c>
      <c r="AF53" s="94">
        <v>0.15</v>
      </c>
      <c r="AG53" s="15"/>
      <c r="AH53" s="95"/>
      <c r="AI53" s="94" t="e">
        <f t="shared" si="33"/>
        <v>#DIV/0!</v>
      </c>
      <c r="AJ53" s="94">
        <v>0.15</v>
      </c>
      <c r="AK53" s="95"/>
      <c r="AL53" s="94"/>
      <c r="AM53" s="95"/>
      <c r="AN53" s="94"/>
      <c r="AO53" s="95"/>
      <c r="AP53" s="95"/>
      <c r="AQ53" s="67">
        <f t="shared" si="28"/>
        <v>0</v>
      </c>
      <c r="AR53" s="67">
        <f t="shared" si="29"/>
        <v>0</v>
      </c>
      <c r="AS53" s="67">
        <f t="shared" si="30"/>
        <v>0</v>
      </c>
      <c r="AT53" s="67"/>
      <c r="AU53" s="67"/>
      <c r="AV53" s="67">
        <f t="shared" si="31"/>
        <v>0</v>
      </c>
      <c r="AW53" s="111" t="e">
        <f t="shared" si="32"/>
        <v>#DIV/0!</v>
      </c>
      <c r="AX53" s="112"/>
      <c r="AY53" s="115"/>
    </row>
    <row r="54" s="2" customFormat="1" ht="15" customHeight="1" spans="1:51">
      <c r="A54" s="49" t="s">
        <v>285</v>
      </c>
      <c r="B54" s="29" t="s">
        <v>286</v>
      </c>
      <c r="C54" s="48" t="s">
        <v>53</v>
      </c>
      <c r="D54" s="19" t="s">
        <v>287</v>
      </c>
      <c r="E54" s="15" t="s">
        <v>55</v>
      </c>
      <c r="F54" s="15"/>
      <c r="G54" s="15"/>
      <c r="H54" s="15"/>
      <c r="I54" s="75">
        <v>13816136929</v>
      </c>
      <c r="J54" s="76" t="s">
        <v>288</v>
      </c>
      <c r="K54" s="15" t="s">
        <v>289</v>
      </c>
      <c r="L54" s="15"/>
      <c r="M54" s="15"/>
      <c r="N54" s="67">
        <f t="shared" si="25"/>
        <v>0</v>
      </c>
      <c r="O54" s="15"/>
      <c r="P54" s="15"/>
      <c r="Q54" s="15"/>
      <c r="R54" s="95"/>
      <c r="S54" s="93" t="e">
        <f t="shared" si="26"/>
        <v>#DIV/0!</v>
      </c>
      <c r="T54" s="94">
        <v>0.15</v>
      </c>
      <c r="U54" s="67"/>
      <c r="V54" s="67"/>
      <c r="W54" s="93" t="e">
        <f t="shared" si="34"/>
        <v>#DIV/0!</v>
      </c>
      <c r="X54" s="94">
        <v>0.15</v>
      </c>
      <c r="Y54" s="14"/>
      <c r="Z54" s="67"/>
      <c r="AA54" s="93" t="e">
        <f t="shared" si="36"/>
        <v>#DIV/0!</v>
      </c>
      <c r="AB54" s="94">
        <v>0.15</v>
      </c>
      <c r="AC54" s="67"/>
      <c r="AD54" s="67"/>
      <c r="AE54" s="94" t="e">
        <f t="shared" si="35"/>
        <v>#DIV/0!</v>
      </c>
      <c r="AF54" s="94">
        <v>0.15</v>
      </c>
      <c r="AG54" s="15"/>
      <c r="AH54" s="95"/>
      <c r="AI54" s="94" t="e">
        <f t="shared" si="33"/>
        <v>#DIV/0!</v>
      </c>
      <c r="AJ54" s="94">
        <v>0.15</v>
      </c>
      <c r="AK54" s="95"/>
      <c r="AL54" s="94"/>
      <c r="AM54" s="95"/>
      <c r="AN54" s="94"/>
      <c r="AO54" s="95"/>
      <c r="AP54" s="95"/>
      <c r="AQ54" s="67">
        <f t="shared" si="28"/>
        <v>0</v>
      </c>
      <c r="AR54" s="67">
        <f t="shared" si="29"/>
        <v>0</v>
      </c>
      <c r="AS54" s="67">
        <f t="shared" si="30"/>
        <v>0</v>
      </c>
      <c r="AT54" s="67"/>
      <c r="AU54" s="67"/>
      <c r="AV54" s="67">
        <f t="shared" si="31"/>
        <v>0</v>
      </c>
      <c r="AW54" s="111" t="e">
        <f t="shared" si="32"/>
        <v>#DIV/0!</v>
      </c>
      <c r="AX54" s="114"/>
      <c r="AY54" s="115"/>
    </row>
    <row r="55" s="2" customFormat="1" ht="15" hidden="1" customHeight="1" spans="1:51">
      <c r="A55" s="43"/>
      <c r="B55" s="43" t="s">
        <v>290</v>
      </c>
      <c r="C55" s="43" t="s">
        <v>40</v>
      </c>
      <c r="D55" s="50" t="s">
        <v>291</v>
      </c>
      <c r="E55" s="43" t="s">
        <v>42</v>
      </c>
      <c r="F55" s="43"/>
      <c r="G55" s="43"/>
      <c r="H55" s="43"/>
      <c r="I55" s="54">
        <v>13817788613</v>
      </c>
      <c r="J55" s="73" t="s">
        <v>292</v>
      </c>
      <c r="K55" s="132" t="s">
        <v>293</v>
      </c>
      <c r="L55" s="15"/>
      <c r="M55" s="81"/>
      <c r="N55" s="67">
        <f t="shared" si="25"/>
        <v>0</v>
      </c>
      <c r="O55" s="15"/>
      <c r="P55" s="15"/>
      <c r="Q55" s="15"/>
      <c r="R55" s="95"/>
      <c r="S55" s="93"/>
      <c r="T55" s="94"/>
      <c r="U55" s="67"/>
      <c r="V55" s="67"/>
      <c r="W55" s="93"/>
      <c r="X55" s="94"/>
      <c r="Y55" s="14"/>
      <c r="Z55" s="67"/>
      <c r="AA55" s="94"/>
      <c r="AB55" s="94"/>
      <c r="AC55" s="67"/>
      <c r="AD55" s="67"/>
      <c r="AE55" s="94"/>
      <c r="AF55" s="94"/>
      <c r="AG55" s="15"/>
      <c r="AH55" s="95"/>
      <c r="AI55" s="94"/>
      <c r="AJ55" s="94"/>
      <c r="AK55" s="95"/>
      <c r="AL55" s="94"/>
      <c r="AM55" s="95"/>
      <c r="AN55" s="94"/>
      <c r="AO55" s="95">
        <v>2000</v>
      </c>
      <c r="AP55" s="95"/>
      <c r="AQ55" s="67">
        <f t="shared" si="28"/>
        <v>0</v>
      </c>
      <c r="AR55" s="67">
        <f t="shared" si="29"/>
        <v>0</v>
      </c>
      <c r="AS55" s="67">
        <f t="shared" si="30"/>
        <v>2000</v>
      </c>
      <c r="AT55" s="67"/>
      <c r="AU55" s="67"/>
      <c r="AV55" s="67">
        <f t="shared" si="31"/>
        <v>2000</v>
      </c>
      <c r="AW55" s="111"/>
      <c r="AX55" s="112"/>
      <c r="AY55" s="115"/>
    </row>
    <row r="56" s="2" customFormat="1" ht="15" customHeight="1" spans="1:51">
      <c r="A56" s="51" t="s">
        <v>294</v>
      </c>
      <c r="B56" s="46" t="s">
        <v>295</v>
      </c>
      <c r="C56" s="15" t="s">
        <v>53</v>
      </c>
      <c r="D56" s="24" t="s">
        <v>296</v>
      </c>
      <c r="E56" s="15" t="s">
        <v>42</v>
      </c>
      <c r="F56" s="39"/>
      <c r="G56" s="43" t="s">
        <v>297</v>
      </c>
      <c r="H56" s="43"/>
      <c r="I56" s="44">
        <v>17502145225</v>
      </c>
      <c r="J56" s="132" t="s">
        <v>298</v>
      </c>
      <c r="K56" s="44" t="s">
        <v>299</v>
      </c>
      <c r="L56" s="15"/>
      <c r="M56" s="15"/>
      <c r="N56" s="67">
        <f t="shared" si="25"/>
        <v>0</v>
      </c>
      <c r="O56" s="80"/>
      <c r="P56" s="80"/>
      <c r="Q56" s="80"/>
      <c r="R56" s="95"/>
      <c r="S56" s="93"/>
      <c r="T56" s="94"/>
      <c r="U56" s="67"/>
      <c r="V56" s="67"/>
      <c r="W56" s="93" t="e">
        <f t="shared" ref="W56:W62" si="37">V56/U56</f>
        <v>#DIV/0!</v>
      </c>
      <c r="X56" s="94" t="e">
        <f>IF(W56&gt;=100%,"6%",IF(W56&lt;100%,"5%"))</f>
        <v>#DIV/0!</v>
      </c>
      <c r="Y56" s="14"/>
      <c r="Z56" s="67"/>
      <c r="AA56" s="93" t="e">
        <f>Z56/Y56</f>
        <v>#DIV/0!</v>
      </c>
      <c r="AB56" s="94" t="e">
        <f>IF(AA56&gt;=100%,"5%",IF(AA56&lt;100%,"3%"))</f>
        <v>#DIV/0!</v>
      </c>
      <c r="AC56" s="67"/>
      <c r="AD56" s="67"/>
      <c r="AE56" s="94"/>
      <c r="AF56" s="94"/>
      <c r="AG56" s="15"/>
      <c r="AH56" s="95"/>
      <c r="AI56" s="94"/>
      <c r="AJ56" s="94"/>
      <c r="AK56" s="95"/>
      <c r="AL56" s="94"/>
      <c r="AM56" s="95"/>
      <c r="AN56" s="94"/>
      <c r="AO56" s="95">
        <v>2600</v>
      </c>
      <c r="AP56" s="95">
        <f>2600/15</f>
        <v>173.333333333333</v>
      </c>
      <c r="AQ56" s="67" t="e">
        <f t="shared" si="28"/>
        <v>#DIV/0!</v>
      </c>
      <c r="AR56" s="67">
        <f t="shared" si="29"/>
        <v>0</v>
      </c>
      <c r="AS56" s="67" t="e">
        <f t="shared" si="30"/>
        <v>#DIV/0!</v>
      </c>
      <c r="AT56" s="67"/>
      <c r="AU56" s="67"/>
      <c r="AV56" s="67" t="e">
        <f t="shared" si="31"/>
        <v>#DIV/0!</v>
      </c>
      <c r="AW56" s="111" t="e">
        <f t="shared" ref="AW56:AW59" si="38">AS56/N56</f>
        <v>#DIV/0!</v>
      </c>
      <c r="AX56" s="112"/>
      <c r="AY56" s="115"/>
    </row>
    <row r="57" s="2" customFormat="1" ht="15" hidden="1" customHeight="1" spans="1:51">
      <c r="A57" s="52"/>
      <c r="B57" s="46" t="s">
        <v>300</v>
      </c>
      <c r="C57" s="15" t="s">
        <v>301</v>
      </c>
      <c r="D57" s="24" t="s">
        <v>302</v>
      </c>
      <c r="E57" s="15"/>
      <c r="F57" s="39"/>
      <c r="G57" s="43" t="s">
        <v>144</v>
      </c>
      <c r="H57" s="43"/>
      <c r="I57" s="44">
        <v>13816067983</v>
      </c>
      <c r="J57" s="132" t="s">
        <v>303</v>
      </c>
      <c r="K57" s="44" t="s">
        <v>304</v>
      </c>
      <c r="L57" s="15"/>
      <c r="M57" s="15"/>
      <c r="N57" s="67">
        <f t="shared" si="25"/>
        <v>0</v>
      </c>
      <c r="O57" s="32"/>
      <c r="P57" s="32"/>
      <c r="Q57" s="80"/>
      <c r="R57" s="95"/>
      <c r="S57" s="93"/>
      <c r="T57" s="94"/>
      <c r="U57" s="67"/>
      <c r="V57" s="67"/>
      <c r="W57" s="93"/>
      <c r="X57" s="94"/>
      <c r="Y57" s="14"/>
      <c r="Z57" s="67"/>
      <c r="AA57" s="94"/>
      <c r="AB57" s="94"/>
      <c r="AC57" s="67"/>
      <c r="AD57" s="67"/>
      <c r="AE57" s="94" t="e">
        <f>AD57/AC57</f>
        <v>#DIV/0!</v>
      </c>
      <c r="AF57" s="94">
        <v>0.1</v>
      </c>
      <c r="AG57" s="15"/>
      <c r="AH57" s="95"/>
      <c r="AI57" s="94" t="e">
        <f>AH57/AG57</f>
        <v>#DIV/0!</v>
      </c>
      <c r="AJ57" s="94">
        <v>0.1</v>
      </c>
      <c r="AK57" s="95"/>
      <c r="AL57" s="94"/>
      <c r="AM57" s="95"/>
      <c r="AN57" s="94"/>
      <c r="AO57" s="95"/>
      <c r="AP57" s="95"/>
      <c r="AQ57" s="67">
        <f t="shared" si="28"/>
        <v>0</v>
      </c>
      <c r="AR57" s="67">
        <f t="shared" si="29"/>
        <v>0</v>
      </c>
      <c r="AS57" s="67">
        <f t="shared" si="30"/>
        <v>0</v>
      </c>
      <c r="AT57" s="67"/>
      <c r="AU57" s="67"/>
      <c r="AV57" s="67">
        <f t="shared" si="31"/>
        <v>0</v>
      </c>
      <c r="AW57" s="111" t="e">
        <f t="shared" si="38"/>
        <v>#DIV/0!</v>
      </c>
      <c r="AX57" s="112"/>
      <c r="AY57" s="115"/>
    </row>
    <row r="58" s="2" customFormat="1" ht="15" hidden="1" customHeight="1" spans="1:51">
      <c r="A58" s="53"/>
      <c r="B58" s="54" t="s">
        <v>305</v>
      </c>
      <c r="C58" s="43" t="s">
        <v>40</v>
      </c>
      <c r="D58" s="55" t="s">
        <v>306</v>
      </c>
      <c r="E58" s="43" t="s">
        <v>42</v>
      </c>
      <c r="F58" s="56"/>
      <c r="G58" s="43"/>
      <c r="H58" s="43"/>
      <c r="I58" s="54">
        <v>13764915944</v>
      </c>
      <c r="J58" s="54" t="s">
        <v>307</v>
      </c>
      <c r="K58" s="15" t="s">
        <v>308</v>
      </c>
      <c r="L58" s="15"/>
      <c r="M58" s="15"/>
      <c r="N58" s="67">
        <f t="shared" si="25"/>
        <v>0</v>
      </c>
      <c r="O58" s="33"/>
      <c r="P58" s="33"/>
      <c r="Q58" s="15"/>
      <c r="R58" s="95"/>
      <c r="S58" s="93"/>
      <c r="T58" s="94"/>
      <c r="U58" s="67"/>
      <c r="V58" s="67"/>
      <c r="W58" s="93" t="e">
        <f t="shared" si="37"/>
        <v>#DIV/0!</v>
      </c>
      <c r="X58" s="94">
        <v>0.1</v>
      </c>
      <c r="Y58" s="14"/>
      <c r="Z58" s="67"/>
      <c r="AA58" s="93" t="e">
        <f>Z58/Y58</f>
        <v>#DIV/0!</v>
      </c>
      <c r="AB58" s="94">
        <v>0.1</v>
      </c>
      <c r="AC58" s="67"/>
      <c r="AD58" s="67"/>
      <c r="AE58" s="94"/>
      <c r="AF58" s="94"/>
      <c r="AG58" s="15"/>
      <c r="AH58" s="95"/>
      <c r="AI58" s="94"/>
      <c r="AJ58" s="94"/>
      <c r="AK58" s="95"/>
      <c r="AL58" s="94"/>
      <c r="AM58" s="95"/>
      <c r="AN58" s="94"/>
      <c r="AO58" s="95"/>
      <c r="AP58" s="95"/>
      <c r="AQ58" s="67">
        <f t="shared" si="28"/>
        <v>0</v>
      </c>
      <c r="AR58" s="67">
        <f t="shared" si="29"/>
        <v>0</v>
      </c>
      <c r="AS58" s="67">
        <f t="shared" si="30"/>
        <v>0</v>
      </c>
      <c r="AT58" s="67"/>
      <c r="AU58" s="67"/>
      <c r="AV58" s="67">
        <f t="shared" si="31"/>
        <v>0</v>
      </c>
      <c r="AW58" s="111" t="e">
        <f t="shared" si="38"/>
        <v>#DIV/0!</v>
      </c>
      <c r="AX58" s="112"/>
      <c r="AY58" s="115"/>
    </row>
    <row r="59" s="2" customFormat="1" ht="15" customHeight="1" spans="1:51">
      <c r="A59" s="26" t="s">
        <v>309</v>
      </c>
      <c r="B59" s="46" t="s">
        <v>310</v>
      </c>
      <c r="C59" s="15" t="s">
        <v>53</v>
      </c>
      <c r="D59" s="24" t="s">
        <v>311</v>
      </c>
      <c r="E59" s="43" t="s">
        <v>42</v>
      </c>
      <c r="F59" s="39"/>
      <c r="G59" s="43" t="s">
        <v>312</v>
      </c>
      <c r="H59" s="15"/>
      <c r="I59" s="75">
        <v>13801967947</v>
      </c>
      <c r="J59" s="76" t="s">
        <v>313</v>
      </c>
      <c r="K59" s="15" t="s">
        <v>314</v>
      </c>
      <c r="L59" s="15"/>
      <c r="M59" s="15"/>
      <c r="N59" s="67">
        <f t="shared" si="25"/>
        <v>0</v>
      </c>
      <c r="O59" s="15"/>
      <c r="P59" s="80"/>
      <c r="Q59" s="15"/>
      <c r="R59" s="95"/>
      <c r="S59" s="93"/>
      <c r="T59" s="94"/>
      <c r="U59" s="67"/>
      <c r="V59" s="67"/>
      <c r="W59" s="93" t="e">
        <f t="shared" si="37"/>
        <v>#DIV/0!</v>
      </c>
      <c r="X59" s="94" t="e">
        <f>IF(W59&gt;=100%,"6%",IF(W59&lt;100%,"5%"))</f>
        <v>#DIV/0!</v>
      </c>
      <c r="Y59" s="14"/>
      <c r="Z59" s="67"/>
      <c r="AA59" s="93"/>
      <c r="AB59" s="94"/>
      <c r="AC59" s="67"/>
      <c r="AD59" s="67"/>
      <c r="AE59" s="94"/>
      <c r="AF59" s="94"/>
      <c r="AG59" s="15"/>
      <c r="AH59" s="95"/>
      <c r="AI59" s="94"/>
      <c r="AJ59" s="94"/>
      <c r="AK59" s="95"/>
      <c r="AL59" s="94"/>
      <c r="AM59" s="95"/>
      <c r="AN59" s="94"/>
      <c r="AO59" s="95">
        <v>2300</v>
      </c>
      <c r="AP59" s="95"/>
      <c r="AQ59" s="67" t="e">
        <f t="shared" si="28"/>
        <v>#DIV/0!</v>
      </c>
      <c r="AR59" s="67">
        <f t="shared" si="29"/>
        <v>0</v>
      </c>
      <c r="AS59" s="67" t="e">
        <f t="shared" si="30"/>
        <v>#DIV/0!</v>
      </c>
      <c r="AT59" s="67"/>
      <c r="AU59" s="67"/>
      <c r="AV59" s="67" t="e">
        <f t="shared" si="31"/>
        <v>#DIV/0!</v>
      </c>
      <c r="AW59" s="111" t="e">
        <f t="shared" si="38"/>
        <v>#DIV/0!</v>
      </c>
      <c r="AX59" s="112"/>
      <c r="AY59" s="115"/>
    </row>
    <row r="60" ht="15" customHeight="1" spans="1:51">
      <c r="A60" s="57" t="s">
        <v>315</v>
      </c>
      <c r="B60" s="14" t="s">
        <v>316</v>
      </c>
      <c r="C60" s="14" t="s">
        <v>53</v>
      </c>
      <c r="D60" s="24" t="s">
        <v>317</v>
      </c>
      <c r="E60" s="14" t="s">
        <v>42</v>
      </c>
      <c r="F60" s="15" t="s">
        <v>43</v>
      </c>
      <c r="G60" s="25" t="s">
        <v>278</v>
      </c>
      <c r="H60" s="25"/>
      <c r="I60" s="71">
        <v>18655059309</v>
      </c>
      <c r="J60" s="68" t="s">
        <v>318</v>
      </c>
      <c r="K60" s="15" t="s">
        <v>319</v>
      </c>
      <c r="L60" s="15"/>
      <c r="M60" s="15"/>
      <c r="N60" s="67">
        <f t="shared" si="25"/>
        <v>0</v>
      </c>
      <c r="O60" s="32"/>
      <c r="P60" s="15"/>
      <c r="Q60" s="15"/>
      <c r="R60" s="95"/>
      <c r="S60" s="93"/>
      <c r="T60" s="94"/>
      <c r="U60" s="67"/>
      <c r="V60" s="67"/>
      <c r="W60" s="93" t="e">
        <f t="shared" si="37"/>
        <v>#DIV/0!</v>
      </c>
      <c r="X60" s="94" t="e">
        <f>IF(W60&gt;=100%,"6%",IF(W60&lt;100%,"5%"))</f>
        <v>#DIV/0!</v>
      </c>
      <c r="Y60" s="67"/>
      <c r="Z60" s="67"/>
      <c r="AA60" s="93" t="e">
        <f>Z60/Y60</f>
        <v>#DIV/0!</v>
      </c>
      <c r="AB60" s="94" t="e">
        <f>IF(AA60&gt;=100%,"5%",IF(AA60&lt;100%,"3%"))</f>
        <v>#DIV/0!</v>
      </c>
      <c r="AC60" s="67"/>
      <c r="AD60" s="95"/>
      <c r="AE60" s="100"/>
      <c r="AF60" s="100"/>
      <c r="AG60" s="15"/>
      <c r="AH60" s="95"/>
      <c r="AI60" s="94" t="e">
        <f>AH60/AG60</f>
        <v>#DIV/0!</v>
      </c>
      <c r="AJ60" s="94">
        <v>0.05</v>
      </c>
      <c r="AK60" s="95"/>
      <c r="AL60" s="100"/>
      <c r="AM60" s="95"/>
      <c r="AN60" s="100"/>
      <c r="AO60" s="95">
        <v>2300</v>
      </c>
      <c r="AP60" s="95">
        <v>153.333</v>
      </c>
      <c r="AQ60" s="67" t="e">
        <f t="shared" si="28"/>
        <v>#DIV/0!</v>
      </c>
      <c r="AR60" s="67">
        <f t="shared" si="29"/>
        <v>0</v>
      </c>
      <c r="AS60" s="67" t="e">
        <f t="shared" si="30"/>
        <v>#DIV/0!</v>
      </c>
      <c r="AT60" s="67"/>
      <c r="AU60" s="67"/>
      <c r="AV60" s="67" t="e">
        <f t="shared" si="31"/>
        <v>#DIV/0!</v>
      </c>
      <c r="AW60" s="111" t="e">
        <f t="shared" ref="AW60:AW68" si="39">AS60/N60</f>
        <v>#DIV/0!</v>
      </c>
      <c r="AX60" s="116"/>
      <c r="AY60" s="110"/>
    </row>
    <row r="61" ht="15" customHeight="1" spans="1:51">
      <c r="A61" s="58"/>
      <c r="B61" s="14" t="s">
        <v>320</v>
      </c>
      <c r="C61" s="14" t="s">
        <v>53</v>
      </c>
      <c r="D61" s="24" t="s">
        <v>321</v>
      </c>
      <c r="E61" s="14" t="s">
        <v>55</v>
      </c>
      <c r="F61" s="15" t="s">
        <v>132</v>
      </c>
      <c r="G61" s="18" t="s">
        <v>248</v>
      </c>
      <c r="H61" s="18"/>
      <c r="I61" s="14">
        <v>13564896895</v>
      </c>
      <c r="J61" s="68" t="s">
        <v>322</v>
      </c>
      <c r="K61" s="15" t="s">
        <v>323</v>
      </c>
      <c r="L61" s="15"/>
      <c r="M61" s="15"/>
      <c r="N61" s="67">
        <f t="shared" si="25"/>
        <v>0</v>
      </c>
      <c r="O61" s="32"/>
      <c r="P61" s="15"/>
      <c r="Q61" s="15"/>
      <c r="R61" s="95"/>
      <c r="S61" s="93"/>
      <c r="T61" s="94"/>
      <c r="U61" s="67"/>
      <c r="V61" s="67"/>
      <c r="W61" s="93" t="e">
        <f t="shared" si="37"/>
        <v>#DIV/0!</v>
      </c>
      <c r="X61" s="94" t="e">
        <f>IF(W61&gt;=100%,"6%",IF(W61&lt;100%,"5%"))</f>
        <v>#DIV/0!</v>
      </c>
      <c r="Y61" s="67"/>
      <c r="Z61" s="67"/>
      <c r="AA61" s="93" t="e">
        <f>Z61/Y61</f>
        <v>#DIV/0!</v>
      </c>
      <c r="AB61" s="94" t="e">
        <f>IF(AA61&gt;=100%,"5%",IF(AA61&lt;100%,"3%"))</f>
        <v>#DIV/0!</v>
      </c>
      <c r="AC61" s="67"/>
      <c r="AD61" s="67"/>
      <c r="AE61" s="94"/>
      <c r="AF61" s="94"/>
      <c r="AG61" s="15"/>
      <c r="AH61" s="95"/>
      <c r="AI61" s="94" t="e">
        <f>AH61/AG61</f>
        <v>#DIV/0!</v>
      </c>
      <c r="AJ61" s="94" t="e">
        <f t="shared" ref="AJ61:AJ65" si="40">IF(AI61&gt;=100%,"6%",IF(AI61&lt;100%,"4%"))</f>
        <v>#DIV/0!</v>
      </c>
      <c r="AK61" s="95"/>
      <c r="AL61" s="94"/>
      <c r="AM61" s="95"/>
      <c r="AN61" s="94"/>
      <c r="AO61" s="95">
        <v>2300</v>
      </c>
      <c r="AP61" s="95">
        <v>88.4615</v>
      </c>
      <c r="AQ61" s="67" t="e">
        <f t="shared" si="28"/>
        <v>#DIV/0!</v>
      </c>
      <c r="AR61" s="67">
        <f t="shared" si="29"/>
        <v>0</v>
      </c>
      <c r="AS61" s="67" t="e">
        <f t="shared" si="30"/>
        <v>#DIV/0!</v>
      </c>
      <c r="AT61" s="67">
        <v>410</v>
      </c>
      <c r="AU61" s="67"/>
      <c r="AV61" s="67" t="e">
        <f t="shared" si="31"/>
        <v>#DIV/0!</v>
      </c>
      <c r="AW61" s="111" t="e">
        <f t="shared" si="39"/>
        <v>#DIV/0!</v>
      </c>
      <c r="AX61" s="116"/>
      <c r="AY61" s="110"/>
    </row>
    <row r="62" ht="15" customHeight="1" spans="1:51">
      <c r="A62" s="58"/>
      <c r="B62" s="13" t="s">
        <v>324</v>
      </c>
      <c r="C62" s="14" t="s">
        <v>53</v>
      </c>
      <c r="D62" s="24" t="s">
        <v>317</v>
      </c>
      <c r="E62" s="13" t="s">
        <v>42</v>
      </c>
      <c r="F62" s="15" t="s">
        <v>43</v>
      </c>
      <c r="G62" s="18" t="s">
        <v>273</v>
      </c>
      <c r="H62" s="18"/>
      <c r="I62" s="14">
        <v>15801818835</v>
      </c>
      <c r="J62" s="68" t="s">
        <v>325</v>
      </c>
      <c r="K62" s="15" t="s">
        <v>326</v>
      </c>
      <c r="L62" s="15"/>
      <c r="M62" s="15"/>
      <c r="N62" s="67">
        <f t="shared" si="25"/>
        <v>0</v>
      </c>
      <c r="O62" s="32"/>
      <c r="P62" s="15"/>
      <c r="Q62" s="15"/>
      <c r="R62" s="95"/>
      <c r="S62" s="93"/>
      <c r="T62" s="94"/>
      <c r="U62" s="67"/>
      <c r="V62" s="67"/>
      <c r="W62" s="93" t="e">
        <f t="shared" si="37"/>
        <v>#DIV/0!</v>
      </c>
      <c r="X62" s="94" t="e">
        <f>IF(W62&gt;=100%,"6%",IF(W62&lt;100%,"5%"))</f>
        <v>#DIV/0!</v>
      </c>
      <c r="Y62" s="67"/>
      <c r="Z62" s="67"/>
      <c r="AA62" s="93"/>
      <c r="AB62" s="94"/>
      <c r="AC62" s="67"/>
      <c r="AD62" s="67"/>
      <c r="AE62" s="94"/>
      <c r="AF62" s="94"/>
      <c r="AG62" s="15"/>
      <c r="AH62" s="95"/>
      <c r="AI62" s="94" t="e">
        <f>AH62/AG62</f>
        <v>#DIV/0!</v>
      </c>
      <c r="AJ62" s="94" t="e">
        <f t="shared" si="40"/>
        <v>#DIV/0!</v>
      </c>
      <c r="AK62" s="95"/>
      <c r="AL62" s="94"/>
      <c r="AM62" s="95"/>
      <c r="AN62" s="94"/>
      <c r="AO62" s="95">
        <v>2300</v>
      </c>
      <c r="AP62" s="95">
        <f>2300/15</f>
        <v>153.333333333333</v>
      </c>
      <c r="AQ62" s="67"/>
      <c r="AR62" s="67">
        <f t="shared" si="29"/>
        <v>0</v>
      </c>
      <c r="AS62" s="67">
        <f t="shared" si="30"/>
        <v>2300</v>
      </c>
      <c r="AT62" s="67"/>
      <c r="AU62" s="67"/>
      <c r="AV62" s="67">
        <f t="shared" si="31"/>
        <v>2300</v>
      </c>
      <c r="AW62" s="111" t="e">
        <f t="shared" si="39"/>
        <v>#DIV/0!</v>
      </c>
      <c r="AX62" s="116"/>
      <c r="AY62" s="110"/>
    </row>
    <row r="63" ht="15" customHeight="1" spans="1:51">
      <c r="A63" s="58"/>
      <c r="B63" s="13" t="s">
        <v>327</v>
      </c>
      <c r="C63" s="14" t="s">
        <v>53</v>
      </c>
      <c r="D63" s="59" t="s">
        <v>328</v>
      </c>
      <c r="E63" s="13" t="s">
        <v>42</v>
      </c>
      <c r="F63" s="15" t="s">
        <v>43</v>
      </c>
      <c r="G63" s="18" t="s">
        <v>181</v>
      </c>
      <c r="H63" s="18"/>
      <c r="I63" s="14">
        <v>13795398561</v>
      </c>
      <c r="J63" s="68" t="s">
        <v>329</v>
      </c>
      <c r="K63" s="15" t="s">
        <v>330</v>
      </c>
      <c r="L63" s="15"/>
      <c r="M63" s="15"/>
      <c r="N63" s="67">
        <f t="shared" si="25"/>
        <v>0</v>
      </c>
      <c r="O63" s="32"/>
      <c r="P63" s="15"/>
      <c r="Q63" s="15"/>
      <c r="R63" s="95"/>
      <c r="S63" s="93" t="e">
        <f>R63/Q63</f>
        <v>#DIV/0!</v>
      </c>
      <c r="T63" s="94">
        <v>0.2</v>
      </c>
      <c r="U63" s="67"/>
      <c r="V63" s="67"/>
      <c r="W63" s="93"/>
      <c r="X63" s="94"/>
      <c r="Y63" s="67"/>
      <c r="Z63" s="67"/>
      <c r="AA63" s="93"/>
      <c r="AB63" s="94"/>
      <c r="AC63" s="67"/>
      <c r="AD63" s="67"/>
      <c r="AE63" s="94"/>
      <c r="AF63" s="94"/>
      <c r="AG63" s="15"/>
      <c r="AH63" s="95"/>
      <c r="AI63" s="94"/>
      <c r="AJ63" s="94"/>
      <c r="AK63" s="95"/>
      <c r="AL63" s="94"/>
      <c r="AM63" s="95"/>
      <c r="AN63" s="94"/>
      <c r="AO63" s="95"/>
      <c r="AP63" s="95"/>
      <c r="AQ63" s="67">
        <f t="shared" ref="AQ63:AQ68" si="41">R63*T63+V63*X63+Z63*AB63+AK63*AL63+AD63*AF63+AH63*AJ63+AM63*AN63</f>
        <v>0</v>
      </c>
      <c r="AR63" s="67">
        <f t="shared" si="29"/>
        <v>0</v>
      </c>
      <c r="AS63" s="67">
        <f t="shared" si="30"/>
        <v>0</v>
      </c>
      <c r="AT63" s="67"/>
      <c r="AU63" s="67"/>
      <c r="AV63" s="67">
        <f t="shared" si="31"/>
        <v>0</v>
      </c>
      <c r="AW63" s="111" t="e">
        <f t="shared" si="39"/>
        <v>#DIV/0!</v>
      </c>
      <c r="AX63" s="116"/>
      <c r="AY63" s="110"/>
    </row>
    <row r="64" ht="15" hidden="1" customHeight="1" spans="1:51">
      <c r="A64" s="60"/>
      <c r="B64" s="14" t="s">
        <v>331</v>
      </c>
      <c r="C64" s="14" t="s">
        <v>40</v>
      </c>
      <c r="D64" s="24" t="s">
        <v>332</v>
      </c>
      <c r="E64" s="14" t="s">
        <v>42</v>
      </c>
      <c r="F64" s="15" t="s">
        <v>43</v>
      </c>
      <c r="G64" s="18" t="s">
        <v>144</v>
      </c>
      <c r="H64" s="18"/>
      <c r="I64" s="14">
        <v>18326726028</v>
      </c>
      <c r="J64" s="68" t="s">
        <v>333</v>
      </c>
      <c r="K64" s="75" t="s">
        <v>334</v>
      </c>
      <c r="L64" s="15"/>
      <c r="M64" s="15"/>
      <c r="N64" s="67">
        <f t="shared" si="25"/>
        <v>0</v>
      </c>
      <c r="O64" s="33"/>
      <c r="P64" s="15"/>
      <c r="Q64" s="15"/>
      <c r="R64" s="95"/>
      <c r="S64" s="93"/>
      <c r="T64" s="94"/>
      <c r="U64" s="67"/>
      <c r="V64" s="67"/>
      <c r="W64" s="94"/>
      <c r="X64" s="94"/>
      <c r="Y64" s="67"/>
      <c r="Z64" s="67"/>
      <c r="AA64" s="94"/>
      <c r="AB64" s="94"/>
      <c r="AC64" s="67"/>
      <c r="AD64" s="67"/>
      <c r="AE64" s="94" t="e">
        <f t="shared" ref="AE64:AE66" si="42">AD64/AC64</f>
        <v>#DIV/0!</v>
      </c>
      <c r="AF64" s="94">
        <v>0.05</v>
      </c>
      <c r="AG64" s="15"/>
      <c r="AH64" s="95"/>
      <c r="AI64" s="94"/>
      <c r="AJ64" s="94"/>
      <c r="AK64" s="95"/>
      <c r="AL64" s="94"/>
      <c r="AM64" s="95"/>
      <c r="AN64" s="94"/>
      <c r="AO64" s="95">
        <v>1200</v>
      </c>
      <c r="AP64" s="95"/>
      <c r="AQ64" s="67">
        <f t="shared" si="41"/>
        <v>0</v>
      </c>
      <c r="AR64" s="67">
        <f t="shared" si="29"/>
        <v>0</v>
      </c>
      <c r="AS64" s="67">
        <f t="shared" si="30"/>
        <v>1200</v>
      </c>
      <c r="AT64" s="67"/>
      <c r="AU64" s="67"/>
      <c r="AV64" s="67">
        <f t="shared" si="31"/>
        <v>1200</v>
      </c>
      <c r="AW64" s="111" t="e">
        <f t="shared" si="39"/>
        <v>#DIV/0!</v>
      </c>
      <c r="AX64" s="116"/>
      <c r="AY64" s="110"/>
    </row>
    <row r="65" ht="15" customHeight="1" spans="1:51">
      <c r="A65" s="26" t="s">
        <v>335</v>
      </c>
      <c r="B65" s="117" t="s">
        <v>336</v>
      </c>
      <c r="C65" s="118" t="s">
        <v>53</v>
      </c>
      <c r="D65" s="24" t="s">
        <v>317</v>
      </c>
      <c r="E65" s="119" t="s">
        <v>42</v>
      </c>
      <c r="F65" s="119" t="s">
        <v>43</v>
      </c>
      <c r="G65" s="120" t="s">
        <v>337</v>
      </c>
      <c r="H65" s="121"/>
      <c r="I65" s="27">
        <v>15026919370</v>
      </c>
      <c r="J65" s="70" t="s">
        <v>338</v>
      </c>
      <c r="K65" s="125" t="s">
        <v>339</v>
      </c>
      <c r="L65" s="27"/>
      <c r="M65" s="27"/>
      <c r="N65" s="67">
        <f t="shared" si="25"/>
        <v>0</v>
      </c>
      <c r="O65" s="15"/>
      <c r="P65" s="32"/>
      <c r="Q65" s="27"/>
      <c r="R65" s="96"/>
      <c r="S65" s="93"/>
      <c r="T65" s="128"/>
      <c r="U65" s="67"/>
      <c r="V65" s="129"/>
      <c r="W65" s="93" t="e">
        <f t="shared" ref="W65:W67" si="43">V65/U65</f>
        <v>#DIV/0!</v>
      </c>
      <c r="X65" s="94" t="e">
        <f>IF(W65&gt;=100%,"6%",IF(W65&lt;100%,"5%"))</f>
        <v>#DIV/0!</v>
      </c>
      <c r="Y65" s="14"/>
      <c r="Z65" s="129"/>
      <c r="AA65" s="93" t="e">
        <f t="shared" ref="AA65:AA67" si="44">Z65/Y65</f>
        <v>#DIV/0!</v>
      </c>
      <c r="AB65" s="94" t="e">
        <f>IF(AA65&gt;=100%,"5%",IF(AA65&lt;100%,"3%"))</f>
        <v>#DIV/0!</v>
      </c>
      <c r="AC65" s="67"/>
      <c r="AD65" s="129"/>
      <c r="AE65" s="94" t="e">
        <f t="shared" si="42"/>
        <v>#DIV/0!</v>
      </c>
      <c r="AF65" s="94" t="e">
        <f>IF(AE65&gt;=100%,"6%",IF(AE65&lt;100%,"4%"))</f>
        <v>#DIV/0!</v>
      </c>
      <c r="AG65" s="14"/>
      <c r="AH65" s="96"/>
      <c r="AI65" s="94" t="e">
        <f t="shared" ref="AI65:AI68" si="45">AH65/AG65</f>
        <v>#DIV/0!</v>
      </c>
      <c r="AJ65" s="94" t="e">
        <f t="shared" si="40"/>
        <v>#DIV/0!</v>
      </c>
      <c r="AK65" s="95"/>
      <c r="AL65" s="128"/>
      <c r="AM65" s="96"/>
      <c r="AN65" s="99">
        <v>0.1</v>
      </c>
      <c r="AO65" s="96">
        <v>2300</v>
      </c>
      <c r="AP65" s="96">
        <f>2300/15</f>
        <v>153.333333333333</v>
      </c>
      <c r="AQ65" s="67" t="e">
        <f t="shared" si="41"/>
        <v>#DIV/0!</v>
      </c>
      <c r="AR65" s="67">
        <f t="shared" si="29"/>
        <v>0</v>
      </c>
      <c r="AS65" s="67" t="e">
        <f t="shared" si="30"/>
        <v>#DIV/0!</v>
      </c>
      <c r="AT65" s="129"/>
      <c r="AU65" s="129"/>
      <c r="AV65" s="67" t="e">
        <f t="shared" si="31"/>
        <v>#DIV/0!</v>
      </c>
      <c r="AW65" s="111" t="e">
        <f t="shared" si="39"/>
        <v>#DIV/0!</v>
      </c>
      <c r="AX65" s="116"/>
      <c r="AY65" s="110"/>
    </row>
    <row r="66" ht="15" customHeight="1" spans="1:51">
      <c r="A66" s="15"/>
      <c r="B66" s="15" t="s">
        <v>340</v>
      </c>
      <c r="C66" s="15" t="s">
        <v>53</v>
      </c>
      <c r="D66" s="122" t="s">
        <v>341</v>
      </c>
      <c r="E66" s="15" t="s">
        <v>42</v>
      </c>
      <c r="F66" s="119" t="s">
        <v>43</v>
      </c>
      <c r="G66" s="15" t="s">
        <v>342</v>
      </c>
      <c r="H66" s="15"/>
      <c r="I66" s="27">
        <v>13524008269</v>
      </c>
      <c r="J66" s="70" t="s">
        <v>67</v>
      </c>
      <c r="K66" s="15" t="s">
        <v>343</v>
      </c>
      <c r="L66" s="15"/>
      <c r="M66" s="15"/>
      <c r="N66" s="67">
        <f t="shared" si="25"/>
        <v>0</v>
      </c>
      <c r="O66" s="15"/>
      <c r="P66" s="33"/>
      <c r="Q66" s="15"/>
      <c r="R66" s="95"/>
      <c r="S66" s="93"/>
      <c r="T66" s="128"/>
      <c r="U66" s="67"/>
      <c r="V66" s="129"/>
      <c r="W66" s="93" t="e">
        <f t="shared" si="43"/>
        <v>#DIV/0!</v>
      </c>
      <c r="X66" s="94">
        <v>0.2</v>
      </c>
      <c r="Y66" s="14"/>
      <c r="Z66" s="129"/>
      <c r="AA66" s="93" t="e">
        <f t="shared" si="44"/>
        <v>#DIV/0!</v>
      </c>
      <c r="AB66" s="94">
        <v>0.1</v>
      </c>
      <c r="AC66" s="67"/>
      <c r="AD66" s="129"/>
      <c r="AE66" s="94" t="e">
        <f t="shared" si="42"/>
        <v>#DIV/0!</v>
      </c>
      <c r="AF66" s="94">
        <v>0.1</v>
      </c>
      <c r="AG66" s="14"/>
      <c r="AH66" s="95"/>
      <c r="AI66" s="128" t="e">
        <f t="shared" si="45"/>
        <v>#DIV/0!</v>
      </c>
      <c r="AJ66" s="128">
        <v>0.1</v>
      </c>
      <c r="AK66" s="95"/>
      <c r="AL66" s="128"/>
      <c r="AM66" s="95"/>
      <c r="AN66" s="94">
        <v>0.1</v>
      </c>
      <c r="AO66" s="95"/>
      <c r="AP66" s="95"/>
      <c r="AQ66" s="67">
        <f t="shared" si="41"/>
        <v>0</v>
      </c>
      <c r="AR66" s="67">
        <f t="shared" si="29"/>
        <v>0</v>
      </c>
      <c r="AS66" s="67">
        <f t="shared" si="30"/>
        <v>0</v>
      </c>
      <c r="AT66" s="129"/>
      <c r="AU66" s="129"/>
      <c r="AV66" s="67">
        <f t="shared" si="31"/>
        <v>0</v>
      </c>
      <c r="AW66" s="111" t="e">
        <f t="shared" si="39"/>
        <v>#DIV/0!</v>
      </c>
      <c r="AX66" s="116"/>
      <c r="AY66" s="110"/>
    </row>
    <row r="67" ht="15" customHeight="1" spans="1:51">
      <c r="A67" s="26" t="s">
        <v>344</v>
      </c>
      <c r="B67" s="15" t="s">
        <v>345</v>
      </c>
      <c r="C67" s="15" t="s">
        <v>53</v>
      </c>
      <c r="D67" s="123" t="s">
        <v>346</v>
      </c>
      <c r="E67" s="119" t="s">
        <v>42</v>
      </c>
      <c r="F67" s="119" t="s">
        <v>43</v>
      </c>
      <c r="G67" s="28"/>
      <c r="H67" s="28"/>
      <c r="I67" s="119">
        <v>15221337956</v>
      </c>
      <c r="J67" s="126" t="s">
        <v>347</v>
      </c>
      <c r="K67" s="127" t="s">
        <v>348</v>
      </c>
      <c r="L67" s="15"/>
      <c r="M67" s="127"/>
      <c r="N67" s="67">
        <f t="shared" si="25"/>
        <v>0</v>
      </c>
      <c r="O67" s="119"/>
      <c r="P67" s="127"/>
      <c r="Q67" s="127"/>
      <c r="R67" s="129"/>
      <c r="S67" s="93" t="e">
        <f>R67/Q67</f>
        <v>#DIV/0!</v>
      </c>
      <c r="T67" s="94" t="e">
        <f>IF(S67&gt;=100%,"6%",IF(S67&lt;100%,"4%"))</f>
        <v>#DIV/0!</v>
      </c>
      <c r="U67" s="129"/>
      <c r="V67" s="129"/>
      <c r="W67" s="93" t="e">
        <f t="shared" si="43"/>
        <v>#DIV/0!</v>
      </c>
      <c r="X67" s="94" t="e">
        <f>IF(W67&gt;=100%,"6%",IF(W67&lt;100%,"5%"))</f>
        <v>#DIV/0!</v>
      </c>
      <c r="Y67" s="14"/>
      <c r="Z67" s="129"/>
      <c r="AA67" s="93" t="e">
        <f t="shared" si="44"/>
        <v>#DIV/0!</v>
      </c>
      <c r="AB67" s="94" t="e">
        <f>IF(AA67&gt;=100%,"5%",IF(AA67&lt;100%,"3%"))</f>
        <v>#DIV/0!</v>
      </c>
      <c r="AC67" s="67"/>
      <c r="AD67" s="129"/>
      <c r="AE67" s="128"/>
      <c r="AF67" s="128"/>
      <c r="AG67" s="14"/>
      <c r="AH67" s="129"/>
      <c r="AI67" s="128"/>
      <c r="AJ67" s="128"/>
      <c r="AK67" s="129"/>
      <c r="AL67" s="128"/>
      <c r="AM67" s="129"/>
      <c r="AN67" s="128"/>
      <c r="AO67" s="129">
        <v>2200</v>
      </c>
      <c r="AP67" s="129">
        <v>146.666</v>
      </c>
      <c r="AQ67" s="67" t="e">
        <f t="shared" si="41"/>
        <v>#DIV/0!</v>
      </c>
      <c r="AR67" s="67">
        <f t="shared" si="29"/>
        <v>0</v>
      </c>
      <c r="AS67" s="67" t="e">
        <f t="shared" si="30"/>
        <v>#DIV/0!</v>
      </c>
      <c r="AT67" s="129"/>
      <c r="AU67" s="129"/>
      <c r="AV67" s="67" t="e">
        <f t="shared" si="31"/>
        <v>#DIV/0!</v>
      </c>
      <c r="AW67" s="111" t="e">
        <f t="shared" si="39"/>
        <v>#DIV/0!</v>
      </c>
      <c r="AX67" s="116"/>
      <c r="AY67" s="110"/>
    </row>
    <row r="68" ht="15" customHeight="1" spans="1:51">
      <c r="A68" s="15"/>
      <c r="B68" s="119" t="s">
        <v>349</v>
      </c>
      <c r="C68" s="119" t="s">
        <v>53</v>
      </c>
      <c r="D68" s="123" t="s">
        <v>350</v>
      </c>
      <c r="E68" s="119" t="s">
        <v>42</v>
      </c>
      <c r="F68" s="119" t="s">
        <v>43</v>
      </c>
      <c r="G68" s="124" t="s">
        <v>120</v>
      </c>
      <c r="H68" s="124"/>
      <c r="I68" s="119">
        <v>13262710181</v>
      </c>
      <c r="J68" s="126" t="s">
        <v>351</v>
      </c>
      <c r="K68" s="127" t="s">
        <v>352</v>
      </c>
      <c r="L68" s="127"/>
      <c r="M68" s="127"/>
      <c r="N68" s="67">
        <f t="shared" si="25"/>
        <v>0</v>
      </c>
      <c r="O68" s="119"/>
      <c r="P68" s="127"/>
      <c r="Q68" s="127"/>
      <c r="R68" s="129"/>
      <c r="S68" s="93"/>
      <c r="T68" s="128"/>
      <c r="U68" s="129"/>
      <c r="V68" s="129"/>
      <c r="W68" s="93"/>
      <c r="X68" s="94"/>
      <c r="Y68" s="14"/>
      <c r="Z68" s="129"/>
      <c r="AA68" s="93"/>
      <c r="AB68" s="94"/>
      <c r="AC68" s="67"/>
      <c r="AD68" s="129"/>
      <c r="AE68" s="94" t="e">
        <f>AD68/AC68</f>
        <v>#DIV/0!</v>
      </c>
      <c r="AF68" s="94">
        <v>0.1</v>
      </c>
      <c r="AG68" s="14"/>
      <c r="AH68" s="129"/>
      <c r="AI68" s="94" t="e">
        <f t="shared" si="45"/>
        <v>#DIV/0!</v>
      </c>
      <c r="AJ68" s="94" t="e">
        <f>IF(AI68&gt;=100%,"6%",IF(AI68&lt;100%,"4%"))</f>
        <v>#DIV/0!</v>
      </c>
      <c r="AK68" s="129"/>
      <c r="AL68" s="128"/>
      <c r="AM68" s="129"/>
      <c r="AN68" s="94"/>
      <c r="AO68" s="129">
        <v>2250</v>
      </c>
      <c r="AP68" s="129">
        <v>150</v>
      </c>
      <c r="AQ68" s="67" t="e">
        <f t="shared" si="41"/>
        <v>#DIV/0!</v>
      </c>
      <c r="AR68" s="67">
        <f t="shared" si="29"/>
        <v>0</v>
      </c>
      <c r="AS68" s="67" t="e">
        <f t="shared" si="30"/>
        <v>#DIV/0!</v>
      </c>
      <c r="AT68" s="129">
        <v>410</v>
      </c>
      <c r="AU68" s="129"/>
      <c r="AV68" s="67" t="e">
        <f t="shared" si="31"/>
        <v>#DIV/0!</v>
      </c>
      <c r="AW68" s="111" t="e">
        <f t="shared" si="39"/>
        <v>#DIV/0!</v>
      </c>
      <c r="AX68" s="116"/>
      <c r="AY68" s="110"/>
    </row>
  </sheetData>
  <autoFilter ref="A3:AY68">
    <filterColumn colId="2">
      <customFilters>
        <customFilter operator="equal" val="专职"/>
      </customFilters>
    </filterColumn>
    <extLst/>
  </autoFilter>
  <mergeCells count="55">
    <mergeCell ref="A1:AN1"/>
    <mergeCell ref="A2:K2"/>
    <mergeCell ref="Q2:T2"/>
    <mergeCell ref="U2:X2"/>
    <mergeCell ref="Y2:AB2"/>
    <mergeCell ref="AC2:AF2"/>
    <mergeCell ref="AG2:AJ2"/>
    <mergeCell ref="AK2:AL2"/>
    <mergeCell ref="AM2:AN2"/>
    <mergeCell ref="AO2:AV2"/>
    <mergeCell ref="A4:A10"/>
    <mergeCell ref="A11:A16"/>
    <mergeCell ref="A17:A23"/>
    <mergeCell ref="A24:A27"/>
    <mergeCell ref="A28:A31"/>
    <mergeCell ref="A32:A37"/>
    <mergeCell ref="A38:A40"/>
    <mergeCell ref="A41:A45"/>
    <mergeCell ref="A46:A48"/>
    <mergeCell ref="A49:A53"/>
    <mergeCell ref="A54:A55"/>
    <mergeCell ref="A56:A58"/>
    <mergeCell ref="A60:A64"/>
    <mergeCell ref="A65:A66"/>
    <mergeCell ref="A67:A68"/>
    <mergeCell ref="O4:O10"/>
    <mergeCell ref="O11:O16"/>
    <mergeCell ref="O17:O23"/>
    <mergeCell ref="O24:O27"/>
    <mergeCell ref="O28:O31"/>
    <mergeCell ref="O32:O37"/>
    <mergeCell ref="O38:O40"/>
    <mergeCell ref="O41:O45"/>
    <mergeCell ref="O46:O48"/>
    <mergeCell ref="O49:O53"/>
    <mergeCell ref="O54:O55"/>
    <mergeCell ref="O56:O58"/>
    <mergeCell ref="O60:O64"/>
    <mergeCell ref="O65:O66"/>
    <mergeCell ref="O67:O68"/>
    <mergeCell ref="P4:P10"/>
    <mergeCell ref="P11:P16"/>
    <mergeCell ref="P17:P23"/>
    <mergeCell ref="P24:P27"/>
    <mergeCell ref="P28:P31"/>
    <mergeCell ref="P32:P37"/>
    <mergeCell ref="P38:P40"/>
    <mergeCell ref="P41:P45"/>
    <mergeCell ref="P46:P48"/>
    <mergeCell ref="P49:P53"/>
    <mergeCell ref="P54:P55"/>
    <mergeCell ref="P56:P58"/>
    <mergeCell ref="P60:P64"/>
    <mergeCell ref="P65:P66"/>
    <mergeCell ref="P67:P68"/>
  </mergeCells>
  <pageMargins left="0.75" right="0.75" top="1" bottom="1" header="0.511805555555556" footer="0.511805555555556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Founder</dc:creator>
  <cp:lastModifiedBy>11425</cp:lastModifiedBy>
  <dcterms:created xsi:type="dcterms:W3CDTF">2018-05-02T02:36:00Z</dcterms:created>
  <dcterms:modified xsi:type="dcterms:W3CDTF">2018-05-04T06:48:42Z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KSORubyTemplateID" linkTarget="0">
    <vt:lpwstr>1</vt:lpwstr>
  </property>
  <property fmtid="{D5CDD505-2E9C-101B-9397-08002B2CF9AE}" pid="4" name="KSOReadingLayout">
    <vt:bool>true</vt:bool>
  </property>
</Properties>
</file>