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I:\工作\丽洁\【人事】\【考勤、薪酬】\2018考勤、薪酬\2018年度内部及导购考勤、工资\2018年考勤系统拉单和导购工资数据\201804\"/>
    </mc:Choice>
  </mc:AlternateContent>
  <bookViews>
    <workbookView xWindow="0" yWindow="0" windowWidth="23895" windowHeight="10350"/>
  </bookViews>
  <sheets>
    <sheet name="Sheet1" sheetId="1" r:id="rId1"/>
  </sheets>
  <definedNames>
    <definedName name="_xlnm._FilterDatabase" localSheetId="0" hidden="1">Sheet1!$A$3:$AY$117</definedName>
  </definedNames>
  <calcPr calcId="152511"/>
</workbook>
</file>

<file path=xl/calcChain.xml><?xml version="1.0" encoding="utf-8"?>
<calcChain xmlns="http://schemas.openxmlformats.org/spreadsheetml/2006/main">
  <c r="N117" i="1" l="1"/>
  <c r="AO116" i="1"/>
  <c r="AN116" i="1"/>
  <c r="AQ116" i="1" s="1"/>
  <c r="AV116" i="1" s="1"/>
  <c r="AK116" i="1"/>
  <c r="N116" i="1"/>
  <c r="AP115" i="1"/>
  <c r="AO115" i="1"/>
  <c r="AN115" i="1"/>
  <c r="AQ115" i="1" s="1"/>
  <c r="AW115" i="1" s="1"/>
  <c r="AD115" i="1"/>
  <c r="AC115" i="1"/>
  <c r="Y115" i="1"/>
  <c r="Z115" i="1" s="1"/>
  <c r="N115" i="1"/>
  <c r="AQ114" i="1"/>
  <c r="AO114" i="1"/>
  <c r="AN114" i="1"/>
  <c r="AK114" i="1"/>
  <c r="N114" i="1"/>
  <c r="AO113" i="1"/>
  <c r="AH113" i="1"/>
  <c r="AG113" i="1"/>
  <c r="AD113" i="1"/>
  <c r="AC113" i="1"/>
  <c r="Z113" i="1"/>
  <c r="Y113" i="1"/>
  <c r="V113" i="1"/>
  <c r="AN113" i="1" s="1"/>
  <c r="U113" i="1"/>
  <c r="N113" i="1"/>
  <c r="AO112" i="1"/>
  <c r="AH112" i="1"/>
  <c r="AG112" i="1"/>
  <c r="AD112" i="1"/>
  <c r="AC112" i="1"/>
  <c r="Z112" i="1"/>
  <c r="Y112" i="1"/>
  <c r="V112" i="1"/>
  <c r="U112" i="1"/>
  <c r="N112" i="1"/>
  <c r="AP111" i="1"/>
  <c r="AO111" i="1"/>
  <c r="AG111" i="1"/>
  <c r="AH111" i="1" s="1"/>
  <c r="AN111" i="1" s="1"/>
  <c r="AQ111" i="1" s="1"/>
  <c r="N111" i="1"/>
  <c r="AP110" i="1"/>
  <c r="AO110" i="1"/>
  <c r="AL110" i="1"/>
  <c r="AN110" i="1" s="1"/>
  <c r="AQ110" i="1" s="1"/>
  <c r="AK110" i="1"/>
  <c r="N110" i="1"/>
  <c r="AV109" i="1"/>
  <c r="AO109" i="1"/>
  <c r="AL109" i="1"/>
  <c r="AK109" i="1"/>
  <c r="AH109" i="1"/>
  <c r="AG109" i="1"/>
  <c r="AD109" i="1"/>
  <c r="AC109" i="1"/>
  <c r="Z109" i="1"/>
  <c r="Y109" i="1"/>
  <c r="V109" i="1"/>
  <c r="AN109" i="1" s="1"/>
  <c r="AQ109" i="1" s="1"/>
  <c r="AW109" i="1" s="1"/>
  <c r="U109" i="1"/>
  <c r="N109" i="1"/>
  <c r="AO108" i="1"/>
  <c r="AH108" i="1"/>
  <c r="AG108" i="1"/>
  <c r="AD108" i="1"/>
  <c r="AC108" i="1"/>
  <c r="Z108" i="1"/>
  <c r="Y108" i="1"/>
  <c r="V108" i="1"/>
  <c r="AN108" i="1" s="1"/>
  <c r="AQ108" i="1" s="1"/>
  <c r="AW108" i="1" s="1"/>
  <c r="U108" i="1"/>
  <c r="N108" i="1"/>
  <c r="AP107" i="1"/>
  <c r="AO107" i="1"/>
  <c r="AG107" i="1"/>
  <c r="AH107" i="1" s="1"/>
  <c r="AC107" i="1"/>
  <c r="AD107" i="1" s="1"/>
  <c r="Y107" i="1"/>
  <c r="V107" i="1"/>
  <c r="AN107" i="1" s="1"/>
  <c r="AQ107" i="1" s="1"/>
  <c r="U107" i="1"/>
  <c r="N107" i="1"/>
  <c r="AP106" i="1"/>
  <c r="AQ106" i="1" s="1"/>
  <c r="AW106" i="1" s="1"/>
  <c r="AO106" i="1"/>
  <c r="AH106" i="1"/>
  <c r="AG106" i="1"/>
  <c r="AD106" i="1"/>
  <c r="AC106" i="1"/>
  <c r="Z106" i="1"/>
  <c r="Y106" i="1"/>
  <c r="V106" i="1"/>
  <c r="U106" i="1"/>
  <c r="N106" i="1"/>
  <c r="AO105" i="1"/>
  <c r="AN105" i="1"/>
  <c r="AQ105" i="1" s="1"/>
  <c r="AL105" i="1"/>
  <c r="AK105" i="1"/>
  <c r="N105" i="1"/>
  <c r="AO104" i="1"/>
  <c r="AG104" i="1"/>
  <c r="Y104" i="1"/>
  <c r="Z104" i="1" s="1"/>
  <c r="AN104" i="1" s="1"/>
  <c r="N104" i="1"/>
  <c r="AQ103" i="1"/>
  <c r="AP103" i="1"/>
  <c r="AO103" i="1"/>
  <c r="AD103" i="1"/>
  <c r="AC103" i="1"/>
  <c r="Z103" i="1"/>
  <c r="Y103" i="1"/>
  <c r="V103" i="1"/>
  <c r="AN103" i="1" s="1"/>
  <c r="U103" i="1"/>
  <c r="N103" i="1"/>
  <c r="AV102" i="1"/>
  <c r="AQ102" i="1"/>
  <c r="AW102" i="1" s="1"/>
  <c r="AO102" i="1"/>
  <c r="AN102" i="1"/>
  <c r="AK102" i="1"/>
  <c r="N102" i="1"/>
  <c r="AO101" i="1"/>
  <c r="AC101" i="1"/>
  <c r="AD101" i="1" s="1"/>
  <c r="Z101" i="1"/>
  <c r="Y101" i="1"/>
  <c r="U101" i="1"/>
  <c r="V101" i="1" s="1"/>
  <c r="N101" i="1"/>
  <c r="AQ100" i="1"/>
  <c r="AO100" i="1"/>
  <c r="AN100" i="1"/>
  <c r="AG100" i="1"/>
  <c r="N100" i="1"/>
  <c r="AO99" i="1"/>
  <c r="AD99" i="1"/>
  <c r="AC99" i="1"/>
  <c r="Z99" i="1"/>
  <c r="AN99" i="1" s="1"/>
  <c r="Y99" i="1"/>
  <c r="V99" i="1"/>
  <c r="U99" i="1"/>
  <c r="N99" i="1"/>
  <c r="AO98" i="1"/>
  <c r="AN98" i="1"/>
  <c r="AD98" i="1"/>
  <c r="AC98" i="1"/>
  <c r="Y98" i="1"/>
  <c r="U98" i="1"/>
  <c r="N98" i="1"/>
  <c r="AP97" i="1"/>
  <c r="AO97" i="1"/>
  <c r="AN97" i="1"/>
  <c r="AQ97" i="1" s="1"/>
  <c r="AW97" i="1" s="1"/>
  <c r="Z97" i="1"/>
  <c r="Y97" i="1"/>
  <c r="N97" i="1"/>
  <c r="AO95" i="1"/>
  <c r="AN95" i="1"/>
  <c r="AQ95" i="1" s="1"/>
  <c r="AV95" i="1" s="1"/>
  <c r="AH95" i="1"/>
  <c r="AG95" i="1"/>
  <c r="N95" i="1"/>
  <c r="AW94" i="1"/>
  <c r="AO94" i="1"/>
  <c r="AN94" i="1"/>
  <c r="AQ94" i="1" s="1"/>
  <c r="AV94" i="1" s="1"/>
  <c r="AK94" i="1"/>
  <c r="N94" i="1"/>
  <c r="AV93" i="1"/>
  <c r="AQ93" i="1"/>
  <c r="AW93" i="1" s="1"/>
  <c r="AP93" i="1"/>
  <c r="AO93" i="1"/>
  <c r="N93" i="1"/>
  <c r="AO92" i="1"/>
  <c r="AN92" i="1"/>
  <c r="AK92" i="1"/>
  <c r="N92" i="1"/>
  <c r="AO91" i="1"/>
  <c r="AN91" i="1"/>
  <c r="AQ91" i="1" s="1"/>
  <c r="AV91" i="1" s="1"/>
  <c r="AD91" i="1"/>
  <c r="AC91" i="1"/>
  <c r="U91" i="1"/>
  <c r="V91" i="1" s="1"/>
  <c r="N91" i="1"/>
  <c r="AO90" i="1"/>
  <c r="AG90" i="1"/>
  <c r="AH90" i="1" s="1"/>
  <c r="AD90" i="1"/>
  <c r="AC90" i="1"/>
  <c r="Y90" i="1"/>
  <c r="Z90" i="1" s="1"/>
  <c r="V90" i="1"/>
  <c r="U90" i="1"/>
  <c r="N90" i="1"/>
  <c r="AO89" i="1"/>
  <c r="AN89" i="1"/>
  <c r="AQ89" i="1" s="1"/>
  <c r="AV89" i="1" s="1"/>
  <c r="AH89" i="1"/>
  <c r="AG89" i="1"/>
  <c r="Y89" i="1"/>
  <c r="Z89" i="1" s="1"/>
  <c r="V89" i="1"/>
  <c r="U89" i="1"/>
  <c r="N89" i="1"/>
  <c r="AW88" i="1"/>
  <c r="AP88" i="1"/>
  <c r="AO88" i="1"/>
  <c r="AQ88" i="1" s="1"/>
  <c r="AV88" i="1" s="1"/>
  <c r="AL88" i="1"/>
  <c r="AK88" i="1"/>
  <c r="N88" i="1"/>
  <c r="AO87" i="1"/>
  <c r="AN87" i="1"/>
  <c r="AQ87" i="1" s="1"/>
  <c r="AV87" i="1" s="1"/>
  <c r="AG87" i="1"/>
  <c r="AC87" i="1"/>
  <c r="Y87" i="1"/>
  <c r="U87" i="1"/>
  <c r="N87" i="1"/>
  <c r="AQ86" i="1"/>
  <c r="AO86" i="1"/>
  <c r="AN86" i="1"/>
  <c r="AK86" i="1"/>
  <c r="AG86" i="1"/>
  <c r="N86" i="1"/>
  <c r="AO85" i="1"/>
  <c r="AC85" i="1"/>
  <c r="Z85" i="1"/>
  <c r="Y85" i="1"/>
  <c r="V85" i="1"/>
  <c r="AN85" i="1" s="1"/>
  <c r="AQ85" i="1" s="1"/>
  <c r="U85" i="1"/>
  <c r="N85" i="1"/>
  <c r="AO84" i="1"/>
  <c r="AL84" i="1"/>
  <c r="AK84" i="1"/>
  <c r="AH84" i="1"/>
  <c r="AG84" i="1"/>
  <c r="AC84" i="1"/>
  <c r="Y84" i="1"/>
  <c r="Z84" i="1" s="1"/>
  <c r="V84" i="1"/>
  <c r="AN84" i="1" s="1"/>
  <c r="AQ84" i="1" s="1"/>
  <c r="U84" i="1"/>
  <c r="N84" i="1"/>
  <c r="AO83" i="1"/>
  <c r="AN83" i="1"/>
  <c r="AQ83" i="1" s="1"/>
  <c r="AV83" i="1" s="1"/>
  <c r="AK83" i="1"/>
  <c r="AG83" i="1"/>
  <c r="AC83" i="1"/>
  <c r="Y83" i="1"/>
  <c r="U83" i="1"/>
  <c r="N83" i="1"/>
  <c r="AO82" i="1"/>
  <c r="AH82" i="1"/>
  <c r="AG82" i="1"/>
  <c r="AD82" i="1"/>
  <c r="AC82" i="1"/>
  <c r="Z82" i="1"/>
  <c r="Y82" i="1"/>
  <c r="V82" i="1"/>
  <c r="U82" i="1"/>
  <c r="N82" i="1"/>
  <c r="AO81" i="1"/>
  <c r="AH81" i="1"/>
  <c r="AG81" i="1"/>
  <c r="AD81" i="1"/>
  <c r="AC81" i="1"/>
  <c r="Z81" i="1"/>
  <c r="Y81" i="1"/>
  <c r="V81" i="1"/>
  <c r="AN81" i="1" s="1"/>
  <c r="AQ81" i="1" s="1"/>
  <c r="U81" i="1"/>
  <c r="N81" i="1"/>
  <c r="AV80" i="1"/>
  <c r="AO80" i="1"/>
  <c r="AH80" i="1"/>
  <c r="AN80" i="1" s="1"/>
  <c r="AQ80" i="1" s="1"/>
  <c r="AW80" i="1" s="1"/>
  <c r="AG80" i="1"/>
  <c r="N80" i="1"/>
  <c r="AO79" i="1"/>
  <c r="AH79" i="1"/>
  <c r="AG79" i="1"/>
  <c r="AD79" i="1"/>
  <c r="AC79" i="1"/>
  <c r="Z79" i="1"/>
  <c r="Y79" i="1"/>
  <c r="V79" i="1"/>
  <c r="AN79" i="1" s="1"/>
  <c r="AQ79" i="1" s="1"/>
  <c r="AW79" i="1" s="1"/>
  <c r="U79" i="1"/>
  <c r="N79" i="1"/>
  <c r="AO78" i="1"/>
  <c r="AL78" i="1"/>
  <c r="AK78" i="1"/>
  <c r="AH78" i="1"/>
  <c r="AN78" i="1" s="1"/>
  <c r="AQ78" i="1" s="1"/>
  <c r="AG78" i="1"/>
  <c r="N78" i="1"/>
  <c r="AV77" i="1"/>
  <c r="AQ77" i="1"/>
  <c r="AW77" i="1" s="1"/>
  <c r="AP77" i="1"/>
  <c r="AO77" i="1"/>
  <c r="N77" i="1"/>
  <c r="AO76" i="1"/>
  <c r="AL76" i="1"/>
  <c r="AK76" i="1"/>
  <c r="AD76" i="1"/>
  <c r="AC76" i="1"/>
  <c r="Z76" i="1"/>
  <c r="Y76" i="1"/>
  <c r="V76" i="1"/>
  <c r="AN76" i="1" s="1"/>
  <c r="U76" i="1"/>
  <c r="N76" i="1"/>
  <c r="AV75" i="1"/>
  <c r="AQ75" i="1"/>
  <c r="AW75" i="1" s="1"/>
  <c r="AO75" i="1"/>
  <c r="AN75" i="1"/>
  <c r="AG75" i="1"/>
  <c r="N75" i="1"/>
  <c r="AO74" i="1"/>
  <c r="AG74" i="1"/>
  <c r="AH74" i="1" s="1"/>
  <c r="AD74" i="1"/>
  <c r="AC74" i="1"/>
  <c r="Y74" i="1"/>
  <c r="Z74" i="1" s="1"/>
  <c r="V74" i="1"/>
  <c r="AN74" i="1" s="1"/>
  <c r="AQ74" i="1" s="1"/>
  <c r="U74" i="1"/>
  <c r="N74" i="1"/>
  <c r="AO73" i="1"/>
  <c r="AL73" i="1"/>
  <c r="AK73" i="1"/>
  <c r="AG73" i="1"/>
  <c r="AH73" i="1" s="1"/>
  <c r="AD73" i="1"/>
  <c r="AC73" i="1"/>
  <c r="Y73" i="1"/>
  <c r="Z73" i="1" s="1"/>
  <c r="AN73" i="1" s="1"/>
  <c r="AQ73" i="1" s="1"/>
  <c r="V73" i="1"/>
  <c r="U73" i="1"/>
  <c r="N73" i="1"/>
  <c r="AO72" i="1"/>
  <c r="AH72" i="1"/>
  <c r="AG72" i="1"/>
  <c r="AC72" i="1"/>
  <c r="Z72" i="1"/>
  <c r="AN72" i="1" s="1"/>
  <c r="AQ72" i="1" s="1"/>
  <c r="Y72" i="1"/>
  <c r="V72" i="1"/>
  <c r="U72" i="1"/>
  <c r="N72" i="1"/>
  <c r="AP71" i="1"/>
  <c r="AO71" i="1"/>
  <c r="AN71" i="1"/>
  <c r="AQ71" i="1" s="1"/>
  <c r="AK71" i="1"/>
  <c r="AL71" i="1" s="1"/>
  <c r="AH71" i="1"/>
  <c r="AG71" i="1"/>
  <c r="AC71" i="1"/>
  <c r="Z71" i="1"/>
  <c r="Y71" i="1"/>
  <c r="V71" i="1"/>
  <c r="U71" i="1"/>
  <c r="N71" i="1"/>
  <c r="AO70" i="1"/>
  <c r="AN70" i="1"/>
  <c r="AK70" i="1"/>
  <c r="AG70" i="1"/>
  <c r="AC70" i="1"/>
  <c r="Y70" i="1"/>
  <c r="U70" i="1"/>
  <c r="N70" i="1"/>
  <c r="AO69" i="1"/>
  <c r="AN69" i="1"/>
  <c r="AQ69" i="1" s="1"/>
  <c r="AV69" i="1" s="1"/>
  <c r="AL69" i="1"/>
  <c r="AK69" i="1"/>
  <c r="AG69" i="1"/>
  <c r="AH69" i="1" s="1"/>
  <c r="AD69" i="1"/>
  <c r="AC69" i="1"/>
  <c r="Y69" i="1"/>
  <c r="Z69" i="1" s="1"/>
  <c r="V69" i="1"/>
  <c r="U69" i="1"/>
  <c r="N69" i="1"/>
  <c r="AO68" i="1"/>
  <c r="AN68" i="1"/>
  <c r="AQ68" i="1" s="1"/>
  <c r="AV68" i="1" s="1"/>
  <c r="AG68" i="1"/>
  <c r="AC68" i="1"/>
  <c r="Y68" i="1"/>
  <c r="U68" i="1"/>
  <c r="N68" i="1"/>
  <c r="AO67" i="1"/>
  <c r="Y67" i="1"/>
  <c r="Z67" i="1" s="1"/>
  <c r="AN67" i="1" s="1"/>
  <c r="AQ67" i="1" s="1"/>
  <c r="N67" i="1"/>
  <c r="AQ66" i="1"/>
  <c r="AO66" i="1"/>
  <c r="AN66" i="1"/>
  <c r="AK66" i="1"/>
  <c r="N66" i="1"/>
  <c r="AO65" i="1"/>
  <c r="AH65" i="1"/>
  <c r="AG65" i="1"/>
  <c r="AD65" i="1"/>
  <c r="AC65" i="1"/>
  <c r="Z65" i="1"/>
  <c r="Y65" i="1"/>
  <c r="V65" i="1"/>
  <c r="U65" i="1"/>
  <c r="N65" i="1"/>
  <c r="AO64" i="1"/>
  <c r="AL64" i="1"/>
  <c r="AN64" i="1" s="1"/>
  <c r="AQ64" i="1" s="1"/>
  <c r="AW64" i="1" s="1"/>
  <c r="AK64" i="1"/>
  <c r="N64" i="1"/>
  <c r="AO63" i="1"/>
  <c r="AL63" i="1"/>
  <c r="AK63" i="1"/>
  <c r="AH63" i="1"/>
  <c r="AG63" i="1"/>
  <c r="AD63" i="1"/>
  <c r="AC63" i="1"/>
  <c r="Z63" i="1"/>
  <c r="Y63" i="1"/>
  <c r="U63" i="1"/>
  <c r="N63" i="1"/>
  <c r="AP62" i="1"/>
  <c r="AO62" i="1"/>
  <c r="N62" i="1"/>
  <c r="AQ61" i="1"/>
  <c r="AV61" i="1" s="1"/>
  <c r="AP61" i="1"/>
  <c r="AO61" i="1"/>
  <c r="N61" i="1"/>
  <c r="AP60" i="1"/>
  <c r="AO60" i="1"/>
  <c r="AN60" i="1"/>
  <c r="AQ60" i="1" s="1"/>
  <c r="AV60" i="1" s="1"/>
  <c r="AH60" i="1"/>
  <c r="AG60" i="1"/>
  <c r="N60" i="1"/>
  <c r="AO59" i="1"/>
  <c r="AN59" i="1"/>
  <c r="AG59" i="1"/>
  <c r="N59" i="1"/>
  <c r="AW58" i="1"/>
  <c r="AO58" i="1"/>
  <c r="AN58" i="1"/>
  <c r="AQ58" i="1" s="1"/>
  <c r="AV58" i="1" s="1"/>
  <c r="AG58" i="1"/>
  <c r="N58" i="1"/>
  <c r="AO57" i="1"/>
  <c r="AL57" i="1"/>
  <c r="AK57" i="1"/>
  <c r="AH57" i="1"/>
  <c r="AG57" i="1"/>
  <c r="AD57" i="1"/>
  <c r="AC57" i="1"/>
  <c r="Z57" i="1"/>
  <c r="Y57" i="1"/>
  <c r="U57" i="1"/>
  <c r="N57" i="1"/>
  <c r="AQ56" i="1"/>
  <c r="AP56" i="1"/>
  <c r="AO56" i="1"/>
  <c r="AK56" i="1"/>
  <c r="AL56" i="1" s="1"/>
  <c r="N56" i="1"/>
  <c r="AQ55" i="1"/>
  <c r="AO55" i="1"/>
  <c r="AN55" i="1"/>
  <c r="AK55" i="1"/>
  <c r="N55" i="1"/>
  <c r="AP54" i="1"/>
  <c r="AO54" i="1"/>
  <c r="AQ54" i="1" s="1"/>
  <c r="AH54" i="1"/>
  <c r="AG54" i="1"/>
  <c r="Z54" i="1"/>
  <c r="Y54" i="1"/>
  <c r="U54" i="1"/>
  <c r="N54" i="1"/>
  <c r="AO53" i="1"/>
  <c r="AG53" i="1"/>
  <c r="AD53" i="1"/>
  <c r="AC53" i="1"/>
  <c r="Z53" i="1"/>
  <c r="AN53" i="1" s="1"/>
  <c r="AQ53" i="1" s="1"/>
  <c r="Y53" i="1"/>
  <c r="V53" i="1"/>
  <c r="U53" i="1"/>
  <c r="N53" i="1"/>
  <c r="AO52" i="1"/>
  <c r="AN52" i="1"/>
  <c r="AL52" i="1"/>
  <c r="AK52" i="1"/>
  <c r="AG52" i="1"/>
  <c r="N52" i="1"/>
  <c r="AO51" i="1"/>
  <c r="AC51" i="1"/>
  <c r="U51" i="1"/>
  <c r="V51" i="1" s="1"/>
  <c r="AN51" i="1" s="1"/>
  <c r="AQ51" i="1" s="1"/>
  <c r="N51" i="1"/>
  <c r="AO50" i="1"/>
  <c r="AC50" i="1"/>
  <c r="AD50" i="1" s="1"/>
  <c r="Z50" i="1"/>
  <c r="Y50" i="1"/>
  <c r="N50" i="1"/>
  <c r="AP49" i="1"/>
  <c r="AO49" i="1"/>
  <c r="AN49" i="1"/>
  <c r="AK49" i="1"/>
  <c r="AL49" i="1" s="1"/>
  <c r="N49" i="1"/>
  <c r="AP48" i="1"/>
  <c r="AO48" i="1"/>
  <c r="AG48" i="1"/>
  <c r="AH48" i="1" s="1"/>
  <c r="AN48" i="1" s="1"/>
  <c r="AQ48" i="1" s="1"/>
  <c r="N48" i="1"/>
  <c r="AQ47" i="1"/>
  <c r="AW47" i="1" s="1"/>
  <c r="AO47" i="1"/>
  <c r="AN47" i="1"/>
  <c r="AG47" i="1"/>
  <c r="N47" i="1"/>
  <c r="AO45" i="1"/>
  <c r="AQ45" i="1" s="1"/>
  <c r="AN45" i="1"/>
  <c r="AK45" i="1"/>
  <c r="N45" i="1"/>
  <c r="AO44" i="1"/>
  <c r="AN44" i="1"/>
  <c r="AQ44" i="1" s="1"/>
  <c r="Y44" i="1"/>
  <c r="U44" i="1"/>
  <c r="N44" i="1"/>
  <c r="AO43" i="1"/>
  <c r="AG43" i="1"/>
  <c r="AH43" i="1" s="1"/>
  <c r="AC43" i="1"/>
  <c r="AD43" i="1" s="1"/>
  <c r="Y43" i="1"/>
  <c r="Z43" i="1" s="1"/>
  <c r="U43" i="1"/>
  <c r="V43" i="1" s="1"/>
  <c r="N43" i="1"/>
  <c r="AQ41" i="1"/>
  <c r="AW41" i="1" s="1"/>
  <c r="AO41" i="1"/>
  <c r="AN41" i="1"/>
  <c r="AK41" i="1"/>
  <c r="N41" i="1"/>
  <c r="AP40" i="1"/>
  <c r="AQ40" i="1" s="1"/>
  <c r="AO40" i="1"/>
  <c r="Z40" i="1"/>
  <c r="Y40" i="1"/>
  <c r="N40" i="1"/>
  <c r="AP39" i="1"/>
  <c r="AO39" i="1"/>
  <c r="AC39" i="1"/>
  <c r="V39" i="1"/>
  <c r="AN39" i="1" s="1"/>
  <c r="AQ39" i="1" s="1"/>
  <c r="U39" i="1"/>
  <c r="N39" i="1"/>
  <c r="AP38" i="1"/>
  <c r="AO38" i="1"/>
  <c r="Y38" i="1"/>
  <c r="Z38" i="1" s="1"/>
  <c r="AN38" i="1" s="1"/>
  <c r="AQ38" i="1" s="1"/>
  <c r="N38" i="1"/>
  <c r="AO37" i="1"/>
  <c r="AK37" i="1"/>
  <c r="AL37" i="1" s="1"/>
  <c r="AN37" i="1" s="1"/>
  <c r="AQ37" i="1" s="1"/>
  <c r="N37" i="1"/>
  <c r="AO36" i="1"/>
  <c r="AC36" i="1"/>
  <c r="Y36" i="1"/>
  <c r="U36" i="1"/>
  <c r="V36" i="1" s="1"/>
  <c r="AN36" i="1" s="1"/>
  <c r="AQ36" i="1" s="1"/>
  <c r="N36" i="1"/>
  <c r="AQ35" i="1"/>
  <c r="AW35" i="1" s="1"/>
  <c r="AO35" i="1"/>
  <c r="AN35" i="1"/>
  <c r="AG35" i="1"/>
  <c r="N35" i="1"/>
  <c r="AO34" i="1"/>
  <c r="AN34" i="1"/>
  <c r="AQ34" i="1" s="1"/>
  <c r="AG34" i="1"/>
  <c r="AC34" i="1"/>
  <c r="Y34" i="1"/>
  <c r="U34" i="1"/>
  <c r="N34" i="1"/>
  <c r="AP33" i="1"/>
  <c r="AO33" i="1"/>
  <c r="AC33" i="1"/>
  <c r="Z33" i="1"/>
  <c r="Y33" i="1"/>
  <c r="V33" i="1"/>
  <c r="AN33" i="1" s="1"/>
  <c r="AQ33" i="1" s="1"/>
  <c r="U33" i="1"/>
  <c r="N33" i="1"/>
  <c r="AO32" i="1"/>
  <c r="AN32" i="1"/>
  <c r="AQ32" i="1" s="1"/>
  <c r="AK32" i="1"/>
  <c r="N32" i="1"/>
  <c r="AO31" i="1"/>
  <c r="AG31" i="1"/>
  <c r="AH31" i="1" s="1"/>
  <c r="AC31" i="1"/>
  <c r="Z31" i="1"/>
  <c r="Y31" i="1"/>
  <c r="V31" i="1"/>
  <c r="AN31" i="1" s="1"/>
  <c r="AQ31" i="1" s="1"/>
  <c r="U31" i="1"/>
  <c r="N31" i="1"/>
  <c r="AO30" i="1"/>
  <c r="AH30" i="1"/>
  <c r="AG30" i="1"/>
  <c r="Z30" i="1"/>
  <c r="AN30" i="1" s="1"/>
  <c r="AQ30" i="1" s="1"/>
  <c r="Y30" i="1"/>
  <c r="N30" i="1"/>
  <c r="AO29" i="1"/>
  <c r="AH29" i="1"/>
  <c r="AG29" i="1"/>
  <c r="AD29" i="1"/>
  <c r="AC29" i="1"/>
  <c r="Z29" i="1"/>
  <c r="Y29" i="1"/>
  <c r="V29" i="1"/>
  <c r="AN29" i="1" s="1"/>
  <c r="AQ29" i="1" s="1"/>
  <c r="U29" i="1"/>
  <c r="N29" i="1"/>
  <c r="AO28" i="1"/>
  <c r="AN28" i="1"/>
  <c r="AQ28" i="1" s="1"/>
  <c r="AG28" i="1"/>
  <c r="N28" i="1"/>
  <c r="AQ27" i="1"/>
  <c r="AO27" i="1"/>
  <c r="AN27" i="1"/>
  <c r="AK27" i="1"/>
  <c r="N27" i="1"/>
  <c r="AO26" i="1"/>
  <c r="AD26" i="1"/>
  <c r="AC26" i="1"/>
  <c r="Z26" i="1"/>
  <c r="Y26" i="1"/>
  <c r="V26" i="1"/>
  <c r="AN26" i="1" s="1"/>
  <c r="U26" i="1"/>
  <c r="N26" i="1"/>
  <c r="AO25" i="1"/>
  <c r="AQ25" i="1" s="1"/>
  <c r="AN25" i="1"/>
  <c r="AK25" i="1"/>
  <c r="N25" i="1"/>
  <c r="AO24" i="1"/>
  <c r="AG24" i="1"/>
  <c r="AH24" i="1" s="1"/>
  <c r="AC24" i="1"/>
  <c r="AD24" i="1" s="1"/>
  <c r="Y24" i="1"/>
  <c r="Z24" i="1" s="1"/>
  <c r="U24" i="1"/>
  <c r="V24" i="1" s="1"/>
  <c r="AN24" i="1" s="1"/>
  <c r="AQ24" i="1" s="1"/>
  <c r="N24" i="1"/>
  <c r="AQ23" i="1"/>
  <c r="AP23" i="1"/>
  <c r="AO23" i="1"/>
  <c r="AN23" i="1"/>
  <c r="AG23" i="1"/>
  <c r="N23" i="1"/>
  <c r="AP22" i="1"/>
  <c r="AO22" i="1"/>
  <c r="AC22" i="1"/>
  <c r="Y22" i="1"/>
  <c r="V22" i="1"/>
  <c r="AN22" i="1" s="1"/>
  <c r="AQ22" i="1" s="1"/>
  <c r="U22" i="1"/>
  <c r="N22" i="1"/>
  <c r="AO21" i="1"/>
  <c r="AL21" i="1"/>
  <c r="AK21" i="1"/>
  <c r="AH21" i="1"/>
  <c r="AN21" i="1" s="1"/>
  <c r="AQ21" i="1" s="1"/>
  <c r="AG21" i="1"/>
  <c r="N21" i="1"/>
  <c r="AO20" i="1"/>
  <c r="AD20" i="1"/>
  <c r="AC20" i="1"/>
  <c r="V20" i="1"/>
  <c r="AN20" i="1" s="1"/>
  <c r="AQ20" i="1" s="1"/>
  <c r="AW20" i="1" s="1"/>
  <c r="U20" i="1"/>
  <c r="N20" i="1"/>
  <c r="AO19" i="1"/>
  <c r="Z19" i="1"/>
  <c r="Y19" i="1"/>
  <c r="V19" i="1"/>
  <c r="AN19" i="1" s="1"/>
  <c r="U19" i="1"/>
  <c r="N19" i="1"/>
  <c r="AP18" i="1"/>
  <c r="AO18" i="1"/>
  <c r="AN18" i="1"/>
  <c r="AQ18" i="1" s="1"/>
  <c r="AW18" i="1" s="1"/>
  <c r="AK18" i="1"/>
  <c r="AL18" i="1" s="1"/>
  <c r="AG18" i="1"/>
  <c r="AH18" i="1" s="1"/>
  <c r="N18" i="1"/>
  <c r="AQ17" i="1"/>
  <c r="AP17" i="1"/>
  <c r="AO17" i="1"/>
  <c r="AD17" i="1"/>
  <c r="AC17" i="1"/>
  <c r="Z17" i="1"/>
  <c r="Y17" i="1"/>
  <c r="V17" i="1"/>
  <c r="AN17" i="1" s="1"/>
  <c r="U17" i="1"/>
  <c r="N17" i="1"/>
  <c r="AP16" i="1"/>
  <c r="AO16" i="1"/>
  <c r="AC16" i="1"/>
  <c r="AD16" i="1" s="1"/>
  <c r="Y16" i="1"/>
  <c r="Z16" i="1" s="1"/>
  <c r="AN16" i="1" s="1"/>
  <c r="AQ16" i="1" s="1"/>
  <c r="N16" i="1"/>
  <c r="AO15" i="1"/>
  <c r="AC15" i="1"/>
  <c r="AD15" i="1" s="1"/>
  <c r="Y15" i="1"/>
  <c r="Z15" i="1" s="1"/>
  <c r="U15" i="1"/>
  <c r="V15" i="1" s="1"/>
  <c r="N15" i="1"/>
  <c r="AO14" i="1"/>
  <c r="AG14" i="1"/>
  <c r="AH14" i="1" s="1"/>
  <c r="Y14" i="1"/>
  <c r="Z14" i="1" s="1"/>
  <c r="N14" i="1"/>
  <c r="AW13" i="1"/>
  <c r="AP13" i="1"/>
  <c r="AO13" i="1"/>
  <c r="AL13" i="1"/>
  <c r="AN13" i="1" s="1"/>
  <c r="AQ13" i="1" s="1"/>
  <c r="AV13" i="1" s="1"/>
  <c r="AK13" i="1"/>
  <c r="N13" i="1"/>
  <c r="AO12" i="1"/>
  <c r="AD12" i="1"/>
  <c r="AC12" i="1"/>
  <c r="Z12" i="1"/>
  <c r="Y12" i="1"/>
  <c r="V12" i="1"/>
  <c r="AN12" i="1" s="1"/>
  <c r="AQ12" i="1" s="1"/>
  <c r="U12" i="1"/>
  <c r="N12" i="1"/>
  <c r="AO11" i="1"/>
  <c r="AN11" i="1"/>
  <c r="AQ11" i="1" s="1"/>
  <c r="AK11" i="1"/>
  <c r="N11" i="1"/>
  <c r="AO10" i="1"/>
  <c r="AG10" i="1"/>
  <c r="AH10" i="1" s="1"/>
  <c r="AC10" i="1"/>
  <c r="AD10" i="1" s="1"/>
  <c r="Y10" i="1"/>
  <c r="Z10" i="1" s="1"/>
  <c r="U10" i="1"/>
  <c r="V10" i="1" s="1"/>
  <c r="AN10" i="1" s="1"/>
  <c r="AQ10" i="1" s="1"/>
  <c r="N10" i="1"/>
  <c r="N9" i="1"/>
  <c r="AV8" i="1"/>
  <c r="AO8" i="1"/>
  <c r="AH8" i="1"/>
  <c r="AN8" i="1" s="1"/>
  <c r="AQ8" i="1" s="1"/>
  <c r="AW8" i="1" s="1"/>
  <c r="AG8" i="1"/>
  <c r="N8" i="1"/>
  <c r="AV7" i="1"/>
  <c r="AO7" i="1"/>
  <c r="Z7" i="1"/>
  <c r="AN7" i="1" s="1"/>
  <c r="AQ7" i="1" s="1"/>
  <c r="AW7" i="1" s="1"/>
  <c r="Y7" i="1"/>
  <c r="N7" i="1"/>
  <c r="AO6" i="1"/>
  <c r="AN6" i="1"/>
  <c r="AQ6" i="1" s="1"/>
  <c r="AW6" i="1" s="1"/>
  <c r="AK6" i="1"/>
  <c r="N6" i="1"/>
  <c r="AP5" i="1"/>
  <c r="AO5" i="1"/>
  <c r="AC5" i="1"/>
  <c r="U5" i="1"/>
  <c r="V5" i="1" s="1"/>
  <c r="AN5" i="1" s="1"/>
  <c r="AQ5" i="1" s="1"/>
  <c r="N5" i="1"/>
  <c r="AO4" i="1"/>
  <c r="AC4" i="1"/>
  <c r="AD4" i="1" s="1"/>
  <c r="Y4" i="1"/>
  <c r="Z4" i="1" s="1"/>
  <c r="AN4" i="1" s="1"/>
  <c r="AQ4" i="1" s="1"/>
  <c r="N4" i="1"/>
  <c r="AN65" i="1" l="1"/>
  <c r="AQ65" i="1"/>
  <c r="AW65" i="1" s="1"/>
  <c r="AW16" i="1"/>
  <c r="AV16" i="1"/>
  <c r="AV24" i="1"/>
  <c r="AW24" i="1"/>
  <c r="AW22" i="1"/>
  <c r="AV22" i="1"/>
  <c r="AV4" i="1"/>
  <c r="AW4" i="1"/>
  <c r="AW5" i="1"/>
  <c r="AV5" i="1"/>
  <c r="AV10" i="1"/>
  <c r="AW10" i="1"/>
  <c r="AW25" i="1"/>
  <c r="AV25" i="1"/>
  <c r="AW28" i="1"/>
  <c r="AV28" i="1"/>
  <c r="AW33" i="1"/>
  <c r="AV33" i="1"/>
  <c r="AW40" i="1"/>
  <c r="AV40" i="1"/>
  <c r="AV110" i="1"/>
  <c r="AW110" i="1"/>
  <c r="AW11" i="1"/>
  <c r="AV11" i="1"/>
  <c r="AW12" i="1"/>
  <c r="AV12" i="1"/>
  <c r="AW27" i="1"/>
  <c r="AV27" i="1"/>
  <c r="AV51" i="1"/>
  <c r="AW51" i="1"/>
  <c r="AV67" i="1"/>
  <c r="AW67" i="1"/>
  <c r="AV72" i="1"/>
  <c r="AW72" i="1"/>
  <c r="AV73" i="1"/>
  <c r="AW73" i="1"/>
  <c r="AW23" i="1"/>
  <c r="AV23" i="1"/>
  <c r="AW29" i="1"/>
  <c r="AV29" i="1"/>
  <c r="AV37" i="1"/>
  <c r="AW37" i="1"/>
  <c r="AW45" i="1"/>
  <c r="AV45" i="1"/>
  <c r="AN14" i="1"/>
  <c r="AQ14" i="1" s="1"/>
  <c r="AQ19" i="1"/>
  <c r="AV30" i="1"/>
  <c r="AW30" i="1"/>
  <c r="AV53" i="1"/>
  <c r="AW53" i="1"/>
  <c r="AV74" i="1"/>
  <c r="AW74" i="1"/>
  <c r="AV85" i="1"/>
  <c r="AW85" i="1"/>
  <c r="AW17" i="1"/>
  <c r="AV17" i="1"/>
  <c r="AV20" i="1"/>
  <c r="AW31" i="1"/>
  <c r="AV31" i="1"/>
  <c r="AW32" i="1"/>
  <c r="AV32" i="1"/>
  <c r="AW39" i="1"/>
  <c r="AV39" i="1"/>
  <c r="AV6" i="1"/>
  <c r="AN15" i="1"/>
  <c r="AQ15" i="1" s="1"/>
  <c r="AV18" i="1"/>
  <c r="AW21" i="1"/>
  <c r="AV21" i="1"/>
  <c r="AQ26" i="1"/>
  <c r="AW34" i="1"/>
  <c r="AV34" i="1"/>
  <c r="AV36" i="1"/>
  <c r="AW36" i="1"/>
  <c r="AV38" i="1"/>
  <c r="AW38" i="1"/>
  <c r="AN43" i="1"/>
  <c r="AQ43" i="1" s="1"/>
  <c r="AV44" i="1"/>
  <c r="AW44" i="1"/>
  <c r="AW48" i="1"/>
  <c r="AV48" i="1"/>
  <c r="AW54" i="1"/>
  <c r="AV54" i="1"/>
  <c r="AW71" i="1"/>
  <c r="AV71" i="1"/>
  <c r="AW81" i="1"/>
  <c r="AV81" i="1"/>
  <c r="AW105" i="1"/>
  <c r="AV105" i="1"/>
  <c r="AV35" i="1"/>
  <c r="AV41" i="1"/>
  <c r="AV47" i="1"/>
  <c r="AN50" i="1"/>
  <c r="AQ50" i="1" s="1"/>
  <c r="AQ52" i="1"/>
  <c r="AQ62" i="1"/>
  <c r="AV62" i="1" s="1"/>
  <c r="AQ70" i="1"/>
  <c r="AN90" i="1"/>
  <c r="AQ90" i="1" s="1"/>
  <c r="AQ92" i="1"/>
  <c r="AV97" i="1"/>
  <c r="AQ99" i="1"/>
  <c r="AV100" i="1"/>
  <c r="AW100" i="1"/>
  <c r="AV106" i="1"/>
  <c r="AW111" i="1"/>
  <c r="AV111" i="1"/>
  <c r="AQ113" i="1"/>
  <c r="AV114" i="1"/>
  <c r="AW114" i="1"/>
  <c r="AV115" i="1"/>
  <c r="AW107" i="1"/>
  <c r="AV107" i="1"/>
  <c r="AQ49" i="1"/>
  <c r="AV55" i="1"/>
  <c r="AW55" i="1"/>
  <c r="AN63" i="1"/>
  <c r="AQ63" i="1" s="1"/>
  <c r="AV66" i="1"/>
  <c r="AW66" i="1"/>
  <c r="AW68" i="1"/>
  <c r="AW69" i="1"/>
  <c r="AW78" i="1"/>
  <c r="AV78" i="1"/>
  <c r="AN82" i="1"/>
  <c r="AQ82" i="1" s="1"/>
  <c r="AW84" i="1"/>
  <c r="AV84" i="1"/>
  <c r="AW89" i="1"/>
  <c r="AW91" i="1"/>
  <c r="AW95" i="1"/>
  <c r="AQ104" i="1"/>
  <c r="AN112" i="1"/>
  <c r="AQ112" i="1" s="1"/>
  <c r="AW116" i="1"/>
  <c r="AV79" i="1"/>
  <c r="AV103" i="1"/>
  <c r="AW103" i="1"/>
  <c r="AV108" i="1"/>
  <c r="AV56" i="1"/>
  <c r="AW56" i="1"/>
  <c r="AN57" i="1"/>
  <c r="AQ57" i="1" s="1"/>
  <c r="AQ59" i="1"/>
  <c r="AW60" i="1"/>
  <c r="AV64" i="1"/>
  <c r="AQ76" i="1"/>
  <c r="AW83" i="1"/>
  <c r="AV86" i="1"/>
  <c r="AW86" i="1"/>
  <c r="AW87" i="1"/>
  <c r="AQ98" i="1"/>
  <c r="AN101" i="1"/>
  <c r="AQ101" i="1" s="1"/>
  <c r="AV65" i="1" l="1"/>
  <c r="AW104" i="1"/>
  <c r="AV104" i="1"/>
  <c r="AV101" i="1"/>
  <c r="AW101" i="1"/>
  <c r="AV90" i="1"/>
  <c r="AW90" i="1"/>
  <c r="AW98" i="1"/>
  <c r="AV98" i="1"/>
  <c r="AW59" i="1"/>
  <c r="AV59" i="1"/>
  <c r="AW82" i="1"/>
  <c r="AV82" i="1"/>
  <c r="AW49" i="1"/>
  <c r="AV49" i="1"/>
  <c r="AW99" i="1"/>
  <c r="AV99" i="1"/>
  <c r="AW70" i="1"/>
  <c r="AV70" i="1"/>
  <c r="AW92" i="1"/>
  <c r="AV92" i="1"/>
  <c r="AW50" i="1"/>
  <c r="AV50" i="1"/>
  <c r="AV43" i="1"/>
  <c r="AW43" i="1"/>
  <c r="AW76" i="1"/>
  <c r="AV76" i="1"/>
  <c r="AW57" i="1"/>
  <c r="AV57" i="1"/>
  <c r="AW112" i="1"/>
  <c r="AV112" i="1"/>
  <c r="AW63" i="1"/>
  <c r="AV63" i="1"/>
  <c r="AW19" i="1"/>
  <c r="AV19" i="1"/>
  <c r="AW113" i="1"/>
  <c r="AV113" i="1"/>
  <c r="AW52" i="1"/>
  <c r="AV52" i="1"/>
  <c r="AW26" i="1"/>
  <c r="AV26" i="1"/>
  <c r="AW15" i="1"/>
  <c r="AV15" i="1"/>
  <c r="AW14" i="1"/>
  <c r="AV14" i="1"/>
</calcChain>
</file>

<file path=xl/comments1.xml><?xml version="1.0" encoding="utf-8"?>
<comments xmlns="http://schemas.openxmlformats.org/spreadsheetml/2006/main">
  <authors>
    <author>11425</author>
    <author>Administrator</author>
    <author>Founder</author>
    <author>ss</author>
  </authors>
  <commentList>
    <comment ref="M6" authorId="0" shapeId="0">
      <text>
        <r>
          <rPr>
            <b/>
            <sz val="9"/>
            <rFont val="宋体"/>
            <family val="3"/>
            <charset val="134"/>
          </rPr>
          <t xml:space="preserve">11425:
</t>
        </r>
        <r>
          <rPr>
            <sz val="9"/>
            <rFont val="宋体"/>
            <family val="3"/>
            <charset val="134"/>
          </rPr>
          <t>本月应休4天，实际休9天，26号离职未办，故5天算请假</t>
        </r>
      </text>
    </comment>
    <comment ref="M13" authorId="0" shapeId="0">
      <text>
        <r>
          <rPr>
            <b/>
            <sz val="9"/>
            <rFont val="宋体"/>
            <family val="3"/>
            <charset val="134"/>
          </rPr>
          <t>11425:</t>
        </r>
        <r>
          <rPr>
            <sz val="9"/>
            <rFont val="宋体"/>
            <family val="3"/>
            <charset val="134"/>
          </rPr>
          <t xml:space="preserve">
本月应休8天，实际休6天，加班3天，故1天算请假
</t>
        </r>
      </text>
    </comment>
    <comment ref="D25" authorId="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包含：独一味+纳美</t>
        </r>
      </text>
    </comment>
    <comment ref="D27" authorId="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包含：独一味+纳美</t>
        </r>
      </text>
    </comment>
    <comment ref="D28" authorId="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包含：阿道夫+滋源</t>
        </r>
      </text>
    </comment>
    <comment ref="M30" authorId="0" shapeId="0">
      <text>
        <r>
          <rPr>
            <b/>
            <sz val="9"/>
            <rFont val="宋体"/>
            <family val="3"/>
            <charset val="134"/>
          </rPr>
          <t>11425:</t>
        </r>
        <r>
          <rPr>
            <sz val="9"/>
            <rFont val="宋体"/>
            <family val="3"/>
            <charset val="134"/>
          </rPr>
          <t xml:space="preserve">
本月应休15天，实际休17天，故2天算请假
</t>
        </r>
      </text>
    </comment>
    <comment ref="M31" authorId="0" shapeId="0">
      <text>
        <r>
          <rPr>
            <b/>
            <sz val="9"/>
            <rFont val="宋体"/>
            <family val="3"/>
            <charset val="134"/>
          </rPr>
          <t>11425:</t>
        </r>
        <r>
          <rPr>
            <sz val="9"/>
            <rFont val="宋体"/>
            <family val="3"/>
            <charset val="134"/>
          </rPr>
          <t xml:space="preserve">
本月应休8天，实际休9天，故1天算请假</t>
        </r>
      </text>
    </comment>
    <comment ref="M34" authorId="0" shapeId="0">
      <text>
        <r>
          <rPr>
            <b/>
            <sz val="9"/>
            <rFont val="宋体"/>
            <family val="3"/>
            <charset val="134"/>
          </rPr>
          <t>11425:</t>
        </r>
        <r>
          <rPr>
            <sz val="9"/>
            <rFont val="宋体"/>
            <family val="3"/>
            <charset val="134"/>
          </rPr>
          <t xml:space="preserve">
本月应休4天，实际休8天，故4天算请假
</t>
        </r>
      </text>
    </comment>
    <comment ref="K41" authorId="2" shapeId="0">
      <text>
        <r>
          <rPr>
            <b/>
            <sz val="9"/>
            <rFont val="宋体"/>
            <family val="3"/>
            <charset val="134"/>
          </rPr>
          <t>Founder:</t>
        </r>
        <r>
          <rPr>
            <sz val="9"/>
            <rFont val="宋体"/>
            <family val="3"/>
            <charset val="134"/>
          </rPr>
          <t xml:space="preserve">
工商银行徐汇长桥支行</t>
        </r>
      </text>
    </comment>
    <comment ref="D44" authorId="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包含：丹姿+琳卡+百雀羚+化妆棉+安安</t>
        </r>
      </text>
    </comment>
    <comment ref="D45" authorId="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包含：独一味+纳美</t>
        </r>
      </text>
    </comment>
    <comment ref="D47" authorId="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包含：阿道夫+滋源</t>
        </r>
      </text>
    </comment>
    <comment ref="F49" authorId="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周末9:00-21:00</t>
        </r>
      </text>
    </comment>
    <comment ref="M49" authorId="0" shapeId="0">
      <text>
        <r>
          <rPr>
            <b/>
            <sz val="9"/>
            <rFont val="宋体"/>
            <family val="3"/>
            <charset val="134"/>
          </rPr>
          <t>11425:</t>
        </r>
        <r>
          <rPr>
            <sz val="9"/>
            <rFont val="宋体"/>
            <family val="3"/>
            <charset val="134"/>
          </rPr>
          <t xml:space="preserve">
本月应休8天，实际休8天，但加班2天，故2天算请假
</t>
        </r>
      </text>
    </comment>
    <comment ref="M51" authorId="0" shapeId="0">
      <text>
        <r>
          <rPr>
            <b/>
            <sz val="9"/>
            <rFont val="宋体"/>
            <family val="3"/>
            <charset val="134"/>
          </rPr>
          <t>11425:</t>
        </r>
        <r>
          <rPr>
            <sz val="9"/>
            <rFont val="宋体"/>
            <family val="3"/>
            <charset val="134"/>
          </rPr>
          <t xml:space="preserve">
本月应休4天，实际休7天，8号入职并开始有考勤记录，故7天算请假
</t>
        </r>
      </text>
    </comment>
    <comment ref="M52" authorId="0" shapeId="0">
      <text>
        <r>
          <rPr>
            <b/>
            <sz val="9"/>
            <rFont val="宋体"/>
            <family val="3"/>
            <charset val="134"/>
          </rPr>
          <t>11425:</t>
        </r>
        <r>
          <rPr>
            <sz val="9"/>
            <rFont val="宋体"/>
            <family val="3"/>
            <charset val="134"/>
          </rPr>
          <t xml:space="preserve">
本月应休15天，实际休17天，故2天算请假
</t>
        </r>
      </text>
    </comment>
    <comment ref="M61" authorId="0" shapeId="0">
      <text>
        <r>
          <rPr>
            <b/>
            <sz val="9"/>
            <rFont val="宋体"/>
            <family val="3"/>
            <charset val="134"/>
          </rPr>
          <t>11425:</t>
        </r>
        <r>
          <rPr>
            <sz val="9"/>
            <rFont val="宋体"/>
            <family val="3"/>
            <charset val="134"/>
          </rPr>
          <t xml:space="preserve">
本月应休4天，实际休25天，13号办理离职，14号开始无考勤记录，故25天算请假
</t>
        </r>
      </text>
    </comment>
    <comment ref="M62" authorId="0" shapeId="0">
      <text>
        <r>
          <rPr>
            <b/>
            <sz val="9"/>
            <rFont val="宋体"/>
            <family val="3"/>
            <charset val="134"/>
          </rPr>
          <t>11425:</t>
        </r>
        <r>
          <rPr>
            <sz val="9"/>
            <rFont val="宋体"/>
            <family val="3"/>
            <charset val="134"/>
          </rPr>
          <t xml:space="preserve">
本月应休4天，实际休26天，8号办理离职并开始无考勤记录，故26天算请假
</t>
        </r>
      </text>
    </comment>
    <comment ref="M63" authorId="1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本月应休4天，实际休9天，故5天算请假</t>
        </r>
      </text>
    </comment>
    <comment ref="M65" authorId="1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本月应休15天，实休13天，但加班6天，故4天算请假</t>
        </r>
      </text>
    </comment>
    <comment ref="B85" authorId="3" shapeId="0">
      <text>
        <r>
          <rPr>
            <b/>
            <sz val="9"/>
            <rFont val="宋体"/>
            <family val="3"/>
            <charset val="134"/>
          </rPr>
          <t>ss:</t>
        </r>
        <r>
          <rPr>
            <sz val="9"/>
            <rFont val="宋体"/>
            <family val="3"/>
            <charset val="134"/>
          </rPr>
          <t xml:space="preserve">
怎么没销量</t>
        </r>
      </text>
    </comment>
    <comment ref="B95" authorId="1" shapeId="0">
      <text>
        <r>
          <rPr>
            <sz val="9"/>
            <rFont val="宋体"/>
            <family val="3"/>
            <charset val="134"/>
          </rPr>
          <t>Administrator:
上海金，滋源转入</t>
        </r>
      </text>
    </comment>
  </commentList>
</comments>
</file>

<file path=xl/sharedStrings.xml><?xml version="1.0" encoding="utf-8"?>
<sst xmlns="http://schemas.openxmlformats.org/spreadsheetml/2006/main" count="996" uniqueCount="616">
  <si>
    <t>2018家乐福4月工资</t>
  </si>
  <si>
    <t>草木丝诺</t>
  </si>
  <si>
    <r>
      <rPr>
        <sz val="9"/>
        <rFont val="宋体"/>
        <family val="3"/>
        <charset val="134"/>
      </rPr>
      <t>丹姿金妃</t>
    </r>
    <r>
      <rPr>
        <sz val="9"/>
        <rFont val="Arial"/>
        <family val="2"/>
      </rPr>
      <t xml:space="preserve"> 4-6</t>
    </r>
  </si>
  <si>
    <t>百雀羚3-5</t>
  </si>
  <si>
    <t>三生花3-5</t>
  </si>
  <si>
    <t>阿道夫4-6</t>
  </si>
  <si>
    <t>口腔系列4-6</t>
  </si>
  <si>
    <t>门店</t>
  </si>
  <si>
    <t>姓名</t>
  </si>
  <si>
    <t>驻店
形式</t>
  </si>
  <si>
    <t>工资
核算方式</t>
  </si>
  <si>
    <t>上班类型</t>
  </si>
  <si>
    <t>上班时间</t>
  </si>
  <si>
    <t>入职明细</t>
  </si>
  <si>
    <t>离职明细</t>
  </si>
  <si>
    <t>手机号</t>
  </si>
  <si>
    <t>身份证号码</t>
  </si>
  <si>
    <t>农行卡号</t>
  </si>
  <si>
    <t>加
班</t>
  </si>
  <si>
    <t>请
假</t>
  </si>
  <si>
    <r>
      <rPr>
        <b/>
        <sz val="9"/>
        <rFont val="宋体"/>
        <family val="3"/>
        <charset val="134"/>
      </rPr>
      <t>个人</t>
    </r>
    <r>
      <rPr>
        <b/>
        <sz val="9"/>
        <rFont val="Arial"/>
        <family val="2"/>
      </rPr>
      <t xml:space="preserve">
</t>
    </r>
    <r>
      <rPr>
        <b/>
        <sz val="9"/>
        <rFont val="宋体"/>
        <family val="3"/>
        <charset val="134"/>
      </rPr>
      <t>总销量</t>
    </r>
  </si>
  <si>
    <t>总指标</t>
  </si>
  <si>
    <t>店
总销量</t>
  </si>
  <si>
    <t>个人
销量</t>
  </si>
  <si>
    <t>提成</t>
  </si>
  <si>
    <t>个人
指标</t>
  </si>
  <si>
    <t>完成率</t>
  </si>
  <si>
    <r>
      <rPr>
        <b/>
        <sz val="9"/>
        <rFont val="宋体"/>
        <family val="3"/>
        <charset val="134"/>
      </rPr>
      <t>基本</t>
    </r>
    <r>
      <rPr>
        <b/>
        <sz val="9"/>
        <rFont val="Arial"/>
        <family val="2"/>
      </rPr>
      <t xml:space="preserve">
</t>
    </r>
    <r>
      <rPr>
        <b/>
        <sz val="9"/>
        <rFont val="宋体"/>
        <family val="3"/>
        <charset val="134"/>
      </rPr>
      <t>工资</t>
    </r>
  </si>
  <si>
    <t>奖金</t>
  </si>
  <si>
    <r>
      <rPr>
        <b/>
        <sz val="9"/>
        <rFont val="宋体"/>
        <family val="3"/>
        <charset val="134"/>
      </rPr>
      <t>加班</t>
    </r>
    <r>
      <rPr>
        <b/>
        <sz val="9"/>
        <rFont val="Arial"/>
        <family val="2"/>
      </rPr>
      <t xml:space="preserve">
</t>
    </r>
    <r>
      <rPr>
        <b/>
        <sz val="9"/>
        <rFont val="宋体"/>
        <family val="3"/>
        <charset val="134"/>
      </rPr>
      <t>金额</t>
    </r>
  </si>
  <si>
    <t>日
工资</t>
  </si>
  <si>
    <r>
      <rPr>
        <b/>
        <sz val="9"/>
        <rFont val="宋体"/>
        <family val="3"/>
        <charset val="134"/>
      </rPr>
      <t>应发</t>
    </r>
    <r>
      <rPr>
        <b/>
        <sz val="9"/>
        <rFont val="Arial"/>
        <family val="2"/>
      </rPr>
      <t xml:space="preserve">
</t>
    </r>
    <r>
      <rPr>
        <b/>
        <sz val="9"/>
        <rFont val="宋体"/>
        <family val="3"/>
        <charset val="134"/>
      </rPr>
      <t>工资</t>
    </r>
  </si>
  <si>
    <t>外区
社保</t>
  </si>
  <si>
    <t>上海
社保</t>
  </si>
  <si>
    <t>扣款</t>
  </si>
  <si>
    <t>补差</t>
  </si>
  <si>
    <r>
      <rPr>
        <b/>
        <sz val="9"/>
        <rFont val="宋体"/>
        <family val="3"/>
        <charset val="134"/>
      </rPr>
      <t>实发</t>
    </r>
    <r>
      <rPr>
        <b/>
        <sz val="9"/>
        <rFont val="Arial"/>
        <family val="2"/>
      </rPr>
      <t xml:space="preserve">
</t>
    </r>
    <r>
      <rPr>
        <b/>
        <sz val="9"/>
        <rFont val="宋体"/>
        <family val="3"/>
        <charset val="134"/>
      </rPr>
      <t>工资</t>
    </r>
  </si>
  <si>
    <t>占比</t>
  </si>
  <si>
    <t>考勤备注</t>
  </si>
  <si>
    <t>钉钉销量</t>
  </si>
  <si>
    <t>徐泾</t>
  </si>
  <si>
    <t>王怀群</t>
  </si>
  <si>
    <t>专职</t>
  </si>
  <si>
    <r>
      <rPr>
        <sz val="10"/>
        <color rgb="FF000000"/>
        <rFont val="Arial"/>
        <family val="2"/>
      </rPr>
      <t>2200+</t>
    </r>
    <r>
      <rPr>
        <sz val="10"/>
        <color rgb="FF000000"/>
        <rFont val="宋体"/>
        <family val="3"/>
        <charset val="134"/>
      </rPr>
      <t>规定提点</t>
    </r>
  </si>
  <si>
    <t>做一休一</t>
  </si>
  <si>
    <t>7:30-22:00</t>
  </si>
  <si>
    <t>2017.2.15</t>
  </si>
  <si>
    <t>341226198410060824</t>
  </si>
  <si>
    <t>6228 4800 3899 6040 671</t>
  </si>
  <si>
    <r>
      <rPr>
        <sz val="10"/>
        <color theme="1"/>
        <rFont val="宋体"/>
        <family val="3"/>
        <charset val="134"/>
      </rPr>
      <t>【本月休息共计8天】</t>
    </r>
    <r>
      <rPr>
        <sz val="10"/>
        <color theme="1"/>
        <rFont val="Arial"/>
        <family val="2"/>
      </rPr>
      <t xml:space="preserve">5.9.11.17.19.23.25.27
</t>
    </r>
    <r>
      <rPr>
        <sz val="10"/>
        <color theme="1"/>
        <rFont val="宋体"/>
        <family val="3"/>
        <charset val="134"/>
      </rPr>
      <t>【本月加班共计6天】1.7.13.15.21.29
【加班业务未报】3号（08:50-20:59）</t>
    </r>
  </si>
  <si>
    <t>陈稳</t>
  </si>
  <si>
    <r>
      <rPr>
        <sz val="10"/>
        <color rgb="FF36363D"/>
        <rFont val="Arial"/>
        <family val="2"/>
      </rPr>
      <t>2600+</t>
    </r>
    <r>
      <rPr>
        <sz val="10"/>
        <color rgb="FF36363D"/>
        <rFont val="宋体"/>
        <family val="3"/>
        <charset val="134"/>
      </rPr>
      <t>规定提点三生花</t>
    </r>
    <r>
      <rPr>
        <sz val="10"/>
        <color rgb="FF36363D"/>
        <rFont val="Arial"/>
        <family val="2"/>
      </rPr>
      <t>+300,3</t>
    </r>
    <r>
      <rPr>
        <sz val="10"/>
        <color rgb="FF36363D"/>
        <rFont val="宋体"/>
        <family val="3"/>
        <charset val="134"/>
      </rPr>
      <t>个月后</t>
    </r>
  </si>
  <si>
    <t>做六休一</t>
  </si>
  <si>
    <t>11:00-20:00</t>
  </si>
  <si>
    <t>2018.3.4</t>
  </si>
  <si>
    <t>412826199102146024</t>
  </si>
  <si>
    <t>6228 4800 3909 6101 777</t>
  </si>
  <si>
    <r>
      <rPr>
        <sz val="10"/>
        <color theme="1"/>
        <rFont val="宋体"/>
        <family val="3"/>
        <charset val="134"/>
      </rPr>
      <t>【本月休息共计4天】</t>
    </r>
    <r>
      <rPr>
        <sz val="10"/>
        <color theme="1"/>
        <rFont val="Arial"/>
        <family val="2"/>
      </rPr>
      <t>2.11.19.23</t>
    </r>
    <r>
      <rPr>
        <sz val="10"/>
        <color theme="1"/>
        <rFont val="宋体"/>
        <family val="3"/>
        <charset val="134"/>
      </rPr>
      <t xml:space="preserve">
【漏报】15号（09:07-）、29号（-20:05）
【迟到】16号（11:35-20:16）</t>
    </r>
  </si>
  <si>
    <t>文桔红</t>
  </si>
  <si>
    <r>
      <rPr>
        <sz val="10"/>
        <color rgb="FF000000"/>
        <rFont val="Arial"/>
        <family val="2"/>
      </rPr>
      <t>2300+</t>
    </r>
    <r>
      <rPr>
        <sz val="10"/>
        <color rgb="FF000000"/>
        <rFont val="宋体"/>
        <family val="3"/>
        <charset val="134"/>
      </rPr>
      <t>规定提点口腔</t>
    </r>
    <r>
      <rPr>
        <sz val="10"/>
        <color rgb="FF000000"/>
        <rFont val="Arial"/>
        <family val="2"/>
      </rPr>
      <t>+300</t>
    </r>
    <r>
      <rPr>
        <sz val="10"/>
        <color rgb="FF000000"/>
        <rFont val="宋体"/>
        <family val="3"/>
        <charset val="134"/>
      </rPr>
      <t>，</t>
    </r>
    <r>
      <rPr>
        <sz val="10"/>
        <color rgb="FF000000"/>
        <rFont val="Arial"/>
        <family val="2"/>
      </rPr>
      <t>3</t>
    </r>
    <r>
      <rPr>
        <sz val="10"/>
        <color rgb="FF000000"/>
        <rFont val="宋体"/>
        <family val="3"/>
        <charset val="134"/>
      </rPr>
      <t>月后</t>
    </r>
  </si>
  <si>
    <t>11:00—20:00</t>
  </si>
  <si>
    <t>2018.1.20</t>
  </si>
  <si>
    <t>43028119770920562X</t>
  </si>
  <si>
    <t>6230 5200 3005 6959 872</t>
  </si>
  <si>
    <r>
      <t>【本月休息共计9天】</t>
    </r>
    <r>
      <rPr>
        <sz val="10"/>
        <color theme="1"/>
        <rFont val="Arial"/>
        <family val="2"/>
      </rPr>
      <t xml:space="preserve">4.9.17.24.26.27.28.29.30
</t>
    </r>
    <r>
      <rPr>
        <b/>
        <sz val="10"/>
        <color theme="1"/>
        <rFont val="Arial"/>
        <family val="2"/>
      </rPr>
      <t>*</t>
    </r>
    <r>
      <rPr>
        <b/>
        <sz val="10"/>
        <color theme="1"/>
        <rFont val="宋体"/>
        <family val="3"/>
        <charset val="134"/>
      </rPr>
      <t>4.</t>
    </r>
    <r>
      <rPr>
        <b/>
        <sz val="10"/>
        <color theme="1"/>
        <rFont val="Arial"/>
        <family val="2"/>
      </rPr>
      <t>26</t>
    </r>
    <r>
      <rPr>
        <b/>
        <sz val="10"/>
        <color theme="1"/>
        <rFont val="宋体"/>
        <family val="3"/>
        <charset val="134"/>
      </rPr>
      <t>离职未办，4.26开始万信达无考勤记录，业务无上报加班记录，本月共上班21天</t>
    </r>
  </si>
  <si>
    <t>叶其巧</t>
  </si>
  <si>
    <r>
      <rPr>
        <sz val="10"/>
        <color rgb="FF000000"/>
        <rFont val="Arial"/>
        <family val="2"/>
      </rPr>
      <t>2300+</t>
    </r>
    <r>
      <rPr>
        <sz val="10"/>
        <color rgb="FF000000"/>
        <rFont val="宋体"/>
        <family val="3"/>
        <charset val="134"/>
      </rPr>
      <t>规定提点百雀羚</t>
    </r>
    <r>
      <rPr>
        <sz val="10"/>
        <color rgb="FF000000"/>
        <rFont val="Arial"/>
        <family val="2"/>
      </rPr>
      <t>+300</t>
    </r>
    <r>
      <rPr>
        <sz val="10"/>
        <color rgb="FF000000"/>
        <rFont val="宋体"/>
        <family val="3"/>
        <charset val="134"/>
      </rPr>
      <t>，</t>
    </r>
    <r>
      <rPr>
        <sz val="10"/>
        <color rgb="FF000000"/>
        <rFont val="Arial"/>
        <family val="2"/>
      </rPr>
      <t>3</t>
    </r>
    <r>
      <rPr>
        <sz val="10"/>
        <color rgb="FF000000"/>
        <rFont val="宋体"/>
        <family val="3"/>
        <charset val="134"/>
      </rPr>
      <t>月后</t>
    </r>
  </si>
  <si>
    <t>2018.2.26</t>
  </si>
  <si>
    <t>340827199601281024</t>
  </si>
  <si>
    <t>6228 4800 3847 0241 878</t>
  </si>
  <si>
    <t>【本月休息共计10天】2.4.8.10.12.16.18.20.24.26
【本月加班共计5天】6.14.22.28.30
【迟到】7号（08:14-22:06）、13号（07:43-22:02）、（21号（10:50-22:04）、23号（10:46-22:11）、25号（07:56-22:07）</t>
  </si>
  <si>
    <t>苏丽容</t>
  </si>
  <si>
    <t>2017.3.2</t>
  </si>
  <si>
    <t>350124197311283924</t>
  </si>
  <si>
    <t>6228 4800 3164 0395 310</t>
  </si>
  <si>
    <t>【本月休息共计8天】3.5.9.11.17.19.23.25
【本月加班共计7天】1.7.13.15.21.27.29</t>
  </si>
  <si>
    <t>刘素丽</t>
  </si>
  <si>
    <r>
      <rPr>
        <sz val="10"/>
        <color rgb="FF000000"/>
        <rFont val="Arial"/>
        <family val="2"/>
      </rPr>
      <t>15%</t>
    </r>
    <r>
      <rPr>
        <sz val="10"/>
        <color rgb="FF000000"/>
        <rFont val="宋体"/>
        <family val="3"/>
        <charset val="134"/>
      </rPr>
      <t>直提</t>
    </r>
  </si>
  <si>
    <t>做五休二</t>
  </si>
  <si>
    <t>11:00--20:00</t>
  </si>
  <si>
    <t>2018.4.1</t>
  </si>
  <si>
    <t>412725198009123825</t>
  </si>
  <si>
    <t>6228 4800 3875 9058 670</t>
  </si>
  <si>
    <t>【本月休息共计5天】4.10.17.18.24</t>
  </si>
  <si>
    <t>曹盈</t>
  </si>
  <si>
    <t>王苏云</t>
  </si>
  <si>
    <t xml:space="preserve">7:30-22:00
</t>
  </si>
  <si>
    <t>2016.4.9</t>
  </si>
  <si>
    <t>321281197301286505</t>
  </si>
  <si>
    <t>6228 4800 3880 3738 178</t>
  </si>
  <si>
    <r>
      <rPr>
        <sz val="10"/>
        <color theme="1"/>
        <rFont val="宋体"/>
        <family val="3"/>
        <charset val="134"/>
      </rPr>
      <t>【本月休息共计6天】</t>
    </r>
    <r>
      <rPr>
        <sz val="10"/>
        <color theme="1"/>
        <rFont val="Arial"/>
        <family val="2"/>
      </rPr>
      <t xml:space="preserve">2.4.8.10.16.18
</t>
    </r>
    <r>
      <rPr>
        <sz val="10"/>
        <color theme="1"/>
        <rFont val="宋体"/>
        <family val="3"/>
        <charset val="134"/>
      </rPr>
      <t>【本月加班共计7天】14.20.22.24.26.28.30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宋体"/>
        <family val="3"/>
        <charset val="134"/>
      </rPr>
      <t>【加班业务未报】6号（11:13-20:44）、19号（10:18-22:23）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宋体"/>
        <family val="3"/>
        <charset val="134"/>
      </rPr>
      <t>【迟到、早退】3号（08:21-21:45）、7号（08:02-21:37）、12号（09:39-15:46）、13号（08:13-21:51）、17号（08:03-21:48）、
23号（08:04-21:43）
【漏报】20号（-20：32）（这天为加班时间）</t>
    </r>
  </si>
  <si>
    <t>浦利</t>
  </si>
  <si>
    <t>兼职</t>
  </si>
  <si>
    <r>
      <rPr>
        <sz val="10"/>
        <rFont val="Arial"/>
        <family val="2"/>
      </rPr>
      <t>口腔</t>
    </r>
    <r>
      <rPr>
        <sz val="10"/>
        <rFont val="Arial"/>
        <family val="2"/>
      </rPr>
      <t>10%</t>
    </r>
    <r>
      <rPr>
        <sz val="10"/>
        <rFont val="宋体"/>
        <family val="3"/>
        <charset val="134"/>
      </rPr>
      <t>提成</t>
    </r>
  </si>
  <si>
    <t>31022919691212422x</t>
  </si>
  <si>
    <t>6228 4800 3883 0261 574</t>
  </si>
  <si>
    <t>青浦</t>
  </si>
  <si>
    <t>徐顺兄</t>
  </si>
  <si>
    <t>2016.12.9</t>
  </si>
  <si>
    <t>310229196309180622</t>
  </si>
  <si>
    <t>6228 4800 3895 4897 575</t>
  </si>
  <si>
    <r>
      <rPr>
        <sz val="10"/>
        <color theme="1"/>
        <rFont val="宋体"/>
        <family val="3"/>
        <charset val="134"/>
      </rPr>
      <t>【本月休息共计</t>
    </r>
    <r>
      <rPr>
        <sz val="10"/>
        <color theme="1"/>
        <rFont val="Arial"/>
        <family val="2"/>
      </rPr>
      <t>4</t>
    </r>
    <r>
      <rPr>
        <sz val="10"/>
        <color theme="1"/>
        <rFont val="宋体"/>
        <family val="3"/>
        <charset val="134"/>
      </rPr>
      <t>天】</t>
    </r>
    <r>
      <rPr>
        <sz val="10"/>
        <color theme="1"/>
        <rFont val="Arial"/>
        <family val="2"/>
      </rPr>
      <t xml:space="preserve">3.5.11.17
</t>
    </r>
    <r>
      <rPr>
        <sz val="10"/>
        <color theme="1"/>
        <rFont val="宋体"/>
        <family val="3"/>
        <charset val="134"/>
      </rPr>
      <t>【本月加班共计3天】25.27.30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宋体"/>
        <family val="3"/>
        <charset val="134"/>
      </rPr>
      <t>【漏报】23号（10:41-）</t>
    </r>
  </si>
  <si>
    <t>王芳</t>
  </si>
  <si>
    <r>
      <rPr>
        <sz val="10"/>
        <rFont val="Arial"/>
        <family val="2"/>
      </rPr>
      <t>2300+300+</t>
    </r>
    <r>
      <rPr>
        <sz val="10"/>
        <rFont val="宋体"/>
        <family val="3"/>
        <charset val="134"/>
      </rPr>
      <t>规定提点</t>
    </r>
  </si>
  <si>
    <t>11:00-20:00/10:00-21:00</t>
  </si>
  <si>
    <t>2017.12.1</t>
  </si>
  <si>
    <t>321025196311142226</t>
  </si>
  <si>
    <t>6228 4500 3803 8591 471</t>
  </si>
  <si>
    <t>【本月休息共计6天】5.6.9.12.16.19
【本月加班共计3天】23.26.30</t>
  </si>
  <si>
    <t>张秧年</t>
  </si>
  <si>
    <r>
      <rPr>
        <sz val="10"/>
        <color rgb="FF000000"/>
        <rFont val="Arial"/>
        <family val="2"/>
      </rPr>
      <t>2600+</t>
    </r>
    <r>
      <rPr>
        <sz val="10"/>
        <color rgb="FF000000"/>
        <rFont val="宋体"/>
        <family val="3"/>
        <charset val="134"/>
      </rPr>
      <t>规定提点</t>
    </r>
  </si>
  <si>
    <t>2017.3.1</t>
  </si>
  <si>
    <t>321083196802277540</t>
  </si>
  <si>
    <t>6228 4800 3880 3810 373</t>
  </si>
  <si>
    <r>
      <rPr>
        <sz val="10"/>
        <color theme="1"/>
        <rFont val="宋体"/>
        <family val="3"/>
        <charset val="134"/>
      </rPr>
      <t>【本月休息共计8天】</t>
    </r>
    <r>
      <rPr>
        <sz val="10"/>
        <color theme="1"/>
        <rFont val="Arial"/>
        <family val="2"/>
      </rPr>
      <t>3.10.17.19.20.21.22.23</t>
    </r>
  </si>
  <si>
    <t>沈亚英</t>
  </si>
  <si>
    <r>
      <rPr>
        <sz val="10"/>
        <rFont val="Arial"/>
        <family val="2"/>
      </rPr>
      <t>2300+</t>
    </r>
    <r>
      <rPr>
        <sz val="10"/>
        <rFont val="宋体"/>
        <family val="3"/>
        <charset val="134"/>
      </rPr>
      <t>规定提点</t>
    </r>
  </si>
  <si>
    <t>2017.9.1</t>
  </si>
  <si>
    <t>310229196801303823</t>
  </si>
  <si>
    <t>6228 4800 3834 8638 776</t>
  </si>
  <si>
    <t>【本月休息共计10天】2.4.6.8.10.12.16.18.24.26
【本月加班共计5天】14.20.22.28.30
【漏报】1号（07：38-）</t>
  </si>
  <si>
    <t>松江</t>
  </si>
  <si>
    <t>曹醒醒</t>
  </si>
  <si>
    <t>8:00-21:30</t>
  </si>
  <si>
    <t xml:space="preserve"> 2018.3.1</t>
  </si>
  <si>
    <t>41232619890523574x</t>
  </si>
  <si>
    <t>6228 4800 3910 3789 770</t>
  </si>
  <si>
    <t>【本月休息共计12天】1.3.5.7.9.11.13.17.19.23.25.27
【本月加班共计3天】15.21.29</t>
  </si>
  <si>
    <t>汝梅</t>
  </si>
  <si>
    <t>2018.3.1</t>
  </si>
  <si>
    <t>6228 4800 3162 6730 910</t>
  </si>
  <si>
    <t>【本月休息共计12天】2.4.6.8.10.12.14.16.18.20.24.26
【本月加班共计3天】22.28.30</t>
  </si>
  <si>
    <t>许爱芳</t>
  </si>
  <si>
    <t>6228 4800 3911 5618 579</t>
  </si>
  <si>
    <r>
      <rPr>
        <sz val="10"/>
        <rFont val="宋体"/>
        <family val="3"/>
        <charset val="134"/>
      </rPr>
      <t>【本月休息共计8天】2.</t>
    </r>
    <r>
      <rPr>
        <sz val="10"/>
        <rFont val="Arial"/>
        <family val="2"/>
      </rPr>
      <t xml:space="preserve">6.9.12.16.19.23.26
</t>
    </r>
  </si>
  <si>
    <t>七宝</t>
  </si>
  <si>
    <t>惠素芬</t>
  </si>
  <si>
    <t>9:00-22:00</t>
  </si>
  <si>
    <t>2015.4.4</t>
  </si>
  <si>
    <t>342225197803151540</t>
  </si>
  <si>
    <t>6228 4800 3822 4231 472</t>
  </si>
  <si>
    <r>
      <rPr>
        <sz val="10"/>
        <rFont val="宋体"/>
        <family val="3"/>
        <charset val="134"/>
      </rPr>
      <t>【本月休息共计9天】2.4.10.11.12.16.18.24.26
【本月5加班】14.20.22.28.30
【加班业务未报】6号（11:05-20:37）</t>
    </r>
    <r>
      <rPr>
        <sz val="10"/>
        <rFont val="Arial"/>
        <family val="2"/>
      </rPr>
      <t xml:space="preserve">
</t>
    </r>
    <r>
      <rPr>
        <sz val="10"/>
        <rFont val="宋体"/>
        <family val="3"/>
        <charset val="134"/>
      </rPr>
      <t>【漏报】1号（08:57-）、3号（08:56-）、17号（09:22-）
【迟到】29号（09：27-22:29）、8号（11:05-20:09）</t>
    </r>
  </si>
  <si>
    <t>刘红叶</t>
  </si>
  <si>
    <r>
      <rPr>
        <sz val="10"/>
        <color rgb="FF36363D"/>
        <rFont val="Arial"/>
        <family val="2"/>
      </rPr>
      <t>2600+</t>
    </r>
    <r>
      <rPr>
        <sz val="10"/>
        <color rgb="FF36363D"/>
        <rFont val="宋体"/>
        <family val="3"/>
        <charset val="134"/>
      </rPr>
      <t>规定提点</t>
    </r>
  </si>
  <si>
    <t>2017.10.29</t>
  </si>
  <si>
    <t>510723199808214583</t>
  </si>
  <si>
    <t>6228 4801 2848 5324 775</t>
  </si>
  <si>
    <r>
      <rPr>
        <sz val="10"/>
        <color theme="1"/>
        <rFont val="宋体"/>
        <family val="3"/>
        <charset val="134"/>
      </rPr>
      <t>【本月休息共计</t>
    </r>
    <r>
      <rPr>
        <sz val="10"/>
        <color theme="1"/>
        <rFont val="Arial"/>
        <family val="2"/>
      </rPr>
      <t>4</t>
    </r>
    <r>
      <rPr>
        <sz val="10"/>
        <color theme="1"/>
        <rFont val="宋体"/>
        <family val="3"/>
        <charset val="134"/>
      </rPr>
      <t>天】</t>
    </r>
    <r>
      <rPr>
        <sz val="10"/>
        <color theme="1"/>
        <rFont val="Arial"/>
        <family val="2"/>
      </rPr>
      <t>3.9.17.23</t>
    </r>
  </si>
  <si>
    <t>袁以珍</t>
  </si>
  <si>
    <r>
      <rPr>
        <sz val="10"/>
        <color rgb="FF000000"/>
        <rFont val="Arial"/>
        <family val="2"/>
      </rPr>
      <t>2200+</t>
    </r>
    <r>
      <rPr>
        <sz val="10"/>
        <color rgb="FF000000"/>
        <rFont val="宋体"/>
        <family val="3"/>
        <charset val="134"/>
      </rPr>
      <t>规定提点</t>
    </r>
    <r>
      <rPr>
        <sz val="10"/>
        <color rgb="FF000000"/>
        <rFont val="Arial"/>
        <family val="2"/>
      </rPr>
      <t>+</t>
    </r>
    <r>
      <rPr>
        <sz val="10"/>
        <color rgb="FF000000"/>
        <rFont val="宋体"/>
        <family val="3"/>
        <charset val="134"/>
      </rPr>
      <t>发水兼职（</t>
    </r>
    <r>
      <rPr>
        <sz val="10"/>
        <color rgb="FF000000"/>
        <rFont val="Arial"/>
        <family val="2"/>
      </rPr>
      <t>4-6%</t>
    </r>
    <r>
      <rPr>
        <sz val="10"/>
        <color rgb="FF000000"/>
        <rFont val="宋体"/>
        <family val="3"/>
        <charset val="134"/>
      </rPr>
      <t>）</t>
    </r>
  </si>
  <si>
    <t>2017.5.1</t>
  </si>
  <si>
    <t>342401199107045428</t>
  </si>
  <si>
    <t xml:space="preserve">6228 4800 3848 1057 875 </t>
  </si>
  <si>
    <t>【本月休息共计15天】1.3.5.7.9.11.13.15.17.19.21.23.25.27.29</t>
  </si>
  <si>
    <t>陆玲</t>
  </si>
  <si>
    <t>2018.3.10</t>
  </si>
  <si>
    <t>320722198005060828</t>
  </si>
  <si>
    <t>6228 4800 3807 4363 771</t>
  </si>
  <si>
    <t>【本月休息共计8天】2.4.9.10.16.19.23.25
【迟到】5号（11:13-20:46）、6号（11:12-20:37）、17号（11:18-20:25）、20号（11:14-20:21）、24号（11:18-20:10）、27号（11:18-20:32）、28号（11:17-20:32）</t>
  </si>
  <si>
    <t>徐学平</t>
  </si>
  <si>
    <r>
      <rPr>
        <sz val="10"/>
        <color rgb="FF000000"/>
        <rFont val="Arial"/>
        <family val="2"/>
      </rPr>
      <t>2300+</t>
    </r>
    <r>
      <rPr>
        <sz val="10"/>
        <color rgb="FF000000"/>
        <rFont val="宋体"/>
        <family val="3"/>
        <charset val="134"/>
      </rPr>
      <t>规定提点发水</t>
    </r>
    <r>
      <rPr>
        <sz val="10"/>
        <color rgb="FF000000"/>
        <rFont val="Arial"/>
        <family val="2"/>
      </rPr>
      <t>+300</t>
    </r>
    <r>
      <rPr>
        <sz val="10"/>
        <color rgb="FF000000"/>
        <rFont val="宋体"/>
        <family val="3"/>
        <charset val="134"/>
      </rPr>
      <t>，</t>
    </r>
    <r>
      <rPr>
        <sz val="10"/>
        <color rgb="FF000000"/>
        <rFont val="Arial"/>
        <family val="2"/>
      </rPr>
      <t>3</t>
    </r>
    <r>
      <rPr>
        <sz val="10"/>
        <color rgb="FF000000"/>
        <rFont val="宋体"/>
        <family val="3"/>
        <charset val="134"/>
      </rPr>
      <t>月后</t>
    </r>
  </si>
  <si>
    <t>320825197210140640</t>
  </si>
  <si>
    <t>6230 5200 3005 4869 479</t>
  </si>
  <si>
    <r>
      <rPr>
        <sz val="10"/>
        <color theme="1"/>
        <rFont val="宋体"/>
        <family val="3"/>
        <charset val="134"/>
      </rPr>
      <t>【本月休息共计</t>
    </r>
    <r>
      <rPr>
        <sz val="10"/>
        <color theme="1"/>
        <rFont val="Arial"/>
        <family val="2"/>
      </rPr>
      <t>8</t>
    </r>
    <r>
      <rPr>
        <sz val="10"/>
        <color theme="1"/>
        <rFont val="宋体"/>
        <family val="3"/>
        <charset val="134"/>
      </rPr>
      <t>天】</t>
    </r>
    <r>
      <rPr>
        <sz val="10"/>
        <color theme="1"/>
        <rFont val="Arial"/>
        <family val="2"/>
      </rPr>
      <t>3.5.10.12.16.19.24.26</t>
    </r>
  </si>
  <si>
    <t>柳州</t>
  </si>
  <si>
    <t>单庆蓉</t>
  </si>
  <si>
    <t>511525198604043688</t>
  </si>
  <si>
    <t>6228 4800 3843 0153 379</t>
  </si>
  <si>
    <r>
      <rPr>
        <sz val="10"/>
        <color theme="1"/>
        <rFont val="宋体"/>
        <family val="3"/>
        <charset val="134"/>
      </rPr>
      <t>【本月休息共计9天】</t>
    </r>
    <r>
      <rPr>
        <sz val="10"/>
        <color theme="1"/>
        <rFont val="Arial"/>
        <family val="2"/>
      </rPr>
      <t xml:space="preserve">1.3.9.11.13.17.19.23.25
</t>
    </r>
    <r>
      <rPr>
        <sz val="10"/>
        <color theme="1"/>
        <rFont val="宋体"/>
        <family val="3"/>
        <charset val="134"/>
      </rPr>
      <t>【加班业务未报】5号（10:21-19:31）、21号（11:00-20:05）、27号（10:29-17:48）、29号（10:34-19:48）</t>
    </r>
    <r>
      <rPr>
        <sz val="10"/>
        <color theme="1"/>
        <rFont val="Arial"/>
        <family val="2"/>
      </rPr>
      <t xml:space="preserve">
</t>
    </r>
  </si>
  <si>
    <t>黄翠玲</t>
  </si>
  <si>
    <r>
      <rPr>
        <sz val="10"/>
        <color theme="1"/>
        <rFont val="Arial"/>
        <family val="2"/>
      </rPr>
      <t>口腔</t>
    </r>
    <r>
      <rPr>
        <sz val="10"/>
        <color theme="1"/>
        <rFont val="Arial"/>
        <family val="2"/>
      </rPr>
      <t>10%</t>
    </r>
    <r>
      <rPr>
        <sz val="10"/>
        <color theme="1"/>
        <rFont val="宋体"/>
        <family val="3"/>
        <charset val="134"/>
      </rPr>
      <t>提成</t>
    </r>
  </si>
  <si>
    <t>320819197608144847</t>
  </si>
  <si>
    <t>6228 4800 3877 9281 377</t>
  </si>
  <si>
    <t>徐汇</t>
  </si>
  <si>
    <t>王华丽</t>
  </si>
  <si>
    <t>412328197710248768</t>
  </si>
  <si>
    <t>6228 4800 3874 6817 477</t>
  </si>
  <si>
    <r>
      <rPr>
        <sz val="10"/>
        <color theme="1"/>
        <rFont val="宋体"/>
        <family val="3"/>
        <charset val="134"/>
      </rPr>
      <t>【本月休息共计10天】</t>
    </r>
    <r>
      <rPr>
        <sz val="10"/>
        <color theme="1"/>
        <rFont val="Arial"/>
        <family val="2"/>
      </rPr>
      <t xml:space="preserve">2.4.8.10.12.16.18.20.24.26
</t>
    </r>
    <r>
      <rPr>
        <sz val="10"/>
        <color theme="1"/>
        <rFont val="宋体"/>
        <family val="3"/>
        <charset val="134"/>
      </rPr>
      <t>【本月加班共计4天】6.14.28.30
【加班业务未报】30号（10:12-20:26）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宋体"/>
        <family val="3"/>
        <charset val="134"/>
      </rPr>
      <t>【漏报】1号（07:42-）、13号（-16:24）
【迟到、早退】22号（11:21-21:13）、23号（07:30-21:48）、28号（11:23-22:05）</t>
    </r>
  </si>
  <si>
    <t>余秀芹</t>
  </si>
  <si>
    <t>2017.1.1</t>
  </si>
  <si>
    <t>340121196912114020</t>
  </si>
  <si>
    <t>6228 4800 3168 9045 214</t>
  </si>
  <si>
    <t>汪明英</t>
  </si>
  <si>
    <r>
      <rPr>
        <sz val="10"/>
        <color theme="1"/>
        <rFont val="Arial"/>
        <family val="2"/>
      </rPr>
      <t>洗发</t>
    </r>
    <r>
      <rPr>
        <sz val="10"/>
        <color theme="1"/>
        <rFont val="Arial"/>
        <family val="2"/>
      </rPr>
      <t>8%</t>
    </r>
    <r>
      <rPr>
        <sz val="10"/>
        <color theme="1"/>
        <rFont val="宋体"/>
        <family val="3"/>
        <charset val="134"/>
      </rPr>
      <t>提成</t>
    </r>
  </si>
  <si>
    <t>511027197711238721</t>
  </si>
  <si>
    <t>6212 2610 0107 0593 840</t>
  </si>
  <si>
    <t>赵文静</t>
  </si>
  <si>
    <t>342625198506052403</t>
  </si>
  <si>
    <t>6228 4800 3857 3473 279</t>
  </si>
  <si>
    <t>【本月休息共计8天】3.9.11.13.17.22.25.27
【本月加班共计6天】1.5.7.15.21.29
【加班业务未报】30号（07:53-18:03）
【迟到、早退】2号（08:20-21:42）、4号（08:28-21:40）、10号（09：36-17:02）、12号（08:04-21:36）、18号（09:01-16:30）、19号（09:44-13:48）、20号（08:16-21:49）、22号（08:27-21:39）</t>
  </si>
  <si>
    <t>古北</t>
  </si>
  <si>
    <t>路凤姣</t>
  </si>
  <si>
    <t>11:00-22:00</t>
  </si>
  <si>
    <t>2015.3.1</t>
  </si>
  <si>
    <t>211481197809175449</t>
  </si>
  <si>
    <t>6228 4800 3164 8519 614</t>
  </si>
  <si>
    <t>【本月休息共计17天】1.3.4.5.6.7.8.9.11.13.15.17.19.22.23.25.27
【早退】18号（08:47-16:31）、29号（10:27-20:06）
【漏报】30号（-22:58）</t>
  </si>
  <si>
    <t>蒋卓燕</t>
  </si>
  <si>
    <t>2017.10.15</t>
  </si>
  <si>
    <t>31010519801105284x</t>
  </si>
  <si>
    <t>6228 4800 3853 1213 478</t>
  </si>
  <si>
    <r>
      <rPr>
        <sz val="10"/>
        <color theme="1"/>
        <rFont val="宋体"/>
        <family val="3"/>
        <charset val="134"/>
      </rPr>
      <t>【本月休息共计9天】</t>
    </r>
    <r>
      <rPr>
        <sz val="10"/>
        <color theme="1"/>
        <rFont val="Arial"/>
        <family val="2"/>
      </rPr>
      <t xml:space="preserve">2.10.12.16.17.18.19.24.29
</t>
    </r>
    <r>
      <rPr>
        <sz val="10"/>
        <color theme="1"/>
        <rFont val="宋体"/>
        <family val="3"/>
        <charset val="134"/>
      </rPr>
      <t>【迟到、早退】1号（09:13-17:47）、5号（09:45-18:53）、9号（12:43-20:37）、23号（09:42-19:02）、25号（09:55-19:25）、27号（11:45-19:59）、28号（11:10-17:36）、30号（12:16-20:50）
【漏报】8号（09:56-）、26（10:28-）</t>
    </r>
  </si>
  <si>
    <t>曹桂芳</t>
  </si>
  <si>
    <r>
      <rPr>
        <sz val="10"/>
        <color rgb="FF36363D"/>
        <rFont val="Arial"/>
        <family val="2"/>
      </rPr>
      <t>口腔</t>
    </r>
    <r>
      <rPr>
        <sz val="10"/>
        <color rgb="FF36363D"/>
        <rFont val="Arial"/>
        <family val="2"/>
      </rPr>
      <t>10%</t>
    </r>
  </si>
  <si>
    <t>2018.2.1</t>
  </si>
  <si>
    <t>320422196708254922</t>
  </si>
  <si>
    <t>6228 4800 3878 9866 977</t>
  </si>
  <si>
    <t>曹路</t>
  </si>
  <si>
    <t>王秀梅</t>
  </si>
  <si>
    <r>
      <rPr>
        <sz val="10"/>
        <color theme="1"/>
        <rFont val="Arial"/>
        <family val="2"/>
      </rPr>
      <t>2200+</t>
    </r>
    <r>
      <rPr>
        <sz val="10"/>
        <color theme="5" tint="0.39988402966399123"/>
        <rFont val="Arial"/>
        <family val="2"/>
      </rPr>
      <t>500</t>
    </r>
    <r>
      <rPr>
        <sz val="10"/>
        <color theme="1"/>
        <rFont val="Arial"/>
        <family val="2"/>
      </rPr>
      <t>+</t>
    </r>
    <r>
      <rPr>
        <sz val="10"/>
        <color theme="1"/>
        <rFont val="宋体"/>
        <family val="3"/>
        <charset val="134"/>
      </rPr>
      <t>规定提点</t>
    </r>
  </si>
  <si>
    <t>12:00-21:00/8:00-22:00</t>
  </si>
  <si>
    <t>413022198207075266</t>
  </si>
  <si>
    <t>6228 4800 3072 4551 210</t>
  </si>
  <si>
    <t>盛亚玲</t>
  </si>
  <si>
    <t>店长</t>
  </si>
  <si>
    <r>
      <rPr>
        <sz val="10"/>
        <color theme="1"/>
        <rFont val="Arial"/>
        <family val="2"/>
      </rPr>
      <t>15%</t>
    </r>
    <r>
      <rPr>
        <sz val="10"/>
        <color theme="1"/>
        <rFont val="宋体"/>
        <family val="3"/>
        <charset val="134"/>
      </rPr>
      <t>直提</t>
    </r>
  </si>
  <si>
    <t>34262319930512592x</t>
  </si>
  <si>
    <t>6228 4800 3838 0882 472</t>
  </si>
  <si>
    <t>【本月休息共计8天】2.4.10.11.16.19.24.26</t>
  </si>
  <si>
    <t>刘菊香</t>
  </si>
  <si>
    <r>
      <rPr>
        <sz val="10"/>
        <color theme="1"/>
        <rFont val="Arial"/>
        <family val="2"/>
      </rPr>
      <t>2300+</t>
    </r>
    <r>
      <rPr>
        <sz val="10"/>
        <color theme="1"/>
        <rFont val="宋体"/>
        <family val="3"/>
        <charset val="134"/>
      </rPr>
      <t>规定提点发水</t>
    </r>
    <r>
      <rPr>
        <sz val="10"/>
        <color theme="1"/>
        <rFont val="Arial"/>
        <family val="2"/>
      </rPr>
      <t>+300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3</t>
    </r>
    <r>
      <rPr>
        <sz val="10"/>
        <color theme="1"/>
        <rFont val="宋体"/>
        <family val="3"/>
        <charset val="134"/>
      </rPr>
      <t>月后</t>
    </r>
  </si>
  <si>
    <t>2018.1.1</t>
  </si>
  <si>
    <t>321281197009276246</t>
  </si>
  <si>
    <t>6230 5200 3005 5677 970</t>
  </si>
  <si>
    <r>
      <rPr>
        <sz val="10"/>
        <color theme="1"/>
        <rFont val="宋体"/>
        <family val="3"/>
        <charset val="134"/>
      </rPr>
      <t>【本月休息共计4天】</t>
    </r>
    <r>
      <rPr>
        <sz val="10"/>
        <color theme="1"/>
        <rFont val="Arial"/>
        <family val="2"/>
      </rPr>
      <t>4.10.18.24</t>
    </r>
  </si>
  <si>
    <t>顾承芹</t>
  </si>
  <si>
    <r>
      <rPr>
        <sz val="10"/>
        <color theme="1"/>
        <rFont val="Arial"/>
        <family val="2"/>
      </rPr>
      <t>2300+</t>
    </r>
    <r>
      <rPr>
        <sz val="10"/>
        <color theme="1"/>
        <rFont val="宋体"/>
        <family val="3"/>
        <charset val="134"/>
      </rPr>
      <t>规定提点百雀羚</t>
    </r>
    <r>
      <rPr>
        <sz val="10"/>
        <color theme="1"/>
        <rFont val="Arial"/>
        <family val="2"/>
      </rPr>
      <t>+300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3</t>
    </r>
    <r>
      <rPr>
        <sz val="10"/>
        <color theme="1"/>
        <rFont val="宋体"/>
        <family val="3"/>
        <charset val="134"/>
      </rPr>
      <t>月后</t>
    </r>
  </si>
  <si>
    <t>8:00-22:00</t>
  </si>
  <si>
    <t>2018.2.23</t>
  </si>
  <si>
    <t>342422197412230948</t>
  </si>
  <si>
    <t>6228 4800 3072 6694 810</t>
  </si>
  <si>
    <t>【本月休息共计4天】2.9.17.23
【本月加班共计1天】1</t>
  </si>
  <si>
    <t>肖福珍</t>
  </si>
  <si>
    <t>2017.9.14</t>
  </si>
  <si>
    <t>362121198009067226</t>
  </si>
  <si>
    <t>6228 4800 3903 0057 879</t>
  </si>
  <si>
    <t>【本月休息共计12天】2.4.8.10.12.16.18.20.22.23.24.28
【本月加班共计3天】6.14.30
【漏报】1号（07:52-）</t>
  </si>
  <si>
    <t>张腾</t>
  </si>
  <si>
    <t>2018.3.7</t>
  </si>
  <si>
    <t>142322198101026920</t>
  </si>
  <si>
    <t>6230 5200 3006 5280 476</t>
  </si>
  <si>
    <t>【本月休息共计11天】2.4.8.10.12.16.18.20.24.26.28
【本月加班共计4天】6.14.22.30
【漏报】1号（08:03-）、5号（08:20-）</t>
  </si>
  <si>
    <t>张慧</t>
  </si>
  <si>
    <r>
      <rPr>
        <sz val="10"/>
        <color theme="1"/>
        <rFont val="Arial"/>
        <family val="2"/>
      </rPr>
      <t>2300+</t>
    </r>
    <r>
      <rPr>
        <sz val="10"/>
        <color theme="1"/>
        <rFont val="宋体"/>
        <family val="3"/>
        <charset val="134"/>
      </rPr>
      <t>规定提点三生花</t>
    </r>
    <r>
      <rPr>
        <sz val="10"/>
        <color theme="1"/>
        <rFont val="Arial"/>
        <family val="2"/>
      </rPr>
      <t>+</t>
    </r>
    <r>
      <rPr>
        <sz val="10"/>
        <color theme="1"/>
        <rFont val="宋体"/>
        <family val="3"/>
        <charset val="134"/>
      </rPr>
      <t>丹姿</t>
    </r>
    <r>
      <rPr>
        <sz val="10"/>
        <color theme="1"/>
        <rFont val="Arial"/>
        <family val="2"/>
      </rPr>
      <t>+300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3</t>
    </r>
    <r>
      <rPr>
        <sz val="10"/>
        <color theme="1"/>
        <rFont val="宋体"/>
        <family val="3"/>
        <charset val="134"/>
      </rPr>
      <t>月后</t>
    </r>
  </si>
  <si>
    <t>8:00-22:01</t>
  </si>
  <si>
    <t>412826199102161726</t>
  </si>
  <si>
    <t>6230 5200 3006 5280 575</t>
  </si>
  <si>
    <t>张明银</t>
  </si>
  <si>
    <t>8:00-22:02</t>
  </si>
  <si>
    <t>2018.3.21</t>
  </si>
  <si>
    <t>411321198306153248</t>
  </si>
  <si>
    <t>6230 5200 3006 5280 773</t>
  </si>
  <si>
    <t>【本月休息共计9天】1.3.5.9.11.17.19.23.25
【本月加班共计6天】7.13.15.21.27.29</t>
  </si>
  <si>
    <t>宜山</t>
  </si>
  <si>
    <t>胡连侠</t>
  </si>
  <si>
    <r>
      <rPr>
        <sz val="10"/>
        <color theme="1"/>
        <rFont val="Arial"/>
        <family val="2"/>
      </rPr>
      <t>口腔</t>
    </r>
    <r>
      <rPr>
        <sz val="10"/>
        <color theme="1"/>
        <rFont val="Arial"/>
        <family val="2"/>
      </rPr>
      <t>10%</t>
    </r>
    <r>
      <rPr>
        <sz val="10"/>
        <color theme="1"/>
        <rFont val="宋体"/>
        <family val="3"/>
        <charset val="134"/>
      </rPr>
      <t>提成，</t>
    </r>
    <r>
      <rPr>
        <sz val="10"/>
        <color theme="1"/>
        <rFont val="Arial"/>
        <family val="2"/>
      </rPr>
      <t>1.2</t>
    </r>
    <r>
      <rPr>
        <sz val="10"/>
        <color theme="1"/>
        <rFont val="宋体"/>
        <family val="3"/>
        <charset val="134"/>
      </rPr>
      <t>万</t>
    </r>
    <r>
      <rPr>
        <sz val="10"/>
        <color theme="1"/>
        <rFont val="Arial"/>
        <family val="2"/>
      </rPr>
      <t>12%</t>
    </r>
  </si>
  <si>
    <t>320825197202103321</t>
  </si>
  <si>
    <t>6222 0010 0112 8704 476</t>
  </si>
  <si>
    <t>周梅林</t>
  </si>
  <si>
    <r>
      <rPr>
        <sz val="10"/>
        <color theme="1"/>
        <rFont val="宋体"/>
        <family val="3"/>
        <charset val="134"/>
      </rPr>
      <t>发水</t>
    </r>
    <r>
      <rPr>
        <sz val="10"/>
        <color theme="1"/>
        <rFont val="Arial"/>
        <family val="2"/>
      </rPr>
      <t>10%</t>
    </r>
    <r>
      <rPr>
        <sz val="10"/>
        <color theme="1"/>
        <rFont val="宋体"/>
        <family val="3"/>
        <charset val="134"/>
      </rPr>
      <t>提成</t>
    </r>
  </si>
  <si>
    <t>姜乔</t>
  </si>
  <si>
    <t>2017.4.1</t>
  </si>
  <si>
    <t>320828197502023867</t>
  </si>
  <si>
    <t>6228 4800 3826 7545 176</t>
  </si>
  <si>
    <t>【本月休息共计8天】3.9.11.13.17.19.23.25
【本月加班共计7天】1.5.7.15.21.27.29
【漏报】10号（09:28-）</t>
  </si>
  <si>
    <t>新南</t>
  </si>
  <si>
    <t>刘丹丹</t>
  </si>
  <si>
    <r>
      <rPr>
        <sz val="10"/>
        <color rgb="FF000000"/>
        <rFont val="Arial"/>
        <family val="2"/>
      </rPr>
      <t>护肤</t>
    </r>
    <r>
      <rPr>
        <sz val="10"/>
        <color rgb="FF000000"/>
        <rFont val="Arial"/>
        <family val="2"/>
      </rPr>
      <t>10%</t>
    </r>
    <r>
      <rPr>
        <sz val="10"/>
        <color rgb="FF000000"/>
        <rFont val="宋体"/>
        <family val="3"/>
        <charset val="134"/>
      </rPr>
      <t>提成</t>
    </r>
  </si>
  <si>
    <t>412825198711108268</t>
  </si>
  <si>
    <t>6228 4800 3895 6829 576</t>
  </si>
  <si>
    <t>徐芳芳</t>
  </si>
  <si>
    <r>
      <rPr>
        <sz val="10"/>
        <color rgb="FF000000"/>
        <rFont val="Arial"/>
        <family val="2"/>
      </rPr>
      <t>口腔</t>
    </r>
    <r>
      <rPr>
        <sz val="10"/>
        <color rgb="FF000000"/>
        <rFont val="Arial"/>
        <family val="2"/>
      </rPr>
      <t>10%</t>
    </r>
    <r>
      <rPr>
        <sz val="10"/>
        <color rgb="FF000000"/>
        <rFont val="宋体"/>
        <family val="3"/>
        <charset val="134"/>
      </rPr>
      <t>提成</t>
    </r>
  </si>
  <si>
    <t>342530197912123925</t>
  </si>
  <si>
    <t>6228 4800 3156 2715 719</t>
  </si>
  <si>
    <t>吴雁</t>
  </si>
  <si>
    <r>
      <rPr>
        <sz val="10"/>
        <color rgb="FF000000"/>
        <rFont val="宋体"/>
        <family val="3"/>
        <charset val="134"/>
      </rPr>
      <t>口腔</t>
    </r>
    <r>
      <rPr>
        <sz val="10"/>
        <color rgb="FF000000"/>
        <rFont val="Arial"/>
        <family val="2"/>
      </rPr>
      <t>10%</t>
    </r>
    <r>
      <rPr>
        <sz val="10"/>
        <color rgb="FF000000"/>
        <rFont val="宋体"/>
        <family val="3"/>
        <charset val="134"/>
      </rPr>
      <t>提成</t>
    </r>
  </si>
  <si>
    <t>341223197610103725</t>
  </si>
  <si>
    <t>陈晶金</t>
  </si>
  <si>
    <r>
      <rPr>
        <sz val="10"/>
        <color rgb="FF000000"/>
        <rFont val="Arial"/>
        <family val="2"/>
      </rPr>
      <t>发水</t>
    </r>
    <r>
      <rPr>
        <sz val="10"/>
        <color rgb="FF000000"/>
        <rFont val="Arial"/>
        <family val="2"/>
      </rPr>
      <t>10%</t>
    </r>
    <r>
      <rPr>
        <sz val="10"/>
        <color rgb="FF000000"/>
        <rFont val="宋体"/>
        <family val="3"/>
        <charset val="134"/>
      </rPr>
      <t>提成</t>
    </r>
  </si>
  <si>
    <t>342623198612013042</t>
  </si>
  <si>
    <t>6228 4800 3135 4051 018</t>
  </si>
  <si>
    <t>莘庄</t>
  </si>
  <si>
    <t>徐杏花</t>
  </si>
  <si>
    <t>342622197903018221</t>
  </si>
  <si>
    <t>6228 4800 3896 8793 174</t>
  </si>
  <si>
    <t>【本月休息共计11天】3.5.9.11.13.15.16.17.19.23.25
【本月加班共计4天】7.21.27.29
【迟到、早退】1号（10:20-20:00）、2号（07:42-21:41）、4号（07:47-21:43）、6号（07:40-21:43）、10号（07:35-21:48）、12号（07:41-21:40）、14号（07:34-18:14）、18号（07:44-21:35）、20号（07:42-21:42）、22号（07:40-21:33）、24号（07:49-21:40）、26号（07:44-21:40）</t>
  </si>
  <si>
    <t>陈丽梅</t>
  </si>
  <si>
    <t>2017.3.28</t>
  </si>
  <si>
    <t>342122198205266805</t>
  </si>
  <si>
    <t>6229 4800 3819 6577 472</t>
  </si>
  <si>
    <r>
      <rPr>
        <sz val="10"/>
        <color theme="1"/>
        <rFont val="宋体"/>
        <family val="3"/>
        <charset val="134"/>
      </rPr>
      <t>【本月休息共计</t>
    </r>
    <r>
      <rPr>
        <sz val="10"/>
        <color theme="1"/>
        <rFont val="Arial"/>
        <family val="2"/>
      </rPr>
      <t>8</t>
    </r>
    <r>
      <rPr>
        <sz val="10"/>
        <color theme="1"/>
        <rFont val="宋体"/>
        <family val="3"/>
        <charset val="134"/>
      </rPr>
      <t>天】1.2.3.5.9.11.17.23
【本月加班共计2天】21.25
【迟到】18号（12：42-21:58）
【漏报】13号（10:52-）</t>
    </r>
  </si>
  <si>
    <t>陈海兰</t>
  </si>
  <si>
    <t>341103198904123223</t>
  </si>
  <si>
    <t>6228 4800 3896 8778 076</t>
  </si>
  <si>
    <r>
      <rPr>
        <sz val="10"/>
        <color theme="1"/>
        <rFont val="宋体"/>
        <family val="3"/>
        <charset val="134"/>
      </rPr>
      <t>【本月休息共计</t>
    </r>
    <r>
      <rPr>
        <sz val="10"/>
        <color theme="1"/>
        <rFont val="Arial"/>
        <family val="2"/>
      </rPr>
      <t>8</t>
    </r>
    <r>
      <rPr>
        <sz val="10"/>
        <color theme="1"/>
        <rFont val="宋体"/>
        <family val="3"/>
        <charset val="134"/>
      </rPr>
      <t>天】3.5.9.11.13.17.19.25
【本月加班共计7天】1.7.15.21.23.27.29</t>
    </r>
  </si>
  <si>
    <t>路培巧</t>
  </si>
  <si>
    <t>2017.4.8</t>
  </si>
  <si>
    <t>320924198208155281</t>
  </si>
  <si>
    <t>6228 4800 3906 0397 674</t>
  </si>
  <si>
    <t>南方</t>
  </si>
  <si>
    <t>顾美华</t>
  </si>
  <si>
    <r>
      <rPr>
        <sz val="10"/>
        <color rgb="FF000000"/>
        <rFont val="Arial"/>
        <family val="2"/>
      </rPr>
      <t>2300+</t>
    </r>
    <r>
      <rPr>
        <sz val="10"/>
        <color rgb="FF000000"/>
        <rFont val="宋体"/>
        <family val="3"/>
        <charset val="134"/>
      </rPr>
      <t>规定提点口腔</t>
    </r>
  </si>
  <si>
    <t>2018.1.11</t>
  </si>
  <si>
    <t>310226197001121824</t>
  </si>
  <si>
    <t>6230 5200 3005 5601 970</t>
  </si>
  <si>
    <t>【本月休息共计17天】2.4.6.8.10.12.14.16.17.18.20.22.24.26.27.28.30
【漏报】1号（08:40-）</t>
  </si>
  <si>
    <t>卢书娟</t>
  </si>
  <si>
    <t>9:15-22:00</t>
  </si>
  <si>
    <t>武超影</t>
  </si>
  <si>
    <t>342222197909128024</t>
  </si>
  <si>
    <t>6228 4800 3092 0262 315</t>
  </si>
  <si>
    <t xml:space="preserve">【本月休息共计7天】2.4.8.10.12.16.18
【本月加班共计8天】6.14.20.22.24.26.28.30
【漏报】1号（08:53）
</t>
  </si>
  <si>
    <t>万达</t>
  </si>
  <si>
    <t>胡丽娇</t>
  </si>
  <si>
    <r>
      <rPr>
        <sz val="10"/>
        <color rgb="FF000000"/>
        <rFont val="宋体"/>
        <family val="3"/>
        <charset val="134"/>
      </rPr>
      <t>直提</t>
    </r>
    <r>
      <rPr>
        <sz val="10"/>
        <color rgb="FF000000"/>
        <rFont val="Arial"/>
        <family val="2"/>
      </rPr>
      <t>15%</t>
    </r>
    <r>
      <rPr>
        <sz val="10"/>
        <color rgb="FF000000"/>
        <rFont val="宋体"/>
        <family val="3"/>
        <charset val="134"/>
      </rPr>
      <t>点</t>
    </r>
  </si>
  <si>
    <t>370830198805025283</t>
  </si>
  <si>
    <t>6228 4800 3862 3098 878</t>
  </si>
  <si>
    <t>【本月休息共计6天】2.3.9.16.17.24
【迟到、早退】7号（11:52-21:12）、8号（11:25-21:00）、10号（08:59-17:02）、11号（11:36-20:56）、12号（11:24-22:58）、18号（11:52-21:00）、20号（11:13-21:22）、21号（11:22-21:04）、30号（07:53-19:07）
【漏报】4号（11:02-）、29号（-21:00）</t>
  </si>
  <si>
    <t>刘瑞</t>
  </si>
  <si>
    <r>
      <rPr>
        <sz val="10"/>
        <color indexed="8"/>
        <rFont val="Arial"/>
        <family val="2"/>
      </rPr>
      <t>口腔</t>
    </r>
    <r>
      <rPr>
        <sz val="10"/>
        <color indexed="8"/>
        <rFont val="Arial"/>
        <family val="2"/>
      </rPr>
      <t>10%</t>
    </r>
    <r>
      <rPr>
        <sz val="10"/>
        <color indexed="8"/>
        <rFont val="宋体"/>
        <family val="3"/>
        <charset val="134"/>
      </rPr>
      <t>提点</t>
    </r>
  </si>
  <si>
    <t>341225198106302028</t>
  </si>
  <si>
    <t>6228 4800 3862 8832 776</t>
  </si>
  <si>
    <t>张玉军</t>
  </si>
  <si>
    <r>
      <rPr>
        <sz val="10"/>
        <color indexed="8"/>
        <rFont val="Arial"/>
        <family val="2"/>
      </rPr>
      <t>2300+</t>
    </r>
    <r>
      <rPr>
        <sz val="10"/>
        <color indexed="8"/>
        <rFont val="宋体"/>
        <family val="3"/>
        <charset val="134"/>
      </rPr>
      <t>规定提点</t>
    </r>
  </si>
  <si>
    <t>2018.4.17</t>
  </si>
  <si>
    <t>620102196909105826</t>
  </si>
  <si>
    <t>6228 4812 1816 3134 379</t>
  </si>
  <si>
    <t>沈梦奇</t>
  </si>
  <si>
    <t>2017.7.25</t>
  </si>
  <si>
    <t>34122519970702462X</t>
  </si>
  <si>
    <t>6228 4800 3837 3846 773</t>
  </si>
  <si>
    <t>赵春艳</t>
  </si>
  <si>
    <r>
      <rPr>
        <sz val="10"/>
        <color rgb="FF000000"/>
        <rFont val="Arial"/>
        <family val="2"/>
      </rPr>
      <t>发水</t>
    </r>
    <r>
      <rPr>
        <sz val="10"/>
        <color rgb="FF000000"/>
        <rFont val="Arial"/>
        <family val="2"/>
      </rPr>
      <t>10%</t>
    </r>
  </si>
  <si>
    <t>341225198904286528</t>
  </si>
  <si>
    <t>6228 4800 3132 9943 117</t>
  </si>
  <si>
    <t>孙玉珠</t>
  </si>
  <si>
    <t>372925198711120526</t>
  </si>
  <si>
    <t>6228 4800 3886 7487 076</t>
  </si>
  <si>
    <t>辜美云</t>
  </si>
  <si>
    <t>320826198107171626</t>
  </si>
  <si>
    <t>6228 4800 3042 0478 718</t>
  </si>
  <si>
    <t>【本月休息共计4天】2.11.17.24
【漏报】4号（09:12-）
【迟到】22号（11:25-20:32）、23号（11:23-20:30）、26号（11:25-20:46）
【早退】13号（09:00-17:07）、21号（08:33-18:00）</t>
  </si>
  <si>
    <t>高玉霞</t>
  </si>
  <si>
    <t>2018.3.24</t>
  </si>
  <si>
    <t>2018.4.14</t>
  </si>
  <si>
    <t>411528198701266248</t>
  </si>
  <si>
    <t>6230 5200 3006 6981 478</t>
  </si>
  <si>
    <r>
      <t xml:space="preserve">【本月休息共计25天】1至7号.10.14至30号
【迟到】11号（12:34-20:05）、13号（11:55-17:58）
【漏报】8号（-20:06）
</t>
    </r>
    <r>
      <rPr>
        <b/>
        <sz val="10"/>
        <rFont val="宋体"/>
        <family val="3"/>
        <charset val="134"/>
      </rPr>
      <t>*4.13办理离职手续，4.14开始万信达无考勤记录，业务无上报加班记录，本月共上班5天</t>
    </r>
  </si>
  <si>
    <t>李勤勤</t>
  </si>
  <si>
    <r>
      <rPr>
        <sz val="10"/>
        <color rgb="FF000000"/>
        <rFont val="Arial"/>
        <family val="2"/>
      </rPr>
      <t>2300+</t>
    </r>
    <r>
      <rPr>
        <sz val="10"/>
        <color rgb="FF000000"/>
        <rFont val="宋体"/>
        <family val="3"/>
        <charset val="134"/>
      </rPr>
      <t>规定提点护肤</t>
    </r>
  </si>
  <si>
    <t>2018.3.16</t>
  </si>
  <si>
    <t>2018.4.7</t>
  </si>
  <si>
    <t>412724198810302128</t>
  </si>
  <si>
    <t>6228 4800 3910 5375 578</t>
  </si>
  <si>
    <t>12:00-21:00</t>
  </si>
  <si>
    <t>411522198611027528</t>
  </si>
  <si>
    <t>6228 48 00 3161 6730 011</t>
  </si>
  <si>
    <t>万里</t>
  </si>
  <si>
    <t>钱翠铃</t>
  </si>
  <si>
    <t>半专</t>
  </si>
  <si>
    <r>
      <rPr>
        <sz val="10"/>
        <rFont val="Arial"/>
        <family val="2"/>
      </rPr>
      <t>1300+</t>
    </r>
    <r>
      <rPr>
        <sz val="10"/>
        <rFont val="宋体"/>
        <family val="3"/>
        <charset val="134"/>
      </rPr>
      <t>口腔规定提点</t>
    </r>
  </si>
  <si>
    <t>321023197012291186</t>
  </si>
  <si>
    <t>6228 4800 3827 1602 872</t>
  </si>
  <si>
    <t>2017.10.1</t>
  </si>
  <si>
    <t>342423197808194468</t>
  </si>
  <si>
    <t>6228 4800 3138 5817 510</t>
  </si>
  <si>
    <t>中山</t>
  </si>
  <si>
    <t>高宏</t>
  </si>
  <si>
    <r>
      <rPr>
        <sz val="10"/>
        <rFont val="Arial"/>
        <family val="2"/>
      </rPr>
      <t>口腔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万一下</t>
    </r>
    <r>
      <rPr>
        <sz val="10"/>
        <rFont val="Arial"/>
        <family val="2"/>
      </rPr>
      <t>10%</t>
    </r>
    <r>
      <rPr>
        <sz val="10"/>
        <rFont val="宋体"/>
        <family val="3"/>
        <charset val="134"/>
      </rPr>
      <t>提成</t>
    </r>
    <r>
      <rPr>
        <sz val="10"/>
        <rFont val="Arial"/>
        <family val="2"/>
      </rPr>
      <t>/1</t>
    </r>
    <r>
      <rPr>
        <sz val="10"/>
        <rFont val="宋体"/>
        <family val="3"/>
        <charset val="134"/>
      </rPr>
      <t>万以上</t>
    </r>
    <r>
      <rPr>
        <sz val="10"/>
        <rFont val="Arial"/>
        <family val="2"/>
      </rPr>
      <t>12%</t>
    </r>
    <r>
      <rPr>
        <sz val="10"/>
        <rFont val="宋体"/>
        <family val="3"/>
        <charset val="134"/>
      </rPr>
      <t>提成</t>
    </r>
    <r>
      <rPr>
        <sz val="10"/>
        <rFont val="Arial"/>
        <family val="2"/>
      </rPr>
      <t>/1</t>
    </r>
    <r>
      <rPr>
        <sz val="10"/>
        <rFont val="宋体"/>
        <family val="3"/>
        <charset val="134"/>
      </rPr>
      <t>万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以上</t>
    </r>
    <r>
      <rPr>
        <sz val="10"/>
        <rFont val="Arial"/>
        <family val="2"/>
      </rPr>
      <t>15%/</t>
    </r>
    <r>
      <rPr>
        <sz val="10"/>
        <rFont val="宋体"/>
        <family val="3"/>
        <charset val="134"/>
      </rPr>
      <t>两万以上专职工资</t>
    </r>
  </si>
  <si>
    <t>2017.12.17</t>
  </si>
  <si>
    <t>342422197108010182</t>
  </si>
  <si>
    <t>6228 4800 3908 6605 977</t>
  </si>
  <si>
    <t>10:00-22:00</t>
  </si>
  <si>
    <t>320825198007283042</t>
  </si>
  <si>
    <t>6228 4800 3898 8250 775</t>
  </si>
  <si>
    <t>孙伦燕</t>
  </si>
  <si>
    <r>
      <rPr>
        <sz val="10"/>
        <color rgb="FF000000"/>
        <rFont val="Arial"/>
        <family val="2"/>
      </rPr>
      <t>发水</t>
    </r>
    <r>
      <rPr>
        <sz val="10"/>
        <color rgb="FF000000"/>
        <rFont val="Arial"/>
        <family val="2"/>
      </rPr>
      <t>+</t>
    </r>
    <r>
      <rPr>
        <sz val="10"/>
        <color rgb="FF000000"/>
        <rFont val="宋体"/>
        <family val="3"/>
        <charset val="134"/>
      </rPr>
      <t>护肤</t>
    </r>
    <r>
      <rPr>
        <sz val="10"/>
        <color rgb="FF000000"/>
        <rFont val="Arial"/>
        <family val="2"/>
      </rPr>
      <t>10%</t>
    </r>
    <r>
      <rPr>
        <sz val="10"/>
        <color rgb="FF000000"/>
        <rFont val="宋体"/>
        <family val="3"/>
        <charset val="134"/>
      </rPr>
      <t>提点</t>
    </r>
  </si>
  <si>
    <t>2017.10.25</t>
  </si>
  <si>
    <t>342423198509157389</t>
  </si>
  <si>
    <t>6228 4800 3882 2475 475</t>
  </si>
  <si>
    <t>大场</t>
  </si>
  <si>
    <t>2016.3.1</t>
  </si>
  <si>
    <t>341226198908153825</t>
  </si>
  <si>
    <t>6228 4800 3877 4647 176</t>
  </si>
  <si>
    <t>巨峰</t>
  </si>
  <si>
    <t>徐文娟</t>
  </si>
  <si>
    <r>
      <rPr>
        <sz val="10"/>
        <color theme="1"/>
        <rFont val="Arial"/>
        <family val="2"/>
      </rPr>
      <t>综合</t>
    </r>
    <r>
      <rPr>
        <sz val="10"/>
        <color theme="1"/>
        <rFont val="Arial"/>
        <family val="2"/>
      </rPr>
      <t>10%</t>
    </r>
  </si>
  <si>
    <t>342622198707117729</t>
  </si>
  <si>
    <t>6228 4800 3813 1062 770</t>
  </si>
  <si>
    <t>张江</t>
  </si>
  <si>
    <t>钱玲凤</t>
  </si>
  <si>
    <r>
      <rPr>
        <sz val="10"/>
        <color rgb="FF000000"/>
        <rFont val="Arial"/>
        <family val="2"/>
      </rPr>
      <t>2200+500+</t>
    </r>
    <r>
      <rPr>
        <sz val="10"/>
        <color rgb="FF000000"/>
        <rFont val="宋体"/>
        <family val="3"/>
        <charset val="134"/>
      </rPr>
      <t>规定提点</t>
    </r>
  </si>
  <si>
    <t>11:00-20:00/9:00-21:00</t>
  </si>
  <si>
    <t>2014.8.2</t>
  </si>
  <si>
    <t>310224197310037324</t>
  </si>
  <si>
    <t>6228 4800 3086 7059 419</t>
  </si>
  <si>
    <t>司宏琼</t>
  </si>
  <si>
    <t>2014.11.25</t>
  </si>
  <si>
    <t>341124198404055625</t>
  </si>
  <si>
    <t>6228 4500 3803 2889 772</t>
  </si>
  <si>
    <t>许利锋</t>
  </si>
  <si>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00-20:00</t>
    </r>
  </si>
  <si>
    <t>2014.9.16</t>
  </si>
  <si>
    <t>342623198810066567</t>
  </si>
  <si>
    <t>6228 4800 3043 0034 915</t>
  </si>
  <si>
    <t>夏多丽</t>
  </si>
  <si>
    <t>342422198207103864</t>
  </si>
  <si>
    <t>6228 4800 3909 2195 971</t>
  </si>
  <si>
    <t>徐春丽</t>
  </si>
  <si>
    <t>兼专</t>
  </si>
  <si>
    <r>
      <rPr>
        <sz val="10"/>
        <color rgb="FF000000"/>
        <rFont val="Arial"/>
        <family val="2"/>
      </rPr>
      <t>（满</t>
    </r>
    <r>
      <rPr>
        <sz val="10"/>
        <color rgb="FF000000"/>
        <rFont val="Arial"/>
        <family val="2"/>
      </rPr>
      <t>2</t>
    </r>
    <r>
      <rPr>
        <sz val="10"/>
        <color rgb="FF000000"/>
        <rFont val="宋体"/>
        <family val="3"/>
        <charset val="134"/>
      </rPr>
      <t>万做专职，不到</t>
    </r>
    <r>
      <rPr>
        <sz val="10"/>
        <color rgb="FF000000"/>
        <rFont val="Arial"/>
        <family val="2"/>
      </rPr>
      <t>2</t>
    </r>
    <r>
      <rPr>
        <sz val="10"/>
        <color rgb="FF000000"/>
        <rFont val="宋体"/>
        <family val="3"/>
        <charset val="134"/>
      </rPr>
      <t>万按照</t>
    </r>
    <r>
      <rPr>
        <sz val="10"/>
        <color rgb="FF000000"/>
        <rFont val="Arial"/>
        <family val="2"/>
      </rPr>
      <t>10%</t>
    </r>
    <r>
      <rPr>
        <sz val="10"/>
        <color rgb="FF000000"/>
        <rFont val="宋体"/>
        <family val="3"/>
        <charset val="134"/>
      </rPr>
      <t>提成）</t>
    </r>
    <r>
      <rPr>
        <sz val="10"/>
        <color rgb="FF000000"/>
        <rFont val="Arial"/>
        <family val="2"/>
      </rPr>
      <t>2200+</t>
    </r>
    <r>
      <rPr>
        <sz val="10"/>
        <color rgb="FF000000"/>
        <rFont val="宋体"/>
        <family val="3"/>
        <charset val="134"/>
      </rPr>
      <t>规定提点</t>
    </r>
  </si>
  <si>
    <t>31011519790324022X</t>
  </si>
  <si>
    <t>6228 4800 3830 3393 078</t>
  </si>
  <si>
    <t>覃金华</t>
  </si>
  <si>
    <t>2017.3.6</t>
  </si>
  <si>
    <t>450221197512080349</t>
  </si>
  <si>
    <t>6228 4800 3873 4638 877</t>
  </si>
  <si>
    <t>王艳</t>
  </si>
  <si>
    <t>区域导购</t>
  </si>
  <si>
    <t>2200+</t>
  </si>
  <si>
    <t>2018.3.15</t>
  </si>
  <si>
    <t>34122619830803104x</t>
  </si>
  <si>
    <t>6230 5200 3005 6122 778</t>
  </si>
  <si>
    <t>川沙</t>
  </si>
  <si>
    <t>徐海霞</t>
  </si>
  <si>
    <t>2015.12.15</t>
  </si>
  <si>
    <t>320822198011061822</t>
  </si>
  <si>
    <t>6228 4800 3134 0400 915</t>
  </si>
  <si>
    <t>夏多红</t>
  </si>
  <si>
    <t>342422197404144564</t>
  </si>
  <si>
    <t>6228 4800 3859 8391 274</t>
  </si>
  <si>
    <t>余菁</t>
  </si>
  <si>
    <t>360430198809081123</t>
  </si>
  <si>
    <t>6228 4800 3898 1532 773</t>
  </si>
  <si>
    <t>钟红霞</t>
  </si>
  <si>
    <t>2017.3.25</t>
  </si>
  <si>
    <t>421024198607011686</t>
  </si>
  <si>
    <t>6228 4800 3156 8040 815</t>
  </si>
  <si>
    <t>卿德阳</t>
  </si>
  <si>
    <t>510322198808045246</t>
  </si>
  <si>
    <t>6228 4803 1806 8732 276</t>
  </si>
  <si>
    <t>成山</t>
  </si>
  <si>
    <t>罗芬</t>
  </si>
  <si>
    <r>
      <rPr>
        <sz val="10"/>
        <rFont val="Arial"/>
        <family val="2"/>
      </rPr>
      <t>综合</t>
    </r>
    <r>
      <rPr>
        <sz val="10"/>
        <rFont val="Arial"/>
        <family val="2"/>
      </rPr>
      <t>10%</t>
    </r>
    <r>
      <rPr>
        <sz val="10"/>
        <rFont val="宋体"/>
        <family val="3"/>
        <charset val="134"/>
      </rPr>
      <t>提成</t>
    </r>
  </si>
  <si>
    <t>2017.11.1</t>
  </si>
  <si>
    <t>340621197806063700</t>
  </si>
  <si>
    <t>6228 4800 3095 5130 411</t>
  </si>
  <si>
    <t>新里程</t>
  </si>
  <si>
    <t>刘新梅</t>
  </si>
  <si>
    <t>8:30-21:00</t>
  </si>
  <si>
    <t>411424198505038845</t>
  </si>
  <si>
    <t>6228 4800 3895 1873 173</t>
  </si>
  <si>
    <t>金桥</t>
  </si>
  <si>
    <t>方来梅</t>
  </si>
  <si>
    <r>
      <rPr>
        <sz val="10"/>
        <rFont val="Arial"/>
        <family val="2"/>
      </rPr>
      <t>2200+</t>
    </r>
    <r>
      <rPr>
        <sz val="10"/>
        <rFont val="宋体"/>
        <family val="3"/>
        <charset val="134"/>
      </rPr>
      <t>护肤正常提点</t>
    </r>
  </si>
  <si>
    <t>7:00-19:00/12:00-22:00</t>
  </si>
  <si>
    <t>340811197806256340</t>
  </si>
  <si>
    <t>6228 4800 3084 8425 812</t>
  </si>
  <si>
    <t>王建芹</t>
  </si>
  <si>
    <r>
      <rPr>
        <sz val="10"/>
        <rFont val="Arial"/>
        <family val="2"/>
      </rPr>
      <t>（发水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口腔）兼职</t>
    </r>
    <r>
      <rPr>
        <sz val="10"/>
        <rFont val="Arial"/>
        <family val="2"/>
      </rPr>
      <t>10%</t>
    </r>
  </si>
  <si>
    <t>320925197010222049</t>
  </si>
  <si>
    <t>6228 4800 3875 7345 178</t>
  </si>
  <si>
    <t>联洋</t>
  </si>
  <si>
    <t>韩冬梅</t>
  </si>
  <si>
    <r>
      <rPr>
        <sz val="10"/>
        <rFont val="Arial"/>
        <family val="2"/>
      </rPr>
      <t>（护肤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洗发水）</t>
    </r>
    <r>
      <rPr>
        <sz val="10"/>
        <rFont val="Arial"/>
        <family val="2"/>
      </rPr>
      <t>8%</t>
    </r>
    <r>
      <rPr>
        <sz val="10"/>
        <rFont val="宋体"/>
        <family val="3"/>
        <charset val="134"/>
      </rPr>
      <t>提成</t>
    </r>
  </si>
  <si>
    <t>340123197611106905</t>
  </si>
  <si>
    <t>6228 4800 3882 8744 276</t>
  </si>
  <si>
    <t>赵娟</t>
  </si>
  <si>
    <r>
      <rPr>
        <sz val="10"/>
        <color rgb="FF000000"/>
        <rFont val="Arial"/>
        <family val="2"/>
      </rPr>
      <t>2200+</t>
    </r>
    <r>
      <rPr>
        <sz val="10"/>
        <color rgb="FF000000"/>
        <rFont val="宋体"/>
        <family val="3"/>
        <charset val="134"/>
      </rPr>
      <t>规定提点（口腔）</t>
    </r>
  </si>
  <si>
    <t>2018.3.20</t>
  </si>
  <si>
    <t>510824198107204881</t>
  </si>
  <si>
    <t xml:space="preserve"> 6228 4800 3881 7852 874</t>
  </si>
  <si>
    <t>武宁</t>
  </si>
  <si>
    <t>陈敏</t>
  </si>
  <si>
    <t>342423197910045004</t>
  </si>
  <si>
    <t>6228 4800 3097 1259 814</t>
  </si>
  <si>
    <t>袁惠琴</t>
  </si>
  <si>
    <t>310107196308011647</t>
  </si>
  <si>
    <t>6228 4800 3850 8175 973</t>
  </si>
  <si>
    <t>张丽娜</t>
  </si>
  <si>
    <r>
      <rPr>
        <sz val="10"/>
        <color rgb="FF000000"/>
        <rFont val="Arial"/>
        <family val="2"/>
      </rPr>
      <t>2300+</t>
    </r>
    <r>
      <rPr>
        <sz val="10"/>
        <color rgb="FF000000"/>
        <rFont val="宋体"/>
        <family val="3"/>
        <charset val="134"/>
      </rPr>
      <t>规定提点</t>
    </r>
  </si>
  <si>
    <t>370826198107254041</t>
  </si>
  <si>
    <t>6230 5200 3006 1676 875</t>
  </si>
  <si>
    <t>屠其云</t>
  </si>
  <si>
    <r>
      <rPr>
        <sz val="10"/>
        <rFont val="Arial"/>
        <family val="2"/>
      </rPr>
      <t>口腔</t>
    </r>
    <r>
      <rPr>
        <sz val="10"/>
        <rFont val="Arial"/>
        <family val="2"/>
      </rPr>
      <t>10%</t>
    </r>
  </si>
  <si>
    <t>2017.12.3</t>
  </si>
  <si>
    <t>342423197007236269</t>
  </si>
  <si>
    <t>6228 4800 3891 5224 075</t>
  </si>
  <si>
    <t>虹口</t>
  </si>
  <si>
    <t>王永霞</t>
  </si>
  <si>
    <r>
      <rPr>
        <sz val="10"/>
        <rFont val="Arial"/>
        <family val="2"/>
      </rPr>
      <t>2300+300+</t>
    </r>
    <r>
      <rPr>
        <sz val="10"/>
        <rFont val="宋体"/>
        <family val="3"/>
        <charset val="134"/>
      </rPr>
      <t>规定提点，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个月</t>
    </r>
  </si>
  <si>
    <t>2018.3.28</t>
  </si>
  <si>
    <t>421081197003132308</t>
  </si>
  <si>
    <t>6228 4800 3911 7322 170</t>
  </si>
  <si>
    <t>石明娟</t>
  </si>
  <si>
    <r>
      <rPr>
        <sz val="10"/>
        <rFont val="Arial"/>
        <family val="2"/>
      </rPr>
      <t>口腔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万以下</t>
    </r>
    <r>
      <rPr>
        <sz val="10"/>
        <rFont val="Arial"/>
        <family val="2"/>
      </rPr>
      <t>10%</t>
    </r>
    <r>
      <rPr>
        <sz val="10"/>
        <rFont val="宋体"/>
        <family val="3"/>
        <charset val="134"/>
      </rPr>
      <t>提点，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万以上</t>
    </r>
    <r>
      <rPr>
        <sz val="10"/>
        <rFont val="Arial"/>
        <family val="2"/>
      </rPr>
      <t>12%</t>
    </r>
    <r>
      <rPr>
        <sz val="10"/>
        <rFont val="宋体"/>
        <family val="3"/>
        <charset val="134"/>
      </rPr>
      <t>提点，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万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以上</t>
    </r>
    <r>
      <rPr>
        <sz val="10"/>
        <rFont val="Arial"/>
        <family val="2"/>
      </rPr>
      <t>15%</t>
    </r>
    <r>
      <rPr>
        <sz val="10"/>
        <rFont val="宋体"/>
        <family val="3"/>
        <charset val="134"/>
      </rPr>
      <t>提</t>
    </r>
  </si>
  <si>
    <t>2016.1.1</t>
  </si>
  <si>
    <t>310111196510211620</t>
  </si>
  <si>
    <t>6228 4800 3893 2983 273</t>
  </si>
  <si>
    <t>张道静</t>
  </si>
  <si>
    <r>
      <rPr>
        <sz val="10"/>
        <rFont val="Arial"/>
        <family val="2"/>
      </rPr>
      <t>2200+</t>
    </r>
    <r>
      <rPr>
        <sz val="10"/>
        <rFont val="宋体"/>
        <family val="3"/>
        <charset val="134"/>
      </rPr>
      <t>规定提点</t>
    </r>
    <r>
      <rPr>
        <sz val="10"/>
        <rFont val="Arial"/>
        <family val="2"/>
      </rPr>
      <t>-410</t>
    </r>
  </si>
  <si>
    <t>320722198804157343</t>
  </si>
  <si>
    <t>6228 4800 3160 9007 914</t>
  </si>
  <si>
    <t>李伟</t>
  </si>
  <si>
    <t>2300+规定提点</t>
  </si>
  <si>
    <t>韩凤芝</t>
  </si>
  <si>
    <t>2018.3.22</t>
  </si>
  <si>
    <t>220319195708121140</t>
  </si>
  <si>
    <t>6228 4800 3908 9896 979</t>
  </si>
  <si>
    <t>高珍兰</t>
  </si>
  <si>
    <r>
      <rPr>
        <sz val="10"/>
        <rFont val="Arial"/>
        <family val="2"/>
      </rPr>
      <t>2200+</t>
    </r>
    <r>
      <rPr>
        <sz val="10"/>
        <rFont val="宋体"/>
        <family val="3"/>
        <charset val="134"/>
      </rPr>
      <t>规定提点</t>
    </r>
  </si>
  <si>
    <t>2015.7.8</t>
  </si>
  <si>
    <t>321022197110025029</t>
  </si>
  <si>
    <t>6228 4800 3005 3087 414</t>
  </si>
  <si>
    <t>宝山</t>
  </si>
  <si>
    <t>曹小春</t>
  </si>
  <si>
    <r>
      <rPr>
        <sz val="10"/>
        <rFont val="Arial"/>
        <family val="2"/>
      </rPr>
      <t>1500</t>
    </r>
    <r>
      <rPr>
        <sz val="10"/>
        <rFont val="宋体"/>
        <family val="3"/>
        <charset val="134"/>
      </rPr>
      <t>护肤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规定提点</t>
    </r>
  </si>
  <si>
    <t>320919196302074787</t>
  </si>
  <si>
    <t>6228 4800 3121 5146 411</t>
  </si>
  <si>
    <t>陈伟丽</t>
  </si>
  <si>
    <r>
      <rPr>
        <sz val="10"/>
        <rFont val="宋体"/>
        <family val="3"/>
        <charset val="134"/>
      </rPr>
      <t>安安发水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万</t>
    </r>
    <r>
      <rPr>
        <sz val="10"/>
        <rFont val="Arial"/>
        <family val="2"/>
      </rPr>
      <t>+10%/1.5</t>
    </r>
    <r>
      <rPr>
        <sz val="10"/>
        <rFont val="宋体"/>
        <family val="3"/>
        <charset val="134"/>
      </rPr>
      <t>万</t>
    </r>
    <r>
      <rPr>
        <sz val="10"/>
        <rFont val="Arial"/>
        <family val="2"/>
      </rPr>
      <t>+15%</t>
    </r>
  </si>
  <si>
    <t>332526197805022129</t>
  </si>
  <si>
    <t>6228 4800 3093 8568 216</t>
  </si>
  <si>
    <t>马秀芹</t>
  </si>
  <si>
    <t>2017.8.26</t>
  </si>
  <si>
    <t>410102196904103523</t>
  </si>
  <si>
    <t>6228 4800 3046 2793 610</t>
  </si>
  <si>
    <t>查金花</t>
  </si>
  <si>
    <r>
      <rPr>
        <sz val="10"/>
        <color rgb="FF000000"/>
        <rFont val="Arial"/>
        <family val="2"/>
      </rPr>
      <t>口腔</t>
    </r>
    <r>
      <rPr>
        <sz val="10"/>
        <color rgb="FF000000"/>
        <rFont val="Arial"/>
        <family val="2"/>
      </rPr>
      <t>10%</t>
    </r>
    <r>
      <rPr>
        <sz val="10"/>
        <color rgb="FF000000"/>
        <rFont val="宋体"/>
        <family val="3"/>
        <charset val="134"/>
      </rPr>
      <t>提点</t>
    </r>
  </si>
  <si>
    <t>9:30-22:00</t>
  </si>
  <si>
    <t>2017.2.10</t>
  </si>
  <si>
    <t>340721196902154224</t>
  </si>
  <si>
    <t>6228 4800 3899 0530 172</t>
  </si>
  <si>
    <t>南翔</t>
  </si>
  <si>
    <t>孙良民</t>
  </si>
  <si>
    <t>2017.2.24</t>
  </si>
  <si>
    <t>34242219801016214X</t>
  </si>
  <si>
    <t>6228 4800 3112 0666 214</t>
  </si>
  <si>
    <t>吴秀</t>
  </si>
  <si>
    <r>
      <rPr>
        <sz val="10"/>
        <color rgb="FF000000"/>
        <rFont val="Arial"/>
        <family val="2"/>
      </rPr>
      <t>2200+</t>
    </r>
    <r>
      <rPr>
        <sz val="10"/>
        <color rgb="FF000000"/>
        <rFont val="宋体"/>
        <family val="3"/>
        <charset val="134"/>
      </rPr>
      <t>规定提点发水</t>
    </r>
  </si>
  <si>
    <t>2017.1.24</t>
  </si>
  <si>
    <t>342128197801152623</t>
  </si>
  <si>
    <t>6228 4800 3860 9854 278</t>
  </si>
  <si>
    <t>汪秀群</t>
  </si>
  <si>
    <r>
      <rPr>
        <sz val="10"/>
        <color rgb="FF000000"/>
        <rFont val="宋体"/>
        <family val="3"/>
        <charset val="134"/>
      </rPr>
      <t>口腔</t>
    </r>
    <r>
      <rPr>
        <sz val="10"/>
        <color rgb="FF000000"/>
        <rFont val="Arial"/>
        <family val="2"/>
      </rPr>
      <t>1</t>
    </r>
    <r>
      <rPr>
        <sz val="10"/>
        <color rgb="FF000000"/>
        <rFont val="宋体"/>
        <family val="3"/>
        <charset val="134"/>
      </rPr>
      <t>万一下</t>
    </r>
    <r>
      <rPr>
        <sz val="10"/>
        <color rgb="FF000000"/>
        <rFont val="Arial"/>
        <family val="2"/>
      </rPr>
      <t>10%</t>
    </r>
    <r>
      <rPr>
        <sz val="10"/>
        <color rgb="FF000000"/>
        <rFont val="宋体"/>
        <family val="3"/>
        <charset val="134"/>
      </rPr>
      <t>提成</t>
    </r>
    <r>
      <rPr>
        <sz val="10"/>
        <color rgb="FF000000"/>
        <rFont val="Arial"/>
        <family val="2"/>
      </rPr>
      <t>/1</t>
    </r>
    <r>
      <rPr>
        <sz val="10"/>
        <color rgb="FF000000"/>
        <rFont val="宋体"/>
        <family val="3"/>
        <charset val="134"/>
      </rPr>
      <t>万以上</t>
    </r>
    <r>
      <rPr>
        <sz val="10"/>
        <color rgb="FF000000"/>
        <rFont val="Arial"/>
        <family val="2"/>
      </rPr>
      <t>12%</t>
    </r>
    <r>
      <rPr>
        <sz val="10"/>
        <color rgb="FF000000"/>
        <rFont val="宋体"/>
        <family val="3"/>
        <charset val="134"/>
      </rPr>
      <t>提成</t>
    </r>
    <r>
      <rPr>
        <sz val="10"/>
        <color rgb="FF000000"/>
        <rFont val="Arial"/>
        <family val="2"/>
      </rPr>
      <t>/1</t>
    </r>
    <r>
      <rPr>
        <sz val="10"/>
        <color rgb="FF000000"/>
        <rFont val="宋体"/>
        <family val="3"/>
        <charset val="134"/>
      </rPr>
      <t>万</t>
    </r>
    <r>
      <rPr>
        <sz val="10"/>
        <color rgb="FF000000"/>
        <rFont val="Arial"/>
        <family val="2"/>
      </rPr>
      <t>5</t>
    </r>
    <r>
      <rPr>
        <sz val="10"/>
        <color rgb="FF000000"/>
        <rFont val="宋体"/>
        <family val="3"/>
        <charset val="134"/>
      </rPr>
      <t>以上</t>
    </r>
    <r>
      <rPr>
        <sz val="10"/>
        <color rgb="FF000000"/>
        <rFont val="Arial"/>
        <family val="2"/>
      </rPr>
      <t>15%</t>
    </r>
    <r>
      <rPr>
        <sz val="10"/>
        <color rgb="FF000000"/>
        <rFont val="宋体"/>
        <family val="3"/>
        <charset val="134"/>
      </rPr>
      <t>，</t>
    </r>
    <r>
      <rPr>
        <sz val="10"/>
        <color rgb="FF000000"/>
        <rFont val="Arial"/>
        <family val="2"/>
      </rPr>
      <t>2</t>
    </r>
    <r>
      <rPr>
        <sz val="10"/>
        <color rgb="FF000000"/>
        <rFont val="宋体"/>
        <family val="3"/>
        <charset val="134"/>
      </rPr>
      <t>万以上专职工资</t>
    </r>
  </si>
  <si>
    <t>9:00-20:00</t>
  </si>
  <si>
    <t>2018.1.16</t>
  </si>
  <si>
    <t>342723197107204009</t>
  </si>
  <si>
    <t>6228 4800 3064 5737 617</t>
  </si>
  <si>
    <t>潘玉睛</t>
  </si>
  <si>
    <t>2018.4.10</t>
  </si>
  <si>
    <t>342222198806181222</t>
  </si>
  <si>
    <t>6228 4800 3909 5083 877</t>
  </si>
  <si>
    <t>朱翠翠</t>
  </si>
  <si>
    <t>2017.2.12</t>
  </si>
  <si>
    <t>320827198010041362</t>
  </si>
  <si>
    <t>6228 4819 7826 3843 779</t>
  </si>
  <si>
    <t>浦江</t>
  </si>
  <si>
    <t>江颖</t>
  </si>
  <si>
    <t>2014.11.12</t>
  </si>
  <si>
    <t>341226198304263847</t>
  </si>
  <si>
    <t>6228 4800 3863 4431 472</t>
  </si>
  <si>
    <t>黄晔</t>
  </si>
  <si>
    <t>9:00:21:00</t>
  </si>
  <si>
    <t>2015.6.20</t>
  </si>
  <si>
    <t>310230197711235169</t>
  </si>
  <si>
    <t>9559 9800 3062 5315 517</t>
  </si>
  <si>
    <t>韩会蓉</t>
  </si>
  <si>
    <t>2018.3.9</t>
  </si>
  <si>
    <t>512929197212303624</t>
  </si>
  <si>
    <t>6228 4800 3894 6259 470</t>
  </si>
  <si>
    <t>李萍</t>
  </si>
  <si>
    <r>
      <rPr>
        <sz val="10"/>
        <color rgb="FF000000"/>
        <rFont val="Arial"/>
        <family val="2"/>
      </rPr>
      <t>2300+300</t>
    </r>
    <r>
      <rPr>
        <sz val="10"/>
        <color rgb="FF000000"/>
        <rFont val="宋体"/>
        <family val="3"/>
        <charset val="134"/>
      </rPr>
      <t>规定提点</t>
    </r>
  </si>
  <si>
    <t>321025196610296428</t>
  </si>
  <si>
    <t>6228 4804 3584 4332 070</t>
  </si>
  <si>
    <t>曲阳</t>
  </si>
  <si>
    <t>张亚贞</t>
  </si>
  <si>
    <t>2016.12.1</t>
  </si>
  <si>
    <t>330623197005297962</t>
  </si>
  <si>
    <t>6228 4800 3072 8878 718</t>
  </si>
  <si>
    <t>周常芳</t>
  </si>
  <si>
    <t>2017.8.29</t>
  </si>
  <si>
    <t>350725197805044068</t>
  </si>
  <si>
    <t>6230 5200 3000 3507 873</t>
  </si>
  <si>
    <t>王敏</t>
  </si>
  <si>
    <r>
      <rPr>
        <sz val="10"/>
        <rFont val="Arial"/>
        <family val="2"/>
      </rPr>
      <t>口腔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万一下</t>
    </r>
    <r>
      <rPr>
        <sz val="10"/>
        <rFont val="Arial"/>
        <family val="2"/>
      </rPr>
      <t>10%</t>
    </r>
    <r>
      <rPr>
        <sz val="10"/>
        <rFont val="宋体"/>
        <family val="3"/>
        <charset val="134"/>
      </rPr>
      <t>提成</t>
    </r>
    <r>
      <rPr>
        <sz val="10"/>
        <rFont val="Arial"/>
        <family val="2"/>
      </rPr>
      <t>/1</t>
    </r>
    <r>
      <rPr>
        <sz val="10"/>
        <rFont val="宋体"/>
        <family val="3"/>
        <charset val="134"/>
      </rPr>
      <t>万以上</t>
    </r>
    <r>
      <rPr>
        <sz val="10"/>
        <rFont val="Arial"/>
        <family val="2"/>
      </rPr>
      <t>15%</t>
    </r>
    <r>
      <rPr>
        <sz val="10"/>
        <rFont val="宋体"/>
        <family val="3"/>
        <charset val="134"/>
      </rPr>
      <t>提成</t>
    </r>
  </si>
  <si>
    <t>320325198209152529</t>
  </si>
  <si>
    <t>6228 4800 3164 6842 513</t>
  </si>
  <si>
    <t>真北</t>
  </si>
  <si>
    <t>欧阳好英</t>
  </si>
  <si>
    <r>
      <rPr>
        <sz val="10"/>
        <color rgb="FF36363D"/>
        <rFont val="Arial"/>
        <family val="2"/>
      </rPr>
      <t>2300+300</t>
    </r>
    <r>
      <rPr>
        <sz val="10"/>
        <color rgb="FF36363D"/>
        <rFont val="宋体"/>
        <family val="3"/>
        <charset val="134"/>
      </rPr>
      <t>加规定提点，</t>
    </r>
    <r>
      <rPr>
        <sz val="10"/>
        <color rgb="FF36363D"/>
        <rFont val="Arial"/>
        <family val="2"/>
      </rPr>
      <t>3</t>
    </r>
    <r>
      <rPr>
        <sz val="10"/>
        <color rgb="FF36363D"/>
        <rFont val="宋体"/>
        <family val="3"/>
        <charset val="134"/>
      </rPr>
      <t>个月</t>
    </r>
  </si>
  <si>
    <t>11  :00-20:00</t>
  </si>
  <si>
    <t>2018.3.13</t>
  </si>
  <si>
    <t>429004196811122669</t>
  </si>
  <si>
    <t>6230 5200 3004 3487 375</t>
  </si>
  <si>
    <t>丁桂枝</t>
  </si>
  <si>
    <t>1万以下10%提成/1万5以上12%提成</t>
  </si>
  <si>
    <t>2016.1.20</t>
  </si>
  <si>
    <t>340223198307176722</t>
  </si>
  <si>
    <t>6228 4800 3856 7808 373</t>
  </si>
  <si>
    <t>天山</t>
  </si>
  <si>
    <t>洪玉荣</t>
  </si>
  <si>
    <t>1万以下10%提成/1万5以上15%提成</t>
  </si>
  <si>
    <t>7:00-22:00</t>
  </si>
  <si>
    <t>杨仲燕</t>
    <phoneticPr fontId="38" type="noConversion"/>
  </si>
  <si>
    <r>
      <t xml:space="preserve">【本月休息共计26天】1.2.3.8至30号
</t>
    </r>
    <r>
      <rPr>
        <b/>
        <sz val="10"/>
        <rFont val="宋体"/>
        <family val="3"/>
        <charset val="134"/>
      </rPr>
      <t>*4.8办理离职手续并开始万信达无考勤记录，业务无上报加班记录，本月共上班4天</t>
    </r>
    <phoneticPr fontId="38" type="noConversion"/>
  </si>
  <si>
    <t>【本月休息共计12天】2.4.6.10.12.16.18.20.22.26.28.30
【本月加班共计3天】8.14.22
【早退】25号（11:57-22:04）
【漏报】27号（-22:21）</t>
    <phoneticPr fontId="38" type="noConversion"/>
  </si>
  <si>
    <r>
      <rPr>
        <sz val="10"/>
        <color theme="1"/>
        <rFont val="宋体"/>
        <family val="3"/>
        <charset val="134"/>
      </rPr>
      <t>【本月休息共计</t>
    </r>
    <r>
      <rPr>
        <sz val="10"/>
        <color theme="1"/>
        <rFont val="Arial"/>
        <family val="2"/>
      </rPr>
      <t>9</t>
    </r>
    <r>
      <rPr>
        <sz val="10"/>
        <color theme="1"/>
        <rFont val="宋体"/>
        <family val="3"/>
        <charset val="134"/>
      </rPr>
      <t>天】</t>
    </r>
    <r>
      <rPr>
        <sz val="10"/>
        <color theme="1"/>
        <rFont val="Arial"/>
        <family val="2"/>
      </rPr>
      <t xml:space="preserve">1.3.5.9.11.17.19.25.27
</t>
    </r>
    <r>
      <rPr>
        <sz val="10"/>
        <color theme="1"/>
        <rFont val="宋体"/>
        <family val="3"/>
        <charset val="134"/>
      </rPr>
      <t>【本月加班共计</t>
    </r>
    <r>
      <rPr>
        <sz val="10"/>
        <color theme="1"/>
        <rFont val="Arial"/>
        <family val="2"/>
      </rPr>
      <t>6</t>
    </r>
    <r>
      <rPr>
        <sz val="10"/>
        <color theme="1"/>
        <rFont val="宋体"/>
        <family val="3"/>
        <charset val="134"/>
      </rPr>
      <t>天】</t>
    </r>
    <r>
      <rPr>
        <sz val="10"/>
        <color theme="1"/>
        <rFont val="Arial"/>
        <family val="2"/>
      </rPr>
      <t xml:space="preserve">7.13.15.21.23.29
</t>
    </r>
    <r>
      <rPr>
        <sz val="10"/>
        <color theme="1"/>
        <rFont val="宋体"/>
        <family val="3"/>
        <charset val="134"/>
      </rPr>
      <t>【漏报】</t>
    </r>
    <r>
      <rPr>
        <sz val="10"/>
        <color theme="1"/>
        <rFont val="Arial"/>
        <family val="2"/>
      </rPr>
      <t>29</t>
    </r>
    <r>
      <rPr>
        <sz val="10"/>
        <color theme="1"/>
        <rFont val="宋体"/>
        <family val="3"/>
        <charset val="134"/>
      </rPr>
      <t>号（</t>
    </r>
    <r>
      <rPr>
        <sz val="10"/>
        <color theme="1"/>
        <rFont val="Arial"/>
        <family val="2"/>
      </rPr>
      <t>12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Arial"/>
        <family val="2"/>
      </rPr>
      <t>18-</t>
    </r>
    <r>
      <rPr>
        <sz val="10"/>
        <color theme="1"/>
        <rFont val="宋体"/>
        <family val="3"/>
        <charset val="134"/>
      </rPr>
      <t>）（本天为加班日期）</t>
    </r>
    <phoneticPr fontId="38" type="noConversion"/>
  </si>
  <si>
    <t>沈守红</t>
    <phoneticPr fontId="38" type="noConversion"/>
  </si>
  <si>
    <r>
      <rPr>
        <sz val="10"/>
        <color theme="1"/>
        <rFont val="宋体"/>
        <family val="3"/>
        <charset val="134"/>
      </rPr>
      <t>【本月休息共计</t>
    </r>
    <r>
      <rPr>
        <sz val="10"/>
        <color theme="1"/>
        <rFont val="Arial"/>
        <family val="2"/>
      </rPr>
      <t>13</t>
    </r>
    <r>
      <rPr>
        <sz val="10"/>
        <color theme="1"/>
        <rFont val="宋体"/>
        <family val="3"/>
        <charset val="134"/>
      </rPr>
      <t>天】</t>
    </r>
    <r>
      <rPr>
        <sz val="10"/>
        <color theme="1"/>
        <rFont val="Arial"/>
        <family val="2"/>
      </rPr>
      <t xml:space="preserve">2.4.8.9.10.11.12.13.14.15.16.18.24
</t>
    </r>
    <r>
      <rPr>
        <sz val="10"/>
        <color theme="1"/>
        <rFont val="宋体"/>
        <family val="3"/>
        <charset val="134"/>
      </rPr>
      <t>【本月加班共计</t>
    </r>
    <r>
      <rPr>
        <sz val="10"/>
        <color theme="1"/>
        <rFont val="Arial"/>
        <family val="2"/>
      </rPr>
      <t>6</t>
    </r>
    <r>
      <rPr>
        <sz val="10"/>
        <color theme="1"/>
        <rFont val="宋体"/>
        <family val="3"/>
        <charset val="134"/>
      </rPr>
      <t>天】</t>
    </r>
    <r>
      <rPr>
        <sz val="10"/>
        <color theme="1"/>
        <rFont val="Arial"/>
        <family val="2"/>
      </rPr>
      <t xml:space="preserve">6.20.22.26.28.30
</t>
    </r>
    <r>
      <rPr>
        <sz val="10"/>
        <color theme="1"/>
        <rFont val="宋体"/>
        <family val="3"/>
        <charset val="134"/>
      </rPr>
      <t>【迟到】</t>
    </r>
    <r>
      <rPr>
        <sz val="10"/>
        <color theme="1"/>
        <rFont val="Arial"/>
        <family val="2"/>
      </rPr>
      <t>1</t>
    </r>
    <r>
      <rPr>
        <sz val="10"/>
        <color theme="1"/>
        <rFont val="宋体"/>
        <family val="3"/>
        <charset val="134"/>
      </rPr>
      <t>号（</t>
    </r>
    <r>
      <rPr>
        <sz val="10"/>
        <color theme="1"/>
        <rFont val="Arial"/>
        <family val="2"/>
      </rPr>
      <t>10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Arial"/>
        <family val="2"/>
      </rPr>
      <t>29-21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Arial"/>
        <family val="2"/>
      </rPr>
      <t>04</t>
    </r>
    <r>
      <rPr>
        <sz val="10"/>
        <color theme="1"/>
        <rFont val="宋体"/>
        <family val="3"/>
        <charset val="134"/>
      </rPr>
      <t>）、</t>
    </r>
    <r>
      <rPr>
        <sz val="10"/>
        <color theme="1"/>
        <rFont val="Arial"/>
        <family val="2"/>
      </rPr>
      <t>3</t>
    </r>
    <r>
      <rPr>
        <sz val="10"/>
        <color theme="1"/>
        <rFont val="宋体"/>
        <family val="3"/>
        <charset val="134"/>
      </rPr>
      <t>号（</t>
    </r>
    <r>
      <rPr>
        <sz val="10"/>
        <color theme="1"/>
        <rFont val="Arial"/>
        <family val="2"/>
      </rPr>
      <t>10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Arial"/>
        <family val="2"/>
      </rPr>
      <t>13-21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Arial"/>
        <family val="2"/>
      </rPr>
      <t>05</t>
    </r>
    <r>
      <rPr>
        <sz val="10"/>
        <color theme="1"/>
        <rFont val="宋体"/>
        <family val="3"/>
        <charset val="134"/>
      </rPr>
      <t>）、</t>
    </r>
    <r>
      <rPr>
        <sz val="10"/>
        <color theme="1"/>
        <rFont val="Arial"/>
        <family val="2"/>
      </rPr>
      <t>5</t>
    </r>
    <r>
      <rPr>
        <sz val="10"/>
        <color theme="1"/>
        <rFont val="宋体"/>
        <family val="3"/>
        <charset val="134"/>
      </rPr>
      <t>号（</t>
    </r>
    <r>
      <rPr>
        <sz val="10"/>
        <color theme="1"/>
        <rFont val="Arial"/>
        <family val="2"/>
      </rPr>
      <t>10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Arial"/>
        <family val="2"/>
      </rPr>
      <t>16-21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Arial"/>
        <family val="2"/>
      </rPr>
      <t>11</t>
    </r>
    <r>
      <rPr>
        <sz val="10"/>
        <color theme="1"/>
        <rFont val="宋体"/>
        <family val="3"/>
        <charset val="134"/>
      </rPr>
      <t>）、</t>
    </r>
    <r>
      <rPr>
        <sz val="10"/>
        <color theme="1"/>
        <rFont val="Arial"/>
        <family val="2"/>
      </rPr>
      <t>21</t>
    </r>
    <r>
      <rPr>
        <sz val="10"/>
        <color theme="1"/>
        <rFont val="宋体"/>
        <family val="3"/>
        <charset val="134"/>
      </rPr>
      <t>号（</t>
    </r>
    <r>
      <rPr>
        <sz val="10"/>
        <color theme="1"/>
        <rFont val="Arial"/>
        <family val="2"/>
      </rPr>
      <t>10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Arial"/>
        <family val="2"/>
      </rPr>
      <t>15-21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Arial"/>
        <family val="2"/>
      </rPr>
      <t>19</t>
    </r>
    <r>
      <rPr>
        <sz val="10"/>
        <color theme="1"/>
        <rFont val="宋体"/>
        <family val="3"/>
        <charset val="134"/>
      </rPr>
      <t>）、</t>
    </r>
    <r>
      <rPr>
        <sz val="10"/>
        <color theme="1"/>
        <rFont val="Arial"/>
        <family val="2"/>
      </rPr>
      <t>23</t>
    </r>
    <r>
      <rPr>
        <sz val="10"/>
        <color theme="1"/>
        <rFont val="宋体"/>
        <family val="3"/>
        <charset val="134"/>
      </rPr>
      <t>号（</t>
    </r>
    <r>
      <rPr>
        <sz val="10"/>
        <color theme="1"/>
        <rFont val="Arial"/>
        <family val="2"/>
      </rPr>
      <t>10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Arial"/>
        <family val="2"/>
      </rPr>
      <t>15-21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Arial"/>
        <family val="2"/>
      </rPr>
      <t>02</t>
    </r>
    <r>
      <rPr>
        <sz val="10"/>
        <color theme="1"/>
        <rFont val="宋体"/>
        <family val="3"/>
        <charset val="134"/>
      </rPr>
      <t>）</t>
    </r>
    <phoneticPr fontId="38" type="noConversion"/>
  </si>
  <si>
    <t>沈云</t>
    <phoneticPr fontId="38" type="noConversion"/>
  </si>
  <si>
    <r>
      <t>*4月新入职员工，4.8日入职并开始有考勤记录，业务无上报加班记录，本月共上班23天</t>
    </r>
    <r>
      <rPr>
        <sz val="10"/>
        <color theme="1"/>
        <rFont val="宋体"/>
        <family val="3"/>
        <charset val="134"/>
      </rPr>
      <t xml:space="preserve">
【本月休息共计7天】1.2.3.4.5.6.7
【迟到】26号（13:22-20:33）</t>
    </r>
    <phoneticPr fontId="38" type="noConversion"/>
  </si>
  <si>
    <t>*4月新入职员工，4.24办理入职手续，万信达无考勤记录，业务无上报加班记录</t>
    <phoneticPr fontId="38" type="noConversion"/>
  </si>
  <si>
    <t>*4月新入职员工，4.3办理入职手续，万信达无考勤记录，业务上报加班事件为：27.29号</t>
    <phoneticPr fontId="38" type="noConversion"/>
  </si>
  <si>
    <t>燕娜</t>
    <phoneticPr fontId="38" type="noConversion"/>
  </si>
  <si>
    <r>
      <rPr>
        <sz val="10"/>
        <color theme="1"/>
        <rFont val="宋体"/>
        <family val="3"/>
        <charset val="134"/>
      </rPr>
      <t>【本月休息共计</t>
    </r>
    <r>
      <rPr>
        <sz val="10"/>
        <color theme="1"/>
        <rFont val="Arial"/>
        <family val="2"/>
      </rPr>
      <t>14</t>
    </r>
    <r>
      <rPr>
        <sz val="10"/>
        <color theme="1"/>
        <rFont val="宋体"/>
        <family val="3"/>
        <charset val="134"/>
      </rPr>
      <t>天】</t>
    </r>
    <r>
      <rPr>
        <sz val="10"/>
        <color theme="1"/>
        <rFont val="Arial"/>
        <family val="2"/>
      </rPr>
      <t>1.3.5.9.11.13.15.17.19.21.23.25.27.29</t>
    </r>
    <phoneticPr fontId="3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</si>
</sst>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/m/d;@"/>
    <numFmt numFmtId="177" formatCode="0_ "/>
    <numFmt numFmtId="179" formatCode="[$-804]General"/>
    <numFmt numFmtId="180" formatCode="0.00&quot; &quot;;\(0.00\)"/>
    <numFmt numFmtId="182" formatCode="0_);\(0\)"/>
  </numFmts>
  <fonts count="41">
    <font>
      <sz val="11"/>
      <color theme="1"/>
      <name val="宋体"/>
      <charset val="134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6"/>
      <name val="黑体"/>
      <charset val="134"/>
    </font>
    <font>
      <b/>
      <sz val="16"/>
      <name val="宋体"/>
      <charset val="134"/>
    </font>
    <font>
      <b/>
      <sz val="9"/>
      <name val="宋体"/>
      <charset val="134"/>
    </font>
    <font>
      <sz val="10"/>
      <name val="Arial"/>
      <family val="2"/>
    </font>
    <font>
      <sz val="10"/>
      <name val="宋体"/>
      <charset val="134"/>
    </font>
    <font>
      <sz val="10"/>
      <color rgb="FF36363D"/>
      <name val="Arial"/>
      <family val="2"/>
    </font>
    <font>
      <sz val="10"/>
      <color rgb="FFFF0000"/>
      <name val="Arial"/>
      <family val="2"/>
    </font>
    <font>
      <sz val="10"/>
      <color theme="1"/>
      <name val="宋体"/>
      <charset val="134"/>
    </font>
    <font>
      <sz val="10"/>
      <color rgb="FF000000"/>
      <name val="宋体"/>
      <charset val="134"/>
    </font>
    <font>
      <sz val="10"/>
      <color indexed="8"/>
      <name val="Arial"/>
      <family val="2"/>
    </font>
    <font>
      <sz val="9"/>
      <name val="宋体"/>
      <charset val="134"/>
    </font>
    <font>
      <sz val="9"/>
      <name val="Arial"/>
      <family val="2"/>
    </font>
    <font>
      <sz val="11"/>
      <color indexed="8"/>
      <name val="Arial"/>
      <family val="2"/>
    </font>
    <font>
      <sz val="11"/>
      <color theme="1"/>
      <name val="宋体"/>
      <charset val="134"/>
    </font>
    <font>
      <sz val="9"/>
      <color theme="1"/>
      <name val="Arial"/>
      <family val="2"/>
    </font>
    <font>
      <b/>
      <sz val="9"/>
      <color theme="1"/>
      <name val="宋体"/>
      <charset val="134"/>
    </font>
    <font>
      <b/>
      <sz val="9"/>
      <color indexed="8"/>
      <name val="宋体"/>
      <charset val="134"/>
    </font>
    <font>
      <sz val="10"/>
      <color indexed="10"/>
      <name val="Arial"/>
      <family val="2"/>
    </font>
    <font>
      <sz val="10"/>
      <color rgb="FF36363D"/>
      <name val="宋体"/>
      <charset val="134"/>
    </font>
    <font>
      <b/>
      <sz val="10"/>
      <color rgb="FF000000"/>
      <name val="Arial"/>
      <family val="2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indexed="8"/>
      <name val="宋体1"/>
      <charset val="134"/>
    </font>
    <font>
      <b/>
      <sz val="9"/>
      <name val="Arial"/>
      <family val="2"/>
    </font>
    <font>
      <b/>
      <sz val="10"/>
      <color theme="1"/>
      <name val="Arial"/>
      <family val="2"/>
    </font>
    <font>
      <sz val="10"/>
      <color theme="5" tint="0.39988402966399123"/>
      <name val="Arial"/>
      <family val="2"/>
    </font>
    <font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36363D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9" fontId="23" fillId="0" borderId="0" applyFont="0" applyFill="0" applyBorder="0" applyAlignment="0" applyProtection="0">
      <alignment vertical="center"/>
    </xf>
    <xf numFmtId="179" fontId="24" fillId="0" borderId="0">
      <alignment vertical="center"/>
    </xf>
    <xf numFmtId="179" fontId="25" fillId="0" borderId="0">
      <alignment vertical="center"/>
    </xf>
    <xf numFmtId="0" fontId="23" fillId="0" borderId="0">
      <alignment vertical="center"/>
    </xf>
  </cellStyleXfs>
  <cellXfs count="26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177" fontId="0" fillId="0" borderId="0" xfId="0" applyNumberFormat="1" applyFill="1" applyAlignment="1">
      <alignment vertical="center"/>
    </xf>
    <xf numFmtId="179" fontId="5" fillId="2" borderId="2" xfId="3" applyNumberFormat="1" applyFont="1" applyFill="1" applyBorder="1" applyAlignment="1" applyProtection="1">
      <alignment horizontal="center" vertical="center"/>
    </xf>
    <xf numFmtId="179" fontId="5" fillId="2" borderId="2" xfId="3" applyNumberFormat="1" applyFont="1" applyFill="1" applyBorder="1" applyAlignment="1" applyProtection="1">
      <alignment horizontal="center" vertical="center" wrapText="1"/>
    </xf>
    <xf numFmtId="179" fontId="5" fillId="2" borderId="2" xfId="3" applyNumberFormat="1" applyFont="1" applyFill="1" applyBorder="1" applyAlignment="1" applyProtection="1">
      <alignment horizontal="left" vertical="center" wrapText="1"/>
    </xf>
    <xf numFmtId="179" fontId="5" fillId="2" borderId="2" xfId="0" applyNumberFormat="1" applyFont="1" applyFill="1" applyBorder="1" applyAlignment="1">
      <alignment horizontal="center" vertical="center"/>
    </xf>
    <xf numFmtId="179" fontId="5" fillId="2" borderId="2" xfId="0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 applyProtection="1">
      <alignment horizontal="center" vertical="center" wrapText="1"/>
    </xf>
    <xf numFmtId="176" fontId="5" fillId="2" borderId="2" xfId="3" applyNumberFormat="1" applyFont="1" applyFill="1" applyBorder="1" applyAlignment="1" applyProtection="1">
      <alignment horizontal="center" vertical="center"/>
    </xf>
    <xf numFmtId="179" fontId="7" fillId="0" borderId="2" xfId="3" applyNumberFormat="1" applyFont="1" applyFill="1" applyBorder="1" applyAlignment="1" applyProtection="1">
      <alignment horizontal="center" vertical="center"/>
    </xf>
    <xf numFmtId="179" fontId="6" fillId="0" borderId="2" xfId="3" applyNumberFormat="1" applyFont="1" applyFill="1" applyBorder="1" applyAlignment="1" applyProtection="1">
      <alignment horizontal="center" vertical="center"/>
    </xf>
    <xf numFmtId="179" fontId="2" fillId="0" borderId="2" xfId="0" applyNumberFormat="1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/>
    </xf>
    <xf numFmtId="176" fontId="6" fillId="0" borderId="2" xfId="3" applyNumberFormat="1" applyFont="1" applyFill="1" applyBorder="1" applyAlignment="1" applyProtection="1">
      <alignment horizontal="center" vertical="center"/>
    </xf>
    <xf numFmtId="179" fontId="8" fillId="0" borderId="2" xfId="3" applyNumberFormat="1" applyFont="1" applyFill="1" applyBorder="1" applyAlignment="1" applyProtection="1">
      <alignment horizontal="left" vertical="center"/>
    </xf>
    <xf numFmtId="176" fontId="9" fillId="0" borderId="2" xfId="3" applyNumberFormat="1" applyFont="1" applyFill="1" applyBorder="1" applyAlignment="1" applyProtection="1">
      <alignment horizontal="center" vertical="center"/>
    </xf>
    <xf numFmtId="179" fontId="2" fillId="0" borderId="2" xfId="3" applyNumberFormat="1" applyFont="1" applyFill="1" applyBorder="1" applyAlignment="1" applyProtection="1">
      <alignment horizontal="left" vertical="center"/>
    </xf>
    <xf numFmtId="0" fontId="7" fillId="0" borderId="2" xfId="0" applyFont="1" applyFill="1" applyBorder="1" applyAlignment="1">
      <alignment horizontal="center" vertical="center"/>
    </xf>
    <xf numFmtId="179" fontId="6" fillId="0" borderId="2" xfId="0" applyNumberFormat="1" applyFont="1" applyFill="1" applyBorder="1" applyAlignment="1">
      <alignment horizontal="center" vertical="center"/>
    </xf>
    <xf numFmtId="179" fontId="6" fillId="0" borderId="2" xfId="0" applyNumberFormat="1" applyFont="1" applyFill="1" applyBorder="1" applyAlignment="1">
      <alignment horizontal="center" vertical="center" wrapText="1"/>
    </xf>
    <xf numFmtId="179" fontId="6" fillId="0" borderId="2" xfId="3" applyNumberFormat="1" applyFont="1" applyFill="1" applyBorder="1" applyAlignment="1" applyProtection="1">
      <alignment horizontal="left" vertical="center"/>
    </xf>
    <xf numFmtId="179" fontId="7" fillId="0" borderId="3" xfId="3" applyNumberFormat="1" applyFont="1" applyFill="1" applyBorder="1" applyAlignment="1" applyProtection="1">
      <alignment horizontal="center" vertical="center"/>
    </xf>
    <xf numFmtId="179" fontId="6" fillId="0" borderId="3" xfId="3" applyNumberFormat="1" applyFont="1" applyFill="1" applyBorder="1" applyAlignment="1" applyProtection="1">
      <alignment horizontal="center" vertical="center"/>
    </xf>
    <xf numFmtId="179" fontId="6" fillId="0" borderId="3" xfId="3" applyNumberFormat="1" applyFont="1" applyFill="1" applyBorder="1" applyAlignment="1" applyProtection="1">
      <alignment horizontal="left" vertical="center"/>
    </xf>
    <xf numFmtId="179" fontId="6" fillId="0" borderId="3" xfId="0" applyNumberFormat="1" applyFont="1" applyFill="1" applyBorder="1" applyAlignment="1">
      <alignment horizontal="center" vertical="center"/>
    </xf>
    <xf numFmtId="176" fontId="6" fillId="0" borderId="3" xfId="3" applyNumberFormat="1" applyFont="1" applyFill="1" applyBorder="1" applyAlignment="1" applyProtection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79" fontId="11" fillId="0" borderId="2" xfId="3" applyNumberFormat="1" applyFont="1" applyFill="1" applyBorder="1" applyAlignment="1" applyProtection="1">
      <alignment horizontal="center" vertical="center"/>
    </xf>
    <xf numFmtId="179" fontId="2" fillId="0" borderId="2" xfId="3" applyNumberFormat="1" applyFont="1" applyFill="1" applyBorder="1" applyAlignment="1" applyProtection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6" fontId="2" fillId="0" borderId="2" xfId="3" applyNumberFormat="1" applyFont="1" applyFill="1" applyBorder="1" applyAlignment="1" applyProtection="1">
      <alignment horizontal="center" vertical="center"/>
    </xf>
    <xf numFmtId="179" fontId="1" fillId="0" borderId="2" xfId="3" applyNumberFormat="1" applyFont="1" applyFill="1" applyBorder="1" applyAlignment="1" applyProtection="1">
      <alignment horizontal="left" vertical="center"/>
    </xf>
    <xf numFmtId="176" fontId="1" fillId="0" borderId="2" xfId="3" applyNumberFormat="1" applyFont="1" applyFill="1" applyBorder="1" applyAlignment="1" applyProtection="1">
      <alignment horizontal="center" vertical="center"/>
    </xf>
    <xf numFmtId="179" fontId="7" fillId="0" borderId="6" xfId="3" applyNumberFormat="1" applyFont="1" applyFill="1" applyBorder="1" applyAlignment="1" applyProtection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176" fontId="6" fillId="0" borderId="7" xfId="3" applyNumberFormat="1" applyFont="1" applyFill="1" applyBorder="1" applyAlignment="1" applyProtection="1">
      <alignment horizontal="center" vertical="center"/>
    </xf>
    <xf numFmtId="49" fontId="7" fillId="0" borderId="2" xfId="4" applyNumberFormat="1" applyFont="1" applyFill="1" applyBorder="1" applyAlignment="1">
      <alignment horizontal="center" vertical="center"/>
    </xf>
    <xf numFmtId="180" fontId="6" fillId="0" borderId="2" xfId="4" applyNumberFormat="1" applyFont="1" applyFill="1" applyBorder="1" applyAlignment="1">
      <alignment horizontal="center" vertical="center"/>
    </xf>
    <xf numFmtId="182" fontId="6" fillId="0" borderId="2" xfId="4" applyNumberFormat="1" applyFont="1" applyFill="1" applyBorder="1" applyAlignment="1">
      <alignment horizontal="center" vertical="center"/>
    </xf>
    <xf numFmtId="49" fontId="6" fillId="0" borderId="2" xfId="4" applyNumberFormat="1" applyFont="1" applyFill="1" applyBorder="1" applyAlignment="1">
      <alignment horizontal="center" vertical="center"/>
    </xf>
    <xf numFmtId="0" fontId="6" fillId="0" borderId="2" xfId="4" applyFont="1" applyFill="1" applyBorder="1" applyAlignment="1">
      <alignment horizontal="center" vertical="center"/>
    </xf>
    <xf numFmtId="179" fontId="11" fillId="5" borderId="2" xfId="3" applyNumberFormat="1" applyFont="1" applyFill="1" applyBorder="1" applyAlignment="1" applyProtection="1">
      <alignment horizontal="center" vertical="center"/>
    </xf>
    <xf numFmtId="179" fontId="12" fillId="0" borderId="2" xfId="3" applyNumberFormat="1" applyFont="1" applyFill="1" applyBorder="1" applyAlignment="1" applyProtection="1">
      <alignment horizontal="center" vertical="center"/>
    </xf>
    <xf numFmtId="176" fontId="6" fillId="5" borderId="2" xfId="3" applyNumberFormat="1" applyFont="1" applyFill="1" applyBorder="1" applyAlignment="1" applyProtection="1">
      <alignment horizontal="center" vertical="center"/>
    </xf>
    <xf numFmtId="176" fontId="6" fillId="0" borderId="8" xfId="3" applyNumberFormat="1" applyFont="1" applyFill="1" applyBorder="1" applyAlignment="1" applyProtection="1">
      <alignment horizontal="center" vertical="center"/>
    </xf>
    <xf numFmtId="179" fontId="6" fillId="0" borderId="8" xfId="0" applyNumberFormat="1" applyFont="1" applyFill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center" vertical="center"/>
    </xf>
    <xf numFmtId="176" fontId="6" fillId="0" borderId="2" xfId="2" applyNumberFormat="1" applyFont="1" applyFill="1" applyBorder="1" applyAlignment="1" applyProtection="1">
      <alignment horizontal="center" vertical="center"/>
    </xf>
    <xf numFmtId="179" fontId="7" fillId="0" borderId="2" xfId="0" applyNumberFormat="1" applyFont="1" applyFill="1" applyBorder="1" applyAlignment="1">
      <alignment horizontal="center" vertical="center"/>
    </xf>
    <xf numFmtId="179" fontId="12" fillId="0" borderId="2" xfId="3" applyNumberFormat="1" applyFont="1" applyFill="1" applyBorder="1" applyAlignment="1" applyProtection="1">
      <alignment horizontal="left" vertical="center"/>
    </xf>
    <xf numFmtId="0" fontId="12" fillId="0" borderId="8" xfId="0" applyFont="1" applyFill="1" applyBorder="1" applyAlignment="1">
      <alignment horizontal="center" vertical="center"/>
    </xf>
    <xf numFmtId="179" fontId="5" fillId="0" borderId="2" xfId="3" applyNumberFormat="1" applyFont="1" applyFill="1" applyBorder="1" applyAlignment="1" applyProtection="1">
      <alignment horizontal="center" vertical="center" wrapText="1"/>
    </xf>
    <xf numFmtId="177" fontId="5" fillId="0" borderId="2" xfId="3" applyNumberFormat="1" applyFont="1" applyFill="1" applyBorder="1" applyAlignment="1" applyProtection="1">
      <alignment horizontal="center" vertical="center"/>
    </xf>
    <xf numFmtId="1" fontId="6" fillId="0" borderId="2" xfId="3" applyNumberFormat="1" applyFont="1" applyFill="1" applyBorder="1" applyAlignment="1" applyProtection="1">
      <alignment horizontal="center" vertical="center"/>
    </xf>
    <xf numFmtId="49" fontId="6" fillId="0" borderId="2" xfId="3" applyNumberFormat="1" applyFont="1" applyFill="1" applyBorder="1" applyAlignment="1" applyProtection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49" fontId="12" fillId="0" borderId="2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179" fontId="12" fillId="0" borderId="2" xfId="0" applyNumberFormat="1" applyFont="1" applyFill="1" applyBorder="1" applyAlignment="1">
      <alignment horizontal="center" vertical="center"/>
    </xf>
    <xf numFmtId="179" fontId="12" fillId="0" borderId="3" xfId="0" applyNumberFormat="1" applyFont="1" applyFill="1" applyBorder="1" applyAlignment="1">
      <alignment horizontal="center" vertical="center"/>
    </xf>
    <xf numFmtId="177" fontId="12" fillId="0" borderId="5" xfId="0" applyNumberFormat="1" applyFont="1" applyFill="1" applyBorder="1" applyAlignment="1">
      <alignment horizontal="center" vertical="center"/>
    </xf>
    <xf numFmtId="179" fontId="12" fillId="0" borderId="5" xfId="0" applyNumberFormat="1" applyFont="1" applyFill="1" applyBorder="1" applyAlignment="1">
      <alignment horizontal="center" vertical="center"/>
    </xf>
    <xf numFmtId="1" fontId="6" fillId="0" borderId="2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179" fontId="12" fillId="7" borderId="2" xfId="0" applyNumberFormat="1" applyFont="1" applyFill="1" applyBorder="1" applyAlignment="1">
      <alignment horizontal="center" vertical="center"/>
    </xf>
    <xf numFmtId="177" fontId="6" fillId="0" borderId="2" xfId="3" applyNumberFormat="1" applyFont="1" applyFill="1" applyBorder="1" applyAlignment="1" applyProtection="1">
      <alignment horizontal="center" vertical="center"/>
    </xf>
    <xf numFmtId="1" fontId="6" fillId="0" borderId="3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177" fontId="6" fillId="0" borderId="3" xfId="3" applyNumberFormat="1" applyFont="1" applyFill="1" applyBorder="1" applyAlignment="1" applyProtection="1">
      <alignment horizontal="center" vertical="center"/>
    </xf>
    <xf numFmtId="177" fontId="1" fillId="0" borderId="2" xfId="0" applyNumberFormat="1" applyFont="1" applyFill="1" applyBorder="1" applyAlignment="1">
      <alignment horizontal="center" vertical="center"/>
    </xf>
    <xf numFmtId="177" fontId="12" fillId="0" borderId="4" xfId="0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1" fontId="2" fillId="0" borderId="2" xfId="3" applyNumberFormat="1" applyFont="1" applyFill="1" applyBorder="1" applyAlignment="1" applyProtection="1">
      <alignment horizontal="center" vertical="center"/>
    </xf>
    <xf numFmtId="49" fontId="2" fillId="0" borderId="2" xfId="3" applyNumberFormat="1" applyFont="1" applyFill="1" applyBorder="1" applyAlignment="1" applyProtection="1">
      <alignment horizontal="center" vertical="center"/>
    </xf>
    <xf numFmtId="0" fontId="6" fillId="0" borderId="2" xfId="3" applyNumberFormat="1" applyFont="1" applyFill="1" applyBorder="1" applyAlignment="1" applyProtection="1">
      <alignment horizontal="center" vertical="center"/>
    </xf>
    <xf numFmtId="0" fontId="6" fillId="0" borderId="3" xfId="3" applyNumberFormat="1" applyFont="1" applyFill="1" applyBorder="1" applyAlignment="1" applyProtection="1">
      <alignment horizontal="center" vertical="center"/>
    </xf>
    <xf numFmtId="49" fontId="6" fillId="0" borderId="3" xfId="3" applyNumberFormat="1" applyFont="1" applyFill="1" applyBorder="1" applyAlignment="1" applyProtection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" fillId="0" borderId="2" xfId="4" applyFont="1" applyFill="1" applyBorder="1" applyAlignment="1">
      <alignment horizontal="center" vertical="center"/>
    </xf>
    <xf numFmtId="0" fontId="1" fillId="7" borderId="2" xfId="4" applyFont="1" applyFill="1" applyBorder="1" applyAlignment="1">
      <alignment horizontal="center" vertical="center"/>
    </xf>
    <xf numFmtId="0" fontId="12" fillId="0" borderId="2" xfId="0" applyNumberFormat="1" applyFont="1" applyFill="1" applyBorder="1" applyAlignment="1">
      <alignment horizontal="center" vertical="center"/>
    </xf>
    <xf numFmtId="0" fontId="6" fillId="0" borderId="2" xfId="2" applyNumberFormat="1" applyFont="1" applyFill="1" applyBorder="1" applyAlignment="1" applyProtection="1">
      <alignment horizontal="center" vertical="center"/>
    </xf>
    <xf numFmtId="49" fontId="6" fillId="0" borderId="2" xfId="2" applyNumberFormat="1" applyFont="1" applyFill="1" applyBorder="1" applyAlignment="1" applyProtection="1">
      <alignment horizontal="center" vertical="center"/>
    </xf>
    <xf numFmtId="179" fontId="6" fillId="7" borderId="2" xfId="0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 applyProtection="1">
      <alignment horizontal="center" vertical="center" wrapText="1"/>
    </xf>
    <xf numFmtId="9" fontId="5" fillId="0" borderId="2" xfId="3" applyNumberFormat="1" applyFont="1" applyFill="1" applyBorder="1" applyAlignment="1" applyProtection="1">
      <alignment horizontal="center" vertical="center"/>
    </xf>
    <xf numFmtId="9" fontId="12" fillId="0" borderId="2" xfId="1" applyNumberFormat="1" applyFont="1" applyFill="1" applyBorder="1" applyAlignment="1" applyProtection="1">
      <alignment horizontal="center" vertical="center"/>
    </xf>
    <xf numFmtId="9" fontId="12" fillId="0" borderId="2" xfId="0" applyNumberFormat="1" applyFont="1" applyFill="1" applyBorder="1" applyAlignment="1">
      <alignment horizontal="center" vertical="center"/>
    </xf>
    <xf numFmtId="9" fontId="12" fillId="0" borderId="3" xfId="1" applyNumberFormat="1" applyFont="1" applyFill="1" applyBorder="1" applyAlignment="1" applyProtection="1">
      <alignment horizontal="center" vertical="center"/>
    </xf>
    <xf numFmtId="9" fontId="12" fillId="0" borderId="3" xfId="0" applyNumberFormat="1" applyFont="1" applyFill="1" applyBorder="1" applyAlignment="1">
      <alignment horizontal="center" vertical="center"/>
    </xf>
    <xf numFmtId="9" fontId="12" fillId="0" borderId="2" xfId="1" applyNumberFormat="1" applyFont="1" applyFill="1" applyBorder="1" applyAlignment="1">
      <alignment horizontal="center" vertical="center"/>
    </xf>
    <xf numFmtId="177" fontId="6" fillId="0" borderId="2" xfId="0" applyNumberFormat="1" applyFont="1" applyFill="1" applyBorder="1" applyAlignment="1">
      <alignment horizontal="center" vertical="center"/>
    </xf>
    <xf numFmtId="177" fontId="6" fillId="0" borderId="3" xfId="0" applyNumberFormat="1" applyFont="1" applyFill="1" applyBorder="1" applyAlignment="1">
      <alignment horizontal="center" vertical="center"/>
    </xf>
    <xf numFmtId="9" fontId="12" fillId="0" borderId="3" xfId="1" applyNumberFormat="1" applyFont="1" applyFill="1" applyBorder="1" applyAlignment="1">
      <alignment horizontal="center" vertical="center"/>
    </xf>
    <xf numFmtId="177" fontId="6" fillId="0" borderId="2" xfId="4" applyNumberFormat="1" applyFont="1" applyFill="1" applyBorder="1" applyAlignment="1">
      <alignment horizontal="center" vertical="center"/>
    </xf>
    <xf numFmtId="177" fontId="1" fillId="0" borderId="2" xfId="4" applyNumberFormat="1" applyFont="1" applyFill="1" applyBorder="1" applyAlignment="1">
      <alignment horizontal="center" vertical="center"/>
    </xf>
    <xf numFmtId="179" fontId="15" fillId="0" borderId="0" xfId="0" applyNumberFormat="1" applyFont="1" applyFill="1" applyBorder="1" applyAlignment="1">
      <alignment vertical="center"/>
    </xf>
    <xf numFmtId="9" fontId="15" fillId="0" borderId="0" xfId="0" applyNumberFormat="1" applyFont="1" applyFill="1" applyBorder="1" applyAlignment="1">
      <alignment vertical="center"/>
    </xf>
    <xf numFmtId="177" fontId="15" fillId="0" borderId="0" xfId="0" applyNumberFormat="1" applyFont="1" applyFill="1" applyBorder="1" applyAlignment="1">
      <alignment horizontal="center" vertical="center"/>
    </xf>
    <xf numFmtId="177" fontId="5" fillId="0" borderId="2" xfId="0" applyNumberFormat="1" applyFont="1" applyFill="1" applyBorder="1" applyAlignment="1">
      <alignment horizontal="center" vertical="center"/>
    </xf>
    <xf numFmtId="179" fontId="15" fillId="0" borderId="0" xfId="0" applyNumberFormat="1" applyFont="1" applyFill="1" applyBorder="1" applyAlignment="1">
      <alignment horizontal="center" vertical="center"/>
    </xf>
    <xf numFmtId="177" fontId="5" fillId="0" borderId="2" xfId="0" applyNumberFormat="1" applyFont="1" applyFill="1" applyBorder="1" applyAlignment="1">
      <alignment horizontal="center" vertical="center" wrapText="1"/>
    </xf>
    <xf numFmtId="10" fontId="15" fillId="0" borderId="0" xfId="1" applyNumberFormat="1" applyFont="1" applyFill="1" applyBorder="1" applyAlignment="1">
      <alignment horizontal="center" vertical="center"/>
    </xf>
    <xf numFmtId="10" fontId="16" fillId="0" borderId="0" xfId="1" applyNumberFormat="1" applyFont="1" applyFill="1" applyBorder="1" applyAlignment="1">
      <alignment horizontal="left" vertical="center"/>
    </xf>
    <xf numFmtId="177" fontId="14" fillId="0" borderId="2" xfId="1" applyNumberFormat="1" applyFont="1" applyFill="1" applyBorder="1" applyAlignment="1" applyProtection="1">
      <alignment vertical="center"/>
    </xf>
    <xf numFmtId="10" fontId="17" fillId="0" borderId="0" xfId="1" applyNumberFormat="1" applyFont="1" applyFill="1" applyBorder="1" applyAlignment="1" applyProtection="1">
      <alignment horizontal="left" vertical="center"/>
    </xf>
    <xf numFmtId="10" fontId="5" fillId="0" borderId="2" xfId="1" applyNumberFormat="1" applyFont="1" applyFill="1" applyBorder="1" applyAlignment="1">
      <alignment horizontal="center" vertical="center"/>
    </xf>
    <xf numFmtId="10" fontId="18" fillId="0" borderId="2" xfId="1" applyNumberFormat="1" applyFont="1" applyFill="1" applyBorder="1" applyAlignment="1">
      <alignment horizontal="center" vertical="center"/>
    </xf>
    <xf numFmtId="179" fontId="19" fillId="0" borderId="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0" fontId="12" fillId="0" borderId="2" xfId="1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top" wrapText="1"/>
    </xf>
    <xf numFmtId="0" fontId="10" fillId="0" borderId="2" xfId="0" applyFont="1" applyFill="1" applyBorder="1" applyAlignment="1">
      <alignment horizontal="left" vertical="center" wrapText="1"/>
    </xf>
    <xf numFmtId="179" fontId="2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 wrapText="1"/>
    </xf>
    <xf numFmtId="0" fontId="10" fillId="0" borderId="2" xfId="0" applyFont="1" applyFill="1" applyBorder="1" applyAlignment="1">
      <alignment horizontal="left" vertical="center"/>
    </xf>
    <xf numFmtId="179" fontId="9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6" fillId="0" borderId="2" xfId="0" applyNumberFormat="1" applyFont="1" applyFill="1" applyBorder="1" applyAlignment="1">
      <alignment horizontal="left" vertical="center"/>
    </xf>
    <xf numFmtId="0" fontId="7" fillId="0" borderId="2" xfId="0" applyNumberFormat="1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/>
    </xf>
    <xf numFmtId="179" fontId="6" fillId="0" borderId="2" xfId="3" applyNumberFormat="1" applyFont="1" applyFill="1" applyBorder="1" applyAlignment="1" applyProtection="1">
      <alignment horizontal="center" vertical="center" wrapText="1"/>
    </xf>
    <xf numFmtId="0" fontId="2" fillId="0" borderId="2" xfId="0" applyFont="1" applyFill="1" applyBorder="1" applyAlignment="1">
      <alignment horizontal="left" vertical="center"/>
    </xf>
    <xf numFmtId="179" fontId="6" fillId="8" borderId="2" xfId="3" applyNumberFormat="1" applyFont="1" applyFill="1" applyBorder="1" applyAlignment="1" applyProtection="1">
      <alignment horizontal="center" vertical="center"/>
    </xf>
    <xf numFmtId="179" fontId="2" fillId="8" borderId="2" xfId="3" applyNumberFormat="1" applyFont="1" applyFill="1" applyBorder="1" applyAlignment="1" applyProtection="1">
      <alignment horizontal="center" vertical="center"/>
    </xf>
    <xf numFmtId="179" fontId="6" fillId="0" borderId="2" xfId="2" applyNumberFormat="1" applyFont="1" applyFill="1" applyBorder="1" applyAlignment="1" applyProtection="1">
      <alignment horizontal="center" vertical="center"/>
    </xf>
    <xf numFmtId="179" fontId="6" fillId="8" borderId="2" xfId="0" applyNumberFormat="1" applyFont="1" applyFill="1" applyBorder="1" applyAlignment="1">
      <alignment horizontal="center" vertical="center"/>
    </xf>
    <xf numFmtId="179" fontId="6" fillId="8" borderId="2" xfId="3" applyNumberFormat="1" applyFont="1" applyFill="1" applyBorder="1" applyAlignment="1" applyProtection="1">
      <alignment horizontal="center" vertical="center" wrapText="1"/>
    </xf>
    <xf numFmtId="0" fontId="6" fillId="0" borderId="8" xfId="0" applyFont="1" applyFill="1" applyBorder="1" applyAlignment="1">
      <alignment horizontal="center" vertical="center"/>
    </xf>
    <xf numFmtId="179" fontId="6" fillId="0" borderId="9" xfId="3" applyNumberFormat="1" applyFont="1" applyFill="1" applyBorder="1" applyAlignment="1" applyProtection="1">
      <alignment horizontal="center" vertical="center"/>
    </xf>
    <xf numFmtId="179" fontId="6" fillId="0" borderId="2" xfId="3" applyNumberFormat="1" applyFont="1" applyFill="1" applyBorder="1" applyAlignment="1" applyProtection="1">
      <alignment horizontal="left" vertical="center" wrapText="1"/>
    </xf>
    <xf numFmtId="176" fontId="6" fillId="0" borderId="2" xfId="3" applyNumberFormat="1" applyFont="1" applyFill="1" applyBorder="1" applyAlignment="1" applyProtection="1">
      <alignment horizontal="center" vertical="center" wrapText="1"/>
    </xf>
    <xf numFmtId="14" fontId="6" fillId="0" borderId="8" xfId="3" applyNumberFormat="1" applyFont="1" applyFill="1" applyBorder="1" applyAlignment="1" applyProtection="1">
      <alignment horizontal="center" vertical="center"/>
    </xf>
    <xf numFmtId="14" fontId="20" fillId="0" borderId="2" xfId="3" applyNumberFormat="1" applyFont="1" applyFill="1" applyBorder="1" applyAlignment="1" applyProtection="1">
      <alignment horizontal="center" vertical="center"/>
    </xf>
    <xf numFmtId="179" fontId="7" fillId="0" borderId="2" xfId="3" applyNumberFormat="1" applyFont="1" applyFill="1" applyBorder="1" applyAlignment="1" applyProtection="1">
      <alignment horizontal="left" vertical="center"/>
    </xf>
    <xf numFmtId="14" fontId="12" fillId="0" borderId="8" xfId="3" applyNumberFormat="1" applyFont="1" applyFill="1" applyBorder="1" applyAlignment="1" applyProtection="1">
      <alignment horizontal="center" vertical="center"/>
    </xf>
    <xf numFmtId="14" fontId="12" fillId="0" borderId="2" xfId="3" applyNumberFormat="1" applyFont="1" applyFill="1" applyBorder="1" applyAlignment="1" applyProtection="1">
      <alignment horizontal="center" vertical="center"/>
    </xf>
    <xf numFmtId="179" fontId="11" fillId="0" borderId="2" xfId="0" applyNumberFormat="1" applyFont="1" applyFill="1" applyBorder="1" applyAlignment="1">
      <alignment horizontal="left" vertical="center"/>
    </xf>
    <xf numFmtId="179" fontId="8" fillId="0" borderId="2" xfId="3" applyNumberFormat="1" applyFont="1" applyFill="1" applyBorder="1" applyAlignment="1" applyProtection="1">
      <alignment horizontal="center" vertical="center"/>
    </xf>
    <xf numFmtId="179" fontId="8" fillId="0" borderId="2" xfId="0" applyNumberFormat="1" applyFont="1" applyFill="1" applyBorder="1" applyAlignment="1">
      <alignment horizontal="center" vertical="center"/>
    </xf>
    <xf numFmtId="176" fontId="8" fillId="0" borderId="2" xfId="3" applyNumberFormat="1" applyFont="1" applyFill="1" applyBorder="1" applyAlignment="1" applyProtection="1">
      <alignment horizontal="center" vertical="center"/>
    </xf>
    <xf numFmtId="179" fontId="21" fillId="0" borderId="2" xfId="3" applyNumberFormat="1" applyFont="1" applyFill="1" applyBorder="1" applyAlignment="1" applyProtection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176" fontId="8" fillId="0" borderId="8" xfId="3" applyNumberFormat="1" applyFont="1" applyFill="1" applyBorder="1" applyAlignment="1" applyProtection="1">
      <alignment horizontal="center" vertical="center"/>
    </xf>
    <xf numFmtId="179" fontId="11" fillId="9" borderId="2" xfId="3" applyNumberFormat="1" applyFont="1" applyFill="1" applyBorder="1" applyAlignment="1" applyProtection="1">
      <alignment horizontal="center" vertical="center"/>
    </xf>
    <xf numFmtId="0" fontId="12" fillId="0" borderId="2" xfId="3" applyNumberFormat="1" applyFont="1" applyFill="1" applyBorder="1" applyAlignment="1" applyProtection="1">
      <alignment horizontal="center" vertical="center"/>
    </xf>
    <xf numFmtId="49" fontId="12" fillId="0" borderId="2" xfId="3" applyNumberFormat="1" applyFont="1" applyFill="1" applyBorder="1" applyAlignment="1" applyProtection="1">
      <alignment horizontal="center" vertical="center"/>
    </xf>
    <xf numFmtId="49" fontId="8" fillId="0" borderId="2" xfId="3" applyNumberFormat="1" applyFont="1" applyFill="1" applyBorder="1" applyAlignment="1" applyProtection="1">
      <alignment horizontal="center" vertical="center"/>
    </xf>
    <xf numFmtId="0" fontId="8" fillId="0" borderId="2" xfId="3" applyNumberFormat="1" applyFont="1" applyFill="1" applyBorder="1" applyAlignment="1" applyProtection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77" fontId="6" fillId="0" borderId="2" xfId="3" applyNumberFormat="1" applyFont="1" applyFill="1" applyBorder="1" applyAlignment="1" applyProtection="1">
      <alignment horizontal="center" vertical="center" wrapText="1"/>
    </xf>
    <xf numFmtId="9" fontId="6" fillId="0" borderId="2" xfId="3" applyNumberFormat="1" applyFont="1" applyFill="1" applyBorder="1" applyAlignment="1" applyProtection="1">
      <alignment horizontal="center" vertical="center"/>
    </xf>
    <xf numFmtId="177" fontId="8" fillId="0" borderId="2" xfId="0" applyNumberFormat="1" applyFont="1" applyFill="1" applyBorder="1" applyAlignment="1">
      <alignment horizontal="center" vertical="center"/>
    </xf>
    <xf numFmtId="9" fontId="8" fillId="0" borderId="2" xfId="1" applyNumberFormat="1" applyFont="1" applyFill="1" applyBorder="1" applyAlignment="1" applyProtection="1">
      <alignment horizontal="center" vertical="center"/>
    </xf>
    <xf numFmtId="9" fontId="8" fillId="0" borderId="2" xfId="0" applyNumberFormat="1" applyFont="1" applyFill="1" applyBorder="1" applyAlignment="1">
      <alignment horizontal="center" vertical="center"/>
    </xf>
    <xf numFmtId="177" fontId="2" fillId="0" borderId="2" xfId="0" applyNumberFormat="1" applyFont="1" applyFill="1" applyBorder="1" applyAlignment="1">
      <alignment horizontal="center" vertical="center"/>
    </xf>
    <xf numFmtId="177" fontId="6" fillId="0" borderId="2" xfId="0" applyNumberFormat="1" applyFont="1" applyFill="1" applyBorder="1" applyAlignment="1">
      <alignment horizontal="center" vertical="center" wrapText="1"/>
    </xf>
    <xf numFmtId="10" fontId="12" fillId="0" borderId="2" xfId="1" applyNumberFormat="1" applyFont="1" applyFill="1" applyBorder="1" applyAlignment="1" applyProtection="1">
      <alignment horizontal="center" vertical="center"/>
    </xf>
    <xf numFmtId="0" fontId="6" fillId="0" borderId="2" xfId="0" applyFont="1" applyFill="1" applyBorder="1" applyAlignment="1">
      <alignment horizontal="left"/>
    </xf>
    <xf numFmtId="0" fontId="22" fillId="0" borderId="2" xfId="0" applyFont="1" applyFill="1" applyBorder="1" applyAlignment="1">
      <alignment horizontal="left" vertical="center"/>
    </xf>
    <xf numFmtId="0" fontId="2" fillId="0" borderId="2" xfId="0" applyNumberFormat="1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1" fillId="0" borderId="2" xfId="4" quotePrefix="1" applyFont="1" applyFill="1" applyBorder="1" applyAlignment="1">
      <alignment horizontal="center" vertical="center"/>
    </xf>
    <xf numFmtId="179" fontId="6" fillId="0" borderId="2" xfId="3" quotePrefix="1" applyNumberFormat="1" applyFont="1" applyFill="1" applyBorder="1" applyAlignment="1" applyProtection="1">
      <alignment horizontal="center" vertical="center"/>
    </xf>
    <xf numFmtId="0" fontId="1" fillId="0" borderId="2" xfId="0" quotePrefix="1" applyFont="1" applyFill="1" applyBorder="1" applyAlignment="1">
      <alignment horizontal="center" vertical="center"/>
    </xf>
    <xf numFmtId="179" fontId="3" fillId="0" borderId="1" xfId="3" applyNumberFormat="1" applyFont="1" applyFill="1" applyBorder="1" applyAlignment="1" applyProtection="1">
      <alignment horizontal="center" vertical="center"/>
    </xf>
    <xf numFmtId="179" fontId="3" fillId="0" borderId="0" xfId="3" applyNumberFormat="1" applyFont="1" applyFill="1" applyAlignment="1" applyProtection="1">
      <alignment horizontal="center" vertical="center"/>
    </xf>
    <xf numFmtId="179" fontId="3" fillId="0" borderId="0" xfId="3" applyNumberFormat="1" applyFont="1" applyFill="1" applyAlignment="1" applyProtection="1">
      <alignment horizontal="left" vertical="center"/>
    </xf>
    <xf numFmtId="177" fontId="3" fillId="0" borderId="0" xfId="3" applyNumberFormat="1" applyFont="1" applyFill="1" applyAlignment="1" applyProtection="1">
      <alignment horizontal="center" vertical="center"/>
    </xf>
    <xf numFmtId="179" fontId="4" fillId="0" borderId="2" xfId="3" applyNumberFormat="1" applyFont="1" applyFill="1" applyBorder="1" applyAlignment="1" applyProtection="1">
      <alignment horizontal="center" vertical="center"/>
    </xf>
    <xf numFmtId="179" fontId="4" fillId="0" borderId="2" xfId="3" applyNumberFormat="1" applyFont="1" applyFill="1" applyBorder="1" applyAlignment="1" applyProtection="1">
      <alignment horizontal="left" vertical="center"/>
    </xf>
    <xf numFmtId="177" fontId="13" fillId="0" borderId="8" xfId="3" applyNumberFormat="1" applyFont="1" applyFill="1" applyBorder="1" applyAlignment="1" applyProtection="1">
      <alignment horizontal="center" vertical="center"/>
    </xf>
    <xf numFmtId="177" fontId="13" fillId="0" borderId="9" xfId="3" applyNumberFormat="1" applyFont="1" applyFill="1" applyBorder="1" applyAlignment="1" applyProtection="1">
      <alignment horizontal="center" vertical="center"/>
    </xf>
    <xf numFmtId="177" fontId="13" fillId="0" borderId="2" xfId="3" applyNumberFormat="1" applyFont="1" applyFill="1" applyBorder="1" applyAlignment="1" applyProtection="1">
      <alignment horizontal="center" vertical="center"/>
    </xf>
    <xf numFmtId="177" fontId="14" fillId="0" borderId="2" xfId="3" applyNumberFormat="1" applyFont="1" applyFill="1" applyBorder="1" applyAlignment="1" applyProtection="1">
      <alignment horizontal="center" vertical="center"/>
    </xf>
    <xf numFmtId="9" fontId="14" fillId="0" borderId="2" xfId="3" applyNumberFormat="1" applyFont="1" applyFill="1" applyBorder="1" applyAlignment="1" applyProtection="1">
      <alignment horizontal="center" vertical="center"/>
    </xf>
    <xf numFmtId="177" fontId="14" fillId="0" borderId="8" xfId="3" applyNumberFormat="1" applyFont="1" applyFill="1" applyBorder="1" applyAlignment="1" applyProtection="1">
      <alignment horizontal="center" vertical="center"/>
    </xf>
    <xf numFmtId="177" fontId="14" fillId="0" borderId="10" xfId="3" applyNumberFormat="1" applyFont="1" applyFill="1" applyBorder="1" applyAlignment="1" applyProtection="1">
      <alignment horizontal="center" vertical="center"/>
    </xf>
    <xf numFmtId="177" fontId="14" fillId="0" borderId="9" xfId="3" applyNumberFormat="1" applyFont="1" applyFill="1" applyBorder="1" applyAlignment="1" applyProtection="1">
      <alignment horizontal="center" vertical="center"/>
    </xf>
    <xf numFmtId="179" fontId="6" fillId="3" borderId="3" xfId="3" applyNumberFormat="1" applyFont="1" applyFill="1" applyBorder="1" applyAlignment="1" applyProtection="1">
      <alignment horizontal="center" vertical="center"/>
    </xf>
    <xf numFmtId="179" fontId="6" fillId="3" borderId="4" xfId="3" applyNumberFormat="1" applyFont="1" applyFill="1" applyBorder="1" applyAlignment="1" applyProtection="1">
      <alignment horizontal="center" vertical="center"/>
    </xf>
    <xf numFmtId="179" fontId="6" fillId="3" borderId="5" xfId="3" applyNumberFormat="1" applyFont="1" applyFill="1" applyBorder="1" applyAlignment="1" applyProtection="1">
      <alignment horizontal="center" vertical="center"/>
    </xf>
    <xf numFmtId="179" fontId="6" fillId="3" borderId="2" xfId="3" applyNumberFormat="1" applyFont="1" applyFill="1" applyBorder="1" applyAlignment="1" applyProtection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179" fontId="6" fillId="4" borderId="3" xfId="3" applyNumberFormat="1" applyFont="1" applyFill="1" applyBorder="1" applyAlignment="1" applyProtection="1">
      <alignment horizontal="center" vertical="center"/>
    </xf>
    <xf numFmtId="179" fontId="6" fillId="4" borderId="4" xfId="3" applyNumberFormat="1" applyFont="1" applyFill="1" applyBorder="1" applyAlignment="1" applyProtection="1">
      <alignment horizontal="center" vertical="center"/>
    </xf>
    <xf numFmtId="179" fontId="6" fillId="4" borderId="5" xfId="3" applyNumberFormat="1" applyFont="1" applyFill="1" applyBorder="1" applyAlignment="1" applyProtection="1">
      <alignment horizontal="center" vertical="center"/>
    </xf>
    <xf numFmtId="179" fontId="6" fillId="4" borderId="2" xfId="3" applyNumberFormat="1" applyFont="1" applyFill="1" applyBorder="1" applyAlignment="1" applyProtection="1">
      <alignment horizontal="center" vertical="center"/>
    </xf>
    <xf numFmtId="179" fontId="2" fillId="4" borderId="3" xfId="3" applyNumberFormat="1" applyFont="1" applyFill="1" applyBorder="1" applyAlignment="1" applyProtection="1">
      <alignment horizontal="center" vertical="center"/>
    </xf>
    <xf numFmtId="179" fontId="2" fillId="4" borderId="4" xfId="3" applyNumberFormat="1" applyFont="1" applyFill="1" applyBorder="1" applyAlignment="1" applyProtection="1">
      <alignment horizontal="center" vertical="center"/>
    </xf>
    <xf numFmtId="179" fontId="2" fillId="4" borderId="5" xfId="3" applyNumberFormat="1" applyFont="1" applyFill="1" applyBorder="1" applyAlignment="1" applyProtection="1">
      <alignment horizontal="center" vertical="center"/>
    </xf>
    <xf numFmtId="0" fontId="6" fillId="4" borderId="3" xfId="0" applyNumberFormat="1" applyFont="1" applyFill="1" applyBorder="1" applyAlignment="1">
      <alignment horizontal="center" vertical="center"/>
    </xf>
    <xf numFmtId="0" fontId="6" fillId="4" borderId="4" xfId="0" applyNumberFormat="1" applyFont="1" applyFill="1" applyBorder="1" applyAlignment="1">
      <alignment horizontal="center" vertical="center"/>
    </xf>
    <xf numFmtId="0" fontId="6" fillId="4" borderId="5" xfId="0" applyNumberFormat="1" applyFont="1" applyFill="1" applyBorder="1" applyAlignment="1">
      <alignment horizontal="center" vertical="center"/>
    </xf>
    <xf numFmtId="179" fontId="6" fillId="6" borderId="2" xfId="3" applyNumberFormat="1" applyFont="1" applyFill="1" applyBorder="1" applyAlignment="1" applyProtection="1">
      <alignment horizontal="center" vertical="center"/>
    </xf>
    <xf numFmtId="179" fontId="6" fillId="6" borderId="3" xfId="3" applyNumberFormat="1" applyFont="1" applyFill="1" applyBorder="1" applyAlignment="1" applyProtection="1">
      <alignment horizontal="center" vertical="center"/>
    </xf>
    <xf numFmtId="179" fontId="6" fillId="6" borderId="5" xfId="3" applyNumberFormat="1" applyFont="1" applyFill="1" applyBorder="1" applyAlignment="1" applyProtection="1">
      <alignment horizontal="center" vertical="center"/>
    </xf>
    <xf numFmtId="179" fontId="6" fillId="6" borderId="4" xfId="3" applyNumberFormat="1" applyFont="1" applyFill="1" applyBorder="1" applyAlignment="1" applyProtection="1">
      <alignment horizontal="center" vertical="center"/>
    </xf>
    <xf numFmtId="179" fontId="7" fillId="6" borderId="3" xfId="3" applyNumberFormat="1" applyFont="1" applyFill="1" applyBorder="1" applyAlignment="1" applyProtection="1">
      <alignment horizontal="center" vertical="center"/>
    </xf>
    <xf numFmtId="179" fontId="6" fillId="8" borderId="2" xfId="3" applyNumberFormat="1" applyFont="1" applyFill="1" applyBorder="1" applyAlignment="1" applyProtection="1">
      <alignment horizontal="center" vertical="center"/>
    </xf>
    <xf numFmtId="179" fontId="6" fillId="9" borderId="3" xfId="3" applyNumberFormat="1" applyFont="1" applyFill="1" applyBorder="1" applyAlignment="1" applyProtection="1">
      <alignment horizontal="center" vertical="center"/>
    </xf>
    <xf numFmtId="179" fontId="6" fillId="9" borderId="4" xfId="3" applyNumberFormat="1" applyFont="1" applyFill="1" applyBorder="1" applyAlignment="1" applyProtection="1">
      <alignment horizontal="center" vertical="center"/>
    </xf>
    <xf numFmtId="179" fontId="6" fillId="9" borderId="5" xfId="3" applyNumberFormat="1" applyFont="1" applyFill="1" applyBorder="1" applyAlignment="1" applyProtection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179" fontId="8" fillId="9" borderId="4" xfId="3" applyNumberFormat="1" applyFont="1" applyFill="1" applyBorder="1" applyAlignment="1" applyProtection="1">
      <alignment horizontal="center" vertical="center"/>
    </xf>
    <xf numFmtId="179" fontId="2" fillId="9" borderId="2" xfId="3" applyNumberFormat="1" applyFont="1" applyFill="1" applyBorder="1" applyAlignment="1" applyProtection="1">
      <alignment horizontal="center" vertical="center"/>
    </xf>
    <xf numFmtId="179" fontId="12" fillId="9" borderId="2" xfId="3" applyNumberFormat="1" applyFont="1" applyFill="1" applyBorder="1" applyAlignment="1" applyProtection="1">
      <alignment horizontal="center" vertical="center"/>
    </xf>
    <xf numFmtId="179" fontId="8" fillId="9" borderId="3" xfId="3" applyNumberFormat="1" applyFont="1" applyFill="1" applyBorder="1" applyAlignment="1" applyProtection="1">
      <alignment horizontal="center" vertical="center"/>
    </xf>
    <xf numFmtId="179" fontId="8" fillId="9" borderId="5" xfId="3" applyNumberFormat="1" applyFont="1" applyFill="1" applyBorder="1" applyAlignment="1" applyProtection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2" fillId="0" borderId="5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177" fontId="12" fillId="0" borderId="4" xfId="0" applyNumberFormat="1" applyFont="1" applyFill="1" applyBorder="1" applyAlignment="1">
      <alignment horizontal="center" vertical="center"/>
    </xf>
    <xf numFmtId="177" fontId="6" fillId="0" borderId="3" xfId="0" applyNumberFormat="1" applyFont="1" applyFill="1" applyBorder="1" applyAlignment="1">
      <alignment horizontal="center" vertical="center"/>
    </xf>
    <xf numFmtId="177" fontId="6" fillId="0" borderId="4" xfId="0" applyNumberFormat="1" applyFont="1" applyFill="1" applyBorder="1" applyAlignment="1">
      <alignment horizontal="center" vertical="center"/>
    </xf>
    <xf numFmtId="177" fontId="6" fillId="0" borderId="5" xfId="0" applyNumberFormat="1" applyFont="1" applyFill="1" applyBorder="1" applyAlignment="1">
      <alignment horizontal="center" vertical="center"/>
    </xf>
    <xf numFmtId="177" fontId="6" fillId="0" borderId="3" xfId="3" applyNumberFormat="1" applyFont="1" applyFill="1" applyBorder="1" applyAlignment="1" applyProtection="1">
      <alignment horizontal="center" vertical="center"/>
    </xf>
    <xf numFmtId="177" fontId="6" fillId="0" borderId="4" xfId="3" applyNumberFormat="1" applyFont="1" applyFill="1" applyBorder="1" applyAlignment="1" applyProtection="1">
      <alignment horizontal="center" vertical="center"/>
    </xf>
    <xf numFmtId="177" fontId="6" fillId="0" borderId="5" xfId="3" applyNumberFormat="1" applyFont="1" applyFill="1" applyBorder="1" applyAlignment="1" applyProtection="1">
      <alignment horizontal="center" vertical="center"/>
    </xf>
    <xf numFmtId="177" fontId="8" fillId="0" borderId="4" xfId="0" applyNumberFormat="1" applyFont="1" applyFill="1" applyBorder="1" applyAlignment="1">
      <alignment horizontal="center" vertical="center"/>
    </xf>
    <xf numFmtId="177" fontId="8" fillId="0" borderId="5" xfId="0" applyNumberFormat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179" fontId="12" fillId="0" borderId="3" xfId="0" applyNumberFormat="1" applyFont="1" applyFill="1" applyBorder="1" applyAlignment="1">
      <alignment horizontal="center" vertical="center"/>
    </xf>
    <xf numFmtId="179" fontId="12" fillId="0" borderId="5" xfId="0" applyNumberFormat="1" applyFont="1" applyFill="1" applyBorder="1" applyAlignment="1">
      <alignment horizontal="center" vertical="center"/>
    </xf>
    <xf numFmtId="179" fontId="12" fillId="0" borderId="2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179" fontId="12" fillId="0" borderId="4" xfId="0" applyNumberFormat="1" applyFont="1" applyFill="1" applyBorder="1" applyAlignment="1">
      <alignment horizontal="center" vertical="center"/>
    </xf>
    <xf numFmtId="179" fontId="6" fillId="0" borderId="2" xfId="0" applyNumberFormat="1" applyFont="1" applyFill="1" applyBorder="1" applyAlignment="1">
      <alignment horizontal="center" vertical="center"/>
    </xf>
    <xf numFmtId="179" fontId="6" fillId="0" borderId="4" xfId="0" applyNumberFormat="1" applyFont="1" applyFill="1" applyBorder="1" applyAlignment="1">
      <alignment horizontal="center" vertical="center"/>
    </xf>
    <xf numFmtId="179" fontId="6" fillId="0" borderId="5" xfId="0" applyNumberFormat="1" applyFont="1" applyFill="1" applyBorder="1" applyAlignment="1">
      <alignment horizontal="center" vertical="center"/>
    </xf>
    <xf numFmtId="179" fontId="6" fillId="0" borderId="3" xfId="0" applyNumberFormat="1" applyFont="1" applyFill="1" applyBorder="1" applyAlignment="1">
      <alignment horizontal="center" vertical="center"/>
    </xf>
    <xf numFmtId="179" fontId="6" fillId="0" borderId="3" xfId="3" applyNumberFormat="1" applyFont="1" applyFill="1" applyBorder="1" applyAlignment="1" applyProtection="1">
      <alignment horizontal="center" vertical="center" wrapText="1"/>
    </xf>
    <xf numFmtId="179" fontId="6" fillId="0" borderId="4" xfId="3" applyNumberFormat="1" applyFont="1" applyFill="1" applyBorder="1" applyAlignment="1" applyProtection="1">
      <alignment horizontal="center" vertical="center" wrapText="1"/>
    </xf>
    <xf numFmtId="179" fontId="6" fillId="0" borderId="5" xfId="3" applyNumberFormat="1" applyFont="1" applyFill="1" applyBorder="1" applyAlignment="1" applyProtection="1">
      <alignment horizontal="center" vertical="center" wrapText="1"/>
    </xf>
    <xf numFmtId="179" fontId="8" fillId="0" borderId="4" xfId="0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79" fontId="37" fillId="0" borderId="2" xfId="3" applyNumberFormat="1" applyFont="1" applyFill="1" applyBorder="1" applyAlignment="1" applyProtection="1">
      <alignment horizontal="center" vertical="center"/>
    </xf>
    <xf numFmtId="0" fontId="37" fillId="0" borderId="2" xfId="0" applyNumberFormat="1" applyFont="1" applyFill="1" applyBorder="1" applyAlignment="1">
      <alignment horizontal="left" vertical="top" wrapText="1"/>
    </xf>
    <xf numFmtId="0" fontId="34" fillId="0" borderId="2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36" fillId="0" borderId="2" xfId="0" applyFont="1" applyFill="1" applyBorder="1" applyAlignment="1">
      <alignment horizontal="left" vertical="top" wrapText="1"/>
    </xf>
    <xf numFmtId="0" fontId="36" fillId="7" borderId="2" xfId="0" applyFont="1" applyFill="1" applyBorder="1" applyAlignment="1">
      <alignment horizontal="left" vertical="top" wrapText="1"/>
    </xf>
  </cellXfs>
  <cellStyles count="5">
    <cellStyle name="Excel Built-in Normal" xfId="2"/>
    <cellStyle name="Excel Built-in Normal 1" xfId="3"/>
    <cellStyle name="百分比" xfId="1" builtinId="5"/>
    <cellStyle name="常规" xfId="0" builtinId="0"/>
    <cellStyle name="常规 3" xfId="4"/>
  </cellStyles>
  <dxfs count="0"/>
  <tableStyles count="0" defaultTableStyle="TableStyleMedium2" defaultPivotStyle="PivotStyleLight16"/>
  <colors>
    <mruColors>
      <color rgb="FF99CCFF"/>
      <color rgb="FFFF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Z117"/>
  <sheetViews>
    <sheetView tabSelected="1" topLeftCell="A62" workbookViewId="0">
      <pane xSplit="2" topLeftCell="C1" activePane="topRight" state="frozen"/>
      <selection pane="topRight" activeCell="F69" sqref="F69"/>
    </sheetView>
  </sheetViews>
  <sheetFormatPr defaultColWidth="9" defaultRowHeight="13.5"/>
  <cols>
    <col min="1" max="1" width="6.125" style="3" customWidth="1"/>
    <col min="2" max="2" width="7.875" style="3" customWidth="1"/>
    <col min="3" max="3" width="7.25" style="3" customWidth="1"/>
    <col min="4" max="4" width="26.125" style="4" customWidth="1"/>
    <col min="5" max="5" width="7.875" style="3" customWidth="1"/>
    <col min="6" max="6" width="17.875" style="4" customWidth="1"/>
    <col min="7" max="8" width="8.5" style="3" customWidth="1"/>
    <col min="9" max="9" width="11.625" style="3" hidden="1" customWidth="1"/>
    <col min="10" max="10" width="18.5" style="3" hidden="1" customWidth="1"/>
    <col min="11" max="11" width="21.625" style="3" hidden="1" customWidth="1"/>
    <col min="12" max="12" width="4.25" style="3" customWidth="1"/>
    <col min="13" max="13" width="5.125" style="3" customWidth="1"/>
    <col min="14" max="14" width="7.5" style="3" hidden="1" customWidth="1"/>
    <col min="15" max="15" width="7.125" style="3" hidden="1" customWidth="1"/>
    <col min="16" max="16" width="6.625" style="3" hidden="1" customWidth="1"/>
    <col min="17" max="17" width="5.375" style="3" hidden="1" customWidth="1"/>
    <col min="18" max="18" width="4.625" style="3" hidden="1" customWidth="1"/>
    <col min="19" max="19" width="6.25" style="3" hidden="1" customWidth="1"/>
    <col min="20" max="20" width="5.375" style="3" hidden="1" customWidth="1"/>
    <col min="21" max="21" width="6.25" style="3" hidden="1" customWidth="1"/>
    <col min="22" max="22" width="4.625" style="3" hidden="1" customWidth="1"/>
    <col min="23" max="25" width="6.25" style="3" hidden="1" customWidth="1"/>
    <col min="26" max="26" width="4.625" style="3" hidden="1" customWidth="1"/>
    <col min="27" max="29" width="6.25" style="3" hidden="1" customWidth="1"/>
    <col min="30" max="30" width="4.625" style="3" hidden="1" customWidth="1"/>
    <col min="31" max="33" width="6.25" style="3" hidden="1" customWidth="1"/>
    <col min="34" max="34" width="4.625" style="3" hidden="1" customWidth="1"/>
    <col min="35" max="37" width="6.25" style="3" hidden="1" customWidth="1"/>
    <col min="38" max="38" width="4.625" style="3" hidden="1" customWidth="1"/>
    <col min="39" max="39" width="5.375" style="3" customWidth="1"/>
    <col min="40" max="40" width="5.375" style="3" hidden="1" customWidth="1"/>
    <col min="41" max="41" width="4.5" style="3" hidden="1" customWidth="1"/>
    <col min="42" max="42" width="4.5" style="5" hidden="1" customWidth="1"/>
    <col min="43" max="43" width="6.625" style="3" hidden="1" customWidth="1"/>
    <col min="44" max="44" width="4.5" style="3" hidden="1" customWidth="1"/>
    <col min="45" max="45" width="4" style="3" hidden="1" customWidth="1"/>
    <col min="46" max="47" width="4.625" style="3" hidden="1" customWidth="1"/>
    <col min="48" max="49" width="6.625" style="3" hidden="1" customWidth="1"/>
    <col min="50" max="50" width="58.5" style="4" customWidth="1"/>
    <col min="51" max="51" width="7.875" style="3" customWidth="1"/>
    <col min="52" max="16384" width="9" style="3"/>
  </cols>
  <sheetData>
    <row r="1" spans="1:52" ht="20.25">
      <c r="A1" s="177" t="s">
        <v>0</v>
      </c>
      <c r="B1" s="178"/>
      <c r="C1" s="178"/>
      <c r="D1" s="179"/>
      <c r="E1" s="178"/>
      <c r="F1" s="179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80"/>
      <c r="AB1" s="180"/>
      <c r="AC1" s="178"/>
      <c r="AD1" s="178"/>
      <c r="AE1" s="178"/>
      <c r="AF1" s="178"/>
      <c r="AG1" s="178"/>
      <c r="AH1" s="178"/>
      <c r="AI1" s="105"/>
      <c r="AJ1" s="105"/>
      <c r="AK1" s="106"/>
      <c r="AL1" s="106"/>
      <c r="AM1" s="107"/>
      <c r="AN1" s="107"/>
      <c r="AO1" s="107"/>
      <c r="AP1" s="107"/>
      <c r="AQ1" s="107"/>
      <c r="AR1" s="107"/>
      <c r="AS1" s="109"/>
      <c r="AT1" s="109"/>
      <c r="AU1" s="109"/>
      <c r="AV1" s="107"/>
      <c r="AW1" s="111"/>
      <c r="AX1" s="112"/>
      <c r="AY1" s="105"/>
    </row>
    <row r="2" spans="1:52" ht="20.25">
      <c r="A2" s="181"/>
      <c r="B2" s="181"/>
      <c r="C2" s="181"/>
      <c r="D2" s="182"/>
      <c r="E2" s="181"/>
      <c r="F2" s="182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3" t="s">
        <v>1</v>
      </c>
      <c r="R2" s="184"/>
      <c r="S2" s="185" t="s">
        <v>2</v>
      </c>
      <c r="T2" s="186"/>
      <c r="U2" s="187"/>
      <c r="V2" s="187"/>
      <c r="W2" s="185" t="s">
        <v>3</v>
      </c>
      <c r="X2" s="186"/>
      <c r="Y2" s="187"/>
      <c r="Z2" s="187"/>
      <c r="AA2" s="185" t="s">
        <v>4</v>
      </c>
      <c r="AB2" s="186"/>
      <c r="AC2" s="187"/>
      <c r="AD2" s="187"/>
      <c r="AE2" s="185" t="s">
        <v>5</v>
      </c>
      <c r="AF2" s="186"/>
      <c r="AG2" s="187"/>
      <c r="AH2" s="187"/>
      <c r="AI2" s="185" t="s">
        <v>6</v>
      </c>
      <c r="AJ2" s="186"/>
      <c r="AK2" s="187"/>
      <c r="AL2" s="187"/>
      <c r="AM2" s="188"/>
      <c r="AN2" s="189"/>
      <c r="AO2" s="189"/>
      <c r="AP2" s="189"/>
      <c r="AQ2" s="189"/>
      <c r="AR2" s="189"/>
      <c r="AS2" s="189"/>
      <c r="AT2" s="189"/>
      <c r="AU2" s="189"/>
      <c r="AV2" s="190"/>
      <c r="AW2" s="113"/>
      <c r="AX2" s="114"/>
      <c r="AY2" s="105"/>
    </row>
    <row r="3" spans="1:52" ht="23.25">
      <c r="A3" s="6" t="s">
        <v>7</v>
      </c>
      <c r="B3" s="7" t="s">
        <v>8</v>
      </c>
      <c r="C3" s="7" t="s">
        <v>9</v>
      </c>
      <c r="D3" s="8" t="s">
        <v>10</v>
      </c>
      <c r="E3" s="9" t="s">
        <v>11</v>
      </c>
      <c r="F3" s="10" t="s">
        <v>12</v>
      </c>
      <c r="G3" s="11" t="s">
        <v>13</v>
      </c>
      <c r="H3" s="12" t="s">
        <v>14</v>
      </c>
      <c r="I3" s="6" t="s">
        <v>15</v>
      </c>
      <c r="J3" s="6" t="s">
        <v>16</v>
      </c>
      <c r="K3" s="6" t="s">
        <v>17</v>
      </c>
      <c r="L3" s="57" t="s">
        <v>18</v>
      </c>
      <c r="M3" s="57" t="s">
        <v>19</v>
      </c>
      <c r="N3" s="57" t="s">
        <v>20</v>
      </c>
      <c r="O3" s="58" t="s">
        <v>21</v>
      </c>
      <c r="P3" s="57" t="s">
        <v>22</v>
      </c>
      <c r="Q3" s="93" t="s">
        <v>23</v>
      </c>
      <c r="R3" s="94" t="s">
        <v>24</v>
      </c>
      <c r="S3" s="93" t="s">
        <v>25</v>
      </c>
      <c r="T3" s="93" t="s">
        <v>23</v>
      </c>
      <c r="U3" s="94" t="s">
        <v>26</v>
      </c>
      <c r="V3" s="94" t="s">
        <v>24</v>
      </c>
      <c r="W3" s="93" t="s">
        <v>25</v>
      </c>
      <c r="X3" s="93" t="s">
        <v>23</v>
      </c>
      <c r="Y3" s="94" t="s">
        <v>26</v>
      </c>
      <c r="Z3" s="94" t="s">
        <v>24</v>
      </c>
      <c r="AA3" s="93" t="s">
        <v>25</v>
      </c>
      <c r="AB3" s="93" t="s">
        <v>23</v>
      </c>
      <c r="AC3" s="94" t="s">
        <v>26</v>
      </c>
      <c r="AD3" s="94" t="s">
        <v>24</v>
      </c>
      <c r="AE3" s="93" t="s">
        <v>25</v>
      </c>
      <c r="AF3" s="93" t="s">
        <v>23</v>
      </c>
      <c r="AG3" s="94" t="s">
        <v>26</v>
      </c>
      <c r="AH3" s="94" t="s">
        <v>24</v>
      </c>
      <c r="AI3" s="93" t="s">
        <v>25</v>
      </c>
      <c r="AJ3" s="93" t="s">
        <v>23</v>
      </c>
      <c r="AK3" s="94" t="s">
        <v>26</v>
      </c>
      <c r="AL3" s="94" t="s">
        <v>24</v>
      </c>
      <c r="AM3" s="93" t="s">
        <v>27</v>
      </c>
      <c r="AN3" s="108" t="s">
        <v>28</v>
      </c>
      <c r="AO3" s="110" t="s">
        <v>29</v>
      </c>
      <c r="AP3" s="110" t="s">
        <v>30</v>
      </c>
      <c r="AQ3" s="110" t="s">
        <v>31</v>
      </c>
      <c r="AR3" s="110" t="s">
        <v>32</v>
      </c>
      <c r="AS3" s="110" t="s">
        <v>33</v>
      </c>
      <c r="AT3" s="108" t="s">
        <v>34</v>
      </c>
      <c r="AU3" s="108" t="s">
        <v>35</v>
      </c>
      <c r="AV3" s="110" t="s">
        <v>36</v>
      </c>
      <c r="AW3" s="115" t="s">
        <v>37</v>
      </c>
      <c r="AX3" s="116" t="s">
        <v>38</v>
      </c>
      <c r="AY3" s="117" t="s">
        <v>39</v>
      </c>
      <c r="AZ3" s="118"/>
    </row>
    <row r="4" spans="1:52" s="1" customFormat="1" ht="39" customHeight="1">
      <c r="A4" s="191" t="s">
        <v>40</v>
      </c>
      <c r="B4" s="13" t="s">
        <v>41</v>
      </c>
      <c r="C4" s="14" t="s">
        <v>42</v>
      </c>
      <c r="D4" s="15" t="s">
        <v>43</v>
      </c>
      <c r="E4" s="16" t="s">
        <v>44</v>
      </c>
      <c r="F4" s="16" t="s">
        <v>45</v>
      </c>
      <c r="G4" s="17" t="s">
        <v>46</v>
      </c>
      <c r="H4" s="17"/>
      <c r="I4" s="59">
        <v>18326673152</v>
      </c>
      <c r="J4" s="60" t="s">
        <v>47</v>
      </c>
      <c r="K4" s="16" t="s">
        <v>48</v>
      </c>
      <c r="L4" s="16">
        <v>6</v>
      </c>
      <c r="M4" s="61"/>
      <c r="N4" s="62">
        <f t="shared" ref="N4:N41" si="0">Q4+T4+X4+AF4+AJ4+AB4</f>
        <v>0</v>
      </c>
      <c r="O4" s="224"/>
      <c r="P4" s="239"/>
      <c r="Q4" s="62"/>
      <c r="R4" s="95">
        <v>0.02</v>
      </c>
      <c r="S4" s="62"/>
      <c r="T4" s="62"/>
      <c r="U4" s="96"/>
      <c r="V4" s="96"/>
      <c r="W4" s="62"/>
      <c r="X4" s="62"/>
      <c r="Y4" s="96" t="e">
        <f>X4/W4</f>
        <v>#DIV/0!</v>
      </c>
      <c r="Z4" s="96" t="e">
        <f>IF(Y4&gt;=100%,"5%",IF(Y4&lt;100%,"3%"))</f>
        <v>#DIV/0!</v>
      </c>
      <c r="AA4" s="62"/>
      <c r="AB4" s="62"/>
      <c r="AC4" s="96" t="e">
        <f>AB4/AA4</f>
        <v>#DIV/0!</v>
      </c>
      <c r="AD4" s="96" t="e">
        <f>IF(AC4&gt;=100%,"5%",IF(AC4&lt;100%,"3%"))</f>
        <v>#DIV/0!</v>
      </c>
      <c r="AE4" s="62"/>
      <c r="AF4" s="62"/>
      <c r="AG4" s="96"/>
      <c r="AH4" s="96"/>
      <c r="AI4" s="62"/>
      <c r="AJ4" s="62"/>
      <c r="AK4" s="96"/>
      <c r="AL4" s="96"/>
      <c r="AM4" s="62">
        <v>2200</v>
      </c>
      <c r="AN4" s="62" t="e">
        <f t="shared" ref="AN4:AN39" si="1">Q4*R4+T4*V4+X4*Z4+AB4*AD4+AF4*AH4+AJ4*AL4</f>
        <v>#DIV/0!</v>
      </c>
      <c r="AO4" s="62">
        <f t="shared" ref="AO4:AO41" si="2">L4*100</f>
        <v>600</v>
      </c>
      <c r="AP4" s="62">
        <v>146.666</v>
      </c>
      <c r="AQ4" s="62" t="e">
        <f t="shared" ref="AQ4:AQ41" si="3">AM4+AN4+AO4-AP4*M4</f>
        <v>#DIV/0!</v>
      </c>
      <c r="AR4" s="62"/>
      <c r="AS4" s="61"/>
      <c r="AT4" s="61"/>
      <c r="AU4" s="61"/>
      <c r="AV4" s="62" t="e">
        <f t="shared" ref="AV4:AV41" si="4">AQ4-AR4-AS4-AT4+AU4</f>
        <v>#DIV/0!</v>
      </c>
      <c r="AW4" s="119" t="e">
        <f t="shared" ref="AW4:AW41" si="5">(AQ4+AU4)/N4</f>
        <v>#DIV/0!</v>
      </c>
      <c r="AX4" s="120" t="s">
        <v>49</v>
      </c>
      <c r="AY4" s="34"/>
    </row>
    <row r="5" spans="1:52" s="1" customFormat="1" ht="38.1" customHeight="1">
      <c r="A5" s="192"/>
      <c r="B5" s="13" t="s">
        <v>50</v>
      </c>
      <c r="C5" s="14" t="s">
        <v>42</v>
      </c>
      <c r="D5" s="18" t="s">
        <v>51</v>
      </c>
      <c r="E5" s="16" t="s">
        <v>52</v>
      </c>
      <c r="F5" s="16" t="s">
        <v>53</v>
      </c>
      <c r="G5" s="17" t="s">
        <v>54</v>
      </c>
      <c r="H5" s="19"/>
      <c r="I5" s="59">
        <v>15721218831</v>
      </c>
      <c r="J5" s="60" t="s">
        <v>55</v>
      </c>
      <c r="K5" s="16" t="s">
        <v>56</v>
      </c>
      <c r="L5" s="16"/>
      <c r="M5" s="61"/>
      <c r="N5" s="62">
        <f t="shared" si="0"/>
        <v>0</v>
      </c>
      <c r="O5" s="224"/>
      <c r="P5" s="239"/>
      <c r="Q5" s="62"/>
      <c r="R5" s="95"/>
      <c r="S5" s="62"/>
      <c r="T5" s="62"/>
      <c r="U5" s="96" t="e">
        <f>T5/S5</f>
        <v>#DIV/0!</v>
      </c>
      <c r="V5" s="96" t="e">
        <f>IF(U5&gt;=100%,"6%",IF(U5&lt;100%,"4%"))</f>
        <v>#DIV/0!</v>
      </c>
      <c r="W5" s="62"/>
      <c r="X5" s="62"/>
      <c r="Y5" s="96"/>
      <c r="Z5" s="96"/>
      <c r="AA5" s="62"/>
      <c r="AB5" s="62"/>
      <c r="AC5" s="96" t="e">
        <f>AB5/AA5</f>
        <v>#DIV/0!</v>
      </c>
      <c r="AD5" s="96">
        <v>0.06</v>
      </c>
      <c r="AE5" s="62"/>
      <c r="AF5" s="62"/>
      <c r="AG5" s="96"/>
      <c r="AH5" s="96"/>
      <c r="AI5" s="62"/>
      <c r="AJ5" s="62"/>
      <c r="AK5" s="96"/>
      <c r="AL5" s="96"/>
      <c r="AM5" s="62">
        <v>2300</v>
      </c>
      <c r="AN5" s="62" t="e">
        <f t="shared" si="1"/>
        <v>#DIV/0!</v>
      </c>
      <c r="AO5" s="62">
        <f t="shared" si="2"/>
        <v>0</v>
      </c>
      <c r="AP5" s="62">
        <f>2300/26</f>
        <v>88.461538461538467</v>
      </c>
      <c r="AQ5" s="62" t="e">
        <f t="shared" si="3"/>
        <v>#DIV/0!</v>
      </c>
      <c r="AR5" s="62"/>
      <c r="AS5" s="61"/>
      <c r="AT5" s="61"/>
      <c r="AU5" s="61"/>
      <c r="AV5" s="62" t="e">
        <f t="shared" si="4"/>
        <v>#DIV/0!</v>
      </c>
      <c r="AW5" s="119" t="e">
        <f t="shared" si="5"/>
        <v>#DIV/0!</v>
      </c>
      <c r="AX5" s="120" t="s">
        <v>57</v>
      </c>
      <c r="AY5" s="34"/>
    </row>
    <row r="6" spans="1:52" s="1" customFormat="1" ht="42" customHeight="1">
      <c r="A6" s="192"/>
      <c r="B6" s="13" t="s">
        <v>58</v>
      </c>
      <c r="C6" s="14" t="s">
        <v>42</v>
      </c>
      <c r="D6" s="20" t="s">
        <v>59</v>
      </c>
      <c r="E6" s="16" t="s">
        <v>52</v>
      </c>
      <c r="F6" s="16" t="s">
        <v>60</v>
      </c>
      <c r="G6" s="17" t="s">
        <v>61</v>
      </c>
      <c r="H6" s="17"/>
      <c r="I6" s="59">
        <v>15502137069</v>
      </c>
      <c r="J6" s="60" t="s">
        <v>62</v>
      </c>
      <c r="K6" s="16" t="s">
        <v>63</v>
      </c>
      <c r="L6" s="16"/>
      <c r="M6" s="63">
        <v>5</v>
      </c>
      <c r="N6" s="62">
        <f t="shared" si="0"/>
        <v>0</v>
      </c>
      <c r="O6" s="224"/>
      <c r="P6" s="239"/>
      <c r="Q6" s="62"/>
      <c r="R6" s="95"/>
      <c r="S6" s="62"/>
      <c r="T6" s="62"/>
      <c r="U6" s="96"/>
      <c r="V6" s="96"/>
      <c r="W6" s="62"/>
      <c r="X6" s="62"/>
      <c r="Y6" s="96"/>
      <c r="Z6" s="96"/>
      <c r="AA6" s="62"/>
      <c r="AB6" s="62"/>
      <c r="AC6" s="96"/>
      <c r="AD6" s="96"/>
      <c r="AE6" s="62"/>
      <c r="AF6" s="62"/>
      <c r="AG6" s="96"/>
      <c r="AH6" s="96"/>
      <c r="AI6" s="62"/>
      <c r="AJ6" s="62"/>
      <c r="AK6" s="96" t="e">
        <f>AJ6/AI6</f>
        <v>#DIV/0!</v>
      </c>
      <c r="AL6" s="96">
        <v>0.04</v>
      </c>
      <c r="AM6" s="62">
        <v>2300</v>
      </c>
      <c r="AN6" s="62">
        <f t="shared" si="1"/>
        <v>0</v>
      </c>
      <c r="AO6" s="62">
        <f t="shared" si="2"/>
        <v>0</v>
      </c>
      <c r="AP6" s="62">
        <v>88.461529999999996</v>
      </c>
      <c r="AQ6" s="62">
        <f t="shared" si="3"/>
        <v>1857.69235</v>
      </c>
      <c r="AR6" s="62"/>
      <c r="AS6" s="61"/>
      <c r="AT6" s="61"/>
      <c r="AU6" s="61"/>
      <c r="AV6" s="62">
        <f t="shared" si="4"/>
        <v>1857.69235</v>
      </c>
      <c r="AW6" s="119" t="e">
        <f t="shared" si="5"/>
        <v>#DIV/0!</v>
      </c>
      <c r="AX6" s="121" t="s">
        <v>64</v>
      </c>
      <c r="AY6" s="34"/>
    </row>
    <row r="7" spans="1:52" s="1" customFormat="1" ht="51" customHeight="1">
      <c r="A7" s="192"/>
      <c r="B7" s="13" t="s">
        <v>65</v>
      </c>
      <c r="C7" s="14" t="s">
        <v>42</v>
      </c>
      <c r="D7" s="20" t="s">
        <v>66</v>
      </c>
      <c r="E7" s="16" t="s">
        <v>44</v>
      </c>
      <c r="F7" s="16" t="s">
        <v>45</v>
      </c>
      <c r="G7" s="17" t="s">
        <v>67</v>
      </c>
      <c r="H7" s="17"/>
      <c r="I7" s="59">
        <v>18321689332</v>
      </c>
      <c r="J7" s="60" t="s">
        <v>68</v>
      </c>
      <c r="K7" s="16" t="s">
        <v>69</v>
      </c>
      <c r="L7" s="16">
        <v>5</v>
      </c>
      <c r="M7" s="61"/>
      <c r="N7" s="62">
        <f t="shared" si="0"/>
        <v>0</v>
      </c>
      <c r="O7" s="224"/>
      <c r="P7" s="239"/>
      <c r="Q7" s="62"/>
      <c r="R7" s="95"/>
      <c r="S7" s="62"/>
      <c r="T7" s="62"/>
      <c r="U7" s="96"/>
      <c r="V7" s="96"/>
      <c r="W7" s="62"/>
      <c r="X7" s="62"/>
      <c r="Y7" s="96" t="e">
        <f>X7/W7</f>
        <v>#DIV/0!</v>
      </c>
      <c r="Z7" s="96" t="e">
        <f>IF(Y7&gt;=100%,"5%",IF(Y7&lt;100%,"3%"))</f>
        <v>#DIV/0!</v>
      </c>
      <c r="AA7" s="62"/>
      <c r="AB7" s="62"/>
      <c r="AC7" s="96"/>
      <c r="AD7" s="96"/>
      <c r="AE7" s="62"/>
      <c r="AF7" s="62"/>
      <c r="AG7" s="96"/>
      <c r="AH7" s="96"/>
      <c r="AI7" s="62"/>
      <c r="AJ7" s="62"/>
      <c r="AK7" s="96"/>
      <c r="AL7" s="96"/>
      <c r="AM7" s="62">
        <v>2300</v>
      </c>
      <c r="AN7" s="62" t="e">
        <f t="shared" si="1"/>
        <v>#DIV/0!</v>
      </c>
      <c r="AO7" s="62">
        <f t="shared" si="2"/>
        <v>500</v>
      </c>
      <c r="AP7" s="62">
        <v>153.333</v>
      </c>
      <c r="AQ7" s="62" t="e">
        <f t="shared" si="3"/>
        <v>#DIV/0!</v>
      </c>
      <c r="AR7" s="62"/>
      <c r="AS7" s="61"/>
      <c r="AT7" s="61"/>
      <c r="AU7" s="61"/>
      <c r="AV7" s="62" t="e">
        <f t="shared" si="4"/>
        <v>#DIV/0!</v>
      </c>
      <c r="AW7" s="119" t="e">
        <f t="shared" si="5"/>
        <v>#DIV/0!</v>
      </c>
      <c r="AX7" s="120" t="s">
        <v>70</v>
      </c>
      <c r="AY7" s="34"/>
    </row>
    <row r="8" spans="1:52" s="1" customFormat="1" ht="29.1" customHeight="1">
      <c r="A8" s="192"/>
      <c r="B8" s="13" t="s">
        <v>71</v>
      </c>
      <c r="C8" s="14" t="s">
        <v>42</v>
      </c>
      <c r="D8" s="15" t="s">
        <v>43</v>
      </c>
      <c r="E8" s="16" t="s">
        <v>44</v>
      </c>
      <c r="F8" s="16" t="s">
        <v>45</v>
      </c>
      <c r="G8" s="17" t="s">
        <v>72</v>
      </c>
      <c r="H8" s="17"/>
      <c r="I8" s="59">
        <v>18512101635</v>
      </c>
      <c r="J8" s="60" t="s">
        <v>73</v>
      </c>
      <c r="K8" s="16" t="s">
        <v>74</v>
      </c>
      <c r="L8" s="16">
        <v>7</v>
      </c>
      <c r="M8" s="61"/>
      <c r="N8" s="62">
        <f t="shared" si="0"/>
        <v>0</v>
      </c>
      <c r="O8" s="224"/>
      <c r="P8" s="239"/>
      <c r="Q8" s="62"/>
      <c r="R8" s="95"/>
      <c r="S8" s="62"/>
      <c r="T8" s="62"/>
      <c r="U8" s="96"/>
      <c r="V8" s="96"/>
      <c r="W8" s="62"/>
      <c r="X8" s="62"/>
      <c r="Y8" s="96"/>
      <c r="Z8" s="96"/>
      <c r="AA8" s="62"/>
      <c r="AB8" s="62"/>
      <c r="AC8" s="96"/>
      <c r="AD8" s="96"/>
      <c r="AE8" s="62"/>
      <c r="AF8" s="62"/>
      <c r="AG8" s="96" t="e">
        <f>AF8/AE8</f>
        <v>#DIV/0!</v>
      </c>
      <c r="AH8" s="96" t="e">
        <f>IF(AG8&gt;=100%,"6%",IF(AG8&lt;100%,"4%"))</f>
        <v>#DIV/0!</v>
      </c>
      <c r="AI8" s="62"/>
      <c r="AJ8" s="62"/>
      <c r="AK8" s="96"/>
      <c r="AL8" s="96"/>
      <c r="AM8" s="62">
        <v>2200</v>
      </c>
      <c r="AN8" s="62" t="e">
        <f t="shared" si="1"/>
        <v>#DIV/0!</v>
      </c>
      <c r="AO8" s="62">
        <f t="shared" si="2"/>
        <v>700</v>
      </c>
      <c r="AP8" s="62">
        <v>146.666</v>
      </c>
      <c r="AQ8" s="62" t="e">
        <f t="shared" si="3"/>
        <v>#DIV/0!</v>
      </c>
      <c r="AR8" s="62"/>
      <c r="AS8" s="61"/>
      <c r="AT8" s="61"/>
      <c r="AU8" s="61"/>
      <c r="AV8" s="62" t="e">
        <f t="shared" si="4"/>
        <v>#DIV/0!</v>
      </c>
      <c r="AW8" s="119" t="e">
        <f t="shared" si="5"/>
        <v>#DIV/0!</v>
      </c>
      <c r="AX8" s="120" t="s">
        <v>75</v>
      </c>
      <c r="AY8" s="34"/>
    </row>
    <row r="9" spans="1:52" s="1" customFormat="1" ht="20.100000000000001" customHeight="1">
      <c r="A9" s="193"/>
      <c r="B9" s="13" t="s">
        <v>76</v>
      </c>
      <c r="C9" s="14" t="s">
        <v>42</v>
      </c>
      <c r="D9" s="15" t="s">
        <v>77</v>
      </c>
      <c r="E9" s="21" t="s">
        <v>78</v>
      </c>
      <c r="F9" s="16" t="s">
        <v>79</v>
      </c>
      <c r="G9" s="17" t="s">
        <v>80</v>
      </c>
      <c r="H9" s="17"/>
      <c r="I9" s="59">
        <v>18721386302</v>
      </c>
      <c r="J9" s="64" t="s">
        <v>81</v>
      </c>
      <c r="K9" s="16" t="s">
        <v>82</v>
      </c>
      <c r="L9" s="16"/>
      <c r="M9" s="61"/>
      <c r="N9" s="62">
        <f t="shared" si="0"/>
        <v>0</v>
      </c>
      <c r="O9" s="65"/>
      <c r="P9" s="66"/>
      <c r="Q9" s="62"/>
      <c r="R9" s="95"/>
      <c r="S9" s="62"/>
      <c r="T9" s="62"/>
      <c r="U9" s="96"/>
      <c r="V9" s="96"/>
      <c r="W9" s="62"/>
      <c r="X9" s="62"/>
      <c r="Y9" s="96"/>
      <c r="Z9" s="96"/>
      <c r="AA9" s="62"/>
      <c r="AB9" s="62"/>
      <c r="AC9" s="96"/>
      <c r="AD9" s="96"/>
      <c r="AE9" s="62"/>
      <c r="AF9" s="62"/>
      <c r="AG9" s="96"/>
      <c r="AH9" s="96"/>
      <c r="AI9" s="62"/>
      <c r="AJ9" s="62"/>
      <c r="AK9" s="96"/>
      <c r="AL9" s="96"/>
      <c r="AM9" s="62"/>
      <c r="AN9" s="62"/>
      <c r="AO9" s="62"/>
      <c r="AP9" s="62"/>
      <c r="AQ9" s="62"/>
      <c r="AR9" s="62"/>
      <c r="AS9" s="61"/>
      <c r="AT9" s="61"/>
      <c r="AU9" s="61"/>
      <c r="AV9" s="62"/>
      <c r="AW9" s="119"/>
      <c r="AX9" s="121" t="s">
        <v>83</v>
      </c>
      <c r="AY9" s="34"/>
    </row>
    <row r="10" spans="1:52" s="1" customFormat="1" ht="90" customHeight="1">
      <c r="A10" s="194" t="s">
        <v>84</v>
      </c>
      <c r="B10" s="13" t="s">
        <v>85</v>
      </c>
      <c r="C10" s="14" t="s">
        <v>42</v>
      </c>
      <c r="D10" s="15" t="s">
        <v>43</v>
      </c>
      <c r="E10" s="22" t="s">
        <v>44</v>
      </c>
      <c r="F10" s="23" t="s">
        <v>86</v>
      </c>
      <c r="G10" s="17" t="s">
        <v>87</v>
      </c>
      <c r="H10" s="17"/>
      <c r="I10" s="59">
        <v>15800994589</v>
      </c>
      <c r="J10" s="60" t="s">
        <v>88</v>
      </c>
      <c r="K10" s="14" t="s">
        <v>89</v>
      </c>
      <c r="L10" s="14">
        <v>7</v>
      </c>
      <c r="M10" s="67"/>
      <c r="N10" s="62">
        <f t="shared" si="0"/>
        <v>0</v>
      </c>
      <c r="O10" s="225"/>
      <c r="P10" s="240"/>
      <c r="Q10" s="62"/>
      <c r="R10" s="95">
        <v>0.02</v>
      </c>
      <c r="S10" s="62"/>
      <c r="T10" s="62"/>
      <c r="U10" s="96" t="e">
        <f t="shared" ref="U10:U15" si="6">T10/S10</f>
        <v>#DIV/0!</v>
      </c>
      <c r="V10" s="96" t="e">
        <f t="shared" ref="V10:V15" si="7">IF(U10&gt;=100%,"6%",IF(U10&lt;100%,"4%"))</f>
        <v>#DIV/0!</v>
      </c>
      <c r="W10" s="62"/>
      <c r="X10" s="62"/>
      <c r="Y10" s="96" t="e">
        <f t="shared" ref="Y10:Y17" si="8">X10/W10</f>
        <v>#DIV/0!</v>
      </c>
      <c r="Z10" s="96" t="e">
        <f t="shared" ref="Z10:Z17" si="9">IF(Y10&gt;=100%,"5%",IF(Y10&lt;100%,"3%"))</f>
        <v>#DIV/0!</v>
      </c>
      <c r="AA10" s="62"/>
      <c r="AB10" s="62"/>
      <c r="AC10" s="96" t="e">
        <f t="shared" ref="AC10:AC17" si="10">AB10/AA10</f>
        <v>#DIV/0!</v>
      </c>
      <c r="AD10" s="96" t="e">
        <f t="shared" ref="AD10:AD17" si="11">IF(AC10&gt;=100%,"5%",IF(AC10&lt;100%,"3%"))</f>
        <v>#DIV/0!</v>
      </c>
      <c r="AE10" s="62"/>
      <c r="AF10" s="62"/>
      <c r="AG10" s="96" t="e">
        <f>AF10/AE10</f>
        <v>#DIV/0!</v>
      </c>
      <c r="AH10" s="96" t="e">
        <f>IF(AG10&gt;=100%,"6%",IF(AG10&lt;100%,"4%"))</f>
        <v>#DIV/0!</v>
      </c>
      <c r="AI10" s="62"/>
      <c r="AJ10" s="62"/>
      <c r="AK10" s="96"/>
      <c r="AL10" s="96"/>
      <c r="AM10" s="62">
        <v>2200</v>
      </c>
      <c r="AN10" s="62" t="e">
        <f t="shared" si="1"/>
        <v>#DIV/0!</v>
      </c>
      <c r="AO10" s="62">
        <f t="shared" si="2"/>
        <v>700</v>
      </c>
      <c r="AP10" s="62">
        <v>146.666</v>
      </c>
      <c r="AQ10" s="62" t="e">
        <f t="shared" si="3"/>
        <v>#DIV/0!</v>
      </c>
      <c r="AR10" s="62">
        <v>189</v>
      </c>
      <c r="AS10" s="67"/>
      <c r="AT10" s="67">
        <v>10</v>
      </c>
      <c r="AU10" s="67"/>
      <c r="AV10" s="62" t="e">
        <f t="shared" si="4"/>
        <v>#DIV/0!</v>
      </c>
      <c r="AW10" s="119" t="e">
        <f t="shared" si="5"/>
        <v>#DIV/0!</v>
      </c>
      <c r="AX10" s="120" t="s">
        <v>90</v>
      </c>
      <c r="AY10" s="122"/>
    </row>
    <row r="11" spans="1:52" s="1" customFormat="1" ht="15.95" hidden="1" customHeight="1">
      <c r="A11" s="194"/>
      <c r="B11" s="14" t="s">
        <v>91</v>
      </c>
      <c r="C11" s="14" t="s">
        <v>92</v>
      </c>
      <c r="D11" s="24" t="s">
        <v>93</v>
      </c>
      <c r="E11" s="22" t="s">
        <v>44</v>
      </c>
      <c r="F11" s="22" t="s">
        <v>45</v>
      </c>
      <c r="G11" s="17"/>
      <c r="H11" s="17"/>
      <c r="I11" s="59">
        <v>15900757168</v>
      </c>
      <c r="J11" s="60" t="s">
        <v>94</v>
      </c>
      <c r="K11" s="14" t="s">
        <v>95</v>
      </c>
      <c r="L11" s="14"/>
      <c r="M11" s="67"/>
      <c r="N11" s="62">
        <f t="shared" si="0"/>
        <v>0</v>
      </c>
      <c r="O11" s="226"/>
      <c r="P11" s="241"/>
      <c r="Q11" s="62"/>
      <c r="R11" s="95"/>
      <c r="S11" s="62"/>
      <c r="T11" s="62"/>
      <c r="U11" s="96"/>
      <c r="V11" s="96"/>
      <c r="W11" s="62"/>
      <c r="X11" s="62"/>
      <c r="Y11" s="96"/>
      <c r="Z11" s="96"/>
      <c r="AA11" s="62"/>
      <c r="AB11" s="62"/>
      <c r="AC11" s="96"/>
      <c r="AD11" s="96"/>
      <c r="AE11" s="62"/>
      <c r="AF11" s="62"/>
      <c r="AG11" s="96"/>
      <c r="AH11" s="96"/>
      <c r="AI11" s="62"/>
      <c r="AJ11" s="62"/>
      <c r="AK11" s="96" t="e">
        <f>AJ11/AI11</f>
        <v>#DIV/0!</v>
      </c>
      <c r="AL11" s="96">
        <v>0.1</v>
      </c>
      <c r="AM11" s="62"/>
      <c r="AN11" s="62">
        <f t="shared" si="1"/>
        <v>0</v>
      </c>
      <c r="AO11" s="62">
        <f t="shared" si="2"/>
        <v>0</v>
      </c>
      <c r="AP11" s="62"/>
      <c r="AQ11" s="62">
        <f t="shared" si="3"/>
        <v>0</v>
      </c>
      <c r="AR11" s="62"/>
      <c r="AS11" s="67"/>
      <c r="AT11" s="67"/>
      <c r="AU11" s="67"/>
      <c r="AV11" s="62">
        <f t="shared" si="4"/>
        <v>0</v>
      </c>
      <c r="AW11" s="119" t="e">
        <f t="shared" si="5"/>
        <v>#DIV/0!</v>
      </c>
      <c r="AX11" s="123"/>
      <c r="AY11" s="67"/>
    </row>
    <row r="12" spans="1:52" s="1" customFormat="1" ht="41.1" customHeight="1">
      <c r="A12" s="191" t="s">
        <v>96</v>
      </c>
      <c r="B12" s="13" t="s">
        <v>97</v>
      </c>
      <c r="C12" s="14" t="s">
        <v>42</v>
      </c>
      <c r="D12" s="15" t="s">
        <v>43</v>
      </c>
      <c r="E12" s="22" t="s">
        <v>78</v>
      </c>
      <c r="F12" s="22" t="s">
        <v>60</v>
      </c>
      <c r="G12" s="22" t="s">
        <v>98</v>
      </c>
      <c r="H12" s="22"/>
      <c r="I12" s="71">
        <v>15821961910</v>
      </c>
      <c r="J12" s="72" t="s">
        <v>99</v>
      </c>
      <c r="K12" s="17" t="s">
        <v>100</v>
      </c>
      <c r="L12" s="14">
        <v>3</v>
      </c>
      <c r="M12" s="67"/>
      <c r="N12" s="62">
        <f t="shared" si="0"/>
        <v>0</v>
      </c>
      <c r="O12" s="224"/>
      <c r="P12" s="242"/>
      <c r="Q12" s="62"/>
      <c r="R12" s="95">
        <v>0.02</v>
      </c>
      <c r="S12" s="62"/>
      <c r="T12" s="62"/>
      <c r="U12" s="96" t="e">
        <f t="shared" si="6"/>
        <v>#DIV/0!</v>
      </c>
      <c r="V12" s="96" t="e">
        <f t="shared" si="7"/>
        <v>#DIV/0!</v>
      </c>
      <c r="W12" s="62"/>
      <c r="X12" s="62"/>
      <c r="Y12" s="96" t="e">
        <f t="shared" si="8"/>
        <v>#DIV/0!</v>
      </c>
      <c r="Z12" s="96" t="e">
        <f t="shared" si="9"/>
        <v>#DIV/0!</v>
      </c>
      <c r="AA12" s="62"/>
      <c r="AB12" s="62"/>
      <c r="AC12" s="96" t="e">
        <f t="shared" si="10"/>
        <v>#DIV/0!</v>
      </c>
      <c r="AD12" s="96" t="e">
        <f t="shared" si="11"/>
        <v>#DIV/0!</v>
      </c>
      <c r="AE12" s="62"/>
      <c r="AF12" s="62"/>
      <c r="AG12" s="96"/>
      <c r="AH12" s="96"/>
      <c r="AI12" s="62"/>
      <c r="AJ12" s="62"/>
      <c r="AK12" s="96"/>
      <c r="AL12" s="96"/>
      <c r="AM12" s="62">
        <v>2600</v>
      </c>
      <c r="AN12" s="62" t="e">
        <f t="shared" si="1"/>
        <v>#DIV/0!</v>
      </c>
      <c r="AO12" s="62">
        <f t="shared" si="2"/>
        <v>300</v>
      </c>
      <c r="AP12" s="62"/>
      <c r="AQ12" s="62" t="e">
        <f t="shared" si="3"/>
        <v>#DIV/0!</v>
      </c>
      <c r="AR12" s="62"/>
      <c r="AS12" s="67"/>
      <c r="AT12" s="67"/>
      <c r="AU12" s="67"/>
      <c r="AV12" s="62" t="e">
        <f t="shared" si="4"/>
        <v>#DIV/0!</v>
      </c>
      <c r="AW12" s="119" t="e">
        <f t="shared" si="5"/>
        <v>#DIV/0!</v>
      </c>
      <c r="AX12" s="121" t="s">
        <v>101</v>
      </c>
      <c r="AY12" s="122"/>
    </row>
    <row r="13" spans="1:52" s="1" customFormat="1" ht="30" customHeight="1">
      <c r="A13" s="192"/>
      <c r="B13" s="13" t="s">
        <v>102</v>
      </c>
      <c r="C13" s="14" t="s">
        <v>42</v>
      </c>
      <c r="D13" s="24" t="s">
        <v>103</v>
      </c>
      <c r="E13" s="22" t="s">
        <v>78</v>
      </c>
      <c r="F13" s="22" t="s">
        <v>104</v>
      </c>
      <c r="G13" s="22" t="s">
        <v>105</v>
      </c>
      <c r="H13" s="22"/>
      <c r="I13" s="71">
        <v>18321737586</v>
      </c>
      <c r="J13" s="72" t="s">
        <v>106</v>
      </c>
      <c r="K13" s="17" t="s">
        <v>107</v>
      </c>
      <c r="L13" s="14"/>
      <c r="M13" s="73">
        <v>1</v>
      </c>
      <c r="N13" s="62">
        <f t="shared" si="0"/>
        <v>0</v>
      </c>
      <c r="O13" s="224"/>
      <c r="P13" s="242"/>
      <c r="Q13" s="62"/>
      <c r="R13" s="95"/>
      <c r="S13" s="62"/>
      <c r="T13" s="62"/>
      <c r="U13" s="96"/>
      <c r="V13" s="96"/>
      <c r="W13" s="62"/>
      <c r="X13" s="62"/>
      <c r="Y13" s="96"/>
      <c r="Z13" s="96"/>
      <c r="AA13" s="62"/>
      <c r="AB13" s="62"/>
      <c r="AC13" s="96"/>
      <c r="AD13" s="96"/>
      <c r="AE13" s="62"/>
      <c r="AF13" s="62"/>
      <c r="AG13" s="96"/>
      <c r="AH13" s="96"/>
      <c r="AI13" s="62"/>
      <c r="AJ13" s="62"/>
      <c r="AK13" s="96" t="e">
        <f>AJ13/AI13</f>
        <v>#DIV/0!</v>
      </c>
      <c r="AL13" s="96" t="e">
        <f>IF(AK13&gt;=100%,"6%",IF(AK13&lt;100%,"4%"))</f>
        <v>#DIV/0!</v>
      </c>
      <c r="AM13" s="62">
        <v>2600</v>
      </c>
      <c r="AN13" s="62" t="e">
        <f t="shared" si="1"/>
        <v>#DIV/0!</v>
      </c>
      <c r="AO13" s="62">
        <f t="shared" si="2"/>
        <v>0</v>
      </c>
      <c r="AP13" s="62">
        <f>2600/22</f>
        <v>118.18181818181819</v>
      </c>
      <c r="AQ13" s="62" t="e">
        <f t="shared" si="3"/>
        <v>#DIV/0!</v>
      </c>
      <c r="AR13" s="62"/>
      <c r="AS13" s="67"/>
      <c r="AT13" s="67"/>
      <c r="AU13" s="67"/>
      <c r="AV13" s="62" t="e">
        <f t="shared" si="4"/>
        <v>#DIV/0!</v>
      </c>
      <c r="AW13" s="119" t="e">
        <f t="shared" si="5"/>
        <v>#DIV/0!</v>
      </c>
      <c r="AX13" s="121" t="s">
        <v>108</v>
      </c>
      <c r="AY13" s="31"/>
    </row>
    <row r="14" spans="1:52" s="1" customFormat="1" ht="15.95" customHeight="1">
      <c r="A14" s="192"/>
      <c r="B14" s="13" t="s">
        <v>109</v>
      </c>
      <c r="C14" s="14" t="s">
        <v>42</v>
      </c>
      <c r="D14" s="15" t="s">
        <v>110</v>
      </c>
      <c r="E14" s="22" t="s">
        <v>78</v>
      </c>
      <c r="F14" s="22" t="s">
        <v>60</v>
      </c>
      <c r="G14" s="17" t="s">
        <v>111</v>
      </c>
      <c r="H14" s="22"/>
      <c r="I14" s="71">
        <v>13661432065</v>
      </c>
      <c r="J14" s="72" t="s">
        <v>112</v>
      </c>
      <c r="K14" s="74" t="s">
        <v>113</v>
      </c>
      <c r="L14" s="14"/>
      <c r="M14" s="67"/>
      <c r="N14" s="62">
        <f t="shared" si="0"/>
        <v>0</v>
      </c>
      <c r="O14" s="224"/>
      <c r="P14" s="242"/>
      <c r="Q14" s="62"/>
      <c r="R14" s="95"/>
      <c r="S14" s="62"/>
      <c r="T14" s="62"/>
      <c r="U14" s="96"/>
      <c r="V14" s="96"/>
      <c r="W14" s="62"/>
      <c r="X14" s="62"/>
      <c r="Y14" s="96" t="e">
        <f t="shared" si="8"/>
        <v>#DIV/0!</v>
      </c>
      <c r="Z14" s="96" t="e">
        <f t="shared" si="9"/>
        <v>#DIV/0!</v>
      </c>
      <c r="AA14" s="62"/>
      <c r="AB14" s="62"/>
      <c r="AC14" s="96"/>
      <c r="AD14" s="96"/>
      <c r="AE14" s="62"/>
      <c r="AF14" s="62"/>
      <c r="AG14" s="96" t="e">
        <f>AF14/AE14</f>
        <v>#DIV/0!</v>
      </c>
      <c r="AH14" s="96" t="e">
        <f>IF(AG14&gt;=100%,"6%",IF(AG14&lt;100%,"4%"))</f>
        <v>#DIV/0!</v>
      </c>
      <c r="AI14" s="62"/>
      <c r="AJ14" s="62"/>
      <c r="AK14" s="96"/>
      <c r="AL14" s="96"/>
      <c r="AM14" s="62">
        <v>2600</v>
      </c>
      <c r="AN14" s="62" t="e">
        <f t="shared" si="1"/>
        <v>#DIV/0!</v>
      </c>
      <c r="AO14" s="62">
        <f t="shared" si="2"/>
        <v>0</v>
      </c>
      <c r="AP14" s="62"/>
      <c r="AQ14" s="62" t="e">
        <f t="shared" si="3"/>
        <v>#DIV/0!</v>
      </c>
      <c r="AR14" s="62"/>
      <c r="AS14" s="67"/>
      <c r="AT14" s="67"/>
      <c r="AU14" s="67"/>
      <c r="AV14" s="62" t="e">
        <f t="shared" si="4"/>
        <v>#DIV/0!</v>
      </c>
      <c r="AW14" s="119" t="e">
        <f t="shared" si="5"/>
        <v>#DIV/0!</v>
      </c>
      <c r="AX14" s="124" t="s">
        <v>114</v>
      </c>
      <c r="AY14" s="31"/>
    </row>
    <row r="15" spans="1:52" s="1" customFormat="1" ht="38.1" customHeight="1">
      <c r="A15" s="192"/>
      <c r="B15" s="25" t="s">
        <v>115</v>
      </c>
      <c r="C15" s="26" t="s">
        <v>42</v>
      </c>
      <c r="D15" s="27" t="s">
        <v>116</v>
      </c>
      <c r="E15" s="28" t="s">
        <v>44</v>
      </c>
      <c r="F15" s="28" t="s">
        <v>45</v>
      </c>
      <c r="G15" s="29" t="s">
        <v>117</v>
      </c>
      <c r="H15" s="28"/>
      <c r="I15" s="75">
        <v>13585726615</v>
      </c>
      <c r="J15" s="76" t="s">
        <v>118</v>
      </c>
      <c r="K15" s="77" t="s">
        <v>119</v>
      </c>
      <c r="L15" s="26">
        <v>5</v>
      </c>
      <c r="M15" s="68"/>
      <c r="N15" s="62">
        <f t="shared" si="0"/>
        <v>0</v>
      </c>
      <c r="O15" s="225"/>
      <c r="P15" s="240"/>
      <c r="Q15" s="65"/>
      <c r="R15" s="97">
        <v>0.02</v>
      </c>
      <c r="S15" s="65"/>
      <c r="T15" s="65"/>
      <c r="U15" s="98" t="e">
        <f t="shared" si="6"/>
        <v>#DIV/0!</v>
      </c>
      <c r="V15" s="98" t="e">
        <f t="shared" si="7"/>
        <v>#DIV/0!</v>
      </c>
      <c r="W15" s="65"/>
      <c r="X15" s="65"/>
      <c r="Y15" s="98" t="e">
        <f t="shared" si="8"/>
        <v>#DIV/0!</v>
      </c>
      <c r="Z15" s="98" t="e">
        <f t="shared" si="9"/>
        <v>#DIV/0!</v>
      </c>
      <c r="AA15" s="65"/>
      <c r="AB15" s="65"/>
      <c r="AC15" s="98" t="e">
        <f t="shared" si="10"/>
        <v>#DIV/0!</v>
      </c>
      <c r="AD15" s="98" t="e">
        <f t="shared" si="11"/>
        <v>#DIV/0!</v>
      </c>
      <c r="AE15" s="65"/>
      <c r="AF15" s="65"/>
      <c r="AG15" s="98"/>
      <c r="AH15" s="98"/>
      <c r="AI15" s="65"/>
      <c r="AJ15" s="65"/>
      <c r="AK15" s="98"/>
      <c r="AL15" s="98"/>
      <c r="AM15" s="65">
        <v>2300</v>
      </c>
      <c r="AN15" s="62" t="e">
        <f t="shared" si="1"/>
        <v>#DIV/0!</v>
      </c>
      <c r="AO15" s="62">
        <f t="shared" si="2"/>
        <v>500</v>
      </c>
      <c r="AP15" s="65"/>
      <c r="AQ15" s="62" t="e">
        <f t="shared" si="3"/>
        <v>#DIV/0!</v>
      </c>
      <c r="AR15" s="65"/>
      <c r="AS15" s="68"/>
      <c r="AT15" s="68"/>
      <c r="AU15" s="68"/>
      <c r="AV15" s="62" t="e">
        <f t="shared" si="4"/>
        <v>#DIV/0!</v>
      </c>
      <c r="AW15" s="119" t="e">
        <f t="shared" si="5"/>
        <v>#DIV/0!</v>
      </c>
      <c r="AX15" s="120" t="s">
        <v>120</v>
      </c>
      <c r="AY15" s="31"/>
    </row>
    <row r="16" spans="1:52" s="1" customFormat="1" ht="27" customHeight="1">
      <c r="A16" s="195" t="s">
        <v>121</v>
      </c>
      <c r="B16" s="30" t="s">
        <v>122</v>
      </c>
      <c r="C16" s="14" t="s">
        <v>42</v>
      </c>
      <c r="D16" s="24" t="s">
        <v>116</v>
      </c>
      <c r="E16" s="22" t="s">
        <v>44</v>
      </c>
      <c r="F16" s="23" t="s">
        <v>123</v>
      </c>
      <c r="G16" s="31" t="s">
        <v>124</v>
      </c>
      <c r="H16" s="31"/>
      <c r="I16" s="31">
        <v>13162530976</v>
      </c>
      <c r="J16" s="31" t="s">
        <v>125</v>
      </c>
      <c r="K16" s="31" t="s">
        <v>126</v>
      </c>
      <c r="L16" s="31">
        <v>2</v>
      </c>
      <c r="M16" s="31"/>
      <c r="N16" s="62">
        <f t="shared" si="0"/>
        <v>0</v>
      </c>
      <c r="O16" s="227"/>
      <c r="P16" s="227"/>
      <c r="Q16" s="31"/>
      <c r="R16" s="31"/>
      <c r="S16" s="31"/>
      <c r="T16" s="31"/>
      <c r="U16" s="31"/>
      <c r="V16" s="31"/>
      <c r="W16" s="31"/>
      <c r="X16" s="31"/>
      <c r="Y16" s="96" t="e">
        <f t="shared" si="8"/>
        <v>#DIV/0!</v>
      </c>
      <c r="Z16" s="96" t="e">
        <f t="shared" si="9"/>
        <v>#DIV/0!</v>
      </c>
      <c r="AA16" s="31"/>
      <c r="AB16" s="31"/>
      <c r="AC16" s="96" t="e">
        <f t="shared" si="10"/>
        <v>#DIV/0!</v>
      </c>
      <c r="AD16" s="96" t="e">
        <f t="shared" si="11"/>
        <v>#DIV/0!</v>
      </c>
      <c r="AE16" s="31"/>
      <c r="AF16" s="31"/>
      <c r="AG16" s="31"/>
      <c r="AH16" s="31"/>
      <c r="AI16" s="31"/>
      <c r="AJ16" s="31"/>
      <c r="AK16" s="31"/>
      <c r="AL16" s="31"/>
      <c r="AM16" s="31">
        <v>2300</v>
      </c>
      <c r="AN16" s="62" t="e">
        <f t="shared" si="1"/>
        <v>#DIV/0!</v>
      </c>
      <c r="AO16" s="62">
        <f t="shared" si="2"/>
        <v>200</v>
      </c>
      <c r="AP16" s="78">
        <f>2300/15</f>
        <v>153.33333333333334</v>
      </c>
      <c r="AQ16" s="62" t="e">
        <f t="shared" si="3"/>
        <v>#DIV/0!</v>
      </c>
      <c r="AR16" s="31"/>
      <c r="AS16" s="31"/>
      <c r="AT16" s="31"/>
      <c r="AU16" s="31"/>
      <c r="AV16" s="62" t="e">
        <f t="shared" si="4"/>
        <v>#DIV/0!</v>
      </c>
      <c r="AW16" s="119" t="e">
        <f t="shared" si="5"/>
        <v>#DIV/0!</v>
      </c>
      <c r="AX16" s="120" t="s">
        <v>127</v>
      </c>
      <c r="AY16" s="31"/>
    </row>
    <row r="17" spans="1:51" s="1" customFormat="1" ht="24" customHeight="1">
      <c r="A17" s="196"/>
      <c r="B17" s="30" t="s">
        <v>128</v>
      </c>
      <c r="C17" s="14" t="s">
        <v>42</v>
      </c>
      <c r="D17" s="24" t="s">
        <v>116</v>
      </c>
      <c r="E17" s="22" t="s">
        <v>44</v>
      </c>
      <c r="F17" s="22" t="s">
        <v>123</v>
      </c>
      <c r="G17" s="31" t="s">
        <v>129</v>
      </c>
      <c r="H17" s="31"/>
      <c r="I17" s="31">
        <v>18056755103</v>
      </c>
      <c r="J17" s="78">
        <v>3.4122719871228102E+17</v>
      </c>
      <c r="K17" s="31" t="s">
        <v>130</v>
      </c>
      <c r="L17" s="31">
        <v>2.5</v>
      </c>
      <c r="M17" s="31"/>
      <c r="N17" s="62">
        <f t="shared" si="0"/>
        <v>0</v>
      </c>
      <c r="O17" s="228"/>
      <c r="P17" s="228"/>
      <c r="Q17" s="31"/>
      <c r="R17" s="31"/>
      <c r="S17" s="31"/>
      <c r="T17" s="31"/>
      <c r="U17" s="96" t="e">
        <f t="shared" ref="U17:U20" si="12">T17/S17</f>
        <v>#DIV/0!</v>
      </c>
      <c r="V17" s="96" t="e">
        <f t="shared" ref="V17:V20" si="13">IF(U17&gt;=100%,"6%",IF(U17&lt;100%,"4%"))</f>
        <v>#DIV/0!</v>
      </c>
      <c r="W17" s="31"/>
      <c r="X17" s="31"/>
      <c r="Y17" s="96" t="e">
        <f t="shared" si="8"/>
        <v>#DIV/0!</v>
      </c>
      <c r="Z17" s="96" t="e">
        <f t="shared" si="9"/>
        <v>#DIV/0!</v>
      </c>
      <c r="AA17" s="31"/>
      <c r="AB17" s="31"/>
      <c r="AC17" s="96" t="e">
        <f t="shared" si="10"/>
        <v>#DIV/0!</v>
      </c>
      <c r="AD17" s="96" t="e">
        <f t="shared" si="11"/>
        <v>#DIV/0!</v>
      </c>
      <c r="AE17" s="31"/>
      <c r="AF17" s="31"/>
      <c r="AG17" s="31"/>
      <c r="AH17" s="31"/>
      <c r="AI17" s="31"/>
      <c r="AJ17" s="31"/>
      <c r="AK17" s="31"/>
      <c r="AL17" s="31"/>
      <c r="AM17" s="31">
        <v>2300</v>
      </c>
      <c r="AN17" s="62" t="e">
        <f t="shared" si="1"/>
        <v>#DIV/0!</v>
      </c>
      <c r="AO17" s="62">
        <f t="shared" si="2"/>
        <v>250</v>
      </c>
      <c r="AP17" s="78">
        <f>2300/15</f>
        <v>153.33333333333334</v>
      </c>
      <c r="AQ17" s="62" t="e">
        <f t="shared" si="3"/>
        <v>#DIV/0!</v>
      </c>
      <c r="AR17" s="31"/>
      <c r="AS17" s="31"/>
      <c r="AT17" s="31"/>
      <c r="AU17" s="31"/>
      <c r="AV17" s="62" t="e">
        <f t="shared" si="4"/>
        <v>#DIV/0!</v>
      </c>
      <c r="AW17" s="119" t="e">
        <f t="shared" si="5"/>
        <v>#DIV/0!</v>
      </c>
      <c r="AX17" s="120" t="s">
        <v>131</v>
      </c>
      <c r="AY17" s="31"/>
    </row>
    <row r="18" spans="1:51" s="1" customFormat="1" ht="14.1" customHeight="1">
      <c r="A18" s="197"/>
      <c r="B18" s="30" t="s">
        <v>132</v>
      </c>
      <c r="C18" s="14" t="s">
        <v>42</v>
      </c>
      <c r="D18" s="24" t="s">
        <v>116</v>
      </c>
      <c r="E18" s="22" t="s">
        <v>78</v>
      </c>
      <c r="F18" s="22" t="s">
        <v>60</v>
      </c>
      <c r="G18" s="31" t="s">
        <v>129</v>
      </c>
      <c r="H18" s="31"/>
      <c r="I18" s="31">
        <v>13524038465</v>
      </c>
      <c r="J18" s="78">
        <v>3.2128119830604301E+17</v>
      </c>
      <c r="K18" s="31" t="s">
        <v>133</v>
      </c>
      <c r="L18" s="31"/>
      <c r="M18" s="31"/>
      <c r="N18" s="62">
        <f t="shared" si="0"/>
        <v>0</v>
      </c>
      <c r="O18" s="229"/>
      <c r="P18" s="229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96" t="e">
        <f t="shared" ref="AG18:AG24" si="14">AF18/AE18</f>
        <v>#DIV/0!</v>
      </c>
      <c r="AH18" s="96" t="e">
        <f>IF(AG18&gt;=100%,"6%",IF(AG18&lt;100%,"4%"))</f>
        <v>#DIV/0!</v>
      </c>
      <c r="AI18" s="31"/>
      <c r="AJ18" s="31"/>
      <c r="AK18" s="96" t="e">
        <f>AJ18/AI18</f>
        <v>#DIV/0!</v>
      </c>
      <c r="AL18" s="96" t="e">
        <f>IF(AK18&gt;=100%,"6%",IF(AK18&lt;100%,"4%"))</f>
        <v>#DIV/0!</v>
      </c>
      <c r="AM18" s="31">
        <v>2300</v>
      </c>
      <c r="AN18" s="62" t="e">
        <f t="shared" si="1"/>
        <v>#DIV/0!</v>
      </c>
      <c r="AO18" s="62">
        <f t="shared" si="2"/>
        <v>0</v>
      </c>
      <c r="AP18" s="78">
        <f>2300/22</f>
        <v>104.54545454545455</v>
      </c>
      <c r="AQ18" s="62" t="e">
        <f t="shared" si="3"/>
        <v>#DIV/0!</v>
      </c>
      <c r="AR18" s="31"/>
      <c r="AS18" s="31"/>
      <c r="AT18" s="31"/>
      <c r="AU18" s="31"/>
      <c r="AV18" s="62" t="e">
        <f t="shared" si="4"/>
        <v>#DIV/0!</v>
      </c>
      <c r="AW18" s="119" t="e">
        <f t="shared" si="5"/>
        <v>#DIV/0!</v>
      </c>
      <c r="AX18" s="125" t="s">
        <v>134</v>
      </c>
      <c r="AY18" s="31"/>
    </row>
    <row r="19" spans="1:51" s="1" customFormat="1" ht="66" customHeight="1">
      <c r="A19" s="198" t="s">
        <v>135</v>
      </c>
      <c r="B19" s="13" t="s">
        <v>136</v>
      </c>
      <c r="C19" s="14" t="s">
        <v>42</v>
      </c>
      <c r="D19" s="15" t="s">
        <v>43</v>
      </c>
      <c r="E19" s="16" t="s">
        <v>44</v>
      </c>
      <c r="F19" s="16" t="s">
        <v>137</v>
      </c>
      <c r="G19" s="17" t="s">
        <v>138</v>
      </c>
      <c r="H19" s="17"/>
      <c r="I19" s="59">
        <v>13816275107</v>
      </c>
      <c r="J19" s="60" t="s">
        <v>139</v>
      </c>
      <c r="K19" s="14" t="s">
        <v>140</v>
      </c>
      <c r="L19" s="14">
        <v>5</v>
      </c>
      <c r="M19" s="61"/>
      <c r="N19" s="62">
        <f t="shared" si="0"/>
        <v>0</v>
      </c>
      <c r="O19" s="225"/>
      <c r="P19" s="243"/>
      <c r="Q19" s="62"/>
      <c r="R19" s="95">
        <v>0.02</v>
      </c>
      <c r="S19" s="62"/>
      <c r="T19" s="62"/>
      <c r="U19" s="96" t="e">
        <f t="shared" si="12"/>
        <v>#DIV/0!</v>
      </c>
      <c r="V19" s="96" t="e">
        <f t="shared" si="13"/>
        <v>#DIV/0!</v>
      </c>
      <c r="W19" s="62"/>
      <c r="X19" s="62"/>
      <c r="Y19" s="96" t="e">
        <f t="shared" ref="Y19:Y24" si="15">X19/W19</f>
        <v>#DIV/0!</v>
      </c>
      <c r="Z19" s="96" t="e">
        <f>IF(Y19&gt;=100%,"5%",IF(Y19&lt;100%,"3%"))</f>
        <v>#DIV/0!</v>
      </c>
      <c r="AA19" s="62"/>
      <c r="AB19" s="62"/>
      <c r="AC19" s="96"/>
      <c r="AD19" s="96"/>
      <c r="AE19" s="62"/>
      <c r="AF19" s="100"/>
      <c r="AG19" s="96"/>
      <c r="AH19" s="96"/>
      <c r="AI19" s="62"/>
      <c r="AJ19" s="62"/>
      <c r="AK19" s="96"/>
      <c r="AL19" s="96"/>
      <c r="AM19" s="62">
        <v>2200</v>
      </c>
      <c r="AN19" s="62" t="e">
        <f t="shared" si="1"/>
        <v>#DIV/0!</v>
      </c>
      <c r="AO19" s="62">
        <f t="shared" si="2"/>
        <v>500</v>
      </c>
      <c r="AP19" s="62">
        <v>146.666</v>
      </c>
      <c r="AQ19" s="62" t="e">
        <f t="shared" si="3"/>
        <v>#DIV/0!</v>
      </c>
      <c r="AR19" s="62"/>
      <c r="AS19" s="61"/>
      <c r="AT19" s="61"/>
      <c r="AU19" s="61"/>
      <c r="AV19" s="62" t="e">
        <f t="shared" si="4"/>
        <v>#DIV/0!</v>
      </c>
      <c r="AW19" s="119" t="e">
        <f t="shared" si="5"/>
        <v>#DIV/0!</v>
      </c>
      <c r="AX19" s="125" t="s">
        <v>141</v>
      </c>
      <c r="AY19" s="34"/>
    </row>
    <row r="20" spans="1:51" s="1" customFormat="1" ht="15.95" customHeight="1">
      <c r="A20" s="199"/>
      <c r="B20" s="13" t="s">
        <v>142</v>
      </c>
      <c r="C20" s="14" t="s">
        <v>42</v>
      </c>
      <c r="D20" s="18" t="s">
        <v>143</v>
      </c>
      <c r="E20" s="16" t="s">
        <v>52</v>
      </c>
      <c r="F20" s="16" t="s">
        <v>53</v>
      </c>
      <c r="G20" s="17" t="s">
        <v>144</v>
      </c>
      <c r="H20" s="17"/>
      <c r="I20" s="59">
        <v>15502186795</v>
      </c>
      <c r="J20" s="60" t="s">
        <v>145</v>
      </c>
      <c r="K20" s="14" t="s">
        <v>146</v>
      </c>
      <c r="L20" s="14"/>
      <c r="M20" s="61"/>
      <c r="N20" s="62">
        <f t="shared" si="0"/>
        <v>0</v>
      </c>
      <c r="O20" s="230"/>
      <c r="P20" s="244"/>
      <c r="Q20" s="62"/>
      <c r="R20" s="95"/>
      <c r="S20" s="62"/>
      <c r="T20" s="62"/>
      <c r="U20" s="96" t="e">
        <f t="shared" si="12"/>
        <v>#DIV/0!</v>
      </c>
      <c r="V20" s="96" t="e">
        <f t="shared" si="13"/>
        <v>#DIV/0!</v>
      </c>
      <c r="W20" s="62"/>
      <c r="X20" s="62"/>
      <c r="Y20" s="96"/>
      <c r="Z20" s="96"/>
      <c r="AA20" s="62"/>
      <c r="AB20" s="62"/>
      <c r="AC20" s="96" t="e">
        <f t="shared" ref="AC20:AC24" si="16">AB20/AA20</f>
        <v>#DIV/0!</v>
      </c>
      <c r="AD20" s="96" t="e">
        <f>IF(AC20&gt;=100%,"5%",IF(AC20&lt;100%,"3%"))</f>
        <v>#DIV/0!</v>
      </c>
      <c r="AE20" s="62"/>
      <c r="AF20" s="100"/>
      <c r="AG20" s="96"/>
      <c r="AH20" s="96"/>
      <c r="AI20" s="62"/>
      <c r="AJ20" s="62"/>
      <c r="AK20" s="96"/>
      <c r="AL20" s="96"/>
      <c r="AM20" s="62">
        <v>2300</v>
      </c>
      <c r="AN20" s="62" t="e">
        <f t="shared" si="1"/>
        <v>#DIV/0!</v>
      </c>
      <c r="AO20" s="62">
        <f t="shared" si="2"/>
        <v>0</v>
      </c>
      <c r="AP20" s="62"/>
      <c r="AQ20" s="62" t="e">
        <f t="shared" si="3"/>
        <v>#DIV/0!</v>
      </c>
      <c r="AR20" s="62"/>
      <c r="AS20" s="61"/>
      <c r="AT20" s="61"/>
      <c r="AU20" s="61"/>
      <c r="AV20" s="62" t="e">
        <f t="shared" si="4"/>
        <v>#DIV/0!</v>
      </c>
      <c r="AW20" s="119" t="e">
        <f t="shared" si="5"/>
        <v>#DIV/0!</v>
      </c>
      <c r="AX20" s="126" t="s">
        <v>147</v>
      </c>
      <c r="AY20" s="34"/>
    </row>
    <row r="21" spans="1:51" s="1" customFormat="1" ht="15.95" customHeight="1">
      <c r="A21" s="199"/>
      <c r="B21" s="32" t="s">
        <v>148</v>
      </c>
      <c r="C21" s="33" t="s">
        <v>42</v>
      </c>
      <c r="D21" s="20" t="s">
        <v>149</v>
      </c>
      <c r="E21" s="34" t="s">
        <v>44</v>
      </c>
      <c r="F21" s="34"/>
      <c r="G21" s="35" t="s">
        <v>150</v>
      </c>
      <c r="H21" s="35"/>
      <c r="I21" s="81">
        <v>15900915816</v>
      </c>
      <c r="J21" s="82" t="s">
        <v>151</v>
      </c>
      <c r="K21" s="33" t="s">
        <v>152</v>
      </c>
      <c r="L21" s="33"/>
      <c r="M21" s="61"/>
      <c r="N21" s="62">
        <f t="shared" si="0"/>
        <v>0</v>
      </c>
      <c r="O21" s="230"/>
      <c r="P21" s="244"/>
      <c r="Q21" s="62"/>
      <c r="R21" s="95"/>
      <c r="S21" s="62"/>
      <c r="T21" s="62"/>
      <c r="U21" s="96"/>
      <c r="V21" s="96"/>
      <c r="W21" s="62"/>
      <c r="X21" s="62"/>
      <c r="Y21" s="96"/>
      <c r="Z21" s="96"/>
      <c r="AA21" s="62"/>
      <c r="AB21" s="62"/>
      <c r="AC21" s="96"/>
      <c r="AD21" s="96"/>
      <c r="AE21" s="62"/>
      <c r="AF21" s="100"/>
      <c r="AG21" s="96" t="e">
        <f t="shared" si="14"/>
        <v>#DIV/0!</v>
      </c>
      <c r="AH21" s="96" t="e">
        <f>IF(AG21&gt;=100%,"6%",IF(AG21&lt;100%,"4%"))</f>
        <v>#DIV/0!</v>
      </c>
      <c r="AI21" s="62"/>
      <c r="AJ21" s="62"/>
      <c r="AK21" s="96" t="e">
        <f>AJ21/AI21</f>
        <v>#DIV/0!</v>
      </c>
      <c r="AL21" s="96" t="e">
        <f>IF(AK21&gt;=100%,"6%",IF(AK21&lt;100%,"4%"))</f>
        <v>#DIV/0!</v>
      </c>
      <c r="AM21" s="62">
        <v>2200</v>
      </c>
      <c r="AN21" s="62" t="e">
        <f t="shared" si="1"/>
        <v>#DIV/0!</v>
      </c>
      <c r="AO21" s="62">
        <f t="shared" si="2"/>
        <v>0</v>
      </c>
      <c r="AP21" s="62">
        <v>146.666666666667</v>
      </c>
      <c r="AQ21" s="62" t="e">
        <f t="shared" si="3"/>
        <v>#DIV/0!</v>
      </c>
      <c r="AR21" s="62"/>
      <c r="AS21" s="61"/>
      <c r="AT21" s="61"/>
      <c r="AU21" s="61"/>
      <c r="AV21" s="62" t="e">
        <f t="shared" si="4"/>
        <v>#DIV/0!</v>
      </c>
      <c r="AW21" s="119" t="e">
        <f t="shared" si="5"/>
        <v>#DIV/0!</v>
      </c>
      <c r="AX21" s="126" t="s">
        <v>153</v>
      </c>
      <c r="AY21" s="61"/>
    </row>
    <row r="22" spans="1:51" s="1" customFormat="1" ht="50.1" customHeight="1">
      <c r="A22" s="199"/>
      <c r="B22" s="32" t="s">
        <v>154</v>
      </c>
      <c r="C22" s="33" t="s">
        <v>42</v>
      </c>
      <c r="D22" s="20" t="s">
        <v>66</v>
      </c>
      <c r="E22" s="34" t="s">
        <v>78</v>
      </c>
      <c r="F22" s="34" t="s">
        <v>79</v>
      </c>
      <c r="G22" s="35" t="s">
        <v>155</v>
      </c>
      <c r="H22" s="35"/>
      <c r="I22" s="81">
        <v>18262756658</v>
      </c>
      <c r="J22" s="82" t="s">
        <v>156</v>
      </c>
      <c r="K22" s="33" t="s">
        <v>157</v>
      </c>
      <c r="L22" s="33"/>
      <c r="M22" s="61"/>
      <c r="N22" s="62">
        <f t="shared" si="0"/>
        <v>0</v>
      </c>
      <c r="O22" s="230"/>
      <c r="P22" s="244"/>
      <c r="Q22" s="62"/>
      <c r="R22" s="95"/>
      <c r="S22" s="62"/>
      <c r="T22" s="62"/>
      <c r="U22" s="96" t="e">
        <f t="shared" ref="U22:U26" si="17">T22/S22</f>
        <v>#DIV/0!</v>
      </c>
      <c r="V22" s="96" t="e">
        <f t="shared" ref="V22:V26" si="18">IF(U22&gt;=100%,"6%",IF(U22&lt;100%,"4%"))</f>
        <v>#DIV/0!</v>
      </c>
      <c r="W22" s="62"/>
      <c r="X22" s="62"/>
      <c r="Y22" s="96" t="e">
        <f t="shared" si="15"/>
        <v>#DIV/0!</v>
      </c>
      <c r="Z22" s="96">
        <v>0.05</v>
      </c>
      <c r="AA22" s="62"/>
      <c r="AB22" s="62"/>
      <c r="AC22" s="96" t="e">
        <f t="shared" si="16"/>
        <v>#DIV/0!</v>
      </c>
      <c r="AD22" s="96">
        <v>0.06</v>
      </c>
      <c r="AE22" s="62"/>
      <c r="AF22" s="100"/>
      <c r="AG22" s="96"/>
      <c r="AH22" s="96"/>
      <c r="AI22" s="62"/>
      <c r="AJ22" s="62"/>
      <c r="AK22" s="96"/>
      <c r="AL22" s="96"/>
      <c r="AM22" s="62">
        <v>2300</v>
      </c>
      <c r="AN22" s="62" t="e">
        <f t="shared" si="1"/>
        <v>#DIV/0!</v>
      </c>
      <c r="AO22" s="62">
        <f t="shared" si="2"/>
        <v>0</v>
      </c>
      <c r="AP22" s="62">
        <f>AM22/22</f>
        <v>104.54545454545455</v>
      </c>
      <c r="AQ22" s="62" t="e">
        <f t="shared" si="3"/>
        <v>#DIV/0!</v>
      </c>
      <c r="AR22" s="62"/>
      <c r="AS22" s="61"/>
      <c r="AT22" s="61"/>
      <c r="AU22" s="61"/>
      <c r="AV22" s="62" t="e">
        <f t="shared" si="4"/>
        <v>#DIV/0!</v>
      </c>
      <c r="AW22" s="119" t="e">
        <f t="shared" si="5"/>
        <v>#DIV/0!</v>
      </c>
      <c r="AX22" s="121" t="s">
        <v>158</v>
      </c>
      <c r="AY22" s="61"/>
    </row>
    <row r="23" spans="1:51" s="1" customFormat="1" ht="15.95" customHeight="1">
      <c r="A23" s="200"/>
      <c r="B23" s="32" t="s">
        <v>159</v>
      </c>
      <c r="C23" s="33" t="s">
        <v>42</v>
      </c>
      <c r="D23" s="20" t="s">
        <v>160</v>
      </c>
      <c r="E23" s="34" t="s">
        <v>78</v>
      </c>
      <c r="F23" s="34" t="s">
        <v>79</v>
      </c>
      <c r="G23" s="35" t="s">
        <v>155</v>
      </c>
      <c r="H23" s="35"/>
      <c r="I23" s="81">
        <v>13852824392</v>
      </c>
      <c r="J23" s="82" t="s">
        <v>161</v>
      </c>
      <c r="K23" s="33" t="s">
        <v>162</v>
      </c>
      <c r="L23" s="33"/>
      <c r="M23" s="61"/>
      <c r="N23" s="62">
        <f t="shared" si="0"/>
        <v>0</v>
      </c>
      <c r="O23" s="226"/>
      <c r="P23" s="245"/>
      <c r="Q23" s="62"/>
      <c r="R23" s="95"/>
      <c r="S23" s="62"/>
      <c r="T23" s="62"/>
      <c r="U23" s="96"/>
      <c r="V23" s="96"/>
      <c r="W23" s="62"/>
      <c r="X23" s="62"/>
      <c r="Y23" s="96"/>
      <c r="Z23" s="96"/>
      <c r="AA23" s="62"/>
      <c r="AB23" s="62"/>
      <c r="AC23" s="96"/>
      <c r="AD23" s="96"/>
      <c r="AE23" s="62"/>
      <c r="AF23" s="100"/>
      <c r="AG23" s="96" t="e">
        <f t="shared" si="14"/>
        <v>#DIV/0!</v>
      </c>
      <c r="AH23" s="96">
        <v>0.06</v>
      </c>
      <c r="AI23" s="62"/>
      <c r="AJ23" s="62"/>
      <c r="AK23" s="96"/>
      <c r="AL23" s="96"/>
      <c r="AM23" s="62">
        <v>2300</v>
      </c>
      <c r="AN23" s="62">
        <f t="shared" si="1"/>
        <v>0</v>
      </c>
      <c r="AO23" s="62">
        <f t="shared" si="2"/>
        <v>0</v>
      </c>
      <c r="AP23" s="62">
        <f>AM23/22</f>
        <v>104.54545454545455</v>
      </c>
      <c r="AQ23" s="62">
        <f t="shared" si="3"/>
        <v>2300</v>
      </c>
      <c r="AR23" s="62"/>
      <c r="AS23" s="61"/>
      <c r="AT23" s="61"/>
      <c r="AU23" s="61"/>
      <c r="AV23" s="62">
        <f t="shared" si="4"/>
        <v>2300</v>
      </c>
      <c r="AW23" s="119" t="e">
        <f t="shared" si="5"/>
        <v>#DIV/0!</v>
      </c>
      <c r="AX23" s="126" t="s">
        <v>163</v>
      </c>
      <c r="AY23" s="61"/>
    </row>
    <row r="24" spans="1:51" s="1" customFormat="1" ht="42" customHeight="1">
      <c r="A24" s="198" t="s">
        <v>164</v>
      </c>
      <c r="B24" s="13" t="s">
        <v>165</v>
      </c>
      <c r="C24" s="14" t="s">
        <v>42</v>
      </c>
      <c r="D24" s="15" t="s">
        <v>43</v>
      </c>
      <c r="E24" s="16" t="s">
        <v>44</v>
      </c>
      <c r="F24" s="16" t="s">
        <v>45</v>
      </c>
      <c r="G24" s="17"/>
      <c r="H24" s="17"/>
      <c r="I24" s="83">
        <v>15000702669</v>
      </c>
      <c r="J24" s="60" t="s">
        <v>166</v>
      </c>
      <c r="K24" s="14" t="s">
        <v>167</v>
      </c>
      <c r="L24" s="14"/>
      <c r="M24" s="61"/>
      <c r="N24" s="62">
        <f t="shared" si="0"/>
        <v>0</v>
      </c>
      <c r="O24" s="225"/>
      <c r="P24" s="243"/>
      <c r="Q24" s="62"/>
      <c r="R24" s="99">
        <v>0.02</v>
      </c>
      <c r="S24" s="62"/>
      <c r="T24" s="62"/>
      <c r="U24" s="96" t="e">
        <f t="shared" si="17"/>
        <v>#DIV/0!</v>
      </c>
      <c r="V24" s="96" t="e">
        <f t="shared" si="18"/>
        <v>#DIV/0!</v>
      </c>
      <c r="W24" s="62"/>
      <c r="X24" s="62"/>
      <c r="Y24" s="96" t="e">
        <f t="shared" si="15"/>
        <v>#DIV/0!</v>
      </c>
      <c r="Z24" s="96" t="e">
        <f t="shared" ref="Z24:Z31" si="19">IF(Y24&gt;=100%,"5%",IF(Y24&lt;100%,"3%"))</f>
        <v>#DIV/0!</v>
      </c>
      <c r="AA24" s="62"/>
      <c r="AB24" s="62"/>
      <c r="AC24" s="96" t="e">
        <f t="shared" si="16"/>
        <v>#DIV/0!</v>
      </c>
      <c r="AD24" s="96" t="e">
        <f t="shared" ref="AD24:AD29" si="20">IF(AC24&gt;=100%,"5%",IF(AC24&lt;100%,"3%"))</f>
        <v>#DIV/0!</v>
      </c>
      <c r="AE24" s="62"/>
      <c r="AF24" s="62"/>
      <c r="AG24" s="96" t="e">
        <f t="shared" si="14"/>
        <v>#DIV/0!</v>
      </c>
      <c r="AH24" s="96" t="e">
        <f>IF(AG24&gt;=100%,"6%",IF(AG24&lt;100%,"4%"))</f>
        <v>#DIV/0!</v>
      </c>
      <c r="AI24" s="62"/>
      <c r="AJ24" s="62"/>
      <c r="AK24" s="96"/>
      <c r="AL24" s="96"/>
      <c r="AM24" s="62">
        <v>2200</v>
      </c>
      <c r="AN24" s="62" t="e">
        <f t="shared" si="1"/>
        <v>#DIV/0!</v>
      </c>
      <c r="AO24" s="62">
        <f t="shared" si="2"/>
        <v>0</v>
      </c>
      <c r="AP24" s="62">
        <v>146.666</v>
      </c>
      <c r="AQ24" s="62" t="e">
        <f t="shared" si="3"/>
        <v>#DIV/0!</v>
      </c>
      <c r="AR24" s="62"/>
      <c r="AS24" s="61"/>
      <c r="AT24" s="61">
        <v>10</v>
      </c>
      <c r="AU24" s="61"/>
      <c r="AV24" s="62" t="e">
        <f t="shared" si="4"/>
        <v>#DIV/0!</v>
      </c>
      <c r="AW24" s="119" t="e">
        <f t="shared" si="5"/>
        <v>#DIV/0!</v>
      </c>
      <c r="AX24" s="120" t="s">
        <v>168</v>
      </c>
      <c r="AY24" s="34"/>
    </row>
    <row r="25" spans="1:51" s="1" customFormat="1" ht="15.95" hidden="1" customHeight="1">
      <c r="A25" s="200"/>
      <c r="B25" s="14" t="s">
        <v>169</v>
      </c>
      <c r="C25" s="14" t="s">
        <v>92</v>
      </c>
      <c r="D25" s="36" t="s">
        <v>170</v>
      </c>
      <c r="E25" s="16"/>
      <c r="F25" s="16"/>
      <c r="G25" s="17"/>
      <c r="H25" s="17"/>
      <c r="I25" s="83">
        <v>13636302492</v>
      </c>
      <c r="J25" s="60" t="s">
        <v>171</v>
      </c>
      <c r="K25" s="14" t="s">
        <v>172</v>
      </c>
      <c r="L25" s="14"/>
      <c r="M25" s="61"/>
      <c r="N25" s="62">
        <f t="shared" si="0"/>
        <v>0</v>
      </c>
      <c r="O25" s="226"/>
      <c r="P25" s="245"/>
      <c r="Q25" s="62"/>
      <c r="R25" s="99"/>
      <c r="S25" s="62"/>
      <c r="T25" s="62"/>
      <c r="U25" s="96"/>
      <c r="V25" s="96"/>
      <c r="W25" s="62"/>
      <c r="X25" s="62"/>
      <c r="Y25" s="96"/>
      <c r="Z25" s="96"/>
      <c r="AA25" s="62"/>
      <c r="AB25" s="62"/>
      <c r="AC25" s="96"/>
      <c r="AD25" s="96"/>
      <c r="AE25" s="62"/>
      <c r="AF25" s="62"/>
      <c r="AG25" s="96"/>
      <c r="AH25" s="96"/>
      <c r="AI25" s="62"/>
      <c r="AJ25" s="62"/>
      <c r="AK25" s="96" t="e">
        <f>AJ25/AI25</f>
        <v>#DIV/0!</v>
      </c>
      <c r="AL25" s="96">
        <v>0.1</v>
      </c>
      <c r="AM25" s="62"/>
      <c r="AN25" s="62">
        <f t="shared" si="1"/>
        <v>0</v>
      </c>
      <c r="AO25" s="62">
        <f t="shared" si="2"/>
        <v>0</v>
      </c>
      <c r="AP25" s="62"/>
      <c r="AQ25" s="62">
        <f t="shared" si="3"/>
        <v>0</v>
      </c>
      <c r="AR25" s="62"/>
      <c r="AS25" s="61"/>
      <c r="AT25" s="61"/>
      <c r="AU25" s="61"/>
      <c r="AV25" s="62">
        <f t="shared" si="4"/>
        <v>0</v>
      </c>
      <c r="AW25" s="119" t="e">
        <f t="shared" si="5"/>
        <v>#DIV/0!</v>
      </c>
      <c r="AX25" s="123"/>
      <c r="AY25" s="61"/>
    </row>
    <row r="26" spans="1:51" s="1" customFormat="1" ht="83.1" customHeight="1">
      <c r="A26" s="201" t="s">
        <v>173</v>
      </c>
      <c r="B26" s="13" t="s">
        <v>174</v>
      </c>
      <c r="C26" s="14" t="s">
        <v>42</v>
      </c>
      <c r="D26" s="15" t="s">
        <v>43</v>
      </c>
      <c r="E26" s="16" t="s">
        <v>44</v>
      </c>
      <c r="F26" s="16" t="s">
        <v>45</v>
      </c>
      <c r="G26" s="17"/>
      <c r="H26" s="37"/>
      <c r="I26" s="83">
        <v>15800734885</v>
      </c>
      <c r="J26" s="60" t="s">
        <v>175</v>
      </c>
      <c r="K26" s="16" t="s">
        <v>176</v>
      </c>
      <c r="L26" s="16">
        <v>4</v>
      </c>
      <c r="M26" s="61"/>
      <c r="N26" s="62">
        <f t="shared" si="0"/>
        <v>0</v>
      </c>
      <c r="O26" s="225"/>
      <c r="P26" s="243"/>
      <c r="Q26" s="62"/>
      <c r="R26" s="99">
        <v>0.02</v>
      </c>
      <c r="S26" s="62"/>
      <c r="T26" s="62"/>
      <c r="U26" s="96" t="e">
        <f t="shared" si="17"/>
        <v>#DIV/0!</v>
      </c>
      <c r="V26" s="96" t="e">
        <f t="shared" si="18"/>
        <v>#DIV/0!</v>
      </c>
      <c r="W26" s="62"/>
      <c r="X26" s="62"/>
      <c r="Y26" s="96" t="e">
        <f t="shared" ref="Y26:Y31" si="21">X26/W26</f>
        <v>#DIV/0!</v>
      </c>
      <c r="Z26" s="96" t="e">
        <f t="shared" si="19"/>
        <v>#DIV/0!</v>
      </c>
      <c r="AA26" s="62"/>
      <c r="AB26" s="62"/>
      <c r="AC26" s="96" t="e">
        <f t="shared" ref="AC26:AC31" si="22">AB26/AA26</f>
        <v>#DIV/0!</v>
      </c>
      <c r="AD26" s="96" t="e">
        <f t="shared" si="20"/>
        <v>#DIV/0!</v>
      </c>
      <c r="AE26" s="62"/>
      <c r="AF26" s="62"/>
      <c r="AG26" s="96"/>
      <c r="AH26" s="96"/>
      <c r="AI26" s="62"/>
      <c r="AJ26" s="62"/>
      <c r="AK26" s="96"/>
      <c r="AL26" s="96"/>
      <c r="AM26" s="62">
        <v>2200</v>
      </c>
      <c r="AN26" s="62" t="e">
        <f t="shared" si="1"/>
        <v>#DIV/0!</v>
      </c>
      <c r="AO26" s="62">
        <f t="shared" si="2"/>
        <v>400</v>
      </c>
      <c r="AP26" s="62">
        <v>146.666</v>
      </c>
      <c r="AQ26" s="62" t="e">
        <f t="shared" si="3"/>
        <v>#DIV/0!</v>
      </c>
      <c r="AR26" s="62"/>
      <c r="AS26" s="61"/>
      <c r="AT26" s="61"/>
      <c r="AU26" s="61"/>
      <c r="AV26" s="62" t="e">
        <f t="shared" si="4"/>
        <v>#DIV/0!</v>
      </c>
      <c r="AW26" s="119" t="e">
        <f t="shared" si="5"/>
        <v>#DIV/0!</v>
      </c>
      <c r="AX26" s="120" t="s">
        <v>177</v>
      </c>
      <c r="AY26" s="34"/>
    </row>
    <row r="27" spans="1:51" s="1" customFormat="1" ht="15.95" hidden="1" customHeight="1">
      <c r="A27" s="201"/>
      <c r="B27" s="14" t="s">
        <v>178</v>
      </c>
      <c r="C27" s="14" t="s">
        <v>92</v>
      </c>
      <c r="D27" s="36" t="s">
        <v>170</v>
      </c>
      <c r="E27" s="16"/>
      <c r="F27" s="16"/>
      <c r="G27" s="17" t="s">
        <v>179</v>
      </c>
      <c r="H27" s="17"/>
      <c r="I27" s="83">
        <v>13681641149</v>
      </c>
      <c r="J27" s="60" t="s">
        <v>180</v>
      </c>
      <c r="K27" s="16" t="s">
        <v>181</v>
      </c>
      <c r="L27" s="16"/>
      <c r="M27" s="61"/>
      <c r="N27" s="62">
        <f t="shared" si="0"/>
        <v>0</v>
      </c>
      <c r="O27" s="230"/>
      <c r="P27" s="244"/>
      <c r="Q27" s="62"/>
      <c r="R27" s="99"/>
      <c r="S27" s="62"/>
      <c r="T27" s="62"/>
      <c r="U27" s="96"/>
      <c r="V27" s="96"/>
      <c r="W27" s="62"/>
      <c r="X27" s="62"/>
      <c r="Y27" s="96"/>
      <c r="Z27" s="96"/>
      <c r="AA27" s="62"/>
      <c r="AB27" s="62"/>
      <c r="AC27" s="96"/>
      <c r="AD27" s="96"/>
      <c r="AE27" s="62"/>
      <c r="AF27" s="62"/>
      <c r="AG27" s="96"/>
      <c r="AH27" s="96"/>
      <c r="AI27" s="62"/>
      <c r="AJ27" s="62"/>
      <c r="AK27" s="96" t="e">
        <f>AJ27/AI27</f>
        <v>#DIV/0!</v>
      </c>
      <c r="AL27" s="96">
        <v>0.1</v>
      </c>
      <c r="AM27" s="62"/>
      <c r="AN27" s="62">
        <f t="shared" si="1"/>
        <v>0</v>
      </c>
      <c r="AO27" s="62">
        <f t="shared" si="2"/>
        <v>0</v>
      </c>
      <c r="AP27" s="62"/>
      <c r="AQ27" s="62">
        <f t="shared" si="3"/>
        <v>0</v>
      </c>
      <c r="AR27" s="62"/>
      <c r="AS27" s="61"/>
      <c r="AT27" s="61"/>
      <c r="AU27" s="61"/>
      <c r="AV27" s="62">
        <f t="shared" si="4"/>
        <v>0</v>
      </c>
      <c r="AW27" s="119" t="e">
        <f t="shared" si="5"/>
        <v>#DIV/0!</v>
      </c>
      <c r="AX27" s="123"/>
      <c r="AY27" s="61"/>
    </row>
    <row r="28" spans="1:51" s="1" customFormat="1" ht="15.95" hidden="1" customHeight="1">
      <c r="A28" s="201"/>
      <c r="B28" s="14" t="s">
        <v>182</v>
      </c>
      <c r="C28" s="14" t="s">
        <v>92</v>
      </c>
      <c r="D28" s="36" t="s">
        <v>183</v>
      </c>
      <c r="E28" s="16"/>
      <c r="F28" s="16"/>
      <c r="G28" s="17" t="s">
        <v>179</v>
      </c>
      <c r="H28" s="17"/>
      <c r="I28" s="83">
        <v>15821853146</v>
      </c>
      <c r="J28" s="60" t="s">
        <v>184</v>
      </c>
      <c r="K28" s="16" t="s">
        <v>185</v>
      </c>
      <c r="L28" s="16"/>
      <c r="M28" s="61"/>
      <c r="N28" s="62">
        <f t="shared" si="0"/>
        <v>0</v>
      </c>
      <c r="O28" s="230"/>
      <c r="P28" s="244"/>
      <c r="Q28" s="62"/>
      <c r="R28" s="99"/>
      <c r="S28" s="62"/>
      <c r="T28" s="62"/>
      <c r="U28" s="96"/>
      <c r="V28" s="96"/>
      <c r="W28" s="62"/>
      <c r="X28" s="62"/>
      <c r="Y28" s="96"/>
      <c r="Z28" s="96"/>
      <c r="AA28" s="62"/>
      <c r="AB28" s="62"/>
      <c r="AC28" s="96"/>
      <c r="AD28" s="96"/>
      <c r="AE28" s="62"/>
      <c r="AF28" s="62"/>
      <c r="AG28" s="96" t="e">
        <f t="shared" ref="AG28:AG31" si="23">AF28/AE28</f>
        <v>#DIV/0!</v>
      </c>
      <c r="AH28" s="96">
        <v>0.08</v>
      </c>
      <c r="AI28" s="62"/>
      <c r="AJ28" s="62"/>
      <c r="AK28" s="96"/>
      <c r="AL28" s="96"/>
      <c r="AM28" s="62"/>
      <c r="AN28" s="62">
        <f t="shared" si="1"/>
        <v>0</v>
      </c>
      <c r="AO28" s="62">
        <f t="shared" si="2"/>
        <v>0</v>
      </c>
      <c r="AP28" s="62"/>
      <c r="AQ28" s="62">
        <f t="shared" si="3"/>
        <v>0</v>
      </c>
      <c r="AR28" s="62"/>
      <c r="AS28" s="61"/>
      <c r="AT28" s="61"/>
      <c r="AU28" s="61"/>
      <c r="AV28" s="62">
        <f t="shared" si="4"/>
        <v>0</v>
      </c>
      <c r="AW28" s="119" t="e">
        <f t="shared" si="5"/>
        <v>#DIV/0!</v>
      </c>
      <c r="AX28" s="123"/>
      <c r="AY28" s="61"/>
    </row>
    <row r="29" spans="1:51" s="1" customFormat="1" ht="78" customHeight="1">
      <c r="A29" s="201"/>
      <c r="B29" s="13" t="s">
        <v>186</v>
      </c>
      <c r="C29" s="14" t="s">
        <v>42</v>
      </c>
      <c r="D29" s="15" t="s">
        <v>43</v>
      </c>
      <c r="E29" s="16" t="s">
        <v>44</v>
      </c>
      <c r="F29" s="16" t="s">
        <v>45</v>
      </c>
      <c r="G29" s="17"/>
      <c r="H29" s="17"/>
      <c r="I29" s="83">
        <v>13918705073</v>
      </c>
      <c r="J29" s="60" t="s">
        <v>187</v>
      </c>
      <c r="K29" s="16" t="s">
        <v>188</v>
      </c>
      <c r="L29" s="16">
        <v>7</v>
      </c>
      <c r="M29" s="16"/>
      <c r="N29" s="62">
        <f t="shared" si="0"/>
        <v>0</v>
      </c>
      <c r="O29" s="226"/>
      <c r="P29" s="245"/>
      <c r="Q29" s="100"/>
      <c r="R29" s="99">
        <v>0.02</v>
      </c>
      <c r="S29" s="100"/>
      <c r="T29" s="100"/>
      <c r="U29" s="96" t="e">
        <f t="shared" ref="U29:U34" si="24">T29/S29</f>
        <v>#DIV/0!</v>
      </c>
      <c r="V29" s="96" t="e">
        <f t="shared" ref="V29:V33" si="25">IF(U29&gt;=100%,"6%",IF(U29&lt;100%,"4%"))</f>
        <v>#DIV/0!</v>
      </c>
      <c r="W29" s="100"/>
      <c r="X29" s="100"/>
      <c r="Y29" s="96" t="e">
        <f t="shared" si="21"/>
        <v>#DIV/0!</v>
      </c>
      <c r="Z29" s="96" t="e">
        <f t="shared" si="19"/>
        <v>#DIV/0!</v>
      </c>
      <c r="AA29" s="62"/>
      <c r="AB29" s="62"/>
      <c r="AC29" s="96" t="e">
        <f t="shared" si="22"/>
        <v>#DIV/0!</v>
      </c>
      <c r="AD29" s="96" t="e">
        <f t="shared" si="20"/>
        <v>#DIV/0!</v>
      </c>
      <c r="AE29" s="100"/>
      <c r="AF29" s="100"/>
      <c r="AG29" s="96" t="e">
        <f t="shared" si="23"/>
        <v>#DIV/0!</v>
      </c>
      <c r="AH29" s="96" t="e">
        <f t="shared" ref="AH29:AH31" si="26">IF(AG29&gt;=100%,"6%",IF(AG29&lt;100%,"4%"))</f>
        <v>#DIV/0!</v>
      </c>
      <c r="AI29" s="100"/>
      <c r="AJ29" s="100"/>
      <c r="AK29" s="96"/>
      <c r="AL29" s="96"/>
      <c r="AM29" s="62">
        <v>2200</v>
      </c>
      <c r="AN29" s="62" t="e">
        <f t="shared" si="1"/>
        <v>#DIV/0!</v>
      </c>
      <c r="AO29" s="62">
        <f t="shared" si="2"/>
        <v>700</v>
      </c>
      <c r="AP29" s="62">
        <v>146.666</v>
      </c>
      <c r="AQ29" s="62" t="e">
        <f t="shared" si="3"/>
        <v>#DIV/0!</v>
      </c>
      <c r="AR29" s="100"/>
      <c r="AS29" s="16"/>
      <c r="AT29" s="16"/>
      <c r="AU29" s="16"/>
      <c r="AV29" s="62" t="e">
        <f t="shared" si="4"/>
        <v>#DIV/0!</v>
      </c>
      <c r="AW29" s="119" t="e">
        <f t="shared" si="5"/>
        <v>#DIV/0!</v>
      </c>
      <c r="AX29" s="120" t="s">
        <v>189</v>
      </c>
      <c r="AY29" s="16"/>
    </row>
    <row r="30" spans="1:51" s="1" customFormat="1" ht="39" customHeight="1">
      <c r="A30" s="198" t="s">
        <v>190</v>
      </c>
      <c r="B30" s="38" t="s">
        <v>191</v>
      </c>
      <c r="C30" s="26" t="s">
        <v>42</v>
      </c>
      <c r="D30" s="15" t="s">
        <v>43</v>
      </c>
      <c r="E30" s="39" t="s">
        <v>44</v>
      </c>
      <c r="F30" s="40" t="s">
        <v>192</v>
      </c>
      <c r="G30" s="41" t="s">
        <v>193</v>
      </c>
      <c r="H30" s="29"/>
      <c r="I30" s="84">
        <v>18621878325</v>
      </c>
      <c r="J30" s="85" t="s">
        <v>194</v>
      </c>
      <c r="K30" s="26" t="s">
        <v>195</v>
      </c>
      <c r="L30" s="39"/>
      <c r="M30" s="86">
        <v>2</v>
      </c>
      <c r="N30" s="62">
        <f t="shared" si="0"/>
        <v>0</v>
      </c>
      <c r="O30" s="225"/>
      <c r="P30" s="243"/>
      <c r="Q30" s="101"/>
      <c r="R30" s="102">
        <v>0.02</v>
      </c>
      <c r="S30" s="65"/>
      <c r="T30" s="65"/>
      <c r="U30" s="98"/>
      <c r="V30" s="96"/>
      <c r="W30" s="65"/>
      <c r="X30" s="101"/>
      <c r="Y30" s="98" t="e">
        <f t="shared" si="21"/>
        <v>#DIV/0!</v>
      </c>
      <c r="Z30" s="96" t="e">
        <f t="shared" si="19"/>
        <v>#DIV/0!</v>
      </c>
      <c r="AA30" s="65"/>
      <c r="AB30" s="65"/>
      <c r="AC30" s="98"/>
      <c r="AD30" s="96"/>
      <c r="AE30" s="65"/>
      <c r="AF30" s="65"/>
      <c r="AG30" s="98" t="e">
        <f t="shared" si="23"/>
        <v>#DIV/0!</v>
      </c>
      <c r="AH30" s="96" t="e">
        <f t="shared" si="26"/>
        <v>#DIV/0!</v>
      </c>
      <c r="AI30" s="65"/>
      <c r="AJ30" s="65"/>
      <c r="AK30" s="98"/>
      <c r="AL30" s="96"/>
      <c r="AM30" s="65">
        <v>2200</v>
      </c>
      <c r="AN30" s="62" t="e">
        <f t="shared" si="1"/>
        <v>#DIV/0!</v>
      </c>
      <c r="AO30" s="62">
        <f t="shared" si="2"/>
        <v>0</v>
      </c>
      <c r="AP30" s="62">
        <v>146.666</v>
      </c>
      <c r="AQ30" s="62" t="e">
        <f t="shared" si="3"/>
        <v>#DIV/0!</v>
      </c>
      <c r="AR30" s="65"/>
      <c r="AS30" s="66"/>
      <c r="AT30" s="66"/>
      <c r="AU30" s="66"/>
      <c r="AV30" s="62" t="e">
        <f t="shared" si="4"/>
        <v>#DIV/0!</v>
      </c>
      <c r="AW30" s="119" t="e">
        <f t="shared" si="5"/>
        <v>#DIV/0!</v>
      </c>
      <c r="AX30" s="120" t="s">
        <v>196</v>
      </c>
      <c r="AY30" s="34"/>
    </row>
    <row r="31" spans="1:51" s="1" customFormat="1" ht="69.95" customHeight="1">
      <c r="A31" s="199"/>
      <c r="B31" s="42" t="s">
        <v>197</v>
      </c>
      <c r="C31" s="43" t="s">
        <v>42</v>
      </c>
      <c r="D31" s="18" t="s">
        <v>143</v>
      </c>
      <c r="E31" s="44" t="s">
        <v>78</v>
      </c>
      <c r="F31" s="45" t="s">
        <v>53</v>
      </c>
      <c r="G31" s="45" t="s">
        <v>198</v>
      </c>
      <c r="H31" s="46"/>
      <c r="I31" s="87">
        <v>13671783417</v>
      </c>
      <c r="J31" s="87" t="s">
        <v>199</v>
      </c>
      <c r="K31" s="87" t="s">
        <v>200</v>
      </c>
      <c r="L31" s="87"/>
      <c r="M31" s="88">
        <v>1</v>
      </c>
      <c r="N31" s="62">
        <f t="shared" si="0"/>
        <v>0</v>
      </c>
      <c r="O31" s="230"/>
      <c r="P31" s="244"/>
      <c r="Q31" s="103"/>
      <c r="R31" s="102">
        <v>0.02</v>
      </c>
      <c r="S31" s="87"/>
      <c r="T31" s="104"/>
      <c r="U31" s="98" t="e">
        <f t="shared" si="24"/>
        <v>#DIV/0!</v>
      </c>
      <c r="V31" s="96" t="e">
        <f t="shared" si="25"/>
        <v>#DIV/0!</v>
      </c>
      <c r="W31" s="65"/>
      <c r="X31" s="65"/>
      <c r="Y31" s="98" t="e">
        <f t="shared" si="21"/>
        <v>#DIV/0!</v>
      </c>
      <c r="Z31" s="96" t="e">
        <f t="shared" si="19"/>
        <v>#DIV/0!</v>
      </c>
      <c r="AA31" s="87"/>
      <c r="AB31" s="104"/>
      <c r="AC31" s="98" t="e">
        <f t="shared" si="22"/>
        <v>#DIV/0!</v>
      </c>
      <c r="AD31" s="96">
        <v>0.06</v>
      </c>
      <c r="AE31" s="87"/>
      <c r="AF31" s="104"/>
      <c r="AG31" s="98" t="e">
        <f t="shared" si="23"/>
        <v>#DIV/0!</v>
      </c>
      <c r="AH31" s="96" t="e">
        <f t="shared" si="26"/>
        <v>#DIV/0!</v>
      </c>
      <c r="AI31" s="87"/>
      <c r="AJ31" s="104"/>
      <c r="AK31" s="98"/>
      <c r="AL31" s="96"/>
      <c r="AM31" s="87">
        <v>2600</v>
      </c>
      <c r="AN31" s="62" t="e">
        <f t="shared" si="1"/>
        <v>#DIV/0!</v>
      </c>
      <c r="AO31" s="62">
        <f t="shared" si="2"/>
        <v>0</v>
      </c>
      <c r="AP31" s="104"/>
      <c r="AQ31" s="62" t="e">
        <f t="shared" si="3"/>
        <v>#DIV/0!</v>
      </c>
      <c r="AR31" s="87"/>
      <c r="AS31" s="87"/>
      <c r="AT31" s="87"/>
      <c r="AU31" s="87"/>
      <c r="AV31" s="62" t="e">
        <f t="shared" si="4"/>
        <v>#DIV/0!</v>
      </c>
      <c r="AW31" s="119" t="e">
        <f t="shared" si="5"/>
        <v>#DIV/0!</v>
      </c>
      <c r="AX31" s="120" t="s">
        <v>201</v>
      </c>
      <c r="AY31" s="34"/>
    </row>
    <row r="32" spans="1:51" s="1" customFormat="1" ht="15.95" hidden="1" customHeight="1">
      <c r="A32" s="200"/>
      <c r="B32" s="45" t="s">
        <v>202</v>
      </c>
      <c r="C32" s="43" t="s">
        <v>92</v>
      </c>
      <c r="D32" s="18" t="s">
        <v>203</v>
      </c>
      <c r="E32" s="44"/>
      <c r="F32" s="45"/>
      <c r="G32" s="45" t="s">
        <v>204</v>
      </c>
      <c r="H32" s="46"/>
      <c r="I32" s="87">
        <v>13501628915</v>
      </c>
      <c r="J32" s="174" t="s">
        <v>205</v>
      </c>
      <c r="K32" s="87" t="s">
        <v>206</v>
      </c>
      <c r="L32" s="87"/>
      <c r="M32" s="87"/>
      <c r="N32" s="62">
        <f t="shared" si="0"/>
        <v>0</v>
      </c>
      <c r="O32" s="226"/>
      <c r="P32" s="245"/>
      <c r="Q32" s="103"/>
      <c r="R32" s="102"/>
      <c r="S32" s="87"/>
      <c r="T32" s="104"/>
      <c r="U32" s="98"/>
      <c r="V32" s="96"/>
      <c r="W32" s="65"/>
      <c r="X32" s="65"/>
      <c r="Y32" s="98"/>
      <c r="Z32" s="96"/>
      <c r="AA32" s="87"/>
      <c r="AB32" s="104"/>
      <c r="AC32" s="98"/>
      <c r="AD32" s="96"/>
      <c r="AE32" s="87"/>
      <c r="AF32" s="104"/>
      <c r="AG32" s="98"/>
      <c r="AH32" s="96"/>
      <c r="AI32" s="87"/>
      <c r="AJ32" s="104"/>
      <c r="AK32" s="96" t="e">
        <f>AJ32/AI32</f>
        <v>#DIV/0!</v>
      </c>
      <c r="AL32" s="96">
        <v>0.1</v>
      </c>
      <c r="AM32" s="87"/>
      <c r="AN32" s="62">
        <f t="shared" si="1"/>
        <v>0</v>
      </c>
      <c r="AO32" s="62">
        <f t="shared" si="2"/>
        <v>0</v>
      </c>
      <c r="AP32" s="104"/>
      <c r="AQ32" s="62">
        <f t="shared" si="3"/>
        <v>0</v>
      </c>
      <c r="AR32" s="87"/>
      <c r="AS32" s="87"/>
      <c r="AT32" s="87"/>
      <c r="AU32" s="87"/>
      <c r="AV32" s="62">
        <f t="shared" si="4"/>
        <v>0</v>
      </c>
      <c r="AW32" s="119" t="e">
        <f t="shared" si="5"/>
        <v>#DIV/0!</v>
      </c>
      <c r="AX32" s="126"/>
      <c r="AY32" s="34"/>
    </row>
    <row r="33" spans="1:51" s="1" customFormat="1" ht="18" customHeight="1">
      <c r="A33" s="202" t="s">
        <v>207</v>
      </c>
      <c r="B33" s="47" t="s">
        <v>208</v>
      </c>
      <c r="C33" s="48" t="s">
        <v>42</v>
      </c>
      <c r="D33" s="36" t="s">
        <v>209</v>
      </c>
      <c r="E33" s="22" t="s">
        <v>44</v>
      </c>
      <c r="F33" s="22" t="s">
        <v>210</v>
      </c>
      <c r="G33" s="17"/>
      <c r="H33" s="49" t="s">
        <v>155</v>
      </c>
      <c r="I33" s="14">
        <v>15900517004</v>
      </c>
      <c r="J33" s="60" t="s">
        <v>211</v>
      </c>
      <c r="K33" s="22" t="s">
        <v>212</v>
      </c>
      <c r="L33" s="22"/>
      <c r="M33" s="67"/>
      <c r="N33" s="62">
        <f t="shared" si="0"/>
        <v>0</v>
      </c>
      <c r="O33" s="225"/>
      <c r="P33" s="240"/>
      <c r="Q33" s="62"/>
      <c r="R33" s="102"/>
      <c r="S33" s="62"/>
      <c r="T33" s="62"/>
      <c r="U33" s="98" t="e">
        <f t="shared" si="24"/>
        <v>#DIV/0!</v>
      </c>
      <c r="V33" s="96" t="e">
        <f t="shared" si="25"/>
        <v>#DIV/0!</v>
      </c>
      <c r="W33" s="62"/>
      <c r="X33" s="62"/>
      <c r="Y33" s="96" t="e">
        <f t="shared" ref="Y33:Y36" si="27">X33/W33</f>
        <v>#DIV/0!</v>
      </c>
      <c r="Z33" s="96" t="e">
        <f>IF(Y33&gt;=100%,"5%",IF(Y33&lt;100%,"3%"))</f>
        <v>#DIV/0!</v>
      </c>
      <c r="AA33" s="62"/>
      <c r="AB33" s="62"/>
      <c r="AC33" s="96" t="e">
        <f t="shared" ref="AC33:AC36" si="28">AB33/AA33</f>
        <v>#DIV/0!</v>
      </c>
      <c r="AD33" s="96">
        <v>0.04</v>
      </c>
      <c r="AE33" s="62"/>
      <c r="AF33" s="62"/>
      <c r="AG33" s="96"/>
      <c r="AH33" s="96"/>
      <c r="AI33" s="62"/>
      <c r="AJ33" s="62"/>
      <c r="AK33" s="96"/>
      <c r="AL33" s="96"/>
      <c r="AM33" s="62">
        <v>2200</v>
      </c>
      <c r="AN33" s="62" t="e">
        <f t="shared" si="1"/>
        <v>#DIV/0!</v>
      </c>
      <c r="AO33" s="62">
        <f t="shared" si="2"/>
        <v>0</v>
      </c>
      <c r="AP33" s="62">
        <f>2200/15</f>
        <v>146.66666666666666</v>
      </c>
      <c r="AQ33" s="62" t="e">
        <f t="shared" si="3"/>
        <v>#DIV/0!</v>
      </c>
      <c r="AR33" s="62"/>
      <c r="AS33" s="67"/>
      <c r="AT33" s="67"/>
      <c r="AU33" s="67"/>
      <c r="AV33" s="62" t="e">
        <f t="shared" si="4"/>
        <v>#DIV/0!</v>
      </c>
      <c r="AW33" s="119" t="e">
        <f t="shared" si="5"/>
        <v>#DIV/0!</v>
      </c>
      <c r="AX33" s="124"/>
      <c r="AY33" s="122"/>
    </row>
    <row r="34" spans="1:51" s="1" customFormat="1" ht="18" customHeight="1">
      <c r="A34" s="203"/>
      <c r="B34" s="32" t="s">
        <v>213</v>
      </c>
      <c r="C34" s="33" t="s">
        <v>214</v>
      </c>
      <c r="D34" s="36" t="s">
        <v>215</v>
      </c>
      <c r="E34" s="22" t="s">
        <v>52</v>
      </c>
      <c r="F34" s="22"/>
      <c r="G34" s="17" t="s">
        <v>155</v>
      </c>
      <c r="H34" s="17"/>
      <c r="I34" s="89">
        <v>18721919693</v>
      </c>
      <c r="J34" s="64" t="s">
        <v>216</v>
      </c>
      <c r="K34" s="61" t="s">
        <v>217</v>
      </c>
      <c r="L34" s="22"/>
      <c r="M34" s="73">
        <v>4</v>
      </c>
      <c r="N34" s="62">
        <f t="shared" si="0"/>
        <v>0</v>
      </c>
      <c r="O34" s="230"/>
      <c r="P34" s="246"/>
      <c r="Q34" s="62"/>
      <c r="R34" s="102"/>
      <c r="S34" s="62"/>
      <c r="T34" s="62"/>
      <c r="U34" s="98" t="e">
        <f t="shared" si="24"/>
        <v>#DIV/0!</v>
      </c>
      <c r="V34" s="96">
        <v>0.15</v>
      </c>
      <c r="W34" s="62"/>
      <c r="X34" s="62"/>
      <c r="Y34" s="96" t="e">
        <f t="shared" si="27"/>
        <v>#DIV/0!</v>
      </c>
      <c r="Z34" s="96">
        <v>0.15</v>
      </c>
      <c r="AA34" s="62"/>
      <c r="AB34" s="62"/>
      <c r="AC34" s="96" t="e">
        <f t="shared" si="28"/>
        <v>#DIV/0!</v>
      </c>
      <c r="AD34" s="96">
        <v>0.15</v>
      </c>
      <c r="AE34" s="62"/>
      <c r="AF34" s="62"/>
      <c r="AG34" s="98" t="e">
        <f>AF34/AE34</f>
        <v>#DIV/0!</v>
      </c>
      <c r="AH34" s="96">
        <v>0.15</v>
      </c>
      <c r="AI34" s="62"/>
      <c r="AJ34" s="62"/>
      <c r="AK34" s="96"/>
      <c r="AL34" s="96"/>
      <c r="AM34" s="62"/>
      <c r="AN34" s="62">
        <f t="shared" si="1"/>
        <v>0</v>
      </c>
      <c r="AO34" s="62">
        <f t="shared" si="2"/>
        <v>0</v>
      </c>
      <c r="AP34" s="62"/>
      <c r="AQ34" s="62">
        <f t="shared" si="3"/>
        <v>0</v>
      </c>
      <c r="AR34" s="62"/>
      <c r="AS34" s="67"/>
      <c r="AT34" s="67"/>
      <c r="AU34" s="67"/>
      <c r="AV34" s="62">
        <f t="shared" si="4"/>
        <v>0</v>
      </c>
      <c r="AW34" s="119" t="e">
        <f t="shared" si="5"/>
        <v>#DIV/0!</v>
      </c>
      <c r="AX34" s="124" t="s">
        <v>218</v>
      </c>
      <c r="AY34" s="122"/>
    </row>
    <row r="35" spans="1:51" s="1" customFormat="1" ht="17.100000000000001" customHeight="1">
      <c r="A35" s="203"/>
      <c r="B35" s="13" t="s">
        <v>219</v>
      </c>
      <c r="C35" s="48" t="s">
        <v>42</v>
      </c>
      <c r="D35" s="36" t="s">
        <v>220</v>
      </c>
      <c r="E35" s="22" t="s">
        <v>52</v>
      </c>
      <c r="F35" s="22" t="s">
        <v>53</v>
      </c>
      <c r="G35" s="17" t="s">
        <v>221</v>
      </c>
      <c r="H35" s="17"/>
      <c r="I35" s="14">
        <v>13127586109</v>
      </c>
      <c r="J35" s="175" t="s">
        <v>222</v>
      </c>
      <c r="K35" s="67" t="s">
        <v>223</v>
      </c>
      <c r="L35" s="67"/>
      <c r="M35" s="67"/>
      <c r="N35" s="62">
        <f t="shared" si="0"/>
        <v>0</v>
      </c>
      <c r="O35" s="230"/>
      <c r="P35" s="246"/>
      <c r="Q35" s="62"/>
      <c r="R35" s="99"/>
      <c r="S35" s="62"/>
      <c r="T35" s="62"/>
      <c r="U35" s="96"/>
      <c r="V35" s="96"/>
      <c r="W35" s="62"/>
      <c r="X35" s="62"/>
      <c r="Y35" s="96"/>
      <c r="Z35" s="96"/>
      <c r="AA35" s="62"/>
      <c r="AB35" s="62"/>
      <c r="AC35" s="96"/>
      <c r="AD35" s="96"/>
      <c r="AE35" s="62"/>
      <c r="AF35" s="62"/>
      <c r="AG35" s="96" t="e">
        <f>AF35/AE35</f>
        <v>#DIV/0!</v>
      </c>
      <c r="AH35" s="96">
        <v>0.06</v>
      </c>
      <c r="AI35" s="62"/>
      <c r="AJ35" s="62"/>
      <c r="AK35" s="96"/>
      <c r="AL35" s="96"/>
      <c r="AM35" s="62">
        <v>2300</v>
      </c>
      <c r="AN35" s="62">
        <f t="shared" si="1"/>
        <v>0</v>
      </c>
      <c r="AO35" s="62">
        <f t="shared" si="2"/>
        <v>0</v>
      </c>
      <c r="AP35" s="62">
        <v>88.461529999999996</v>
      </c>
      <c r="AQ35" s="62">
        <f t="shared" si="3"/>
        <v>2300</v>
      </c>
      <c r="AR35" s="62"/>
      <c r="AS35" s="67"/>
      <c r="AT35" s="67"/>
      <c r="AU35" s="67"/>
      <c r="AV35" s="62">
        <f t="shared" si="4"/>
        <v>2300</v>
      </c>
      <c r="AW35" s="119" t="e">
        <f t="shared" si="5"/>
        <v>#DIV/0!</v>
      </c>
      <c r="AX35" s="124" t="s">
        <v>224</v>
      </c>
      <c r="AY35" s="122"/>
    </row>
    <row r="36" spans="1:51" s="1" customFormat="1" ht="27" customHeight="1">
      <c r="A36" s="203"/>
      <c r="B36" s="13" t="s">
        <v>225</v>
      </c>
      <c r="C36" s="48" t="s">
        <v>42</v>
      </c>
      <c r="D36" s="36" t="s">
        <v>226</v>
      </c>
      <c r="E36" s="22" t="s">
        <v>44</v>
      </c>
      <c r="F36" s="22" t="s">
        <v>227</v>
      </c>
      <c r="G36" s="17" t="s">
        <v>228</v>
      </c>
      <c r="H36" s="17"/>
      <c r="I36" s="14">
        <v>13482166287</v>
      </c>
      <c r="J36" s="60" t="s">
        <v>229</v>
      </c>
      <c r="K36" s="67" t="s">
        <v>230</v>
      </c>
      <c r="L36" s="67">
        <v>1</v>
      </c>
      <c r="M36" s="67"/>
      <c r="N36" s="62">
        <f t="shared" si="0"/>
        <v>0</v>
      </c>
      <c r="O36" s="230"/>
      <c r="P36" s="246"/>
      <c r="Q36" s="62"/>
      <c r="R36" s="99"/>
      <c r="S36" s="62"/>
      <c r="T36" s="62"/>
      <c r="U36" s="98" t="e">
        <f>T36/S36</f>
        <v>#DIV/0!</v>
      </c>
      <c r="V36" s="96" t="e">
        <f>IF(U36&gt;=100%,"6%",IF(U36&lt;100%,"4%"))</f>
        <v>#DIV/0!</v>
      </c>
      <c r="W36" s="62"/>
      <c r="X36" s="62"/>
      <c r="Y36" s="96" t="e">
        <f t="shared" si="27"/>
        <v>#DIV/0!</v>
      </c>
      <c r="Z36" s="96">
        <v>0.05</v>
      </c>
      <c r="AA36" s="62"/>
      <c r="AB36" s="62"/>
      <c r="AC36" s="96" t="e">
        <f t="shared" si="28"/>
        <v>#DIV/0!</v>
      </c>
      <c r="AD36" s="96">
        <v>0.06</v>
      </c>
      <c r="AE36" s="62"/>
      <c r="AF36" s="62"/>
      <c r="AG36" s="96"/>
      <c r="AH36" s="96"/>
      <c r="AI36" s="62"/>
      <c r="AJ36" s="62"/>
      <c r="AK36" s="96"/>
      <c r="AL36" s="96"/>
      <c r="AM36" s="62">
        <v>2300</v>
      </c>
      <c r="AN36" s="62" t="e">
        <f t="shared" si="1"/>
        <v>#DIV/0!</v>
      </c>
      <c r="AO36" s="62">
        <f t="shared" si="2"/>
        <v>100</v>
      </c>
      <c r="AP36" s="62">
        <v>153.333</v>
      </c>
      <c r="AQ36" s="62" t="e">
        <f t="shared" si="3"/>
        <v>#DIV/0!</v>
      </c>
      <c r="AR36" s="62"/>
      <c r="AS36" s="67"/>
      <c r="AT36" s="67"/>
      <c r="AU36" s="67"/>
      <c r="AV36" s="62" t="e">
        <f t="shared" si="4"/>
        <v>#DIV/0!</v>
      </c>
      <c r="AW36" s="119" t="e">
        <f t="shared" si="5"/>
        <v>#DIV/0!</v>
      </c>
      <c r="AX36" s="120" t="s">
        <v>231</v>
      </c>
      <c r="AY36" s="127"/>
    </row>
    <row r="37" spans="1:51" s="1" customFormat="1" ht="39" customHeight="1">
      <c r="A37" s="203"/>
      <c r="B37" s="13" t="s">
        <v>232</v>
      </c>
      <c r="C37" s="48" t="s">
        <v>42</v>
      </c>
      <c r="D37" s="15" t="s">
        <v>43</v>
      </c>
      <c r="E37" s="22" t="s">
        <v>44</v>
      </c>
      <c r="F37" s="22" t="s">
        <v>227</v>
      </c>
      <c r="G37" s="17" t="s">
        <v>233</v>
      </c>
      <c r="H37" s="17"/>
      <c r="I37" s="14">
        <v>13761235622</v>
      </c>
      <c r="J37" s="60" t="s">
        <v>234</v>
      </c>
      <c r="K37" s="67" t="s">
        <v>235</v>
      </c>
      <c r="L37" s="67">
        <v>3</v>
      </c>
      <c r="M37" s="67"/>
      <c r="N37" s="62">
        <f t="shared" si="0"/>
        <v>0</v>
      </c>
      <c r="O37" s="230"/>
      <c r="P37" s="246"/>
      <c r="Q37" s="62"/>
      <c r="R37" s="99"/>
      <c r="S37" s="62"/>
      <c r="T37" s="62"/>
      <c r="U37" s="96"/>
      <c r="V37" s="96"/>
      <c r="W37" s="62"/>
      <c r="X37" s="62"/>
      <c r="Y37" s="96"/>
      <c r="Z37" s="96"/>
      <c r="AA37" s="62"/>
      <c r="AB37" s="62"/>
      <c r="AC37" s="96"/>
      <c r="AD37" s="96"/>
      <c r="AE37" s="62"/>
      <c r="AF37" s="62"/>
      <c r="AG37" s="96"/>
      <c r="AH37" s="96"/>
      <c r="AI37" s="62"/>
      <c r="AJ37" s="62"/>
      <c r="AK37" s="96" t="e">
        <f>AJ37/AI37</f>
        <v>#DIV/0!</v>
      </c>
      <c r="AL37" s="96" t="e">
        <f>IF(AK37&gt;=100%,"6%",IF(AK37&lt;100%,"4%"))</f>
        <v>#DIV/0!</v>
      </c>
      <c r="AM37" s="62">
        <v>2200</v>
      </c>
      <c r="AN37" s="62" t="e">
        <f t="shared" si="1"/>
        <v>#DIV/0!</v>
      </c>
      <c r="AO37" s="62">
        <f t="shared" si="2"/>
        <v>300</v>
      </c>
      <c r="AP37" s="62">
        <v>146.666</v>
      </c>
      <c r="AQ37" s="62" t="e">
        <f t="shared" si="3"/>
        <v>#DIV/0!</v>
      </c>
      <c r="AR37" s="62"/>
      <c r="AS37" s="67"/>
      <c r="AT37" s="67"/>
      <c r="AU37" s="67"/>
      <c r="AV37" s="62" t="e">
        <f t="shared" si="4"/>
        <v>#DIV/0!</v>
      </c>
      <c r="AW37" s="119" t="e">
        <f t="shared" si="5"/>
        <v>#DIV/0!</v>
      </c>
      <c r="AX37" s="120" t="s">
        <v>236</v>
      </c>
      <c r="AY37" s="122"/>
    </row>
    <row r="38" spans="1:51" s="1" customFormat="1" ht="42" customHeight="1">
      <c r="A38" s="203"/>
      <c r="B38" s="13" t="s">
        <v>237</v>
      </c>
      <c r="C38" s="48" t="s">
        <v>42</v>
      </c>
      <c r="D38" s="36" t="s">
        <v>226</v>
      </c>
      <c r="E38" s="22" t="s">
        <v>44</v>
      </c>
      <c r="F38" s="22" t="s">
        <v>227</v>
      </c>
      <c r="G38" s="50" t="s">
        <v>238</v>
      </c>
      <c r="H38" s="17"/>
      <c r="I38" s="14">
        <v>18537030430</v>
      </c>
      <c r="J38" s="60" t="s">
        <v>239</v>
      </c>
      <c r="K38" s="67" t="s">
        <v>240</v>
      </c>
      <c r="L38" s="67">
        <v>4</v>
      </c>
      <c r="M38" s="67"/>
      <c r="N38" s="62">
        <f t="shared" si="0"/>
        <v>0</v>
      </c>
      <c r="O38" s="230"/>
      <c r="P38" s="246"/>
      <c r="Q38" s="62"/>
      <c r="R38" s="99"/>
      <c r="S38" s="62"/>
      <c r="T38" s="62"/>
      <c r="U38" s="96"/>
      <c r="V38" s="96"/>
      <c r="W38" s="62"/>
      <c r="X38" s="62"/>
      <c r="Y38" s="96" t="e">
        <f t="shared" ref="Y38:Y44" si="29">X38/W38</f>
        <v>#DIV/0!</v>
      </c>
      <c r="Z38" s="96" t="e">
        <f t="shared" ref="Z38:Z43" si="30">IF(Y38&gt;=100%,"5%",IF(Y38&lt;100%,"3%"))</f>
        <v>#DIV/0!</v>
      </c>
      <c r="AA38" s="62"/>
      <c r="AB38" s="62"/>
      <c r="AC38" s="96"/>
      <c r="AD38" s="96"/>
      <c r="AE38" s="62"/>
      <c r="AF38" s="62"/>
      <c r="AG38" s="96"/>
      <c r="AH38" s="96"/>
      <c r="AI38" s="62"/>
      <c r="AJ38" s="62"/>
      <c r="AK38" s="96"/>
      <c r="AL38" s="96"/>
      <c r="AM38" s="62">
        <v>2300</v>
      </c>
      <c r="AN38" s="62" t="e">
        <f t="shared" si="1"/>
        <v>#DIV/0!</v>
      </c>
      <c r="AO38" s="62">
        <f t="shared" si="2"/>
        <v>400</v>
      </c>
      <c r="AP38" s="62">
        <f t="shared" ref="AP38:AP40" si="31">2300/15</f>
        <v>153.33333333333334</v>
      </c>
      <c r="AQ38" s="62" t="e">
        <f t="shared" si="3"/>
        <v>#DIV/0!</v>
      </c>
      <c r="AR38" s="62"/>
      <c r="AS38" s="67"/>
      <c r="AT38" s="67"/>
      <c r="AU38" s="67"/>
      <c r="AV38" s="62" t="e">
        <f t="shared" si="4"/>
        <v>#DIV/0!</v>
      </c>
      <c r="AW38" s="119" t="e">
        <f t="shared" si="5"/>
        <v>#DIV/0!</v>
      </c>
      <c r="AX38" s="121" t="s">
        <v>241</v>
      </c>
      <c r="AY38" s="122"/>
    </row>
    <row r="39" spans="1:51" s="1" customFormat="1" ht="30" customHeight="1">
      <c r="A39" s="203"/>
      <c r="B39" s="13" t="s">
        <v>242</v>
      </c>
      <c r="C39" s="48" t="s">
        <v>42</v>
      </c>
      <c r="D39" s="36" t="s">
        <v>243</v>
      </c>
      <c r="E39" s="22" t="s">
        <v>44</v>
      </c>
      <c r="F39" s="22" t="s">
        <v>244</v>
      </c>
      <c r="G39" s="50" t="s">
        <v>238</v>
      </c>
      <c r="H39" s="17"/>
      <c r="I39" s="14">
        <v>17602125752</v>
      </c>
      <c r="J39" s="60" t="s">
        <v>245</v>
      </c>
      <c r="K39" s="67" t="s">
        <v>246</v>
      </c>
      <c r="L39" s="67">
        <v>7</v>
      </c>
      <c r="M39" s="67"/>
      <c r="N39" s="62">
        <f t="shared" si="0"/>
        <v>0</v>
      </c>
      <c r="O39" s="230"/>
      <c r="P39" s="246"/>
      <c r="Q39" s="62"/>
      <c r="R39" s="99">
        <v>0.02</v>
      </c>
      <c r="S39" s="62"/>
      <c r="T39" s="62"/>
      <c r="U39" s="98" t="e">
        <f t="shared" ref="U39:U44" si="32">T39/S39</f>
        <v>#DIV/0!</v>
      </c>
      <c r="V39" s="96" t="e">
        <f>IF(U39&gt;=100%,"6%",IF(U39&lt;100%,"4%"))</f>
        <v>#DIV/0!</v>
      </c>
      <c r="W39" s="62"/>
      <c r="X39" s="62"/>
      <c r="Y39" s="96"/>
      <c r="Z39" s="96"/>
      <c r="AA39" s="62"/>
      <c r="AB39" s="62"/>
      <c r="AC39" s="96" t="e">
        <f>AB39/AA39</f>
        <v>#DIV/0!</v>
      </c>
      <c r="AD39" s="96">
        <v>0.06</v>
      </c>
      <c r="AE39" s="62"/>
      <c r="AF39" s="62"/>
      <c r="AG39" s="96"/>
      <c r="AH39" s="96"/>
      <c r="AI39" s="62"/>
      <c r="AJ39" s="62"/>
      <c r="AK39" s="96"/>
      <c r="AL39" s="96"/>
      <c r="AM39" s="62">
        <v>2300</v>
      </c>
      <c r="AN39" s="62" t="e">
        <f t="shared" si="1"/>
        <v>#DIV/0!</v>
      </c>
      <c r="AO39" s="62">
        <f t="shared" si="2"/>
        <v>700</v>
      </c>
      <c r="AP39" s="62">
        <f t="shared" si="31"/>
        <v>153.33333333333334</v>
      </c>
      <c r="AQ39" s="62" t="e">
        <f t="shared" si="3"/>
        <v>#DIV/0!</v>
      </c>
      <c r="AR39" s="62"/>
      <c r="AS39" s="67"/>
      <c r="AT39" s="67"/>
      <c r="AU39" s="67"/>
      <c r="AV39" s="62" t="e">
        <f t="shared" si="4"/>
        <v>#DIV/0!</v>
      </c>
      <c r="AW39" s="119" t="e">
        <f t="shared" si="5"/>
        <v>#DIV/0!</v>
      </c>
      <c r="AX39" s="120" t="s">
        <v>75</v>
      </c>
      <c r="AY39" s="122"/>
    </row>
    <row r="40" spans="1:51" s="1" customFormat="1" ht="30" customHeight="1">
      <c r="A40" s="204"/>
      <c r="B40" s="13" t="s">
        <v>247</v>
      </c>
      <c r="C40" s="48" t="s">
        <v>42</v>
      </c>
      <c r="D40" s="36" t="s">
        <v>226</v>
      </c>
      <c r="E40" s="22" t="s">
        <v>44</v>
      </c>
      <c r="F40" s="22" t="s">
        <v>248</v>
      </c>
      <c r="G40" s="50" t="s">
        <v>249</v>
      </c>
      <c r="H40" s="17"/>
      <c r="I40" s="14">
        <v>18937761942</v>
      </c>
      <c r="J40" s="60" t="s">
        <v>250</v>
      </c>
      <c r="K40" s="67" t="s">
        <v>251</v>
      </c>
      <c r="L40" s="67">
        <v>6</v>
      </c>
      <c r="M40" s="67"/>
      <c r="N40" s="62">
        <f t="shared" si="0"/>
        <v>0</v>
      </c>
      <c r="O40" s="226"/>
      <c r="P40" s="241"/>
      <c r="Q40" s="62"/>
      <c r="R40" s="99"/>
      <c r="S40" s="62"/>
      <c r="T40" s="62"/>
      <c r="U40" s="96"/>
      <c r="V40" s="96"/>
      <c r="W40" s="62"/>
      <c r="X40" s="62"/>
      <c r="Y40" s="96" t="e">
        <f t="shared" si="29"/>
        <v>#DIV/0!</v>
      </c>
      <c r="Z40" s="96" t="e">
        <f t="shared" si="30"/>
        <v>#DIV/0!</v>
      </c>
      <c r="AA40" s="62"/>
      <c r="AB40" s="62"/>
      <c r="AC40" s="96"/>
      <c r="AD40" s="96"/>
      <c r="AE40" s="62"/>
      <c r="AF40" s="62"/>
      <c r="AG40" s="96"/>
      <c r="AH40" s="96"/>
      <c r="AI40" s="62"/>
      <c r="AJ40" s="62"/>
      <c r="AK40" s="96"/>
      <c r="AL40" s="96"/>
      <c r="AM40" s="62">
        <v>2300</v>
      </c>
      <c r="AN40" s="62"/>
      <c r="AO40" s="62">
        <f t="shared" si="2"/>
        <v>600</v>
      </c>
      <c r="AP40" s="62">
        <f t="shared" si="31"/>
        <v>153.33333333333334</v>
      </c>
      <c r="AQ40" s="62">
        <f t="shared" si="3"/>
        <v>2900</v>
      </c>
      <c r="AR40" s="62"/>
      <c r="AS40" s="67"/>
      <c r="AT40" s="67"/>
      <c r="AU40" s="67"/>
      <c r="AV40" s="62">
        <f t="shared" si="4"/>
        <v>2900</v>
      </c>
      <c r="AW40" s="119" t="e">
        <f t="shared" si="5"/>
        <v>#DIV/0!</v>
      </c>
      <c r="AX40" s="120" t="s">
        <v>252</v>
      </c>
      <c r="AY40" s="122"/>
    </row>
    <row r="41" spans="1:51" s="1" customFormat="1" ht="15.95" hidden="1" customHeight="1">
      <c r="A41" s="205" t="s">
        <v>253</v>
      </c>
      <c r="B41" s="14" t="s">
        <v>254</v>
      </c>
      <c r="C41" s="14" t="s">
        <v>92</v>
      </c>
      <c r="D41" s="36" t="s">
        <v>255</v>
      </c>
      <c r="E41" s="22"/>
      <c r="F41" s="51"/>
      <c r="G41" s="50"/>
      <c r="H41" s="17"/>
      <c r="I41" s="14">
        <v>13062858889</v>
      </c>
      <c r="J41" s="60" t="s">
        <v>256</v>
      </c>
      <c r="K41" s="67" t="s">
        <v>257</v>
      </c>
      <c r="L41" s="67"/>
      <c r="M41" s="67"/>
      <c r="N41" s="62">
        <f t="shared" si="0"/>
        <v>0</v>
      </c>
      <c r="O41" s="228"/>
      <c r="P41" s="228"/>
      <c r="Q41" s="62"/>
      <c r="R41" s="99"/>
      <c r="S41" s="62"/>
      <c r="T41" s="62"/>
      <c r="U41" s="96"/>
      <c r="V41" s="96"/>
      <c r="W41" s="62"/>
      <c r="X41" s="62"/>
      <c r="Y41" s="96"/>
      <c r="Z41" s="96"/>
      <c r="AA41" s="62"/>
      <c r="AB41" s="62"/>
      <c r="AC41" s="96"/>
      <c r="AD41" s="96"/>
      <c r="AE41" s="62"/>
      <c r="AF41" s="62"/>
      <c r="AG41" s="96"/>
      <c r="AH41" s="96"/>
      <c r="AI41" s="62"/>
      <c r="AJ41" s="62"/>
      <c r="AK41" s="96" t="e">
        <f>AJ41/AI41</f>
        <v>#DIV/0!</v>
      </c>
      <c r="AL41" s="96">
        <v>0.1</v>
      </c>
      <c r="AM41" s="62"/>
      <c r="AN41" s="62">
        <f t="shared" ref="AN41:AN45" si="33">Q41*R41+T41*V41+X41*Z41+AB41*AD41+AF41*AH41+AJ41*AL41</f>
        <v>0</v>
      </c>
      <c r="AO41" s="62">
        <f t="shared" si="2"/>
        <v>0</v>
      </c>
      <c r="AP41" s="62"/>
      <c r="AQ41" s="62">
        <f t="shared" si="3"/>
        <v>0</v>
      </c>
      <c r="AR41" s="62"/>
      <c r="AS41" s="67"/>
      <c r="AT41" s="67"/>
      <c r="AU41" s="67"/>
      <c r="AV41" s="62">
        <f t="shared" si="4"/>
        <v>0</v>
      </c>
      <c r="AW41" s="119" t="e">
        <f t="shared" si="5"/>
        <v>#DIV/0!</v>
      </c>
      <c r="AX41" s="128"/>
      <c r="AY41" s="122"/>
    </row>
    <row r="42" spans="1:51" s="1" customFormat="1" ht="15.95" hidden="1" customHeight="1">
      <c r="A42" s="206"/>
      <c r="B42" s="13" t="s">
        <v>258</v>
      </c>
      <c r="C42" s="14" t="s">
        <v>92</v>
      </c>
      <c r="D42" s="36" t="s">
        <v>259</v>
      </c>
      <c r="E42" s="22"/>
      <c r="F42" s="51"/>
      <c r="G42" s="50"/>
      <c r="H42" s="17"/>
      <c r="I42" s="14"/>
      <c r="J42" s="60"/>
      <c r="K42" s="67"/>
      <c r="L42" s="67"/>
      <c r="M42" s="67"/>
      <c r="N42" s="62"/>
      <c r="O42" s="228"/>
      <c r="P42" s="228"/>
      <c r="Q42" s="62"/>
      <c r="R42" s="99"/>
      <c r="S42" s="62"/>
      <c r="T42" s="62"/>
      <c r="U42" s="96"/>
      <c r="V42" s="96"/>
      <c r="W42" s="62"/>
      <c r="X42" s="62"/>
      <c r="Y42" s="96"/>
      <c r="Z42" s="96"/>
      <c r="AA42" s="62"/>
      <c r="AB42" s="62"/>
      <c r="AC42" s="96"/>
      <c r="AD42" s="96"/>
      <c r="AE42" s="62"/>
      <c r="AF42" s="62"/>
      <c r="AG42" s="96"/>
      <c r="AH42" s="96"/>
      <c r="AI42" s="62"/>
      <c r="AJ42" s="62"/>
      <c r="AK42" s="96"/>
      <c r="AL42" s="96"/>
      <c r="AM42" s="62"/>
      <c r="AN42" s="62"/>
      <c r="AO42" s="62"/>
      <c r="AP42" s="62"/>
      <c r="AQ42" s="62"/>
      <c r="AR42" s="62"/>
      <c r="AS42" s="67"/>
      <c r="AT42" s="67"/>
      <c r="AU42" s="67"/>
      <c r="AV42" s="62"/>
      <c r="AW42" s="119"/>
      <c r="AX42" s="128"/>
      <c r="AY42" s="122"/>
    </row>
    <row r="43" spans="1:51" s="1" customFormat="1" ht="42" customHeight="1">
      <c r="A43" s="207"/>
      <c r="B43" s="52" t="s">
        <v>260</v>
      </c>
      <c r="C43" s="48" t="s">
        <v>42</v>
      </c>
      <c r="D43" s="15" t="s">
        <v>43</v>
      </c>
      <c r="E43" s="16" t="s">
        <v>44</v>
      </c>
      <c r="F43" s="16" t="s">
        <v>137</v>
      </c>
      <c r="G43" s="17" t="s">
        <v>261</v>
      </c>
      <c r="H43" s="17"/>
      <c r="I43" s="83">
        <v>18721505985</v>
      </c>
      <c r="J43" s="60" t="s">
        <v>262</v>
      </c>
      <c r="K43" s="61" t="s">
        <v>263</v>
      </c>
      <c r="L43" s="31">
        <v>7</v>
      </c>
      <c r="M43" s="31"/>
      <c r="N43" s="62">
        <f t="shared" ref="N43:N45" si="34">Q43+T43+X43+AF43+AJ43+AB43</f>
        <v>0</v>
      </c>
      <c r="O43" s="228"/>
      <c r="P43" s="228"/>
      <c r="Q43" s="31"/>
      <c r="R43" s="99">
        <v>0.02</v>
      </c>
      <c r="S43" s="31"/>
      <c r="T43" s="78"/>
      <c r="U43" s="96" t="e">
        <f t="shared" si="32"/>
        <v>#DIV/0!</v>
      </c>
      <c r="V43" s="96" t="e">
        <f>IF(U43&gt;=100%,"6%",IF(U43&lt;100%,"4%"))</f>
        <v>#DIV/0!</v>
      </c>
      <c r="W43" s="31"/>
      <c r="X43" s="78"/>
      <c r="Y43" s="96" t="e">
        <f t="shared" si="29"/>
        <v>#DIV/0!</v>
      </c>
      <c r="Z43" s="96" t="e">
        <f t="shared" si="30"/>
        <v>#DIV/0!</v>
      </c>
      <c r="AA43" s="78"/>
      <c r="AB43" s="78"/>
      <c r="AC43" s="96" t="e">
        <f>AB43/AA43</f>
        <v>#DIV/0!</v>
      </c>
      <c r="AD43" s="96" t="e">
        <f>IF(AC43&gt;=100%,"5%",IF(AC43&lt;100%,"3%"))</f>
        <v>#DIV/0!</v>
      </c>
      <c r="AE43" s="31"/>
      <c r="AF43" s="31"/>
      <c r="AG43" s="96" t="e">
        <f t="shared" ref="AG43:AG48" si="35">AF43/AE43</f>
        <v>#DIV/0!</v>
      </c>
      <c r="AH43" s="96" t="e">
        <f>IF(AG43&gt;=100%,"6%",IF(AG43&lt;100%,"4%"))</f>
        <v>#DIV/0!</v>
      </c>
      <c r="AI43" s="31"/>
      <c r="AJ43" s="31"/>
      <c r="AK43" s="96"/>
      <c r="AL43" s="96"/>
      <c r="AM43" s="31">
        <v>2200</v>
      </c>
      <c r="AN43" s="62" t="e">
        <f t="shared" si="33"/>
        <v>#DIV/0!</v>
      </c>
      <c r="AO43" s="62">
        <f t="shared" ref="AO43:AO45" si="36">L43*100</f>
        <v>700</v>
      </c>
      <c r="AP43" s="62">
        <v>146.666</v>
      </c>
      <c r="AQ43" s="62" t="e">
        <f t="shared" ref="AQ43:AQ45" si="37">AM43+AN43+AO43-AP43*M43</f>
        <v>#DIV/0!</v>
      </c>
      <c r="AR43" s="31"/>
      <c r="AS43" s="31"/>
      <c r="AT43" s="31"/>
      <c r="AU43" s="31"/>
      <c r="AV43" s="62" t="e">
        <f t="shared" ref="AV43:AV45" si="38">AQ43-AR43-AS43-AT43+AU43</f>
        <v>#DIV/0!</v>
      </c>
      <c r="AW43" s="119" t="e">
        <f t="shared" ref="AW43:AW45" si="39">(AQ43+AU43)/N43</f>
        <v>#DIV/0!</v>
      </c>
      <c r="AX43" s="120" t="s">
        <v>264</v>
      </c>
      <c r="AY43" s="31"/>
    </row>
    <row r="44" spans="1:51" s="1" customFormat="1" ht="15.95" hidden="1" customHeight="1">
      <c r="A44" s="208" t="s">
        <v>265</v>
      </c>
      <c r="B44" s="14" t="s">
        <v>266</v>
      </c>
      <c r="C44" s="14" t="s">
        <v>92</v>
      </c>
      <c r="D44" s="20" t="s">
        <v>267</v>
      </c>
      <c r="E44" s="16" t="s">
        <v>44</v>
      </c>
      <c r="F44" s="16"/>
      <c r="G44" s="17"/>
      <c r="H44" s="17"/>
      <c r="I44" s="59">
        <v>18701799660</v>
      </c>
      <c r="J44" s="60" t="s">
        <v>268</v>
      </c>
      <c r="K44" s="14" t="s">
        <v>269</v>
      </c>
      <c r="L44" s="14"/>
      <c r="M44" s="61"/>
      <c r="N44" s="62">
        <f t="shared" si="34"/>
        <v>0</v>
      </c>
      <c r="O44" s="224"/>
      <c r="P44" s="239"/>
      <c r="Q44" s="100"/>
      <c r="R44" s="95"/>
      <c r="S44" s="62"/>
      <c r="T44" s="62"/>
      <c r="U44" s="96" t="e">
        <f t="shared" si="32"/>
        <v>#DIV/0!</v>
      </c>
      <c r="V44" s="96">
        <v>0.1</v>
      </c>
      <c r="W44" s="62"/>
      <c r="X44" s="62"/>
      <c r="Y44" s="96" t="e">
        <f t="shared" si="29"/>
        <v>#DIV/0!</v>
      </c>
      <c r="Z44" s="96">
        <v>0.1</v>
      </c>
      <c r="AA44" s="62"/>
      <c r="AB44" s="62"/>
      <c r="AC44" s="96"/>
      <c r="AD44" s="96"/>
      <c r="AE44" s="62"/>
      <c r="AF44" s="62"/>
      <c r="AG44" s="96"/>
      <c r="AH44" s="96"/>
      <c r="AI44" s="62"/>
      <c r="AJ44" s="62"/>
      <c r="AK44" s="96"/>
      <c r="AL44" s="96"/>
      <c r="AM44" s="62"/>
      <c r="AN44" s="62">
        <f t="shared" si="33"/>
        <v>0</v>
      </c>
      <c r="AO44" s="62">
        <f t="shared" si="36"/>
        <v>0</v>
      </c>
      <c r="AP44" s="62"/>
      <c r="AQ44" s="62">
        <f t="shared" si="37"/>
        <v>0</v>
      </c>
      <c r="AR44" s="62"/>
      <c r="AS44" s="61"/>
      <c r="AT44" s="61"/>
      <c r="AU44" s="61"/>
      <c r="AV44" s="62">
        <f t="shared" si="38"/>
        <v>0</v>
      </c>
      <c r="AW44" s="119" t="e">
        <f t="shared" si="39"/>
        <v>#DIV/0!</v>
      </c>
      <c r="AX44" s="123"/>
      <c r="AY44" s="61"/>
    </row>
    <row r="45" spans="1:51" s="1" customFormat="1" ht="15.95" hidden="1" customHeight="1">
      <c r="A45" s="208"/>
      <c r="B45" s="14" t="s">
        <v>270</v>
      </c>
      <c r="C45" s="14" t="s">
        <v>92</v>
      </c>
      <c r="D45" s="20" t="s">
        <v>271</v>
      </c>
      <c r="E45" s="16" t="s">
        <v>44</v>
      </c>
      <c r="F45" s="16"/>
      <c r="G45" s="17"/>
      <c r="H45" s="17"/>
      <c r="I45" s="59">
        <v>13761559565</v>
      </c>
      <c r="J45" s="60" t="s">
        <v>272</v>
      </c>
      <c r="K45" s="14" t="s">
        <v>273</v>
      </c>
      <c r="L45" s="14"/>
      <c r="M45" s="61"/>
      <c r="N45" s="62">
        <f t="shared" si="34"/>
        <v>0</v>
      </c>
      <c r="O45" s="224"/>
      <c r="P45" s="239"/>
      <c r="Q45" s="100"/>
      <c r="R45" s="95"/>
      <c r="S45" s="62"/>
      <c r="T45" s="62"/>
      <c r="U45" s="96"/>
      <c r="V45" s="96"/>
      <c r="W45" s="62"/>
      <c r="X45" s="62"/>
      <c r="Y45" s="96"/>
      <c r="Z45" s="96"/>
      <c r="AA45" s="62"/>
      <c r="AB45" s="62"/>
      <c r="AC45" s="96"/>
      <c r="AD45" s="96"/>
      <c r="AE45" s="62"/>
      <c r="AF45" s="62"/>
      <c r="AG45" s="96"/>
      <c r="AH45" s="96"/>
      <c r="AI45" s="62"/>
      <c r="AJ45" s="62"/>
      <c r="AK45" s="96" t="e">
        <f>AJ45/AI45</f>
        <v>#DIV/0!</v>
      </c>
      <c r="AL45" s="96">
        <v>0.1</v>
      </c>
      <c r="AM45" s="62"/>
      <c r="AN45" s="62">
        <f t="shared" si="33"/>
        <v>0</v>
      </c>
      <c r="AO45" s="62">
        <f t="shared" si="36"/>
        <v>0</v>
      </c>
      <c r="AP45" s="62"/>
      <c r="AQ45" s="62">
        <f t="shared" si="37"/>
        <v>0</v>
      </c>
      <c r="AR45" s="62"/>
      <c r="AS45" s="61"/>
      <c r="AT45" s="61"/>
      <c r="AU45" s="61"/>
      <c r="AV45" s="62">
        <f t="shared" si="38"/>
        <v>0</v>
      </c>
      <c r="AW45" s="119" t="e">
        <f t="shared" si="39"/>
        <v>#DIV/0!</v>
      </c>
      <c r="AX45" s="123"/>
      <c r="AY45" s="61"/>
    </row>
    <row r="46" spans="1:51" s="1" customFormat="1" ht="15.95" hidden="1" customHeight="1">
      <c r="A46" s="208"/>
      <c r="B46" s="13" t="s">
        <v>274</v>
      </c>
      <c r="C46" s="13" t="s">
        <v>92</v>
      </c>
      <c r="D46" s="20" t="s">
        <v>275</v>
      </c>
      <c r="E46" s="16" t="s">
        <v>44</v>
      </c>
      <c r="F46" s="16"/>
      <c r="G46" s="17"/>
      <c r="H46" s="17"/>
      <c r="I46" s="59">
        <v>13817682318</v>
      </c>
      <c r="J46" s="60" t="s">
        <v>276</v>
      </c>
      <c r="K46" s="14"/>
      <c r="L46" s="14"/>
      <c r="M46" s="61"/>
      <c r="N46" s="62"/>
      <c r="O46" s="224"/>
      <c r="P46" s="239"/>
      <c r="Q46" s="100"/>
      <c r="R46" s="95"/>
      <c r="S46" s="62"/>
      <c r="T46" s="62"/>
      <c r="U46" s="96"/>
      <c r="V46" s="96"/>
      <c r="W46" s="62"/>
      <c r="X46" s="62"/>
      <c r="Y46" s="96"/>
      <c r="Z46" s="96"/>
      <c r="AA46" s="62"/>
      <c r="AB46" s="62"/>
      <c r="AC46" s="96"/>
      <c r="AD46" s="96"/>
      <c r="AE46" s="62"/>
      <c r="AF46" s="62"/>
      <c r="AG46" s="96"/>
      <c r="AH46" s="96"/>
      <c r="AI46" s="62"/>
      <c r="AJ46" s="62"/>
      <c r="AK46" s="96"/>
      <c r="AL46" s="96"/>
      <c r="AM46" s="62"/>
      <c r="AN46" s="62"/>
      <c r="AO46" s="62"/>
      <c r="AP46" s="62"/>
      <c r="AQ46" s="62"/>
      <c r="AR46" s="62"/>
      <c r="AS46" s="61"/>
      <c r="AT46" s="61"/>
      <c r="AU46" s="61"/>
      <c r="AV46" s="62"/>
      <c r="AW46" s="119"/>
      <c r="AX46" s="123"/>
      <c r="AY46" s="61"/>
    </row>
    <row r="47" spans="1:51" s="1" customFormat="1" ht="15.95" hidden="1" customHeight="1">
      <c r="A47" s="208"/>
      <c r="B47" s="14" t="s">
        <v>277</v>
      </c>
      <c r="C47" s="14" t="s">
        <v>92</v>
      </c>
      <c r="D47" s="20" t="s">
        <v>278</v>
      </c>
      <c r="E47" s="16" t="s">
        <v>44</v>
      </c>
      <c r="F47" s="16"/>
      <c r="G47" s="17" t="s">
        <v>179</v>
      </c>
      <c r="H47" s="17"/>
      <c r="I47" s="59">
        <v>15821134550</v>
      </c>
      <c r="J47" s="60" t="s">
        <v>279</v>
      </c>
      <c r="K47" s="14" t="s">
        <v>280</v>
      </c>
      <c r="L47" s="14"/>
      <c r="M47" s="61"/>
      <c r="N47" s="62">
        <f t="shared" ref="N47:N95" si="40">Q47+T47+X47+AF47+AJ47+AB47</f>
        <v>0</v>
      </c>
      <c r="O47" s="224"/>
      <c r="P47" s="239"/>
      <c r="Q47" s="100"/>
      <c r="R47" s="95"/>
      <c r="S47" s="62"/>
      <c r="T47" s="62"/>
      <c r="U47" s="96"/>
      <c r="V47" s="96"/>
      <c r="W47" s="62"/>
      <c r="X47" s="62"/>
      <c r="Y47" s="96"/>
      <c r="Z47" s="96"/>
      <c r="AA47" s="62"/>
      <c r="AB47" s="62"/>
      <c r="AC47" s="96"/>
      <c r="AD47" s="96"/>
      <c r="AE47" s="62"/>
      <c r="AF47" s="62"/>
      <c r="AG47" s="96" t="e">
        <f t="shared" si="35"/>
        <v>#DIV/0!</v>
      </c>
      <c r="AH47" s="96">
        <v>0.1</v>
      </c>
      <c r="AI47" s="62"/>
      <c r="AJ47" s="62"/>
      <c r="AK47" s="96"/>
      <c r="AL47" s="96"/>
      <c r="AM47" s="62"/>
      <c r="AN47" s="62">
        <f t="shared" ref="AN47:AN53" si="41">Q47*R47+T47*V47+X47*Z47+AB47*AD47+AF47*AH47+AJ47*AL47</f>
        <v>0</v>
      </c>
      <c r="AO47" s="62">
        <f t="shared" ref="AO47:AO95" si="42">L47*100</f>
        <v>0</v>
      </c>
      <c r="AP47" s="62"/>
      <c r="AQ47" s="62">
        <f t="shared" ref="AQ47:AQ95" si="43">AM47+AN47+AO47-AP47*M47</f>
        <v>0</v>
      </c>
      <c r="AR47" s="62"/>
      <c r="AS47" s="61"/>
      <c r="AT47" s="61"/>
      <c r="AU47" s="61"/>
      <c r="AV47" s="62">
        <f t="shared" ref="AV47:AV95" si="44">AQ47-AR47-AS47-AT47+AU47</f>
        <v>0</v>
      </c>
      <c r="AW47" s="119" t="e">
        <f t="shared" ref="AW47:AW60" si="45">(AQ47+AU47)/N47</f>
        <v>#DIV/0!</v>
      </c>
      <c r="AX47" s="123"/>
      <c r="AY47" s="61"/>
    </row>
    <row r="48" spans="1:51" s="1" customFormat="1" ht="90" customHeight="1">
      <c r="A48" s="208" t="s">
        <v>281</v>
      </c>
      <c r="B48" s="13" t="s">
        <v>282</v>
      </c>
      <c r="C48" s="14" t="s">
        <v>42</v>
      </c>
      <c r="D48" s="15" t="s">
        <v>43</v>
      </c>
      <c r="E48" s="16" t="s">
        <v>44</v>
      </c>
      <c r="F48" s="16" t="s">
        <v>227</v>
      </c>
      <c r="G48" s="53" t="s">
        <v>72</v>
      </c>
      <c r="H48" s="53"/>
      <c r="I48" s="90">
        <v>13917058010</v>
      </c>
      <c r="J48" s="91" t="s">
        <v>283</v>
      </c>
      <c r="K48" s="14" t="s">
        <v>284</v>
      </c>
      <c r="L48" s="14">
        <v>4</v>
      </c>
      <c r="M48" s="61"/>
      <c r="N48" s="62">
        <f t="shared" si="40"/>
        <v>0</v>
      </c>
      <c r="O48" s="225"/>
      <c r="P48" s="243"/>
      <c r="Q48" s="62"/>
      <c r="R48" s="95"/>
      <c r="S48" s="62"/>
      <c r="T48" s="62"/>
      <c r="U48" s="96"/>
      <c r="V48" s="96"/>
      <c r="W48" s="62"/>
      <c r="X48" s="62"/>
      <c r="Y48" s="96"/>
      <c r="Z48" s="96"/>
      <c r="AA48" s="62"/>
      <c r="AB48" s="62"/>
      <c r="AC48" s="96"/>
      <c r="AD48" s="96"/>
      <c r="AE48" s="62"/>
      <c r="AF48" s="62"/>
      <c r="AG48" s="96" t="e">
        <f t="shared" si="35"/>
        <v>#DIV/0!</v>
      </c>
      <c r="AH48" s="96" t="e">
        <f>IF(AG48&gt;=100%,"6%",IF(AG48&lt;100%,"4%"))</f>
        <v>#DIV/0!</v>
      </c>
      <c r="AI48" s="62"/>
      <c r="AJ48" s="62"/>
      <c r="AK48" s="96"/>
      <c r="AL48" s="96"/>
      <c r="AM48" s="62">
        <v>2200</v>
      </c>
      <c r="AN48" s="62" t="e">
        <f t="shared" si="41"/>
        <v>#DIV/0!</v>
      </c>
      <c r="AO48" s="62">
        <f t="shared" si="42"/>
        <v>400</v>
      </c>
      <c r="AP48" s="62">
        <f>2200/15</f>
        <v>146.66666666666666</v>
      </c>
      <c r="AQ48" s="62" t="e">
        <f t="shared" si="43"/>
        <v>#DIV/0!</v>
      </c>
      <c r="AR48" s="62"/>
      <c r="AS48" s="61"/>
      <c r="AT48" s="61"/>
      <c r="AU48" s="61"/>
      <c r="AV48" s="62" t="e">
        <f t="shared" si="44"/>
        <v>#DIV/0!</v>
      </c>
      <c r="AW48" s="119" t="e">
        <f t="shared" si="45"/>
        <v>#DIV/0!</v>
      </c>
      <c r="AX48" s="120" t="s">
        <v>285</v>
      </c>
      <c r="AY48" s="34"/>
    </row>
    <row r="49" spans="1:51" s="1" customFormat="1" ht="48.95" customHeight="1">
      <c r="A49" s="208"/>
      <c r="B49" s="13" t="s">
        <v>286</v>
      </c>
      <c r="C49" s="14" t="s">
        <v>42</v>
      </c>
      <c r="D49" s="15" t="s">
        <v>43</v>
      </c>
      <c r="E49" s="16" t="s">
        <v>78</v>
      </c>
      <c r="F49" s="16" t="s">
        <v>60</v>
      </c>
      <c r="G49" s="53" t="s">
        <v>287</v>
      </c>
      <c r="H49" s="53"/>
      <c r="I49" s="90">
        <v>15921674201</v>
      </c>
      <c r="J49" s="91" t="s">
        <v>288</v>
      </c>
      <c r="K49" s="14" t="s">
        <v>289</v>
      </c>
      <c r="L49" s="14">
        <v>2</v>
      </c>
      <c r="M49" s="63">
        <v>2</v>
      </c>
      <c r="N49" s="62">
        <f t="shared" si="40"/>
        <v>0</v>
      </c>
      <c r="O49" s="230"/>
      <c r="P49" s="244"/>
      <c r="Q49" s="62"/>
      <c r="R49" s="95"/>
      <c r="S49" s="62"/>
      <c r="T49" s="62"/>
      <c r="U49" s="96"/>
      <c r="V49" s="96"/>
      <c r="W49" s="62"/>
      <c r="X49" s="62"/>
      <c r="Y49" s="96"/>
      <c r="Z49" s="96"/>
      <c r="AA49" s="62"/>
      <c r="AB49" s="62"/>
      <c r="AC49" s="96"/>
      <c r="AD49" s="96"/>
      <c r="AE49" s="62"/>
      <c r="AF49" s="62"/>
      <c r="AG49" s="96"/>
      <c r="AH49" s="96"/>
      <c r="AI49" s="62"/>
      <c r="AJ49" s="62"/>
      <c r="AK49" s="96" t="e">
        <f>AJ49/AI49</f>
        <v>#DIV/0!</v>
      </c>
      <c r="AL49" s="96" t="e">
        <f>IF(AK49&gt;=100%,"6%",IF(AK49&lt;100%,"4%"))</f>
        <v>#DIV/0!</v>
      </c>
      <c r="AM49" s="62">
        <v>2200</v>
      </c>
      <c r="AN49" s="62" t="e">
        <f t="shared" si="41"/>
        <v>#DIV/0!</v>
      </c>
      <c r="AO49" s="62">
        <f t="shared" si="42"/>
        <v>200</v>
      </c>
      <c r="AP49" s="62">
        <f>2200/22</f>
        <v>100</v>
      </c>
      <c r="AQ49" s="62" t="e">
        <f t="shared" si="43"/>
        <v>#DIV/0!</v>
      </c>
      <c r="AR49" s="62"/>
      <c r="AS49" s="61"/>
      <c r="AT49" s="61"/>
      <c r="AU49" s="61"/>
      <c r="AV49" s="62" t="e">
        <f t="shared" si="44"/>
        <v>#DIV/0!</v>
      </c>
      <c r="AW49" s="119" t="e">
        <f t="shared" si="45"/>
        <v>#DIV/0!</v>
      </c>
      <c r="AX49" s="120" t="s">
        <v>290</v>
      </c>
      <c r="AY49" s="34"/>
    </row>
    <row r="50" spans="1:51" s="1" customFormat="1" ht="30" customHeight="1">
      <c r="A50" s="208"/>
      <c r="B50" s="13" t="s">
        <v>291</v>
      </c>
      <c r="C50" s="14" t="s">
        <v>42</v>
      </c>
      <c r="D50" s="15" t="s">
        <v>43</v>
      </c>
      <c r="E50" s="16" t="s">
        <v>44</v>
      </c>
      <c r="F50" s="16" t="s">
        <v>227</v>
      </c>
      <c r="G50" s="53" t="s">
        <v>179</v>
      </c>
      <c r="H50" s="53"/>
      <c r="I50" s="90">
        <v>13564291531</v>
      </c>
      <c r="J50" s="91" t="s">
        <v>292</v>
      </c>
      <c r="K50" s="14" t="s">
        <v>293</v>
      </c>
      <c r="L50" s="14">
        <v>7</v>
      </c>
      <c r="M50" s="61"/>
      <c r="N50" s="62">
        <f t="shared" si="40"/>
        <v>0</v>
      </c>
      <c r="O50" s="230"/>
      <c r="P50" s="244"/>
      <c r="Q50" s="62"/>
      <c r="R50" s="95"/>
      <c r="S50" s="62"/>
      <c r="T50" s="62"/>
      <c r="U50" s="96"/>
      <c r="V50" s="96"/>
      <c r="W50" s="62"/>
      <c r="X50" s="62"/>
      <c r="Y50" s="96" t="e">
        <f t="shared" ref="Y50:Y54" si="46">X50/W50</f>
        <v>#DIV/0!</v>
      </c>
      <c r="Z50" s="96" t="e">
        <f t="shared" ref="Z50:Z54" si="47">IF(Y50&gt;=100%,"5%",IF(Y50&lt;100%,"3%"))</f>
        <v>#DIV/0!</v>
      </c>
      <c r="AA50" s="62"/>
      <c r="AB50" s="62"/>
      <c r="AC50" s="96" t="e">
        <f t="shared" ref="AC50:AC53" si="48">AB50/AA50</f>
        <v>#DIV/0!</v>
      </c>
      <c r="AD50" s="96" t="e">
        <f>IF(AC50&gt;=100%,"5%",IF(AC50&lt;100%,"3%"))</f>
        <v>#DIV/0!</v>
      </c>
      <c r="AE50" s="62"/>
      <c r="AF50" s="62"/>
      <c r="AG50" s="96"/>
      <c r="AH50" s="96"/>
      <c r="AI50" s="62"/>
      <c r="AJ50" s="62"/>
      <c r="AK50" s="96"/>
      <c r="AL50" s="96"/>
      <c r="AM50" s="62">
        <v>2200</v>
      </c>
      <c r="AN50" s="62" t="e">
        <f t="shared" si="41"/>
        <v>#DIV/0!</v>
      </c>
      <c r="AO50" s="62">
        <f t="shared" si="42"/>
        <v>700</v>
      </c>
      <c r="AP50" s="62">
        <v>146.666</v>
      </c>
      <c r="AQ50" s="62" t="e">
        <f t="shared" si="43"/>
        <v>#DIV/0!</v>
      </c>
      <c r="AR50" s="62"/>
      <c r="AS50" s="61"/>
      <c r="AT50" s="61"/>
      <c r="AU50" s="61"/>
      <c r="AV50" s="62" t="e">
        <f t="shared" si="44"/>
        <v>#DIV/0!</v>
      </c>
      <c r="AW50" s="119" t="e">
        <f t="shared" si="45"/>
        <v>#DIV/0!</v>
      </c>
      <c r="AX50" s="120" t="s">
        <v>294</v>
      </c>
      <c r="AY50" s="34"/>
    </row>
    <row r="51" spans="1:51" s="1" customFormat="1" ht="53.1" customHeight="1">
      <c r="A51" s="208"/>
      <c r="B51" s="13" t="s">
        <v>295</v>
      </c>
      <c r="C51" s="14" t="s">
        <v>42</v>
      </c>
      <c r="D51" s="18" t="s">
        <v>143</v>
      </c>
      <c r="E51" s="16" t="s">
        <v>52</v>
      </c>
      <c r="F51" s="16" t="s">
        <v>60</v>
      </c>
      <c r="G51" s="53" t="s">
        <v>296</v>
      </c>
      <c r="H51" s="53"/>
      <c r="I51" s="90">
        <v>18701916335</v>
      </c>
      <c r="J51" s="91" t="s">
        <v>297</v>
      </c>
      <c r="K51" s="14" t="s">
        <v>298</v>
      </c>
      <c r="L51" s="14"/>
      <c r="M51" s="63">
        <v>7</v>
      </c>
      <c r="N51" s="62">
        <f t="shared" si="40"/>
        <v>0</v>
      </c>
      <c r="O51" s="226"/>
      <c r="P51" s="245"/>
      <c r="Q51" s="62"/>
      <c r="R51" s="95"/>
      <c r="S51" s="62"/>
      <c r="T51" s="62"/>
      <c r="U51" s="96" t="e">
        <f t="shared" ref="U51:U54" si="49">T51/S51</f>
        <v>#DIV/0!</v>
      </c>
      <c r="V51" s="96" t="e">
        <f>IF(U51&gt;=100%,"6%",IF(U51&lt;100%,"4%"))</f>
        <v>#DIV/0!</v>
      </c>
      <c r="W51" s="62"/>
      <c r="X51" s="62"/>
      <c r="Y51" s="96"/>
      <c r="Z51" s="96"/>
      <c r="AA51" s="62"/>
      <c r="AB51" s="62"/>
      <c r="AC51" s="96" t="e">
        <f t="shared" si="48"/>
        <v>#DIV/0!</v>
      </c>
      <c r="AD51" s="96">
        <v>0.06</v>
      </c>
      <c r="AE51" s="62"/>
      <c r="AF51" s="62"/>
      <c r="AG51" s="96"/>
      <c r="AH51" s="96"/>
      <c r="AI51" s="62"/>
      <c r="AJ51" s="62"/>
      <c r="AK51" s="96"/>
      <c r="AL51" s="96"/>
      <c r="AM51" s="62">
        <v>2600</v>
      </c>
      <c r="AN51" s="62" t="e">
        <f t="shared" si="41"/>
        <v>#DIV/0!</v>
      </c>
      <c r="AO51" s="62">
        <f t="shared" si="42"/>
        <v>0</v>
      </c>
      <c r="AP51" s="62">
        <v>100</v>
      </c>
      <c r="AQ51" s="62" t="e">
        <f t="shared" si="43"/>
        <v>#DIV/0!</v>
      </c>
      <c r="AR51" s="62"/>
      <c r="AS51" s="61"/>
      <c r="AT51" s="61"/>
      <c r="AU51" s="61"/>
      <c r="AV51" s="62" t="e">
        <f t="shared" si="44"/>
        <v>#DIV/0!</v>
      </c>
      <c r="AW51" s="119" t="e">
        <f t="shared" si="45"/>
        <v>#DIV/0!</v>
      </c>
      <c r="AX51" s="261" t="s">
        <v>611</v>
      </c>
      <c r="AY51" s="34"/>
    </row>
    <row r="52" spans="1:51" s="1" customFormat="1" ht="24.95" customHeight="1">
      <c r="A52" s="209" t="s">
        <v>299</v>
      </c>
      <c r="B52" s="13" t="s">
        <v>300</v>
      </c>
      <c r="C52" s="14" t="s">
        <v>42</v>
      </c>
      <c r="D52" s="20" t="s">
        <v>301</v>
      </c>
      <c r="E52" s="16" t="s">
        <v>44</v>
      </c>
      <c r="F52" s="16" t="s">
        <v>137</v>
      </c>
      <c r="G52" s="53" t="s">
        <v>302</v>
      </c>
      <c r="H52" s="53"/>
      <c r="I52" s="90">
        <v>13611756907</v>
      </c>
      <c r="J52" s="91" t="s">
        <v>303</v>
      </c>
      <c r="K52" s="14" t="s">
        <v>304</v>
      </c>
      <c r="L52" s="14"/>
      <c r="M52" s="63">
        <v>2</v>
      </c>
      <c r="N52" s="62">
        <f t="shared" si="40"/>
        <v>0</v>
      </c>
      <c r="O52" s="224"/>
      <c r="P52" s="239"/>
      <c r="Q52" s="62"/>
      <c r="R52" s="95"/>
      <c r="S52" s="62"/>
      <c r="T52" s="62"/>
      <c r="U52" s="96"/>
      <c r="V52" s="96"/>
      <c r="W52" s="62"/>
      <c r="X52" s="62"/>
      <c r="Y52" s="96"/>
      <c r="Z52" s="96"/>
      <c r="AA52" s="62"/>
      <c r="AB52" s="62"/>
      <c r="AC52" s="96"/>
      <c r="AD52" s="96"/>
      <c r="AE52" s="62"/>
      <c r="AF52" s="62"/>
      <c r="AG52" s="96" t="e">
        <f t="shared" ref="AG52:AG54" si="50">AF52/AE52</f>
        <v>#DIV/0!</v>
      </c>
      <c r="AH52" s="96">
        <v>0.04</v>
      </c>
      <c r="AI52" s="62"/>
      <c r="AJ52" s="62"/>
      <c r="AK52" s="96" t="e">
        <f t="shared" ref="AK52:AK57" si="51">AJ52/AI52</f>
        <v>#DIV/0!</v>
      </c>
      <c r="AL52" s="96" t="e">
        <f t="shared" ref="AL52:AL57" si="52">IF(AK52&gt;=100%,"6%",IF(AK52&lt;100%,"4%"))</f>
        <v>#DIV/0!</v>
      </c>
      <c r="AM52" s="62">
        <v>2300</v>
      </c>
      <c r="AN52" s="62" t="e">
        <f t="shared" si="41"/>
        <v>#DIV/0!</v>
      </c>
      <c r="AO52" s="62">
        <f t="shared" si="42"/>
        <v>0</v>
      </c>
      <c r="AP52" s="62">
        <v>153.333</v>
      </c>
      <c r="AQ52" s="62" t="e">
        <f t="shared" si="43"/>
        <v>#DIV/0!</v>
      </c>
      <c r="AR52" s="62"/>
      <c r="AS52" s="61"/>
      <c r="AT52" s="61"/>
      <c r="AU52" s="61"/>
      <c r="AV52" s="62" t="e">
        <f t="shared" si="44"/>
        <v>#DIV/0!</v>
      </c>
      <c r="AW52" s="119" t="e">
        <f t="shared" si="45"/>
        <v>#DIV/0!</v>
      </c>
      <c r="AX52" s="120" t="s">
        <v>305</v>
      </c>
      <c r="AY52" s="34"/>
    </row>
    <row r="53" spans="1:51" s="1" customFormat="1" ht="39" customHeight="1">
      <c r="A53" s="210"/>
      <c r="B53" s="13" t="s">
        <v>306</v>
      </c>
      <c r="C53" s="14" t="s">
        <v>42</v>
      </c>
      <c r="D53" s="15" t="s">
        <v>43</v>
      </c>
      <c r="E53" s="22" t="s">
        <v>44</v>
      </c>
      <c r="F53" s="22" t="s">
        <v>307</v>
      </c>
      <c r="G53" s="17"/>
      <c r="H53" s="17" t="s">
        <v>308</v>
      </c>
      <c r="I53" s="14">
        <v>17721167573</v>
      </c>
      <c r="J53" s="60" t="s">
        <v>309</v>
      </c>
      <c r="K53" s="22" t="s">
        <v>310</v>
      </c>
      <c r="L53" s="22">
        <v>8</v>
      </c>
      <c r="M53" s="22"/>
      <c r="N53" s="62">
        <f t="shared" si="40"/>
        <v>0</v>
      </c>
      <c r="O53" s="224"/>
      <c r="P53" s="239"/>
      <c r="Q53" s="100"/>
      <c r="R53" s="95">
        <v>0.02</v>
      </c>
      <c r="S53" s="100"/>
      <c r="T53" s="100"/>
      <c r="U53" s="96" t="e">
        <f t="shared" si="49"/>
        <v>#DIV/0!</v>
      </c>
      <c r="V53" s="96" t="e">
        <f>IF(U53&gt;=100%,"6%",IF(U53&lt;100%,"4%"))</f>
        <v>#DIV/0!</v>
      </c>
      <c r="W53" s="100"/>
      <c r="X53" s="100"/>
      <c r="Y53" s="96" t="e">
        <f t="shared" si="46"/>
        <v>#DIV/0!</v>
      </c>
      <c r="Z53" s="96" t="e">
        <f t="shared" si="47"/>
        <v>#DIV/0!</v>
      </c>
      <c r="AA53" s="62"/>
      <c r="AB53" s="62"/>
      <c r="AC53" s="96" t="e">
        <f t="shared" si="48"/>
        <v>#DIV/0!</v>
      </c>
      <c r="AD53" s="96" t="e">
        <f>IF(AC53&gt;=100%,"5%",IF(AC53&lt;100%,"3%"))</f>
        <v>#DIV/0!</v>
      </c>
      <c r="AE53" s="100"/>
      <c r="AF53" s="100"/>
      <c r="AG53" s="96" t="e">
        <f t="shared" si="50"/>
        <v>#DIV/0!</v>
      </c>
      <c r="AH53" s="96">
        <v>0.04</v>
      </c>
      <c r="AI53" s="100"/>
      <c r="AJ53" s="100"/>
      <c r="AK53" s="96"/>
      <c r="AL53" s="96"/>
      <c r="AM53" s="62">
        <v>2200</v>
      </c>
      <c r="AN53" s="62" t="e">
        <f t="shared" si="41"/>
        <v>#DIV/0!</v>
      </c>
      <c r="AO53" s="62">
        <f t="shared" si="42"/>
        <v>800</v>
      </c>
      <c r="AP53" s="62">
        <v>146.666</v>
      </c>
      <c r="AQ53" s="62" t="e">
        <f t="shared" si="43"/>
        <v>#DIV/0!</v>
      </c>
      <c r="AR53" s="100"/>
      <c r="AS53" s="22"/>
      <c r="AT53" s="22">
        <v>10</v>
      </c>
      <c r="AU53" s="22"/>
      <c r="AV53" s="62" t="e">
        <f t="shared" si="44"/>
        <v>#DIV/0!</v>
      </c>
      <c r="AW53" s="119" t="e">
        <f t="shared" si="45"/>
        <v>#DIV/0!</v>
      </c>
      <c r="AX53" s="120" t="s">
        <v>311</v>
      </c>
      <c r="AY53" s="22"/>
    </row>
    <row r="54" spans="1:51" s="1" customFormat="1" ht="75.95" customHeight="1">
      <c r="A54" s="208" t="s">
        <v>312</v>
      </c>
      <c r="B54" s="13" t="s">
        <v>313</v>
      </c>
      <c r="C54" s="14" t="s">
        <v>42</v>
      </c>
      <c r="D54" s="15" t="s">
        <v>314</v>
      </c>
      <c r="E54" s="54" t="s">
        <v>78</v>
      </c>
      <c r="F54" s="51" t="s">
        <v>53</v>
      </c>
      <c r="G54" s="50" t="s">
        <v>80</v>
      </c>
      <c r="H54" s="17"/>
      <c r="I54" s="14">
        <v>18501798121</v>
      </c>
      <c r="J54" s="60" t="s">
        <v>315</v>
      </c>
      <c r="K54" s="14" t="s">
        <v>316</v>
      </c>
      <c r="L54" s="14"/>
      <c r="M54" s="22"/>
      <c r="N54" s="62">
        <f t="shared" si="40"/>
        <v>0</v>
      </c>
      <c r="O54" s="224"/>
      <c r="P54" s="247"/>
      <c r="Q54" s="100"/>
      <c r="R54" s="99"/>
      <c r="S54" s="100"/>
      <c r="T54" s="100"/>
      <c r="U54" s="96" t="e">
        <f t="shared" si="49"/>
        <v>#DIV/0!</v>
      </c>
      <c r="V54" s="96">
        <v>0.04</v>
      </c>
      <c r="W54" s="100"/>
      <c r="X54" s="100"/>
      <c r="Y54" s="96" t="e">
        <f t="shared" si="46"/>
        <v>#DIV/0!</v>
      </c>
      <c r="Z54" s="96" t="e">
        <f t="shared" si="47"/>
        <v>#DIV/0!</v>
      </c>
      <c r="AA54" s="62"/>
      <c r="AB54" s="62"/>
      <c r="AC54" s="96"/>
      <c r="AD54" s="96"/>
      <c r="AE54" s="100"/>
      <c r="AF54" s="100"/>
      <c r="AG54" s="96" t="e">
        <f t="shared" si="50"/>
        <v>#DIV/0!</v>
      </c>
      <c r="AH54" s="96" t="e">
        <f>IF(AG54&gt;=100%,"6%",IF(AG54&lt;100%,"4%"))</f>
        <v>#DIV/0!</v>
      </c>
      <c r="AI54" s="100"/>
      <c r="AJ54" s="100"/>
      <c r="AK54" s="96"/>
      <c r="AL54" s="96"/>
      <c r="AM54" s="62">
        <v>2200</v>
      </c>
      <c r="AN54" s="62"/>
      <c r="AO54" s="62">
        <f t="shared" si="42"/>
        <v>0</v>
      </c>
      <c r="AP54" s="100">
        <f>2200/26</f>
        <v>84.615384615384613</v>
      </c>
      <c r="AQ54" s="62">
        <f t="shared" si="43"/>
        <v>2200</v>
      </c>
      <c r="AR54" s="100"/>
      <c r="AS54" s="22"/>
      <c r="AT54" s="22"/>
      <c r="AU54" s="22"/>
      <c r="AV54" s="62">
        <f t="shared" si="44"/>
        <v>2200</v>
      </c>
      <c r="AW54" s="119" t="e">
        <f t="shared" si="45"/>
        <v>#DIV/0!</v>
      </c>
      <c r="AX54" s="120" t="s">
        <v>317</v>
      </c>
      <c r="AY54" s="31"/>
    </row>
    <row r="55" spans="1:51" s="1" customFormat="1" ht="15.95" hidden="1" customHeight="1">
      <c r="A55" s="209"/>
      <c r="B55" s="14" t="s">
        <v>318</v>
      </c>
      <c r="C55" s="14" t="s">
        <v>92</v>
      </c>
      <c r="D55" s="55" t="s">
        <v>319</v>
      </c>
      <c r="E55" s="14" t="s">
        <v>44</v>
      </c>
      <c r="F55" s="51" t="s">
        <v>137</v>
      </c>
      <c r="G55" s="50"/>
      <c r="H55" s="17"/>
      <c r="I55" s="14">
        <v>17317326428</v>
      </c>
      <c r="J55" s="60" t="s">
        <v>320</v>
      </c>
      <c r="K55" s="14" t="s">
        <v>321</v>
      </c>
      <c r="L55" s="14"/>
      <c r="M55" s="22"/>
      <c r="N55" s="62">
        <f t="shared" si="40"/>
        <v>0</v>
      </c>
      <c r="O55" s="224"/>
      <c r="P55" s="247"/>
      <c r="Q55" s="100"/>
      <c r="R55" s="99"/>
      <c r="S55" s="100"/>
      <c r="T55" s="100"/>
      <c r="U55" s="96"/>
      <c r="V55" s="96"/>
      <c r="W55" s="100"/>
      <c r="X55" s="100"/>
      <c r="Y55" s="96"/>
      <c r="Z55" s="96"/>
      <c r="AA55" s="100"/>
      <c r="AB55" s="100"/>
      <c r="AC55" s="96"/>
      <c r="AD55" s="96"/>
      <c r="AE55" s="100"/>
      <c r="AF55" s="100"/>
      <c r="AG55" s="96"/>
      <c r="AH55" s="96"/>
      <c r="AI55" s="100"/>
      <c r="AJ55" s="100"/>
      <c r="AK55" s="96" t="e">
        <f t="shared" si="51"/>
        <v>#DIV/0!</v>
      </c>
      <c r="AL55" s="96">
        <v>0.1</v>
      </c>
      <c r="AM55" s="100"/>
      <c r="AN55" s="62">
        <f t="shared" ref="AN55:AN60" si="53">Q55*R55+T55*V55+X55*Z55+AB55*AD55+AF55*AH55+AJ55*AL55</f>
        <v>0</v>
      </c>
      <c r="AO55" s="62">
        <f t="shared" si="42"/>
        <v>0</v>
      </c>
      <c r="AP55" s="100"/>
      <c r="AQ55" s="62">
        <f t="shared" si="43"/>
        <v>0</v>
      </c>
      <c r="AR55" s="100"/>
      <c r="AS55" s="22"/>
      <c r="AT55" s="22"/>
      <c r="AU55" s="22"/>
      <c r="AV55" s="62">
        <f t="shared" si="44"/>
        <v>0</v>
      </c>
      <c r="AW55" s="119" t="e">
        <f t="shared" si="45"/>
        <v>#DIV/0!</v>
      </c>
      <c r="AX55" s="123"/>
      <c r="AY55" s="22"/>
    </row>
    <row r="56" spans="1:51" s="1" customFormat="1" ht="30" customHeight="1">
      <c r="A56" s="211"/>
      <c r="B56" s="13" t="s">
        <v>322</v>
      </c>
      <c r="C56" s="14" t="s">
        <v>42</v>
      </c>
      <c r="D56" s="55" t="s">
        <v>323</v>
      </c>
      <c r="E56" s="22" t="s">
        <v>52</v>
      </c>
      <c r="F56" s="51" t="s">
        <v>53</v>
      </c>
      <c r="G56" s="50" t="s">
        <v>324</v>
      </c>
      <c r="H56" s="17"/>
      <c r="I56" s="14">
        <v>18919933907</v>
      </c>
      <c r="J56" s="60" t="s">
        <v>325</v>
      </c>
      <c r="K56" s="14" t="s">
        <v>326</v>
      </c>
      <c r="L56" s="14"/>
      <c r="M56" s="92"/>
      <c r="N56" s="62">
        <f t="shared" si="40"/>
        <v>0</v>
      </c>
      <c r="O56" s="224"/>
      <c r="P56" s="247"/>
      <c r="Q56" s="100"/>
      <c r="R56" s="31"/>
      <c r="S56" s="100"/>
      <c r="T56" s="100"/>
      <c r="U56" s="96"/>
      <c r="V56" s="96"/>
      <c r="W56" s="100"/>
      <c r="X56" s="100"/>
      <c r="Y56" s="96"/>
      <c r="Z56" s="96"/>
      <c r="AA56" s="100"/>
      <c r="AB56" s="100"/>
      <c r="AC56" s="96"/>
      <c r="AD56" s="96"/>
      <c r="AE56" s="100"/>
      <c r="AF56" s="100"/>
      <c r="AG56" s="96"/>
      <c r="AH56" s="96"/>
      <c r="AI56" s="100"/>
      <c r="AJ56" s="100"/>
      <c r="AK56" s="96" t="e">
        <f t="shared" si="51"/>
        <v>#DIV/0!</v>
      </c>
      <c r="AL56" s="96" t="e">
        <f t="shared" si="52"/>
        <v>#DIV/0!</v>
      </c>
      <c r="AM56" s="100">
        <v>2300</v>
      </c>
      <c r="AN56" s="62"/>
      <c r="AO56" s="62">
        <f t="shared" si="42"/>
        <v>0</v>
      </c>
      <c r="AP56" s="100">
        <f t="shared" ref="AP56:AP62" si="54">2300/26</f>
        <v>88.461538461538467</v>
      </c>
      <c r="AQ56" s="62">
        <f t="shared" si="43"/>
        <v>2300</v>
      </c>
      <c r="AR56" s="100"/>
      <c r="AS56" s="22"/>
      <c r="AT56" s="22"/>
      <c r="AU56" s="22"/>
      <c r="AV56" s="62">
        <f t="shared" si="44"/>
        <v>2300</v>
      </c>
      <c r="AW56" s="119" t="e">
        <f t="shared" si="45"/>
        <v>#DIV/0!</v>
      </c>
      <c r="AX56" s="262" t="s">
        <v>612</v>
      </c>
      <c r="AY56" s="22"/>
    </row>
    <row r="57" spans="1:51" s="1" customFormat="1" ht="48" customHeight="1">
      <c r="A57" s="211"/>
      <c r="B57" s="13" t="s">
        <v>327</v>
      </c>
      <c r="C57" s="14" t="s">
        <v>42</v>
      </c>
      <c r="D57" s="15" t="s">
        <v>43</v>
      </c>
      <c r="E57" s="22" t="s">
        <v>44</v>
      </c>
      <c r="F57" s="51" t="s">
        <v>137</v>
      </c>
      <c r="G57" s="50" t="s">
        <v>328</v>
      </c>
      <c r="H57" s="17"/>
      <c r="I57" s="14">
        <v>13701993605</v>
      </c>
      <c r="J57" s="60" t="s">
        <v>329</v>
      </c>
      <c r="K57" s="14" t="s">
        <v>330</v>
      </c>
      <c r="L57" s="14">
        <v>3.2</v>
      </c>
      <c r="M57" s="22"/>
      <c r="N57" s="62">
        <f t="shared" si="40"/>
        <v>0</v>
      </c>
      <c r="O57" s="224"/>
      <c r="P57" s="247"/>
      <c r="Q57" s="100"/>
      <c r="R57" s="99"/>
      <c r="S57" s="100"/>
      <c r="T57" s="100"/>
      <c r="U57" s="96" t="e">
        <f>T57/S57</f>
        <v>#DIV/0!</v>
      </c>
      <c r="V57" s="96">
        <v>0.04</v>
      </c>
      <c r="W57" s="100"/>
      <c r="X57" s="100"/>
      <c r="Y57" s="96" t="e">
        <f>X57/W57</f>
        <v>#DIV/0!</v>
      </c>
      <c r="Z57" s="96" t="e">
        <f>IF(Y57&gt;=100%,"5%",IF(Y57&lt;100%,"3%"))</f>
        <v>#DIV/0!</v>
      </c>
      <c r="AA57" s="62"/>
      <c r="AB57" s="62"/>
      <c r="AC57" s="96" t="e">
        <f>AB57/AA57</f>
        <v>#DIV/0!</v>
      </c>
      <c r="AD57" s="96" t="e">
        <f>IF(AC57&gt;=100%,"5%",IF(AC57&lt;100%,"3%"))</f>
        <v>#DIV/0!</v>
      </c>
      <c r="AE57" s="100"/>
      <c r="AF57" s="100"/>
      <c r="AG57" s="96" t="e">
        <f t="shared" ref="AG57:AG60" si="55">AF57/AE57</f>
        <v>#DIV/0!</v>
      </c>
      <c r="AH57" s="96" t="e">
        <f>IF(AG57&gt;=100%,"6%",IF(AG57&lt;100%,"4%"))</f>
        <v>#DIV/0!</v>
      </c>
      <c r="AI57" s="100"/>
      <c r="AJ57" s="100"/>
      <c r="AK57" s="96" t="e">
        <f t="shared" si="51"/>
        <v>#DIV/0!</v>
      </c>
      <c r="AL57" s="96" t="e">
        <f t="shared" si="52"/>
        <v>#DIV/0!</v>
      </c>
      <c r="AM57" s="62">
        <v>2200</v>
      </c>
      <c r="AN57" s="62" t="e">
        <f t="shared" si="53"/>
        <v>#DIV/0!</v>
      </c>
      <c r="AO57" s="62">
        <f t="shared" si="42"/>
        <v>320</v>
      </c>
      <c r="AP57" s="62"/>
      <c r="AQ57" s="62" t="e">
        <f t="shared" si="43"/>
        <v>#DIV/0!</v>
      </c>
      <c r="AR57" s="100"/>
      <c r="AS57" s="22"/>
      <c r="AT57" s="22"/>
      <c r="AU57" s="22"/>
      <c r="AV57" s="62" t="e">
        <f t="shared" si="44"/>
        <v>#DIV/0!</v>
      </c>
      <c r="AW57" s="119" t="e">
        <f t="shared" si="45"/>
        <v>#DIV/0!</v>
      </c>
      <c r="AX57" s="259" t="s">
        <v>606</v>
      </c>
      <c r="AY57" s="22"/>
    </row>
    <row r="58" spans="1:51" s="1" customFormat="1" ht="15.95" hidden="1" customHeight="1">
      <c r="A58" s="211"/>
      <c r="B58" s="14" t="s">
        <v>331</v>
      </c>
      <c r="C58" s="14" t="s">
        <v>92</v>
      </c>
      <c r="D58" s="20" t="s">
        <v>332</v>
      </c>
      <c r="E58" s="22" t="s">
        <v>44</v>
      </c>
      <c r="F58" s="51" t="s">
        <v>137</v>
      </c>
      <c r="G58" s="50" t="s">
        <v>221</v>
      </c>
      <c r="H58" s="17"/>
      <c r="I58" s="14">
        <v>13818420134</v>
      </c>
      <c r="J58" s="60" t="s">
        <v>333</v>
      </c>
      <c r="K58" s="14" t="s">
        <v>334</v>
      </c>
      <c r="L58" s="14"/>
      <c r="M58" s="22"/>
      <c r="N58" s="62">
        <f t="shared" si="40"/>
        <v>0</v>
      </c>
      <c r="O58" s="224"/>
      <c r="P58" s="247"/>
      <c r="Q58" s="100"/>
      <c r="R58" s="99"/>
      <c r="S58" s="100"/>
      <c r="T58" s="100"/>
      <c r="U58" s="96"/>
      <c r="V58" s="96"/>
      <c r="W58" s="100"/>
      <c r="X58" s="100"/>
      <c r="Y58" s="96"/>
      <c r="Z58" s="96"/>
      <c r="AA58" s="62"/>
      <c r="AB58" s="62"/>
      <c r="AC58" s="96"/>
      <c r="AD58" s="96"/>
      <c r="AE58" s="100"/>
      <c r="AF58" s="100"/>
      <c r="AG58" s="96" t="e">
        <f t="shared" si="55"/>
        <v>#DIV/0!</v>
      </c>
      <c r="AH58" s="96">
        <v>0.1</v>
      </c>
      <c r="AI58" s="100"/>
      <c r="AJ58" s="100"/>
      <c r="AK58" s="96"/>
      <c r="AL58" s="96"/>
      <c r="AM58" s="62"/>
      <c r="AN58" s="62">
        <f t="shared" si="53"/>
        <v>0</v>
      </c>
      <c r="AO58" s="62">
        <f t="shared" si="42"/>
        <v>0</v>
      </c>
      <c r="AP58" s="62"/>
      <c r="AQ58" s="62">
        <f t="shared" si="43"/>
        <v>0</v>
      </c>
      <c r="AR58" s="100"/>
      <c r="AS58" s="22"/>
      <c r="AT58" s="22"/>
      <c r="AU58" s="22"/>
      <c r="AV58" s="62">
        <f t="shared" si="44"/>
        <v>0</v>
      </c>
      <c r="AW58" s="119" t="e">
        <f t="shared" si="45"/>
        <v>#DIV/0!</v>
      </c>
      <c r="AX58" s="129"/>
      <c r="AY58" s="22"/>
    </row>
    <row r="59" spans="1:51" s="1" customFormat="1" ht="15.95" hidden="1" customHeight="1">
      <c r="A59" s="211"/>
      <c r="B59" s="14" t="s">
        <v>335</v>
      </c>
      <c r="C59" s="14" t="s">
        <v>92</v>
      </c>
      <c r="D59" s="20" t="s">
        <v>332</v>
      </c>
      <c r="E59" s="22" t="s">
        <v>44</v>
      </c>
      <c r="F59" s="51" t="s">
        <v>137</v>
      </c>
      <c r="G59" s="50" t="s">
        <v>221</v>
      </c>
      <c r="H59" s="17"/>
      <c r="I59" s="14">
        <v>13917376308</v>
      </c>
      <c r="J59" s="60" t="s">
        <v>336</v>
      </c>
      <c r="K59" s="14" t="s">
        <v>337</v>
      </c>
      <c r="L59" s="14"/>
      <c r="M59" s="22"/>
      <c r="N59" s="62">
        <f t="shared" si="40"/>
        <v>0</v>
      </c>
      <c r="O59" s="224"/>
      <c r="P59" s="247"/>
      <c r="Q59" s="100"/>
      <c r="R59" s="99"/>
      <c r="S59" s="100"/>
      <c r="T59" s="100"/>
      <c r="U59" s="96"/>
      <c r="V59" s="96"/>
      <c r="W59" s="100"/>
      <c r="X59" s="100"/>
      <c r="Y59" s="96"/>
      <c r="Z59" s="96"/>
      <c r="AA59" s="62"/>
      <c r="AB59" s="62"/>
      <c r="AC59" s="96"/>
      <c r="AD59" s="96"/>
      <c r="AE59" s="100"/>
      <c r="AF59" s="100"/>
      <c r="AG59" s="96" t="e">
        <f t="shared" si="55"/>
        <v>#DIV/0!</v>
      </c>
      <c r="AH59" s="96">
        <v>0.1</v>
      </c>
      <c r="AI59" s="100"/>
      <c r="AJ59" s="100"/>
      <c r="AK59" s="96"/>
      <c r="AL59" s="96"/>
      <c r="AM59" s="62"/>
      <c r="AN59" s="62">
        <f t="shared" si="53"/>
        <v>0</v>
      </c>
      <c r="AO59" s="62">
        <f t="shared" si="42"/>
        <v>0</v>
      </c>
      <c r="AP59" s="62"/>
      <c r="AQ59" s="62">
        <f t="shared" si="43"/>
        <v>0</v>
      </c>
      <c r="AR59" s="100"/>
      <c r="AS59" s="22"/>
      <c r="AT59" s="22"/>
      <c r="AU59" s="22"/>
      <c r="AV59" s="62">
        <f t="shared" si="44"/>
        <v>0</v>
      </c>
      <c r="AW59" s="119" t="e">
        <f t="shared" si="45"/>
        <v>#DIV/0!</v>
      </c>
      <c r="AX59" s="129"/>
      <c r="AY59" s="22"/>
    </row>
    <row r="60" spans="1:51" s="1" customFormat="1" ht="63.95" customHeight="1">
      <c r="A60" s="211"/>
      <c r="B60" s="13" t="s">
        <v>338</v>
      </c>
      <c r="C60" s="14" t="s">
        <v>42</v>
      </c>
      <c r="D60" s="55" t="s">
        <v>323</v>
      </c>
      <c r="E60" s="22" t="s">
        <v>52</v>
      </c>
      <c r="F60" s="51" t="s">
        <v>53</v>
      </c>
      <c r="G60" s="50" t="s">
        <v>238</v>
      </c>
      <c r="H60" s="17"/>
      <c r="I60" s="14">
        <v>18818225128</v>
      </c>
      <c r="J60" s="60" t="s">
        <v>339</v>
      </c>
      <c r="K60" s="14" t="s">
        <v>340</v>
      </c>
      <c r="L60" s="14"/>
      <c r="M60" s="22"/>
      <c r="N60" s="62">
        <f t="shared" si="40"/>
        <v>0</v>
      </c>
      <c r="O60" s="224"/>
      <c r="P60" s="247"/>
      <c r="Q60" s="100"/>
      <c r="R60" s="99"/>
      <c r="S60" s="100"/>
      <c r="T60" s="100"/>
      <c r="U60" s="96"/>
      <c r="V60" s="96"/>
      <c r="W60" s="100"/>
      <c r="X60" s="100"/>
      <c r="Y60" s="96"/>
      <c r="Z60" s="96"/>
      <c r="AA60" s="62"/>
      <c r="AB60" s="62"/>
      <c r="AC60" s="96"/>
      <c r="AD60" s="96"/>
      <c r="AE60" s="100"/>
      <c r="AF60" s="100"/>
      <c r="AG60" s="96" t="e">
        <f t="shared" si="55"/>
        <v>#DIV/0!</v>
      </c>
      <c r="AH60" s="96" t="e">
        <f t="shared" ref="AH60:AH65" si="56">IF(AG60&gt;=100%,"6%",IF(AG60&lt;100%,"4%"))</f>
        <v>#DIV/0!</v>
      </c>
      <c r="AI60" s="100"/>
      <c r="AJ60" s="100"/>
      <c r="AK60" s="96"/>
      <c r="AL60" s="96"/>
      <c r="AM60" s="62">
        <v>2300</v>
      </c>
      <c r="AN60" s="62" t="e">
        <f t="shared" si="53"/>
        <v>#DIV/0!</v>
      </c>
      <c r="AO60" s="62">
        <f t="shared" si="42"/>
        <v>0</v>
      </c>
      <c r="AP60" s="62">
        <f t="shared" si="54"/>
        <v>88.461538461538467</v>
      </c>
      <c r="AQ60" s="62" t="e">
        <f t="shared" si="43"/>
        <v>#DIV/0!</v>
      </c>
      <c r="AR60" s="100"/>
      <c r="AS60" s="22"/>
      <c r="AT60" s="22"/>
      <c r="AU60" s="22"/>
      <c r="AV60" s="62" t="e">
        <f t="shared" si="44"/>
        <v>#DIV/0!</v>
      </c>
      <c r="AW60" s="119" t="e">
        <f t="shared" si="45"/>
        <v>#DIV/0!</v>
      </c>
      <c r="AX60" s="120" t="s">
        <v>341</v>
      </c>
      <c r="AY60" s="22"/>
    </row>
    <row r="61" spans="1:51" s="1" customFormat="1" ht="63.95" customHeight="1">
      <c r="A61" s="211"/>
      <c r="B61" s="13" t="s">
        <v>342</v>
      </c>
      <c r="C61" s="14" t="s">
        <v>42</v>
      </c>
      <c r="D61" s="20" t="s">
        <v>301</v>
      </c>
      <c r="E61" s="22" t="s">
        <v>52</v>
      </c>
      <c r="F61" s="51" t="s">
        <v>53</v>
      </c>
      <c r="G61" s="50" t="s">
        <v>343</v>
      </c>
      <c r="H61" s="17" t="s">
        <v>344</v>
      </c>
      <c r="I61" s="14">
        <v>13750914609</v>
      </c>
      <c r="J61" s="60" t="s">
        <v>345</v>
      </c>
      <c r="K61" s="14" t="s">
        <v>346</v>
      </c>
      <c r="L61" s="14"/>
      <c r="M61" s="92">
        <v>25</v>
      </c>
      <c r="N61" s="62">
        <f t="shared" si="40"/>
        <v>0</v>
      </c>
      <c r="O61" s="224"/>
      <c r="P61" s="247"/>
      <c r="Q61" s="100"/>
      <c r="R61" s="99"/>
      <c r="S61" s="100"/>
      <c r="T61" s="100"/>
      <c r="U61" s="96"/>
      <c r="V61" s="96"/>
      <c r="W61" s="100"/>
      <c r="X61" s="100"/>
      <c r="Y61" s="96"/>
      <c r="Z61" s="96"/>
      <c r="AA61" s="62"/>
      <c r="AB61" s="62"/>
      <c r="AC61" s="96"/>
      <c r="AD61" s="96"/>
      <c r="AE61" s="100"/>
      <c r="AF61" s="100"/>
      <c r="AG61" s="96"/>
      <c r="AH61" s="96"/>
      <c r="AI61" s="100"/>
      <c r="AJ61" s="100"/>
      <c r="AK61" s="96"/>
      <c r="AL61" s="96"/>
      <c r="AM61" s="62">
        <v>2300</v>
      </c>
      <c r="AN61" s="62"/>
      <c r="AO61" s="62">
        <f t="shared" si="42"/>
        <v>0</v>
      </c>
      <c r="AP61" s="62">
        <f t="shared" si="54"/>
        <v>88.461538461538467</v>
      </c>
      <c r="AQ61" s="62">
        <f t="shared" si="43"/>
        <v>88.461538461538112</v>
      </c>
      <c r="AR61" s="100"/>
      <c r="AS61" s="22"/>
      <c r="AT61" s="22"/>
      <c r="AU61" s="22"/>
      <c r="AV61" s="62">
        <f t="shared" si="44"/>
        <v>88.461538461538112</v>
      </c>
      <c r="AW61" s="119"/>
      <c r="AX61" s="130" t="s">
        <v>347</v>
      </c>
      <c r="AY61" s="22"/>
    </row>
    <row r="62" spans="1:51" s="1" customFormat="1" ht="60" customHeight="1">
      <c r="A62" s="211"/>
      <c r="B62" s="13" t="s">
        <v>348</v>
      </c>
      <c r="C62" s="14" t="s">
        <v>42</v>
      </c>
      <c r="D62" s="20" t="s">
        <v>349</v>
      </c>
      <c r="E62" s="22" t="s">
        <v>52</v>
      </c>
      <c r="F62" s="51" t="s">
        <v>53</v>
      </c>
      <c r="G62" s="50" t="s">
        <v>350</v>
      </c>
      <c r="H62" s="17" t="s">
        <v>351</v>
      </c>
      <c r="I62" s="14">
        <v>18336162621</v>
      </c>
      <c r="J62" s="60" t="s">
        <v>352</v>
      </c>
      <c r="K62" s="14" t="s">
        <v>353</v>
      </c>
      <c r="L62" s="14"/>
      <c r="M62" s="92">
        <v>26</v>
      </c>
      <c r="N62" s="62">
        <f t="shared" si="40"/>
        <v>0</v>
      </c>
      <c r="O62" s="224"/>
      <c r="P62" s="247"/>
      <c r="Q62" s="100"/>
      <c r="R62" s="99"/>
      <c r="S62" s="100"/>
      <c r="T62" s="100"/>
      <c r="U62" s="96"/>
      <c r="V62" s="96"/>
      <c r="W62" s="100"/>
      <c r="X62" s="100"/>
      <c r="Y62" s="96"/>
      <c r="Z62" s="96"/>
      <c r="AA62" s="62"/>
      <c r="AB62" s="62"/>
      <c r="AC62" s="96"/>
      <c r="AD62" s="96"/>
      <c r="AE62" s="100"/>
      <c r="AF62" s="100"/>
      <c r="AG62" s="96"/>
      <c r="AH62" s="96"/>
      <c r="AI62" s="100"/>
      <c r="AJ62" s="100"/>
      <c r="AK62" s="96"/>
      <c r="AL62" s="96"/>
      <c r="AM62" s="62">
        <v>2300</v>
      </c>
      <c r="AN62" s="62"/>
      <c r="AO62" s="62">
        <f t="shared" si="42"/>
        <v>0</v>
      </c>
      <c r="AP62" s="62">
        <f t="shared" si="54"/>
        <v>88.461538461538467</v>
      </c>
      <c r="AQ62" s="62">
        <f t="shared" si="43"/>
        <v>0</v>
      </c>
      <c r="AR62" s="100"/>
      <c r="AS62" s="22"/>
      <c r="AT62" s="22"/>
      <c r="AU62" s="22"/>
      <c r="AV62" s="62">
        <f t="shared" si="44"/>
        <v>0</v>
      </c>
      <c r="AW62" s="119"/>
      <c r="AX62" s="258" t="s">
        <v>605</v>
      </c>
      <c r="AY62" s="22"/>
    </row>
    <row r="63" spans="1:51" s="1" customFormat="1" ht="39.950000000000003" customHeight="1">
      <c r="A63" s="210"/>
      <c r="B63" s="257" t="s">
        <v>604</v>
      </c>
      <c r="C63" s="14" t="s">
        <v>42</v>
      </c>
      <c r="D63" s="15" t="s">
        <v>43</v>
      </c>
      <c r="E63" s="22" t="s">
        <v>52</v>
      </c>
      <c r="F63" s="51" t="s">
        <v>354</v>
      </c>
      <c r="G63" s="50" t="s">
        <v>117</v>
      </c>
      <c r="H63" s="17"/>
      <c r="I63" s="14">
        <v>15221017147</v>
      </c>
      <c r="J63" s="60" t="s">
        <v>355</v>
      </c>
      <c r="K63" s="175" t="s">
        <v>356</v>
      </c>
      <c r="L63" s="14">
        <v>6.8</v>
      </c>
      <c r="M63" s="92">
        <v>5</v>
      </c>
      <c r="N63" s="62">
        <f t="shared" si="40"/>
        <v>0</v>
      </c>
      <c r="O63" s="224"/>
      <c r="P63" s="247"/>
      <c r="Q63" s="100"/>
      <c r="R63" s="99"/>
      <c r="S63" s="100"/>
      <c r="T63" s="100"/>
      <c r="U63" s="96" t="e">
        <f t="shared" ref="U63:U74" si="57">T63/S63</f>
        <v>#DIV/0!</v>
      </c>
      <c r="V63" s="96">
        <v>0.04</v>
      </c>
      <c r="W63" s="100"/>
      <c r="X63" s="100"/>
      <c r="Y63" s="96" t="e">
        <f t="shared" ref="Y63:Y74" si="58">X63/W63</f>
        <v>#DIV/0!</v>
      </c>
      <c r="Z63" s="96" t="e">
        <f t="shared" ref="Z63:Z67" si="59">IF(Y63&gt;=100%,"5%",IF(Y63&lt;100%,"3%"))</f>
        <v>#DIV/0!</v>
      </c>
      <c r="AA63" s="62"/>
      <c r="AB63" s="62"/>
      <c r="AC63" s="96" t="e">
        <f t="shared" ref="AC63:AC74" si="60">AB63/AA63</f>
        <v>#DIV/0!</v>
      </c>
      <c r="AD63" s="96" t="e">
        <f>IF(AC63&gt;=100%,"5%",IF(AC63&lt;100%,"3%"))</f>
        <v>#DIV/0!</v>
      </c>
      <c r="AE63" s="100"/>
      <c r="AF63" s="100"/>
      <c r="AG63" s="96" t="e">
        <f t="shared" ref="AG63:AG75" si="61">AF63/AE63</f>
        <v>#DIV/0!</v>
      </c>
      <c r="AH63" s="96" t="e">
        <f t="shared" si="56"/>
        <v>#DIV/0!</v>
      </c>
      <c r="AI63" s="100"/>
      <c r="AJ63" s="100"/>
      <c r="AK63" s="96" t="e">
        <f t="shared" ref="AK63:AK66" si="62">AJ63/AI63</f>
        <v>#DIV/0!</v>
      </c>
      <c r="AL63" s="96" t="e">
        <f>IF(AK63&gt;=100%,"6%",IF(AK63&lt;100%,"4%"))</f>
        <v>#DIV/0!</v>
      </c>
      <c r="AM63" s="62">
        <v>2200</v>
      </c>
      <c r="AN63" s="62" t="e">
        <f t="shared" ref="AN63:AN70" si="63">Q63*R63+T63*V63+X63*Z63+AB63*AD63+AF63*AH63+AJ63*AL63</f>
        <v>#DIV/0!</v>
      </c>
      <c r="AO63" s="62">
        <f t="shared" si="42"/>
        <v>680</v>
      </c>
      <c r="AP63" s="62"/>
      <c r="AQ63" s="62" t="e">
        <f t="shared" si="43"/>
        <v>#DIV/0!</v>
      </c>
      <c r="AR63" s="100"/>
      <c r="AS63" s="22"/>
      <c r="AT63" s="22"/>
      <c r="AU63" s="22"/>
      <c r="AV63" s="62" t="e">
        <f t="shared" si="44"/>
        <v>#DIV/0!</v>
      </c>
      <c r="AW63" s="119" t="e">
        <f t="shared" ref="AW63:AW95" si="64">(AQ63+AU63)/N63</f>
        <v>#DIV/0!</v>
      </c>
      <c r="AX63" s="260" t="s">
        <v>607</v>
      </c>
      <c r="AY63" s="22"/>
    </row>
    <row r="64" spans="1:51" s="1" customFormat="1" ht="15.95" hidden="1" customHeight="1">
      <c r="A64" s="208" t="s">
        <v>357</v>
      </c>
      <c r="B64" s="14" t="s">
        <v>358</v>
      </c>
      <c r="C64" s="14" t="s">
        <v>359</v>
      </c>
      <c r="D64" s="24" t="s">
        <v>360</v>
      </c>
      <c r="E64" s="16" t="s">
        <v>44</v>
      </c>
      <c r="F64" s="56" t="s">
        <v>137</v>
      </c>
      <c r="G64" s="50"/>
      <c r="H64" s="17"/>
      <c r="I64" s="83">
        <v>13761002705</v>
      </c>
      <c r="J64" s="60" t="s">
        <v>361</v>
      </c>
      <c r="K64" s="14" t="s">
        <v>362</v>
      </c>
      <c r="L64" s="14"/>
      <c r="M64" s="16"/>
      <c r="N64" s="62">
        <f t="shared" si="40"/>
        <v>0</v>
      </c>
      <c r="O64" s="225"/>
      <c r="P64" s="243"/>
      <c r="Q64" s="62"/>
      <c r="R64" s="99"/>
      <c r="S64" s="62"/>
      <c r="T64" s="62"/>
      <c r="U64" s="96"/>
      <c r="V64" s="96"/>
      <c r="W64" s="62"/>
      <c r="X64" s="62"/>
      <c r="Y64" s="96"/>
      <c r="Z64" s="96"/>
      <c r="AA64" s="62"/>
      <c r="AB64" s="62"/>
      <c r="AC64" s="96"/>
      <c r="AD64" s="96"/>
      <c r="AE64" s="62"/>
      <c r="AF64" s="62"/>
      <c r="AG64" s="96"/>
      <c r="AH64" s="96"/>
      <c r="AI64" s="62"/>
      <c r="AJ64" s="62"/>
      <c r="AK64" s="96" t="e">
        <f t="shared" si="62"/>
        <v>#DIV/0!</v>
      </c>
      <c r="AL64" s="96" t="e">
        <f>IF(AK64&gt;=100%,"6%",IF(AK64&lt;100%,"4%"))</f>
        <v>#DIV/0!</v>
      </c>
      <c r="AM64" s="62">
        <v>1300</v>
      </c>
      <c r="AN64" s="62" t="e">
        <f t="shared" si="63"/>
        <v>#DIV/0!</v>
      </c>
      <c r="AO64" s="62">
        <f t="shared" si="42"/>
        <v>0</v>
      </c>
      <c r="AP64" s="62"/>
      <c r="AQ64" s="62" t="e">
        <f t="shared" si="43"/>
        <v>#DIV/0!</v>
      </c>
      <c r="AR64" s="62"/>
      <c r="AS64" s="61"/>
      <c r="AT64" s="61"/>
      <c r="AU64" s="61"/>
      <c r="AV64" s="62" t="e">
        <f t="shared" si="44"/>
        <v>#DIV/0!</v>
      </c>
      <c r="AW64" s="119" t="e">
        <f t="shared" si="64"/>
        <v>#DIV/0!</v>
      </c>
      <c r="AX64" s="123"/>
      <c r="AY64" s="61"/>
    </row>
    <row r="65" spans="1:51" s="1" customFormat="1" ht="52.5" customHeight="1">
      <c r="A65" s="208"/>
      <c r="B65" s="257" t="s">
        <v>608</v>
      </c>
      <c r="C65" s="14" t="s">
        <v>42</v>
      </c>
      <c r="D65" s="15" t="s">
        <v>43</v>
      </c>
      <c r="E65" s="14" t="s">
        <v>44</v>
      </c>
      <c r="F65" s="56" t="s">
        <v>137</v>
      </c>
      <c r="G65" s="50" t="s">
        <v>363</v>
      </c>
      <c r="H65" s="17"/>
      <c r="I65" s="83">
        <v>13564922060</v>
      </c>
      <c r="J65" s="60" t="s">
        <v>364</v>
      </c>
      <c r="K65" s="14" t="s">
        <v>365</v>
      </c>
      <c r="L65" s="14">
        <v>7</v>
      </c>
      <c r="M65" s="63">
        <v>4</v>
      </c>
      <c r="N65" s="62">
        <f t="shared" si="40"/>
        <v>0</v>
      </c>
      <c r="O65" s="226"/>
      <c r="P65" s="245"/>
      <c r="Q65" s="62"/>
      <c r="R65" s="99">
        <v>0.02</v>
      </c>
      <c r="S65" s="62"/>
      <c r="T65" s="62"/>
      <c r="U65" s="96" t="e">
        <f t="shared" si="57"/>
        <v>#DIV/0!</v>
      </c>
      <c r="V65" s="96" t="e">
        <f>IF(U65&gt;=100%,"6%",IF(U65&lt;100%,"4%"))</f>
        <v>#DIV/0!</v>
      </c>
      <c r="W65" s="62"/>
      <c r="X65" s="62"/>
      <c r="Y65" s="96" t="e">
        <f t="shared" si="58"/>
        <v>#DIV/0!</v>
      </c>
      <c r="Z65" s="96" t="e">
        <f t="shared" si="59"/>
        <v>#DIV/0!</v>
      </c>
      <c r="AA65" s="62"/>
      <c r="AB65" s="62"/>
      <c r="AC65" s="96" t="e">
        <f t="shared" si="60"/>
        <v>#DIV/0!</v>
      </c>
      <c r="AD65" s="96" t="e">
        <f>IF(AC65&gt;=100%,"5%",IF(AC65&lt;100%,"3%"))</f>
        <v>#DIV/0!</v>
      </c>
      <c r="AE65" s="62"/>
      <c r="AF65" s="62"/>
      <c r="AG65" s="96" t="e">
        <f t="shared" si="61"/>
        <v>#DIV/0!</v>
      </c>
      <c r="AH65" s="96" t="e">
        <f t="shared" si="56"/>
        <v>#DIV/0!</v>
      </c>
      <c r="AI65" s="62"/>
      <c r="AJ65" s="62"/>
      <c r="AK65" s="96"/>
      <c r="AL65" s="96"/>
      <c r="AM65" s="62">
        <v>2200</v>
      </c>
      <c r="AN65" s="62" t="e">
        <f t="shared" si="63"/>
        <v>#DIV/0!</v>
      </c>
      <c r="AO65" s="62">
        <f t="shared" si="42"/>
        <v>700</v>
      </c>
      <c r="AP65" s="62">
        <v>146.666</v>
      </c>
      <c r="AQ65" s="62" t="e">
        <f t="shared" si="43"/>
        <v>#DIV/0!</v>
      </c>
      <c r="AR65" s="62"/>
      <c r="AS65" s="61"/>
      <c r="AT65" s="61"/>
      <c r="AU65" s="61"/>
      <c r="AV65" s="62" t="e">
        <f t="shared" si="44"/>
        <v>#DIV/0!</v>
      </c>
      <c r="AW65" s="119" t="e">
        <f t="shared" si="64"/>
        <v>#DIV/0!</v>
      </c>
      <c r="AX65" s="260" t="s">
        <v>609</v>
      </c>
      <c r="AY65" s="61"/>
    </row>
    <row r="66" spans="1:51" s="1" customFormat="1" ht="15.95" hidden="1" customHeight="1">
      <c r="A66" s="212" t="s">
        <v>366</v>
      </c>
      <c r="B66" s="14" t="s">
        <v>367</v>
      </c>
      <c r="C66" s="14" t="s">
        <v>92</v>
      </c>
      <c r="D66" s="24" t="s">
        <v>368</v>
      </c>
      <c r="E66" s="22"/>
      <c r="F66" s="22"/>
      <c r="G66" s="53" t="s">
        <v>369</v>
      </c>
      <c r="H66" s="17"/>
      <c r="I66" s="14">
        <v>13916946838</v>
      </c>
      <c r="J66" s="60" t="s">
        <v>370</v>
      </c>
      <c r="K66" s="14" t="s">
        <v>371</v>
      </c>
      <c r="L66" s="14"/>
      <c r="M66" s="22"/>
      <c r="N66" s="62">
        <f t="shared" si="40"/>
        <v>0</v>
      </c>
      <c r="O66" s="230"/>
      <c r="P66" s="248"/>
      <c r="Q66" s="100"/>
      <c r="R66" s="99"/>
      <c r="S66" s="100"/>
      <c r="T66" s="100"/>
      <c r="U66" s="96"/>
      <c r="V66" s="96"/>
      <c r="W66" s="100"/>
      <c r="X66" s="100"/>
      <c r="Y66" s="96"/>
      <c r="Z66" s="96"/>
      <c r="AA66" s="62"/>
      <c r="AB66" s="62"/>
      <c r="AC66" s="96"/>
      <c r="AD66" s="96"/>
      <c r="AE66" s="100"/>
      <c r="AF66" s="100"/>
      <c r="AG66" s="96"/>
      <c r="AH66" s="96"/>
      <c r="AI66" s="100"/>
      <c r="AJ66" s="100"/>
      <c r="AK66" s="96" t="e">
        <f t="shared" si="62"/>
        <v>#DIV/0!</v>
      </c>
      <c r="AL66" s="96">
        <v>0.1</v>
      </c>
      <c r="AM66" s="62"/>
      <c r="AN66" s="62">
        <f t="shared" si="63"/>
        <v>0</v>
      </c>
      <c r="AO66" s="62">
        <f t="shared" si="42"/>
        <v>0</v>
      </c>
      <c r="AP66" s="100"/>
      <c r="AQ66" s="62">
        <f t="shared" si="43"/>
        <v>0</v>
      </c>
      <c r="AR66" s="100"/>
      <c r="AS66" s="22"/>
      <c r="AT66" s="22"/>
      <c r="AU66" s="22"/>
      <c r="AV66" s="62">
        <f t="shared" si="44"/>
        <v>0</v>
      </c>
      <c r="AW66" s="119" t="e">
        <f t="shared" si="64"/>
        <v>#DIV/0!</v>
      </c>
      <c r="AX66" s="123"/>
      <c r="AY66" s="22"/>
    </row>
    <row r="67" spans="1:51" s="1" customFormat="1" ht="39.950000000000003" customHeight="1">
      <c r="A67" s="211"/>
      <c r="B67" s="257" t="s">
        <v>610</v>
      </c>
      <c r="C67" s="14" t="s">
        <v>42</v>
      </c>
      <c r="D67" s="24" t="s">
        <v>116</v>
      </c>
      <c r="E67" s="22" t="s">
        <v>44</v>
      </c>
      <c r="F67" s="22" t="s">
        <v>372</v>
      </c>
      <c r="G67" s="53" t="s">
        <v>129</v>
      </c>
      <c r="H67" s="17"/>
      <c r="I67" s="14">
        <v>13917869320</v>
      </c>
      <c r="J67" s="60" t="s">
        <v>373</v>
      </c>
      <c r="K67" s="14" t="s">
        <v>374</v>
      </c>
      <c r="L67" s="14">
        <v>2</v>
      </c>
      <c r="M67" s="63"/>
      <c r="N67" s="62">
        <f t="shared" si="40"/>
        <v>0</v>
      </c>
      <c r="O67" s="230"/>
      <c r="P67" s="248"/>
      <c r="Q67" s="100"/>
      <c r="R67" s="99"/>
      <c r="S67" s="100"/>
      <c r="T67" s="100"/>
      <c r="U67" s="96"/>
      <c r="V67" s="96"/>
      <c r="W67" s="100"/>
      <c r="X67" s="100"/>
      <c r="Y67" s="96" t="e">
        <f t="shared" si="58"/>
        <v>#DIV/0!</v>
      </c>
      <c r="Z67" s="96" t="e">
        <f t="shared" si="59"/>
        <v>#DIV/0!</v>
      </c>
      <c r="AA67" s="62"/>
      <c r="AB67" s="62"/>
      <c r="AC67" s="96"/>
      <c r="AD67" s="96"/>
      <c r="AE67" s="100"/>
      <c r="AF67" s="100"/>
      <c r="AG67" s="96"/>
      <c r="AH67" s="96"/>
      <c r="AI67" s="100"/>
      <c r="AJ67" s="100"/>
      <c r="AK67" s="96"/>
      <c r="AL67" s="96"/>
      <c r="AM67" s="62">
        <v>2300</v>
      </c>
      <c r="AN67" s="62" t="e">
        <f t="shared" si="63"/>
        <v>#DIV/0!</v>
      </c>
      <c r="AO67" s="62">
        <f t="shared" si="42"/>
        <v>200</v>
      </c>
      <c r="AP67" s="100"/>
      <c r="AQ67" s="62" t="e">
        <f t="shared" si="43"/>
        <v>#DIV/0!</v>
      </c>
      <c r="AR67" s="100"/>
      <c r="AS67" s="22"/>
      <c r="AT67" s="22"/>
      <c r="AU67" s="22"/>
      <c r="AV67" s="62" t="e">
        <f t="shared" si="44"/>
        <v>#DIV/0!</v>
      </c>
      <c r="AW67" s="119" t="e">
        <f t="shared" si="64"/>
        <v>#DIV/0!</v>
      </c>
      <c r="AX67" s="262" t="s">
        <v>613</v>
      </c>
      <c r="AY67" s="22"/>
    </row>
    <row r="68" spans="1:51" s="1" customFormat="1" ht="15.95" hidden="1" customHeight="1">
      <c r="A68" s="210"/>
      <c r="B68" s="132" t="s">
        <v>375</v>
      </c>
      <c r="C68" s="22" t="s">
        <v>92</v>
      </c>
      <c r="D68" s="133" t="s">
        <v>376</v>
      </c>
      <c r="E68" s="22" t="s">
        <v>52</v>
      </c>
      <c r="F68" s="16" t="s">
        <v>60</v>
      </c>
      <c r="G68" s="53" t="s">
        <v>377</v>
      </c>
      <c r="H68" s="17"/>
      <c r="I68" s="14">
        <v>13916049314</v>
      </c>
      <c r="J68" s="175" t="s">
        <v>378</v>
      </c>
      <c r="K68" s="60" t="s">
        <v>379</v>
      </c>
      <c r="L68" s="14"/>
      <c r="M68" s="22"/>
      <c r="N68" s="62">
        <f t="shared" si="40"/>
        <v>0</v>
      </c>
      <c r="O68" s="226"/>
      <c r="P68" s="249"/>
      <c r="Q68" s="100"/>
      <c r="R68" s="99"/>
      <c r="S68" s="100"/>
      <c r="T68" s="100"/>
      <c r="U68" s="96" t="e">
        <f t="shared" si="57"/>
        <v>#DIV/0!</v>
      </c>
      <c r="V68" s="96">
        <v>0.1</v>
      </c>
      <c r="W68" s="100"/>
      <c r="X68" s="100"/>
      <c r="Y68" s="96" t="e">
        <f t="shared" si="58"/>
        <v>#DIV/0!</v>
      </c>
      <c r="Z68" s="96">
        <v>0.1</v>
      </c>
      <c r="AA68" s="100"/>
      <c r="AB68" s="100"/>
      <c r="AC68" s="96" t="e">
        <f t="shared" si="60"/>
        <v>#DIV/0!</v>
      </c>
      <c r="AD68" s="96">
        <v>0.1</v>
      </c>
      <c r="AE68" s="100"/>
      <c r="AF68" s="100"/>
      <c r="AG68" s="96" t="e">
        <f t="shared" si="61"/>
        <v>#DIV/0!</v>
      </c>
      <c r="AH68" s="96">
        <v>0.1</v>
      </c>
      <c r="AI68" s="100"/>
      <c r="AJ68" s="100"/>
      <c r="AK68" s="96"/>
      <c r="AL68" s="96"/>
      <c r="AM68" s="62"/>
      <c r="AN68" s="62">
        <f t="shared" si="63"/>
        <v>0</v>
      </c>
      <c r="AO68" s="62">
        <f t="shared" si="42"/>
        <v>0</v>
      </c>
      <c r="AP68" s="62"/>
      <c r="AQ68" s="62">
        <f t="shared" si="43"/>
        <v>0</v>
      </c>
      <c r="AR68" s="100"/>
      <c r="AS68" s="22"/>
      <c r="AT68" s="22"/>
      <c r="AU68" s="22"/>
      <c r="AV68" s="62">
        <f t="shared" si="44"/>
        <v>0</v>
      </c>
      <c r="AW68" s="119" t="e">
        <f t="shared" si="64"/>
        <v>#DIV/0!</v>
      </c>
      <c r="AX68" s="123"/>
      <c r="AY68" s="22"/>
    </row>
    <row r="69" spans="1:51" s="1" customFormat="1" ht="39.950000000000003" customHeight="1">
      <c r="A69" s="134" t="s">
        <v>380</v>
      </c>
      <c r="B69" s="257" t="s">
        <v>614</v>
      </c>
      <c r="C69" s="14" t="s">
        <v>42</v>
      </c>
      <c r="D69" s="15" t="s">
        <v>43</v>
      </c>
      <c r="E69" s="16" t="s">
        <v>44</v>
      </c>
      <c r="F69" s="16" t="s">
        <v>137</v>
      </c>
      <c r="G69" s="17" t="s">
        <v>381</v>
      </c>
      <c r="H69" s="17"/>
      <c r="I69" s="83">
        <v>15216898094</v>
      </c>
      <c r="J69" s="60" t="s">
        <v>382</v>
      </c>
      <c r="K69" s="16" t="s">
        <v>383</v>
      </c>
      <c r="L69" s="16"/>
      <c r="M69" s="61"/>
      <c r="N69" s="62">
        <f t="shared" si="40"/>
        <v>0</v>
      </c>
      <c r="O69" s="62"/>
      <c r="P69" s="61"/>
      <c r="Q69" s="62"/>
      <c r="R69" s="99">
        <v>0.02</v>
      </c>
      <c r="S69" s="62"/>
      <c r="T69" s="62"/>
      <c r="U69" s="96" t="e">
        <f t="shared" si="57"/>
        <v>#DIV/0!</v>
      </c>
      <c r="V69" s="96" t="e">
        <f t="shared" ref="V69:V74" si="65">IF(U69&gt;=100%,"6%",IF(U69&lt;100%,"4%"))</f>
        <v>#DIV/0!</v>
      </c>
      <c r="W69" s="62"/>
      <c r="X69" s="62"/>
      <c r="Y69" s="96" t="e">
        <f t="shared" si="58"/>
        <v>#DIV/0!</v>
      </c>
      <c r="Z69" s="96" t="e">
        <f t="shared" ref="Z69:Z74" si="66">IF(Y69&gt;=100%,"5%",IF(Y69&lt;100%,"3%"))</f>
        <v>#DIV/0!</v>
      </c>
      <c r="AA69" s="62"/>
      <c r="AB69" s="62"/>
      <c r="AC69" s="96" t="e">
        <f t="shared" si="60"/>
        <v>#DIV/0!</v>
      </c>
      <c r="AD69" s="96" t="e">
        <f>IF(AC69&gt;=100%,"5%",IF(AC69&lt;100%,"3%"))</f>
        <v>#DIV/0!</v>
      </c>
      <c r="AE69" s="62"/>
      <c r="AF69" s="62"/>
      <c r="AG69" s="96" t="e">
        <f t="shared" si="61"/>
        <v>#DIV/0!</v>
      </c>
      <c r="AH69" s="96" t="e">
        <f t="shared" ref="AH69:AH74" si="67">IF(AG69&gt;=100%,"6%",IF(AG69&lt;100%,"4%"))</f>
        <v>#DIV/0!</v>
      </c>
      <c r="AI69" s="62"/>
      <c r="AJ69" s="62"/>
      <c r="AK69" s="96" t="e">
        <f t="shared" ref="AK69:AK71" si="68">AJ69/AI69</f>
        <v>#DIV/0!</v>
      </c>
      <c r="AL69" s="96" t="e">
        <f t="shared" ref="AL69:AL73" si="69">IF(AK69&gt;=100%,"6%",IF(AK69&lt;100%,"4%"))</f>
        <v>#DIV/0!</v>
      </c>
      <c r="AM69" s="62">
        <v>2200</v>
      </c>
      <c r="AN69" s="62" t="e">
        <f t="shared" si="63"/>
        <v>#DIV/0!</v>
      </c>
      <c r="AO69" s="62">
        <f t="shared" si="42"/>
        <v>0</v>
      </c>
      <c r="AP69" s="62"/>
      <c r="AQ69" s="62" t="e">
        <f t="shared" si="43"/>
        <v>#DIV/0!</v>
      </c>
      <c r="AR69" s="62"/>
      <c r="AS69" s="61"/>
      <c r="AT69" s="61"/>
      <c r="AU69" s="61"/>
      <c r="AV69" s="62" t="e">
        <f t="shared" si="44"/>
        <v>#DIV/0!</v>
      </c>
      <c r="AW69" s="119" t="e">
        <f t="shared" si="64"/>
        <v>#DIV/0!</v>
      </c>
      <c r="AX69" s="131" t="s">
        <v>615</v>
      </c>
      <c r="AY69" s="61"/>
    </row>
    <row r="70" spans="1:51" s="1" customFormat="1" ht="15.95" hidden="1" customHeight="1">
      <c r="A70" s="135" t="s">
        <v>384</v>
      </c>
      <c r="B70" s="14" t="s">
        <v>385</v>
      </c>
      <c r="C70" s="14" t="s">
        <v>92</v>
      </c>
      <c r="D70" s="36" t="s">
        <v>386</v>
      </c>
      <c r="E70" s="22"/>
      <c r="F70" s="22"/>
      <c r="G70" s="17" t="s">
        <v>198</v>
      </c>
      <c r="H70" s="17"/>
      <c r="I70" s="14">
        <v>18916603130</v>
      </c>
      <c r="J70" s="60" t="s">
        <v>387</v>
      </c>
      <c r="K70" s="67" t="s">
        <v>388</v>
      </c>
      <c r="L70" s="67"/>
      <c r="M70" s="67"/>
      <c r="N70" s="62">
        <f t="shared" si="40"/>
        <v>0</v>
      </c>
      <c r="O70" s="69"/>
      <c r="P70" s="70"/>
      <c r="Q70" s="62"/>
      <c r="R70" s="99">
        <v>0.02</v>
      </c>
      <c r="S70" s="62"/>
      <c r="T70" s="62"/>
      <c r="U70" s="96" t="e">
        <f t="shared" si="57"/>
        <v>#DIV/0!</v>
      </c>
      <c r="V70" s="96">
        <v>0.1</v>
      </c>
      <c r="W70" s="62"/>
      <c r="X70" s="62"/>
      <c r="Y70" s="96" t="e">
        <f t="shared" si="58"/>
        <v>#DIV/0!</v>
      </c>
      <c r="Z70" s="96">
        <v>0.1</v>
      </c>
      <c r="AA70" s="62"/>
      <c r="AB70" s="62"/>
      <c r="AC70" s="96" t="e">
        <f t="shared" si="60"/>
        <v>#DIV/0!</v>
      </c>
      <c r="AD70" s="96">
        <v>0.1</v>
      </c>
      <c r="AE70" s="62"/>
      <c r="AF70" s="62"/>
      <c r="AG70" s="96" t="e">
        <f t="shared" si="61"/>
        <v>#DIV/0!</v>
      </c>
      <c r="AH70" s="96">
        <v>0.1</v>
      </c>
      <c r="AI70" s="62"/>
      <c r="AJ70" s="62"/>
      <c r="AK70" s="96" t="e">
        <f t="shared" si="68"/>
        <v>#DIV/0!</v>
      </c>
      <c r="AL70" s="96">
        <v>0.1</v>
      </c>
      <c r="AM70" s="62"/>
      <c r="AN70" s="62">
        <f t="shared" si="63"/>
        <v>0</v>
      </c>
      <c r="AO70" s="62">
        <f t="shared" si="42"/>
        <v>0</v>
      </c>
      <c r="AP70" s="62"/>
      <c r="AQ70" s="62">
        <f t="shared" si="43"/>
        <v>0</v>
      </c>
      <c r="AR70" s="62"/>
      <c r="AS70" s="67"/>
      <c r="AT70" s="67"/>
      <c r="AU70" s="67"/>
      <c r="AV70" s="62">
        <f t="shared" si="44"/>
        <v>0</v>
      </c>
      <c r="AW70" s="119" t="e">
        <f t="shared" si="64"/>
        <v>#DIV/0!</v>
      </c>
      <c r="AX70" s="128"/>
      <c r="AY70" s="122"/>
    </row>
    <row r="71" spans="1:51" s="1" customFormat="1" ht="39.950000000000003" customHeight="1">
      <c r="A71" s="213" t="s">
        <v>389</v>
      </c>
      <c r="B71" s="14" t="s">
        <v>390</v>
      </c>
      <c r="C71" s="67" t="s">
        <v>42</v>
      </c>
      <c r="D71" s="15" t="s">
        <v>391</v>
      </c>
      <c r="E71" s="22" t="s">
        <v>78</v>
      </c>
      <c r="F71" s="22" t="s">
        <v>392</v>
      </c>
      <c r="G71" s="17" t="s">
        <v>393</v>
      </c>
      <c r="H71" s="17"/>
      <c r="I71" s="14">
        <v>13386015660</v>
      </c>
      <c r="J71" s="60" t="s">
        <v>394</v>
      </c>
      <c r="K71" s="14" t="s">
        <v>395</v>
      </c>
      <c r="L71" s="14"/>
      <c r="M71" s="67"/>
      <c r="N71" s="62">
        <f t="shared" si="40"/>
        <v>0</v>
      </c>
      <c r="O71" s="231"/>
      <c r="P71" s="250"/>
      <c r="Q71" s="62"/>
      <c r="R71" s="99"/>
      <c r="S71" s="62"/>
      <c r="T71" s="62"/>
      <c r="U71" s="96" t="e">
        <f t="shared" si="57"/>
        <v>#DIV/0!</v>
      </c>
      <c r="V71" s="96" t="e">
        <f t="shared" si="65"/>
        <v>#DIV/0!</v>
      </c>
      <c r="W71" s="100"/>
      <c r="X71" s="62"/>
      <c r="Y71" s="96" t="e">
        <f t="shared" si="58"/>
        <v>#DIV/0!</v>
      </c>
      <c r="Z71" s="96" t="e">
        <f t="shared" si="66"/>
        <v>#DIV/0!</v>
      </c>
      <c r="AA71" s="62"/>
      <c r="AB71" s="62"/>
      <c r="AC71" s="96" t="e">
        <f t="shared" si="60"/>
        <v>#DIV/0!</v>
      </c>
      <c r="AD71" s="96">
        <v>0.04</v>
      </c>
      <c r="AE71" s="62"/>
      <c r="AF71" s="62"/>
      <c r="AG71" s="96" t="e">
        <f t="shared" si="61"/>
        <v>#DIV/0!</v>
      </c>
      <c r="AH71" s="96" t="e">
        <f t="shared" si="67"/>
        <v>#DIV/0!</v>
      </c>
      <c r="AI71" s="62"/>
      <c r="AJ71" s="62"/>
      <c r="AK71" s="96" t="e">
        <f t="shared" si="68"/>
        <v>#DIV/0!</v>
      </c>
      <c r="AL71" s="96" t="e">
        <f t="shared" si="69"/>
        <v>#DIV/0!</v>
      </c>
      <c r="AM71" s="62">
        <v>2200</v>
      </c>
      <c r="AN71" s="62">
        <f>P71*30%*2%</f>
        <v>0</v>
      </c>
      <c r="AO71" s="62">
        <f t="shared" si="42"/>
        <v>0</v>
      </c>
      <c r="AP71" s="62">
        <f>2200/22</f>
        <v>100</v>
      </c>
      <c r="AQ71" s="62">
        <f t="shared" si="43"/>
        <v>2200</v>
      </c>
      <c r="AR71" s="62"/>
      <c r="AS71" s="67"/>
      <c r="AT71" s="67">
        <v>10</v>
      </c>
      <c r="AU71" s="67"/>
      <c r="AV71" s="62">
        <f t="shared" si="44"/>
        <v>2190</v>
      </c>
      <c r="AW71" s="119" t="e">
        <f t="shared" si="64"/>
        <v>#DIV/0!</v>
      </c>
      <c r="AX71" s="131"/>
      <c r="AY71" s="67"/>
    </row>
    <row r="72" spans="1:51" s="1" customFormat="1" ht="39.950000000000003" customHeight="1">
      <c r="A72" s="213"/>
      <c r="B72" s="14" t="s">
        <v>396</v>
      </c>
      <c r="C72" s="67" t="s">
        <v>42</v>
      </c>
      <c r="D72" s="15" t="s">
        <v>43</v>
      </c>
      <c r="E72" s="22" t="s">
        <v>44</v>
      </c>
      <c r="F72" s="22" t="s">
        <v>45</v>
      </c>
      <c r="G72" s="17" t="s">
        <v>397</v>
      </c>
      <c r="H72" s="17"/>
      <c r="I72" s="14">
        <v>13671868405</v>
      </c>
      <c r="J72" s="60" t="s">
        <v>398</v>
      </c>
      <c r="K72" s="14" t="s">
        <v>399</v>
      </c>
      <c r="L72" s="14"/>
      <c r="M72" s="67"/>
      <c r="N72" s="62">
        <f t="shared" si="40"/>
        <v>0</v>
      </c>
      <c r="O72" s="232"/>
      <c r="P72" s="248"/>
      <c r="Q72" s="62"/>
      <c r="R72" s="99"/>
      <c r="S72" s="62"/>
      <c r="T72" s="62"/>
      <c r="U72" s="96" t="e">
        <f t="shared" si="57"/>
        <v>#DIV/0!</v>
      </c>
      <c r="V72" s="96" t="e">
        <f t="shared" si="65"/>
        <v>#DIV/0!</v>
      </c>
      <c r="W72" s="100"/>
      <c r="X72" s="62"/>
      <c r="Y72" s="96" t="e">
        <f t="shared" si="58"/>
        <v>#DIV/0!</v>
      </c>
      <c r="Z72" s="96" t="e">
        <f t="shared" si="66"/>
        <v>#DIV/0!</v>
      </c>
      <c r="AA72" s="62"/>
      <c r="AB72" s="62"/>
      <c r="AC72" s="96" t="e">
        <f t="shared" si="60"/>
        <v>#DIV/0!</v>
      </c>
      <c r="AD72" s="96">
        <v>0.04</v>
      </c>
      <c r="AE72" s="62"/>
      <c r="AF72" s="62"/>
      <c r="AG72" s="96" t="e">
        <f t="shared" si="61"/>
        <v>#DIV/0!</v>
      </c>
      <c r="AH72" s="96" t="e">
        <f t="shared" si="67"/>
        <v>#DIV/0!</v>
      </c>
      <c r="AI72" s="62"/>
      <c r="AJ72" s="62"/>
      <c r="AK72" s="96"/>
      <c r="AL72" s="96"/>
      <c r="AM72" s="62">
        <v>2200</v>
      </c>
      <c r="AN72" s="62" t="e">
        <f t="shared" ref="AN72:AN76" si="70">Q72*R72+T72*V72+X72*Z72+AB72*AD72+AF72*AH72+AJ72*AL72</f>
        <v>#DIV/0!</v>
      </c>
      <c r="AO72" s="62">
        <f t="shared" si="42"/>
        <v>0</v>
      </c>
      <c r="AP72" s="62">
        <v>146.666</v>
      </c>
      <c r="AQ72" s="62" t="e">
        <f t="shared" si="43"/>
        <v>#DIV/0!</v>
      </c>
      <c r="AR72" s="62"/>
      <c r="AS72" s="67"/>
      <c r="AT72" s="67"/>
      <c r="AU72" s="67"/>
      <c r="AV72" s="62" t="e">
        <f t="shared" si="44"/>
        <v>#DIV/0!</v>
      </c>
      <c r="AW72" s="119" t="e">
        <f t="shared" si="64"/>
        <v>#DIV/0!</v>
      </c>
      <c r="AX72" s="131"/>
      <c r="AY72" s="67"/>
    </row>
    <row r="73" spans="1:51" s="1" customFormat="1" ht="39.950000000000003" customHeight="1">
      <c r="A73" s="213"/>
      <c r="B73" s="136" t="s">
        <v>400</v>
      </c>
      <c r="C73" s="67" t="s">
        <v>42</v>
      </c>
      <c r="D73" s="15" t="s">
        <v>43</v>
      </c>
      <c r="E73" s="22" t="s">
        <v>52</v>
      </c>
      <c r="F73" s="22" t="s">
        <v>401</v>
      </c>
      <c r="G73" s="17" t="s">
        <v>402</v>
      </c>
      <c r="H73" s="17"/>
      <c r="I73" s="14">
        <v>15201950760</v>
      </c>
      <c r="J73" s="60" t="s">
        <v>403</v>
      </c>
      <c r="K73" s="14" t="s">
        <v>404</v>
      </c>
      <c r="L73" s="14"/>
      <c r="M73" s="67"/>
      <c r="N73" s="62">
        <f t="shared" si="40"/>
        <v>0</v>
      </c>
      <c r="O73" s="232"/>
      <c r="P73" s="248"/>
      <c r="Q73" s="62"/>
      <c r="R73" s="99"/>
      <c r="S73" s="62"/>
      <c r="T73" s="62"/>
      <c r="U73" s="96" t="e">
        <f t="shared" si="57"/>
        <v>#DIV/0!</v>
      </c>
      <c r="V73" s="96" t="e">
        <f t="shared" si="65"/>
        <v>#DIV/0!</v>
      </c>
      <c r="W73" s="100"/>
      <c r="X73" s="62"/>
      <c r="Y73" s="96" t="e">
        <f t="shared" si="58"/>
        <v>#DIV/0!</v>
      </c>
      <c r="Z73" s="96" t="e">
        <f t="shared" si="66"/>
        <v>#DIV/0!</v>
      </c>
      <c r="AA73" s="62"/>
      <c r="AB73" s="62"/>
      <c r="AC73" s="96" t="e">
        <f t="shared" si="60"/>
        <v>#DIV/0!</v>
      </c>
      <c r="AD73" s="96" t="e">
        <f t="shared" ref="AD73:AD76" si="71">IF(AC73&gt;=100%,"6%",IF(AC73&lt;100%,"4%"))</f>
        <v>#DIV/0!</v>
      </c>
      <c r="AE73" s="62"/>
      <c r="AF73" s="62"/>
      <c r="AG73" s="96" t="e">
        <f t="shared" si="61"/>
        <v>#DIV/0!</v>
      </c>
      <c r="AH73" s="96" t="e">
        <f t="shared" si="67"/>
        <v>#DIV/0!</v>
      </c>
      <c r="AI73" s="62"/>
      <c r="AJ73" s="62"/>
      <c r="AK73" s="96" t="e">
        <f t="shared" ref="AK73:AK78" si="72">AJ73/AI73</f>
        <v>#DIV/0!</v>
      </c>
      <c r="AL73" s="96" t="e">
        <f t="shared" si="69"/>
        <v>#DIV/0!</v>
      </c>
      <c r="AM73" s="62">
        <v>2200</v>
      </c>
      <c r="AN73" s="62" t="e">
        <f t="shared" si="70"/>
        <v>#DIV/0!</v>
      </c>
      <c r="AO73" s="62">
        <f t="shared" si="42"/>
        <v>0</v>
      </c>
      <c r="AP73" s="62">
        <v>84.615300000000005</v>
      </c>
      <c r="AQ73" s="62" t="e">
        <f t="shared" si="43"/>
        <v>#DIV/0!</v>
      </c>
      <c r="AR73" s="62"/>
      <c r="AS73" s="67">
        <v>410</v>
      </c>
      <c r="AT73" s="67">
        <v>10</v>
      </c>
      <c r="AU73" s="67"/>
      <c r="AV73" s="62" t="e">
        <f t="shared" si="44"/>
        <v>#DIV/0!</v>
      </c>
      <c r="AW73" s="119" t="e">
        <f t="shared" si="64"/>
        <v>#DIV/0!</v>
      </c>
      <c r="AX73" s="131"/>
      <c r="AY73" s="67"/>
    </row>
    <row r="74" spans="1:51" s="1" customFormat="1" ht="39.950000000000003" customHeight="1">
      <c r="A74" s="213"/>
      <c r="B74" s="136" t="s">
        <v>405</v>
      </c>
      <c r="C74" s="67" t="s">
        <v>42</v>
      </c>
      <c r="D74" s="15" t="s">
        <v>43</v>
      </c>
      <c r="E74" s="22" t="s">
        <v>44</v>
      </c>
      <c r="F74" s="22" t="s">
        <v>45</v>
      </c>
      <c r="G74" s="17" t="s">
        <v>105</v>
      </c>
      <c r="H74" s="17"/>
      <c r="I74" s="14">
        <v>17740813258</v>
      </c>
      <c r="J74" s="60" t="s">
        <v>406</v>
      </c>
      <c r="K74" s="14" t="s">
        <v>407</v>
      </c>
      <c r="L74" s="14"/>
      <c r="M74" s="67"/>
      <c r="N74" s="62">
        <f t="shared" si="40"/>
        <v>0</v>
      </c>
      <c r="O74" s="232"/>
      <c r="P74" s="248"/>
      <c r="Q74" s="62"/>
      <c r="R74" s="99"/>
      <c r="S74" s="62"/>
      <c r="T74" s="62"/>
      <c r="U74" s="96" t="e">
        <f t="shared" si="57"/>
        <v>#DIV/0!</v>
      </c>
      <c r="V74" s="96" t="e">
        <f t="shared" si="65"/>
        <v>#DIV/0!</v>
      </c>
      <c r="W74" s="100"/>
      <c r="X74" s="62"/>
      <c r="Y74" s="96" t="e">
        <f t="shared" si="58"/>
        <v>#DIV/0!</v>
      </c>
      <c r="Z74" s="96" t="e">
        <f t="shared" si="66"/>
        <v>#DIV/0!</v>
      </c>
      <c r="AA74" s="62"/>
      <c r="AB74" s="62"/>
      <c r="AC74" s="96" t="e">
        <f t="shared" si="60"/>
        <v>#DIV/0!</v>
      </c>
      <c r="AD74" s="96" t="e">
        <f t="shared" si="71"/>
        <v>#DIV/0!</v>
      </c>
      <c r="AE74" s="62"/>
      <c r="AF74" s="62"/>
      <c r="AG74" s="96" t="e">
        <f t="shared" si="61"/>
        <v>#DIV/0!</v>
      </c>
      <c r="AH74" s="96" t="e">
        <f t="shared" si="67"/>
        <v>#DIV/0!</v>
      </c>
      <c r="AI74" s="62"/>
      <c r="AJ74" s="62"/>
      <c r="AK74" s="96"/>
      <c r="AL74" s="96"/>
      <c r="AM74" s="62">
        <v>2200</v>
      </c>
      <c r="AN74" s="62" t="e">
        <f t="shared" si="70"/>
        <v>#DIV/0!</v>
      </c>
      <c r="AO74" s="62">
        <f t="shared" si="42"/>
        <v>0</v>
      </c>
      <c r="AP74" s="62">
        <v>146.666</v>
      </c>
      <c r="AQ74" s="62" t="e">
        <f t="shared" si="43"/>
        <v>#DIV/0!</v>
      </c>
      <c r="AR74" s="62"/>
      <c r="AS74" s="67"/>
      <c r="AT74" s="67"/>
      <c r="AU74" s="67"/>
      <c r="AV74" s="62" t="e">
        <f t="shared" si="44"/>
        <v>#DIV/0!</v>
      </c>
      <c r="AW74" s="119" t="e">
        <f t="shared" si="64"/>
        <v>#DIV/0!</v>
      </c>
      <c r="AX74" s="131"/>
      <c r="AY74" s="67"/>
    </row>
    <row r="75" spans="1:51" s="1" customFormat="1" ht="15.95" hidden="1" customHeight="1">
      <c r="A75" s="213"/>
      <c r="B75" s="136" t="s">
        <v>408</v>
      </c>
      <c r="C75" s="122" t="s">
        <v>409</v>
      </c>
      <c r="D75" s="15" t="s">
        <v>410</v>
      </c>
      <c r="E75" s="22" t="s">
        <v>44</v>
      </c>
      <c r="F75" s="22" t="s">
        <v>45</v>
      </c>
      <c r="G75" s="17" t="s">
        <v>221</v>
      </c>
      <c r="H75" s="17"/>
      <c r="I75" s="14">
        <v>13651852034</v>
      </c>
      <c r="J75" s="60" t="s">
        <v>411</v>
      </c>
      <c r="K75" s="14" t="s">
        <v>412</v>
      </c>
      <c r="L75" s="14"/>
      <c r="M75" s="67"/>
      <c r="N75" s="62">
        <f t="shared" si="40"/>
        <v>0</v>
      </c>
      <c r="O75" s="232"/>
      <c r="P75" s="248"/>
      <c r="Q75" s="62"/>
      <c r="R75" s="99"/>
      <c r="S75" s="62"/>
      <c r="T75" s="62"/>
      <c r="U75" s="96"/>
      <c r="V75" s="96"/>
      <c r="W75" s="62"/>
      <c r="X75" s="62"/>
      <c r="Y75" s="96"/>
      <c r="Z75" s="96"/>
      <c r="AA75" s="62"/>
      <c r="AB75" s="62"/>
      <c r="AC75" s="96"/>
      <c r="AD75" s="96"/>
      <c r="AE75" s="62"/>
      <c r="AF75" s="62"/>
      <c r="AG75" s="96" t="e">
        <f t="shared" si="61"/>
        <v>#DIV/0!</v>
      </c>
      <c r="AH75" s="96">
        <v>0.1</v>
      </c>
      <c r="AI75" s="62"/>
      <c r="AJ75" s="62"/>
      <c r="AK75" s="96"/>
      <c r="AL75" s="96"/>
      <c r="AM75" s="62"/>
      <c r="AN75" s="62">
        <f t="shared" si="70"/>
        <v>0</v>
      </c>
      <c r="AO75" s="62">
        <f t="shared" si="42"/>
        <v>0</v>
      </c>
      <c r="AP75" s="62">
        <v>146.666</v>
      </c>
      <c r="AQ75" s="62">
        <f t="shared" si="43"/>
        <v>0</v>
      </c>
      <c r="AR75" s="62"/>
      <c r="AS75" s="67"/>
      <c r="AT75" s="67"/>
      <c r="AU75" s="67"/>
      <c r="AV75" s="62">
        <f t="shared" si="44"/>
        <v>0</v>
      </c>
      <c r="AW75" s="119" t="e">
        <f t="shared" si="64"/>
        <v>#DIV/0!</v>
      </c>
      <c r="AX75" s="128"/>
      <c r="AY75" s="67"/>
    </row>
    <row r="76" spans="1:51" s="1" customFormat="1" ht="39.950000000000003" customHeight="1">
      <c r="A76" s="213"/>
      <c r="B76" s="136" t="s">
        <v>413</v>
      </c>
      <c r="C76" s="67" t="s">
        <v>42</v>
      </c>
      <c r="D76" s="15" t="s">
        <v>43</v>
      </c>
      <c r="E76" s="22" t="s">
        <v>52</v>
      </c>
      <c r="F76" s="22" t="s">
        <v>53</v>
      </c>
      <c r="G76" s="17" t="s">
        <v>414</v>
      </c>
      <c r="H76" s="17"/>
      <c r="I76" s="14">
        <v>13716172751</v>
      </c>
      <c r="J76" s="60" t="s">
        <v>415</v>
      </c>
      <c r="K76" s="14" t="s">
        <v>416</v>
      </c>
      <c r="L76" s="14"/>
      <c r="M76" s="67"/>
      <c r="N76" s="62">
        <f t="shared" si="40"/>
        <v>0</v>
      </c>
      <c r="O76" s="232"/>
      <c r="P76" s="248"/>
      <c r="Q76" s="62"/>
      <c r="R76" s="99">
        <v>0.02</v>
      </c>
      <c r="S76" s="62"/>
      <c r="T76" s="62"/>
      <c r="U76" s="96" t="e">
        <f t="shared" ref="U76:U85" si="73">T76/S76</f>
        <v>#DIV/0!</v>
      </c>
      <c r="V76" s="96" t="e">
        <f t="shared" ref="V76:V82" si="74">IF(U76&gt;=100%,"6%",IF(U76&lt;100%,"4%"))</f>
        <v>#DIV/0!</v>
      </c>
      <c r="W76" s="62"/>
      <c r="X76" s="62"/>
      <c r="Y76" s="96" t="e">
        <f t="shared" ref="Y76:Y85" si="75">X76/W76</f>
        <v>#DIV/0!</v>
      </c>
      <c r="Z76" s="96" t="e">
        <f t="shared" ref="Z76:Z82" si="76">IF(Y76&gt;=100%,"5%",IF(Y76&lt;100%,"3%"))</f>
        <v>#DIV/0!</v>
      </c>
      <c r="AA76" s="62"/>
      <c r="AB76" s="62"/>
      <c r="AC76" s="96" t="e">
        <f t="shared" ref="AC76:AC85" si="77">AB76/AA76</f>
        <v>#DIV/0!</v>
      </c>
      <c r="AD76" s="96" t="e">
        <f t="shared" si="71"/>
        <v>#DIV/0!</v>
      </c>
      <c r="AE76" s="62"/>
      <c r="AF76" s="62"/>
      <c r="AG76" s="96"/>
      <c r="AH76" s="96"/>
      <c r="AI76" s="62"/>
      <c r="AJ76" s="62"/>
      <c r="AK76" s="96" t="e">
        <f t="shared" si="72"/>
        <v>#DIV/0!</v>
      </c>
      <c r="AL76" s="96" t="e">
        <f>IF(AK76&gt;=100%,"6%",IF(AK76&lt;100%,"4%"))</f>
        <v>#DIV/0!</v>
      </c>
      <c r="AM76" s="62">
        <v>2200</v>
      </c>
      <c r="AN76" s="62" t="e">
        <f t="shared" si="70"/>
        <v>#DIV/0!</v>
      </c>
      <c r="AO76" s="62">
        <f t="shared" si="42"/>
        <v>0</v>
      </c>
      <c r="AP76" s="62"/>
      <c r="AQ76" s="62" t="e">
        <f t="shared" si="43"/>
        <v>#DIV/0!</v>
      </c>
      <c r="AR76" s="62"/>
      <c r="AS76" s="67"/>
      <c r="AT76" s="67"/>
      <c r="AU76" s="67"/>
      <c r="AV76" s="62" t="e">
        <f t="shared" si="44"/>
        <v>#DIV/0!</v>
      </c>
      <c r="AW76" s="119" t="e">
        <f t="shared" si="64"/>
        <v>#DIV/0!</v>
      </c>
      <c r="AX76" s="131"/>
      <c r="AY76" s="67"/>
    </row>
    <row r="77" spans="1:51" s="1" customFormat="1" ht="39.950000000000003" customHeight="1">
      <c r="A77" s="213"/>
      <c r="B77" s="136" t="s">
        <v>417</v>
      </c>
      <c r="C77" s="67" t="s">
        <v>418</v>
      </c>
      <c r="D77" s="15" t="s">
        <v>419</v>
      </c>
      <c r="E77" s="22" t="s">
        <v>52</v>
      </c>
      <c r="F77" s="22" t="s">
        <v>53</v>
      </c>
      <c r="G77" s="17" t="s">
        <v>420</v>
      </c>
      <c r="H77" s="17"/>
      <c r="I77" s="14">
        <v>18201979580</v>
      </c>
      <c r="J77" s="60" t="s">
        <v>421</v>
      </c>
      <c r="K77" s="14" t="s">
        <v>422</v>
      </c>
      <c r="L77" s="14"/>
      <c r="M77" s="67"/>
      <c r="N77" s="62">
        <f t="shared" si="40"/>
        <v>0</v>
      </c>
      <c r="O77" s="233"/>
      <c r="P77" s="249"/>
      <c r="Q77" s="62"/>
      <c r="R77" s="99"/>
      <c r="S77" s="62"/>
      <c r="T77" s="62"/>
      <c r="U77" s="96"/>
      <c r="V77" s="96"/>
      <c r="W77" s="62"/>
      <c r="X77" s="62"/>
      <c r="Y77" s="96"/>
      <c r="Z77" s="96"/>
      <c r="AA77" s="62"/>
      <c r="AB77" s="62"/>
      <c r="AC77" s="96"/>
      <c r="AD77" s="96"/>
      <c r="AE77" s="62"/>
      <c r="AF77" s="62"/>
      <c r="AG77" s="96"/>
      <c r="AH77" s="96"/>
      <c r="AI77" s="62"/>
      <c r="AJ77" s="62"/>
      <c r="AK77" s="96"/>
      <c r="AL77" s="96"/>
      <c r="AM77" s="62">
        <v>2200</v>
      </c>
      <c r="AN77" s="62"/>
      <c r="AO77" s="62">
        <f t="shared" si="42"/>
        <v>0</v>
      </c>
      <c r="AP77" s="62">
        <f>2200/26</f>
        <v>84.615384615384613</v>
      </c>
      <c r="AQ77" s="62">
        <f t="shared" si="43"/>
        <v>2200</v>
      </c>
      <c r="AR77" s="62"/>
      <c r="AS77" s="67"/>
      <c r="AT77" s="67"/>
      <c r="AU77" s="67"/>
      <c r="AV77" s="62">
        <f t="shared" si="44"/>
        <v>2200</v>
      </c>
      <c r="AW77" s="119" t="e">
        <f t="shared" si="64"/>
        <v>#DIV/0!</v>
      </c>
      <c r="AX77" s="131"/>
      <c r="AY77" s="67"/>
    </row>
    <row r="78" spans="1:51" s="1" customFormat="1" ht="15.95" customHeight="1">
      <c r="A78" s="213" t="s">
        <v>423</v>
      </c>
      <c r="B78" s="14" t="s">
        <v>424</v>
      </c>
      <c r="C78" s="67" t="s">
        <v>42</v>
      </c>
      <c r="D78" s="15" t="s">
        <v>43</v>
      </c>
      <c r="E78" s="22" t="s">
        <v>44</v>
      </c>
      <c r="F78" s="22" t="s">
        <v>45</v>
      </c>
      <c r="G78" s="17" t="s">
        <v>425</v>
      </c>
      <c r="H78" s="17"/>
      <c r="I78" s="14">
        <v>13641946960</v>
      </c>
      <c r="J78" s="60" t="s">
        <v>426</v>
      </c>
      <c r="K78" s="14" t="s">
        <v>427</v>
      </c>
      <c r="L78" s="14"/>
      <c r="M78" s="67"/>
      <c r="N78" s="62">
        <f t="shared" si="40"/>
        <v>0</v>
      </c>
      <c r="O78" s="224"/>
      <c r="P78" s="247"/>
      <c r="Q78" s="62"/>
      <c r="R78" s="99"/>
      <c r="S78" s="62"/>
      <c r="T78" s="62"/>
      <c r="U78" s="96"/>
      <c r="V78" s="96"/>
      <c r="W78" s="62"/>
      <c r="X78" s="62"/>
      <c r="Y78" s="96"/>
      <c r="Z78" s="96"/>
      <c r="AA78" s="62"/>
      <c r="AB78" s="62"/>
      <c r="AC78" s="96"/>
      <c r="AD78" s="96"/>
      <c r="AE78" s="62"/>
      <c r="AF78" s="62"/>
      <c r="AG78" s="96" t="e">
        <f t="shared" ref="AG78:AG84" si="78">AF78/AE78</f>
        <v>#DIV/0!</v>
      </c>
      <c r="AH78" s="96" t="e">
        <f t="shared" ref="AH78:AH82" si="79">IF(AG78&gt;=100%,"6%",IF(AG78&lt;100%,"4%"))</f>
        <v>#DIV/0!</v>
      </c>
      <c r="AI78" s="62"/>
      <c r="AJ78" s="62"/>
      <c r="AK78" s="96" t="e">
        <f t="shared" si="72"/>
        <v>#DIV/0!</v>
      </c>
      <c r="AL78" s="96" t="e">
        <f>IF(AK78&gt;=100%,"6%",IF(AK78&lt;100%,"4%"))</f>
        <v>#DIV/0!</v>
      </c>
      <c r="AM78" s="62">
        <v>2200</v>
      </c>
      <c r="AN78" s="62" t="e">
        <f t="shared" ref="AN78:AN87" si="80">Q78*R78+T78*V78+X78*Z78+AB78*AD78+AF78*AH78+AJ78*AL78</f>
        <v>#DIV/0!</v>
      </c>
      <c r="AO78" s="62">
        <f t="shared" si="42"/>
        <v>0</v>
      </c>
      <c r="AP78" s="62">
        <v>146.666</v>
      </c>
      <c r="AQ78" s="62" t="e">
        <f t="shared" si="43"/>
        <v>#DIV/0!</v>
      </c>
      <c r="AR78" s="62"/>
      <c r="AS78" s="67"/>
      <c r="AT78" s="67">
        <v>10</v>
      </c>
      <c r="AU78" s="67"/>
      <c r="AV78" s="62" t="e">
        <f t="shared" si="44"/>
        <v>#DIV/0!</v>
      </c>
      <c r="AW78" s="119" t="e">
        <f t="shared" si="64"/>
        <v>#DIV/0!</v>
      </c>
      <c r="AX78" s="128"/>
      <c r="AY78" s="67"/>
    </row>
    <row r="79" spans="1:51" s="1" customFormat="1" ht="15.95" customHeight="1">
      <c r="A79" s="213"/>
      <c r="B79" s="14" t="s">
        <v>428</v>
      </c>
      <c r="C79" s="67" t="s">
        <v>42</v>
      </c>
      <c r="D79" s="15" t="s">
        <v>43</v>
      </c>
      <c r="E79" s="22" t="s">
        <v>52</v>
      </c>
      <c r="F79" s="22" t="s">
        <v>53</v>
      </c>
      <c r="G79" s="17" t="s">
        <v>402</v>
      </c>
      <c r="H79" s="17"/>
      <c r="I79" s="14">
        <v>13516493495</v>
      </c>
      <c r="J79" s="60" t="s">
        <v>429</v>
      </c>
      <c r="K79" s="14" t="s">
        <v>430</v>
      </c>
      <c r="L79" s="14"/>
      <c r="M79" s="67"/>
      <c r="N79" s="62">
        <f t="shared" si="40"/>
        <v>0</v>
      </c>
      <c r="O79" s="224"/>
      <c r="P79" s="247"/>
      <c r="Q79" s="62"/>
      <c r="R79" s="99"/>
      <c r="S79" s="62"/>
      <c r="T79" s="62"/>
      <c r="U79" s="96" t="e">
        <f t="shared" si="73"/>
        <v>#DIV/0!</v>
      </c>
      <c r="V79" s="96" t="e">
        <f t="shared" si="74"/>
        <v>#DIV/0!</v>
      </c>
      <c r="W79" s="62"/>
      <c r="X79" s="62"/>
      <c r="Y79" s="96" t="e">
        <f t="shared" si="75"/>
        <v>#DIV/0!</v>
      </c>
      <c r="Z79" s="96" t="e">
        <f t="shared" si="76"/>
        <v>#DIV/0!</v>
      </c>
      <c r="AA79" s="62"/>
      <c r="AB79" s="62"/>
      <c r="AC79" s="96" t="e">
        <f t="shared" si="77"/>
        <v>#DIV/0!</v>
      </c>
      <c r="AD79" s="96" t="e">
        <f t="shared" ref="AD79:AD82" si="81">IF(AC79&gt;=100%,"6%",IF(AC79&lt;100%,"4%"))</f>
        <v>#DIV/0!</v>
      </c>
      <c r="AE79" s="62"/>
      <c r="AF79" s="62"/>
      <c r="AG79" s="96" t="e">
        <f t="shared" si="78"/>
        <v>#DIV/0!</v>
      </c>
      <c r="AH79" s="96" t="e">
        <f t="shared" si="79"/>
        <v>#DIV/0!</v>
      </c>
      <c r="AI79" s="62"/>
      <c r="AJ79" s="62"/>
      <c r="AK79" s="96"/>
      <c r="AL79" s="96"/>
      <c r="AM79" s="62">
        <v>2200</v>
      </c>
      <c r="AN79" s="62" t="e">
        <f t="shared" si="80"/>
        <v>#DIV/0!</v>
      </c>
      <c r="AO79" s="62">
        <f t="shared" si="42"/>
        <v>0</v>
      </c>
      <c r="AP79" s="62"/>
      <c r="AQ79" s="62" t="e">
        <f t="shared" si="43"/>
        <v>#DIV/0!</v>
      </c>
      <c r="AR79" s="62"/>
      <c r="AS79" s="67"/>
      <c r="AT79" s="67"/>
      <c r="AU79" s="67"/>
      <c r="AV79" s="62" t="e">
        <f t="shared" si="44"/>
        <v>#DIV/0!</v>
      </c>
      <c r="AW79" s="119" t="e">
        <f t="shared" si="64"/>
        <v>#DIV/0!</v>
      </c>
      <c r="AX79" s="128"/>
      <c r="AY79" s="67"/>
    </row>
    <row r="80" spans="1:51" s="1" customFormat="1" ht="15.95" customHeight="1">
      <c r="A80" s="213"/>
      <c r="B80" s="14" t="s">
        <v>431</v>
      </c>
      <c r="C80" s="67" t="s">
        <v>42</v>
      </c>
      <c r="D80" s="15" t="s">
        <v>43</v>
      </c>
      <c r="E80" s="22" t="s">
        <v>44</v>
      </c>
      <c r="F80" s="22" t="s">
        <v>45</v>
      </c>
      <c r="G80" s="17" t="s">
        <v>129</v>
      </c>
      <c r="H80" s="19"/>
      <c r="I80" s="14">
        <v>15000059091</v>
      </c>
      <c r="J80" s="60" t="s">
        <v>432</v>
      </c>
      <c r="K80" s="14" t="s">
        <v>433</v>
      </c>
      <c r="L80" s="14"/>
      <c r="M80" s="67"/>
      <c r="N80" s="62">
        <f t="shared" si="40"/>
        <v>0</v>
      </c>
      <c r="O80" s="224"/>
      <c r="P80" s="247"/>
      <c r="Q80" s="62"/>
      <c r="R80" s="99"/>
      <c r="S80" s="62"/>
      <c r="T80" s="62"/>
      <c r="U80" s="96"/>
      <c r="V80" s="96"/>
      <c r="W80" s="62"/>
      <c r="X80" s="62"/>
      <c r="Y80" s="96"/>
      <c r="Z80" s="96"/>
      <c r="AA80" s="62"/>
      <c r="AB80" s="62"/>
      <c r="AC80" s="96"/>
      <c r="AD80" s="96"/>
      <c r="AE80" s="62"/>
      <c r="AF80" s="62"/>
      <c r="AG80" s="96" t="e">
        <f t="shared" si="78"/>
        <v>#DIV/0!</v>
      </c>
      <c r="AH80" s="96" t="e">
        <f t="shared" si="79"/>
        <v>#DIV/0!</v>
      </c>
      <c r="AI80" s="62"/>
      <c r="AJ80" s="62"/>
      <c r="AK80" s="96"/>
      <c r="AL80" s="96"/>
      <c r="AM80" s="62">
        <v>2200</v>
      </c>
      <c r="AN80" s="62" t="e">
        <f t="shared" si="80"/>
        <v>#DIV/0!</v>
      </c>
      <c r="AO80" s="62">
        <f t="shared" si="42"/>
        <v>0</v>
      </c>
      <c r="AP80" s="62">
        <v>146.666</v>
      </c>
      <c r="AQ80" s="62" t="e">
        <f t="shared" si="43"/>
        <v>#DIV/0!</v>
      </c>
      <c r="AR80" s="62"/>
      <c r="AS80" s="67"/>
      <c r="AT80" s="67"/>
      <c r="AU80" s="67"/>
      <c r="AV80" s="62" t="e">
        <f t="shared" si="44"/>
        <v>#DIV/0!</v>
      </c>
      <c r="AW80" s="119" t="e">
        <f t="shared" si="64"/>
        <v>#DIV/0!</v>
      </c>
      <c r="AX80" s="128"/>
      <c r="AY80" s="122"/>
    </row>
    <row r="81" spans="1:51" s="1" customFormat="1" ht="15.95" customHeight="1">
      <c r="A81" s="213"/>
      <c r="B81" s="14" t="s">
        <v>434</v>
      </c>
      <c r="C81" s="67" t="s">
        <v>42</v>
      </c>
      <c r="D81" s="15" t="s">
        <v>43</v>
      </c>
      <c r="E81" s="22" t="s">
        <v>44</v>
      </c>
      <c r="F81" s="22" t="s">
        <v>45</v>
      </c>
      <c r="G81" s="17" t="s">
        <v>435</v>
      </c>
      <c r="H81" s="19"/>
      <c r="I81" s="14">
        <v>18627287591</v>
      </c>
      <c r="J81" s="60" t="s">
        <v>436</v>
      </c>
      <c r="K81" s="14" t="s">
        <v>437</v>
      </c>
      <c r="L81" s="14"/>
      <c r="M81" s="67"/>
      <c r="N81" s="62">
        <f t="shared" si="40"/>
        <v>0</v>
      </c>
      <c r="O81" s="224"/>
      <c r="P81" s="247"/>
      <c r="Q81" s="62"/>
      <c r="R81" s="99">
        <v>0.02</v>
      </c>
      <c r="S81" s="62"/>
      <c r="T81" s="62"/>
      <c r="U81" s="96" t="e">
        <f t="shared" si="73"/>
        <v>#DIV/0!</v>
      </c>
      <c r="V81" s="96" t="e">
        <f t="shared" si="74"/>
        <v>#DIV/0!</v>
      </c>
      <c r="W81" s="62"/>
      <c r="X81" s="62"/>
      <c r="Y81" s="96" t="e">
        <f t="shared" si="75"/>
        <v>#DIV/0!</v>
      </c>
      <c r="Z81" s="96" t="e">
        <f t="shared" si="76"/>
        <v>#DIV/0!</v>
      </c>
      <c r="AA81" s="62"/>
      <c r="AB81" s="62"/>
      <c r="AC81" s="96" t="e">
        <f t="shared" si="77"/>
        <v>#DIV/0!</v>
      </c>
      <c r="AD81" s="96" t="e">
        <f t="shared" si="81"/>
        <v>#DIV/0!</v>
      </c>
      <c r="AE81" s="62"/>
      <c r="AF81" s="62"/>
      <c r="AG81" s="96" t="e">
        <f t="shared" si="78"/>
        <v>#DIV/0!</v>
      </c>
      <c r="AH81" s="96" t="e">
        <f t="shared" si="79"/>
        <v>#DIV/0!</v>
      </c>
      <c r="AI81" s="62"/>
      <c r="AJ81" s="62"/>
      <c r="AK81" s="96"/>
      <c r="AL81" s="96"/>
      <c r="AM81" s="62">
        <v>2200</v>
      </c>
      <c r="AN81" s="62" t="e">
        <f t="shared" si="80"/>
        <v>#DIV/0!</v>
      </c>
      <c r="AO81" s="62">
        <f t="shared" si="42"/>
        <v>0</v>
      </c>
      <c r="AP81" s="62">
        <v>146.666</v>
      </c>
      <c r="AQ81" s="62" t="e">
        <f t="shared" si="43"/>
        <v>#DIV/0!</v>
      </c>
      <c r="AR81" s="62"/>
      <c r="AS81" s="67"/>
      <c r="AT81" s="67"/>
      <c r="AU81" s="67"/>
      <c r="AV81" s="62" t="e">
        <f t="shared" si="44"/>
        <v>#DIV/0!</v>
      </c>
      <c r="AW81" s="119" t="e">
        <f t="shared" si="64"/>
        <v>#DIV/0!</v>
      </c>
      <c r="AX81" s="128"/>
      <c r="AY81" s="122"/>
    </row>
    <row r="82" spans="1:51" s="1" customFormat="1" ht="15.95" customHeight="1">
      <c r="A82" s="213"/>
      <c r="B82" s="14" t="s">
        <v>438</v>
      </c>
      <c r="C82" s="67" t="s">
        <v>42</v>
      </c>
      <c r="D82" s="15" t="s">
        <v>43</v>
      </c>
      <c r="E82" s="22" t="s">
        <v>44</v>
      </c>
      <c r="F82" s="22" t="s">
        <v>45</v>
      </c>
      <c r="G82" s="17" t="s">
        <v>129</v>
      </c>
      <c r="H82" s="17"/>
      <c r="I82" s="14">
        <v>18305513219</v>
      </c>
      <c r="J82" s="60" t="s">
        <v>439</v>
      </c>
      <c r="K82" s="14" t="s">
        <v>440</v>
      </c>
      <c r="L82" s="14"/>
      <c r="M82" s="67"/>
      <c r="N82" s="62">
        <f t="shared" si="40"/>
        <v>0</v>
      </c>
      <c r="O82" s="224"/>
      <c r="P82" s="247"/>
      <c r="Q82" s="62"/>
      <c r="R82" s="99">
        <v>0.02</v>
      </c>
      <c r="S82" s="62"/>
      <c r="T82" s="62"/>
      <c r="U82" s="96" t="e">
        <f t="shared" si="73"/>
        <v>#DIV/0!</v>
      </c>
      <c r="V82" s="96" t="e">
        <f t="shared" si="74"/>
        <v>#DIV/0!</v>
      </c>
      <c r="W82" s="62"/>
      <c r="X82" s="62"/>
      <c r="Y82" s="96" t="e">
        <f t="shared" si="75"/>
        <v>#DIV/0!</v>
      </c>
      <c r="Z82" s="96" t="e">
        <f t="shared" si="76"/>
        <v>#DIV/0!</v>
      </c>
      <c r="AA82" s="62"/>
      <c r="AB82" s="62"/>
      <c r="AC82" s="96" t="e">
        <f t="shared" si="77"/>
        <v>#DIV/0!</v>
      </c>
      <c r="AD82" s="96" t="e">
        <f t="shared" si="81"/>
        <v>#DIV/0!</v>
      </c>
      <c r="AE82" s="62"/>
      <c r="AF82" s="62"/>
      <c r="AG82" s="96" t="e">
        <f t="shared" si="78"/>
        <v>#DIV/0!</v>
      </c>
      <c r="AH82" s="96" t="e">
        <f t="shared" si="79"/>
        <v>#DIV/0!</v>
      </c>
      <c r="AI82" s="62"/>
      <c r="AJ82" s="62"/>
      <c r="AK82" s="96"/>
      <c r="AL82" s="96"/>
      <c r="AM82" s="62">
        <v>2200</v>
      </c>
      <c r="AN82" s="62" t="e">
        <f t="shared" si="80"/>
        <v>#DIV/0!</v>
      </c>
      <c r="AO82" s="62">
        <f t="shared" si="42"/>
        <v>0</v>
      </c>
      <c r="AP82" s="62"/>
      <c r="AQ82" s="62" t="e">
        <f t="shared" si="43"/>
        <v>#DIV/0!</v>
      </c>
      <c r="AR82" s="62"/>
      <c r="AS82" s="67"/>
      <c r="AT82" s="67"/>
      <c r="AU82" s="67"/>
      <c r="AV82" s="62" t="e">
        <f t="shared" si="44"/>
        <v>#DIV/0!</v>
      </c>
      <c r="AW82" s="119" t="e">
        <f t="shared" si="64"/>
        <v>#DIV/0!</v>
      </c>
      <c r="AX82" s="128"/>
      <c r="AY82" s="67"/>
    </row>
    <row r="83" spans="1:51" s="1" customFormat="1" ht="15.95" hidden="1" customHeight="1">
      <c r="A83" s="137" t="s">
        <v>441</v>
      </c>
      <c r="B83" s="22" t="s">
        <v>442</v>
      </c>
      <c r="C83" s="22" t="s">
        <v>92</v>
      </c>
      <c r="D83" s="24" t="s">
        <v>443</v>
      </c>
      <c r="E83" s="22" t="s">
        <v>44</v>
      </c>
      <c r="F83" s="22"/>
      <c r="G83" s="17" t="s">
        <v>444</v>
      </c>
      <c r="H83" s="17"/>
      <c r="I83" s="14">
        <v>18721505985</v>
      </c>
      <c r="J83" s="60" t="s">
        <v>445</v>
      </c>
      <c r="K83" s="22" t="s">
        <v>446</v>
      </c>
      <c r="L83" s="22"/>
      <c r="M83" s="67"/>
      <c r="N83" s="62">
        <f t="shared" si="40"/>
        <v>0</v>
      </c>
      <c r="O83" s="62"/>
      <c r="P83" s="67"/>
      <c r="Q83" s="62"/>
      <c r="R83" s="99">
        <v>0.02</v>
      </c>
      <c r="S83" s="62"/>
      <c r="T83" s="62"/>
      <c r="U83" s="96" t="e">
        <f t="shared" si="73"/>
        <v>#DIV/0!</v>
      </c>
      <c r="V83" s="96">
        <v>0.1</v>
      </c>
      <c r="W83" s="62"/>
      <c r="X83" s="62"/>
      <c r="Y83" s="96" t="e">
        <f t="shared" si="75"/>
        <v>#DIV/0!</v>
      </c>
      <c r="Z83" s="96">
        <v>0.1</v>
      </c>
      <c r="AA83" s="62"/>
      <c r="AB83" s="62"/>
      <c r="AC83" s="96" t="e">
        <f t="shared" si="77"/>
        <v>#DIV/0!</v>
      </c>
      <c r="AD83" s="96">
        <v>0.1</v>
      </c>
      <c r="AE83" s="62"/>
      <c r="AF83" s="62"/>
      <c r="AG83" s="96" t="e">
        <f t="shared" si="78"/>
        <v>#DIV/0!</v>
      </c>
      <c r="AH83" s="96">
        <v>0.1</v>
      </c>
      <c r="AI83" s="62"/>
      <c r="AJ83" s="62"/>
      <c r="AK83" s="96" t="e">
        <f t="shared" ref="AK83:AK86" si="82">AJ83/AI83</f>
        <v>#DIV/0!</v>
      </c>
      <c r="AL83" s="96">
        <v>0.1</v>
      </c>
      <c r="AM83" s="62"/>
      <c r="AN83" s="62">
        <f t="shared" si="80"/>
        <v>0</v>
      </c>
      <c r="AO83" s="62">
        <f t="shared" si="42"/>
        <v>0</v>
      </c>
      <c r="AP83" s="62"/>
      <c r="AQ83" s="62">
        <f t="shared" si="43"/>
        <v>0</v>
      </c>
      <c r="AR83" s="62"/>
      <c r="AS83" s="67"/>
      <c r="AT83" s="67"/>
      <c r="AU83" s="67"/>
      <c r="AV83" s="62">
        <f t="shared" si="44"/>
        <v>0</v>
      </c>
      <c r="AW83" s="119" t="e">
        <f t="shared" si="64"/>
        <v>#DIV/0!</v>
      </c>
      <c r="AX83" s="128"/>
      <c r="AY83" s="67"/>
    </row>
    <row r="84" spans="1:51" s="1" customFormat="1" ht="15.95" customHeight="1">
      <c r="A84" s="138" t="s">
        <v>447</v>
      </c>
      <c r="B84" s="14" t="s">
        <v>448</v>
      </c>
      <c r="C84" s="14" t="s">
        <v>42</v>
      </c>
      <c r="D84" s="15" t="s">
        <v>43</v>
      </c>
      <c r="E84" s="22" t="s">
        <v>44</v>
      </c>
      <c r="F84" s="22" t="s">
        <v>449</v>
      </c>
      <c r="G84" s="53" t="s">
        <v>381</v>
      </c>
      <c r="H84" s="53"/>
      <c r="I84" s="14">
        <v>18701996979</v>
      </c>
      <c r="J84" s="60" t="s">
        <v>450</v>
      </c>
      <c r="K84" s="14" t="s">
        <v>451</v>
      </c>
      <c r="L84" s="14"/>
      <c r="M84" s="67"/>
      <c r="N84" s="62">
        <f t="shared" si="40"/>
        <v>0</v>
      </c>
      <c r="O84" s="101"/>
      <c r="P84" s="68"/>
      <c r="Q84" s="62"/>
      <c r="R84" s="99">
        <v>0.02</v>
      </c>
      <c r="S84" s="62"/>
      <c r="T84" s="62"/>
      <c r="U84" s="96" t="e">
        <f t="shared" si="73"/>
        <v>#DIV/0!</v>
      </c>
      <c r="V84" s="96" t="e">
        <f t="shared" ref="V84:V91" si="83">IF(U84&gt;=100%,"6%",IF(U84&lt;100%,"4%"))</f>
        <v>#DIV/0!</v>
      </c>
      <c r="W84" s="62"/>
      <c r="X84" s="62"/>
      <c r="Y84" s="96" t="e">
        <f t="shared" si="75"/>
        <v>#DIV/0!</v>
      </c>
      <c r="Z84" s="96" t="e">
        <f t="shared" ref="Z84:Z90" si="84">IF(Y84&gt;=100%,"5%",IF(Y84&lt;100%,"3%"))</f>
        <v>#DIV/0!</v>
      </c>
      <c r="AA84" s="62"/>
      <c r="AB84" s="62"/>
      <c r="AC84" s="96" t="e">
        <f t="shared" si="77"/>
        <v>#DIV/0!</v>
      </c>
      <c r="AD84" s="96">
        <v>0.04</v>
      </c>
      <c r="AE84" s="62"/>
      <c r="AF84" s="62"/>
      <c r="AG84" s="96" t="e">
        <f t="shared" si="78"/>
        <v>#DIV/0!</v>
      </c>
      <c r="AH84" s="96" t="e">
        <f>IF(AG84&gt;=100%,"6%",IF(AG84&lt;100%,"4%"))</f>
        <v>#DIV/0!</v>
      </c>
      <c r="AI84" s="62"/>
      <c r="AJ84" s="62"/>
      <c r="AK84" s="96" t="e">
        <f t="shared" si="82"/>
        <v>#DIV/0!</v>
      </c>
      <c r="AL84" s="96" t="e">
        <f>IF(AK84&gt;=100%,"6%",IF(AK84&lt;100%,"4%"))</f>
        <v>#DIV/0!</v>
      </c>
      <c r="AM84" s="62">
        <v>2200</v>
      </c>
      <c r="AN84" s="62" t="e">
        <f t="shared" si="80"/>
        <v>#DIV/0!</v>
      </c>
      <c r="AO84" s="62">
        <f t="shared" si="42"/>
        <v>0</v>
      </c>
      <c r="AP84" s="62">
        <v>146.666</v>
      </c>
      <c r="AQ84" s="62" t="e">
        <f t="shared" si="43"/>
        <v>#DIV/0!</v>
      </c>
      <c r="AR84" s="62"/>
      <c r="AS84" s="67"/>
      <c r="AT84" s="67"/>
      <c r="AU84" s="67"/>
      <c r="AV84" s="62" t="e">
        <f t="shared" si="44"/>
        <v>#DIV/0!</v>
      </c>
      <c r="AW84" s="119" t="e">
        <f t="shared" si="64"/>
        <v>#DIV/0!</v>
      </c>
      <c r="AX84" s="128"/>
      <c r="AY84" s="67"/>
    </row>
    <row r="85" spans="1:51" s="1" customFormat="1" ht="15.95" customHeight="1">
      <c r="A85" s="213" t="s">
        <v>452</v>
      </c>
      <c r="B85" s="14" t="s">
        <v>453</v>
      </c>
      <c r="C85" s="14" t="s">
        <v>42</v>
      </c>
      <c r="D85" s="24" t="s">
        <v>454</v>
      </c>
      <c r="E85" s="22" t="s">
        <v>44</v>
      </c>
      <c r="F85" s="22" t="s">
        <v>455</v>
      </c>
      <c r="G85" s="53" t="s">
        <v>117</v>
      </c>
      <c r="H85" s="17"/>
      <c r="I85" s="14">
        <v>13641629328</v>
      </c>
      <c r="J85" s="60" t="s">
        <v>456</v>
      </c>
      <c r="K85" s="22" t="s">
        <v>457</v>
      </c>
      <c r="L85" s="22"/>
      <c r="M85" s="67"/>
      <c r="N85" s="62">
        <f t="shared" si="40"/>
        <v>0</v>
      </c>
      <c r="O85" s="224"/>
      <c r="P85" s="247"/>
      <c r="Q85" s="62"/>
      <c r="R85" s="99">
        <v>0.02</v>
      </c>
      <c r="S85" s="62"/>
      <c r="T85" s="62"/>
      <c r="U85" s="96" t="e">
        <f t="shared" si="73"/>
        <v>#DIV/0!</v>
      </c>
      <c r="V85" s="96" t="e">
        <f t="shared" si="83"/>
        <v>#DIV/0!</v>
      </c>
      <c r="W85" s="62"/>
      <c r="X85" s="62"/>
      <c r="Y85" s="96" t="e">
        <f t="shared" si="75"/>
        <v>#DIV/0!</v>
      </c>
      <c r="Z85" s="96" t="e">
        <f t="shared" si="84"/>
        <v>#DIV/0!</v>
      </c>
      <c r="AA85" s="62"/>
      <c r="AB85" s="62"/>
      <c r="AC85" s="96" t="e">
        <f t="shared" si="77"/>
        <v>#DIV/0!</v>
      </c>
      <c r="AD85" s="96">
        <v>0.04</v>
      </c>
      <c r="AE85" s="62"/>
      <c r="AF85" s="62"/>
      <c r="AG85" s="96"/>
      <c r="AH85" s="96"/>
      <c r="AI85" s="62"/>
      <c r="AJ85" s="62"/>
      <c r="AK85" s="96"/>
      <c r="AL85" s="96"/>
      <c r="AM85" s="62">
        <v>2200</v>
      </c>
      <c r="AN85" s="62" t="e">
        <f t="shared" si="80"/>
        <v>#DIV/0!</v>
      </c>
      <c r="AO85" s="62">
        <f t="shared" si="42"/>
        <v>0</v>
      </c>
      <c r="AP85" s="62">
        <v>146.666</v>
      </c>
      <c r="AQ85" s="62" t="e">
        <f t="shared" si="43"/>
        <v>#DIV/0!</v>
      </c>
      <c r="AR85" s="62"/>
      <c r="AS85" s="67"/>
      <c r="AT85" s="67"/>
      <c r="AU85" s="67"/>
      <c r="AV85" s="62" t="e">
        <f t="shared" si="44"/>
        <v>#DIV/0!</v>
      </c>
      <c r="AW85" s="119" t="e">
        <f t="shared" si="64"/>
        <v>#DIV/0!</v>
      </c>
      <c r="AX85" s="128"/>
      <c r="AY85" s="122"/>
    </row>
    <row r="86" spans="1:51" s="1" customFormat="1" ht="15.95" hidden="1" customHeight="1">
      <c r="A86" s="213"/>
      <c r="B86" s="14" t="s">
        <v>458</v>
      </c>
      <c r="C86" s="14" t="s">
        <v>92</v>
      </c>
      <c r="D86" s="24" t="s">
        <v>459</v>
      </c>
      <c r="E86" s="22" t="s">
        <v>44</v>
      </c>
      <c r="F86" s="22"/>
      <c r="G86" s="53"/>
      <c r="H86" s="17"/>
      <c r="I86" s="14">
        <v>13917566095</v>
      </c>
      <c r="J86" s="60" t="s">
        <v>460</v>
      </c>
      <c r="K86" s="22" t="s">
        <v>461</v>
      </c>
      <c r="L86" s="22"/>
      <c r="M86" s="67"/>
      <c r="N86" s="62">
        <f t="shared" si="40"/>
        <v>0</v>
      </c>
      <c r="O86" s="224"/>
      <c r="P86" s="247"/>
      <c r="Q86" s="62"/>
      <c r="R86" s="99"/>
      <c r="S86" s="62"/>
      <c r="T86" s="62"/>
      <c r="U86" s="96"/>
      <c r="V86" s="96"/>
      <c r="W86" s="62"/>
      <c r="X86" s="62"/>
      <c r="Y86" s="96"/>
      <c r="Z86" s="96"/>
      <c r="AA86" s="62"/>
      <c r="AB86" s="62"/>
      <c r="AC86" s="96"/>
      <c r="AD86" s="96"/>
      <c r="AE86" s="62"/>
      <c r="AF86" s="62"/>
      <c r="AG86" s="96" t="e">
        <f t="shared" ref="AG86:AG90" si="85">AF86/AE86</f>
        <v>#DIV/0!</v>
      </c>
      <c r="AH86" s="96">
        <v>0.1</v>
      </c>
      <c r="AI86" s="62"/>
      <c r="AJ86" s="62"/>
      <c r="AK86" s="96" t="e">
        <f t="shared" si="82"/>
        <v>#DIV/0!</v>
      </c>
      <c r="AL86" s="96">
        <v>0.1</v>
      </c>
      <c r="AM86" s="62"/>
      <c r="AN86" s="62">
        <f t="shared" si="80"/>
        <v>0</v>
      </c>
      <c r="AO86" s="62">
        <f t="shared" si="42"/>
        <v>0</v>
      </c>
      <c r="AP86" s="62"/>
      <c r="AQ86" s="62">
        <f t="shared" si="43"/>
        <v>0</v>
      </c>
      <c r="AR86" s="62"/>
      <c r="AS86" s="67"/>
      <c r="AT86" s="67"/>
      <c r="AU86" s="67"/>
      <c r="AV86" s="62">
        <f t="shared" si="44"/>
        <v>0</v>
      </c>
      <c r="AW86" s="119" t="e">
        <f t="shared" si="64"/>
        <v>#DIV/0!</v>
      </c>
      <c r="AX86" s="128"/>
      <c r="AY86" s="67"/>
    </row>
    <row r="87" spans="1:51" s="1" customFormat="1" ht="15.95" hidden="1" customHeight="1">
      <c r="A87" s="213" t="s">
        <v>462</v>
      </c>
      <c r="B87" s="14" t="s">
        <v>463</v>
      </c>
      <c r="C87" s="14" t="s">
        <v>92</v>
      </c>
      <c r="D87" s="24" t="s">
        <v>464</v>
      </c>
      <c r="E87" s="22" t="s">
        <v>44</v>
      </c>
      <c r="F87" s="22"/>
      <c r="G87" s="17"/>
      <c r="H87" s="17"/>
      <c r="I87" s="14">
        <v>13482037881</v>
      </c>
      <c r="J87" s="60" t="s">
        <v>465</v>
      </c>
      <c r="K87" s="22" t="s">
        <v>466</v>
      </c>
      <c r="L87" s="22"/>
      <c r="M87" s="67"/>
      <c r="N87" s="62">
        <f t="shared" si="40"/>
        <v>0</v>
      </c>
      <c r="O87" s="225"/>
      <c r="P87" s="240"/>
      <c r="Q87" s="62"/>
      <c r="R87" s="99">
        <v>0.02</v>
      </c>
      <c r="S87" s="62"/>
      <c r="T87" s="62"/>
      <c r="U87" s="96" t="e">
        <f t="shared" ref="U87:U91" si="86">T87/S87</f>
        <v>#DIV/0!</v>
      </c>
      <c r="V87" s="96">
        <v>0.08</v>
      </c>
      <c r="W87" s="62"/>
      <c r="X87" s="62"/>
      <c r="Y87" s="96" t="e">
        <f t="shared" ref="Y87:Y90" si="87">X87/W87</f>
        <v>#DIV/0!</v>
      </c>
      <c r="Z87" s="96">
        <v>0.08</v>
      </c>
      <c r="AA87" s="62"/>
      <c r="AB87" s="62"/>
      <c r="AC87" s="96" t="e">
        <f t="shared" ref="AC87:AC91" si="88">AB87/AA87</f>
        <v>#DIV/0!</v>
      </c>
      <c r="AD87" s="96">
        <v>0.08</v>
      </c>
      <c r="AE87" s="62"/>
      <c r="AF87" s="62"/>
      <c r="AG87" s="96" t="e">
        <f t="shared" si="85"/>
        <v>#DIV/0!</v>
      </c>
      <c r="AH87" s="96">
        <v>0.08</v>
      </c>
      <c r="AI87" s="62"/>
      <c r="AJ87" s="62"/>
      <c r="AK87" s="96"/>
      <c r="AL87" s="96"/>
      <c r="AM87" s="62"/>
      <c r="AN87" s="62">
        <f t="shared" si="80"/>
        <v>0</v>
      </c>
      <c r="AO87" s="62">
        <f t="shared" si="42"/>
        <v>0</v>
      </c>
      <c r="AP87" s="62"/>
      <c r="AQ87" s="62">
        <f t="shared" si="43"/>
        <v>0</v>
      </c>
      <c r="AR87" s="62"/>
      <c r="AS87" s="67"/>
      <c r="AT87" s="67"/>
      <c r="AU87" s="67"/>
      <c r="AV87" s="62">
        <f t="shared" si="44"/>
        <v>0</v>
      </c>
      <c r="AW87" s="119" t="e">
        <f t="shared" si="64"/>
        <v>#DIV/0!</v>
      </c>
      <c r="AX87" s="128"/>
      <c r="AY87" s="67"/>
    </row>
    <row r="88" spans="1:51" s="1" customFormat="1" ht="15.95" customHeight="1">
      <c r="A88" s="213"/>
      <c r="B88" s="31" t="s">
        <v>467</v>
      </c>
      <c r="C88" s="14" t="s">
        <v>42</v>
      </c>
      <c r="D88" s="15" t="s">
        <v>468</v>
      </c>
      <c r="E88" s="22" t="s">
        <v>44</v>
      </c>
      <c r="F88" s="22" t="s">
        <v>45</v>
      </c>
      <c r="G88" s="17" t="s">
        <v>469</v>
      </c>
      <c r="H88" s="31"/>
      <c r="I88" s="31">
        <v>13917063058</v>
      </c>
      <c r="J88" s="176" t="s">
        <v>470</v>
      </c>
      <c r="K88" s="31" t="s">
        <v>471</v>
      </c>
      <c r="L88" s="31"/>
      <c r="M88" s="31"/>
      <c r="N88" s="62">
        <f t="shared" si="40"/>
        <v>0</v>
      </c>
      <c r="O88" s="226"/>
      <c r="P88" s="24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96" t="e">
        <f>AJ88/AI88</f>
        <v>#DIV/0!</v>
      </c>
      <c r="AL88" s="96" t="e">
        <f>IF(AK88&gt;=100%,"6%",IF(AK88&lt;100%,"4%"))</f>
        <v>#DIV/0!</v>
      </c>
      <c r="AM88" s="31">
        <v>2200</v>
      </c>
      <c r="AN88" s="62"/>
      <c r="AO88" s="62">
        <f t="shared" si="42"/>
        <v>0</v>
      </c>
      <c r="AP88" s="78">
        <f>2200/15</f>
        <v>146.66666666666666</v>
      </c>
      <c r="AQ88" s="62">
        <f t="shared" si="43"/>
        <v>2200</v>
      </c>
      <c r="AR88" s="31"/>
      <c r="AS88" s="31"/>
      <c r="AT88" s="31"/>
      <c r="AU88" s="31"/>
      <c r="AV88" s="62">
        <f t="shared" si="44"/>
        <v>2200</v>
      </c>
      <c r="AW88" s="119" t="e">
        <f t="shared" si="64"/>
        <v>#DIV/0!</v>
      </c>
      <c r="AX88" s="128"/>
      <c r="AY88" s="31"/>
    </row>
    <row r="89" spans="1:51" s="2" customFormat="1" ht="15.95" customHeight="1">
      <c r="A89" s="214" t="s">
        <v>472</v>
      </c>
      <c r="B89" s="14" t="s">
        <v>473</v>
      </c>
      <c r="C89" s="14" t="s">
        <v>42</v>
      </c>
      <c r="D89" s="15" t="s">
        <v>43</v>
      </c>
      <c r="E89" s="16" t="s">
        <v>44</v>
      </c>
      <c r="F89" s="139" t="s">
        <v>372</v>
      </c>
      <c r="G89" s="50"/>
      <c r="H89" s="17"/>
      <c r="I89" s="83">
        <v>18221018330</v>
      </c>
      <c r="J89" s="60" t="s">
        <v>474</v>
      </c>
      <c r="K89" s="14" t="s">
        <v>475</v>
      </c>
      <c r="L89" s="16"/>
      <c r="M89" s="61"/>
      <c r="N89" s="62">
        <f t="shared" si="40"/>
        <v>0</v>
      </c>
      <c r="O89" s="225"/>
      <c r="P89" s="243"/>
      <c r="Q89" s="62"/>
      <c r="R89" s="95">
        <v>0.02</v>
      </c>
      <c r="S89" s="62"/>
      <c r="T89" s="62"/>
      <c r="U89" s="96" t="e">
        <f t="shared" si="86"/>
        <v>#DIV/0!</v>
      </c>
      <c r="V89" s="96" t="e">
        <f t="shared" si="83"/>
        <v>#DIV/0!</v>
      </c>
      <c r="W89" s="62"/>
      <c r="X89" s="62"/>
      <c r="Y89" s="96" t="e">
        <f t="shared" si="87"/>
        <v>#DIV/0!</v>
      </c>
      <c r="Z89" s="96" t="e">
        <f t="shared" si="84"/>
        <v>#DIV/0!</v>
      </c>
      <c r="AA89" s="62"/>
      <c r="AB89" s="62"/>
      <c r="AC89" s="96"/>
      <c r="AD89" s="96"/>
      <c r="AE89" s="62"/>
      <c r="AF89" s="62"/>
      <c r="AG89" s="96" t="e">
        <f t="shared" si="85"/>
        <v>#DIV/0!</v>
      </c>
      <c r="AH89" s="96" t="e">
        <f>IF(AG89&gt;=100%,"6%",IF(AG89&lt;100%,"4%"))</f>
        <v>#DIV/0!</v>
      </c>
      <c r="AI89" s="62"/>
      <c r="AJ89" s="62"/>
      <c r="AK89" s="96"/>
      <c r="AL89" s="96"/>
      <c r="AM89" s="62">
        <v>2200</v>
      </c>
      <c r="AN89" s="62" t="e">
        <f t="shared" ref="AN89:AN92" si="89">Q89*R89+T89*V89+X89*Z89+AB89*AD89+AF89*AH89+AJ89*AL89</f>
        <v>#DIV/0!</v>
      </c>
      <c r="AO89" s="62">
        <f t="shared" si="42"/>
        <v>0</v>
      </c>
      <c r="AP89" s="62"/>
      <c r="AQ89" s="62" t="e">
        <f t="shared" si="43"/>
        <v>#DIV/0!</v>
      </c>
      <c r="AR89" s="62"/>
      <c r="AS89" s="61"/>
      <c r="AT89" s="61"/>
      <c r="AU89" s="61"/>
      <c r="AV89" s="62" t="e">
        <f t="shared" si="44"/>
        <v>#DIV/0!</v>
      </c>
      <c r="AW89" s="168" t="e">
        <f t="shared" si="64"/>
        <v>#DIV/0!</v>
      </c>
      <c r="AX89" s="133"/>
      <c r="AY89" s="61"/>
    </row>
    <row r="90" spans="1:51" s="2" customFormat="1" ht="15.95" customHeight="1">
      <c r="A90" s="215"/>
      <c r="B90" s="14" t="s">
        <v>476</v>
      </c>
      <c r="C90" s="14" t="s">
        <v>42</v>
      </c>
      <c r="D90" s="15" t="s">
        <v>43</v>
      </c>
      <c r="E90" s="16" t="s">
        <v>44</v>
      </c>
      <c r="F90" s="139" t="s">
        <v>372</v>
      </c>
      <c r="G90" s="50"/>
      <c r="H90" s="17"/>
      <c r="I90" s="83">
        <v>13761460458</v>
      </c>
      <c r="J90" s="60" t="s">
        <v>477</v>
      </c>
      <c r="K90" s="14" t="s">
        <v>478</v>
      </c>
      <c r="L90" s="16"/>
      <c r="M90" s="61"/>
      <c r="N90" s="62">
        <f t="shared" si="40"/>
        <v>0</v>
      </c>
      <c r="O90" s="230"/>
      <c r="P90" s="244"/>
      <c r="Q90" s="62"/>
      <c r="R90" s="95">
        <v>0.02</v>
      </c>
      <c r="S90" s="62"/>
      <c r="T90" s="62"/>
      <c r="U90" s="96" t="e">
        <f t="shared" si="86"/>
        <v>#DIV/0!</v>
      </c>
      <c r="V90" s="96" t="e">
        <f t="shared" si="83"/>
        <v>#DIV/0!</v>
      </c>
      <c r="W90" s="62"/>
      <c r="X90" s="62"/>
      <c r="Y90" s="96" t="e">
        <f t="shared" si="87"/>
        <v>#DIV/0!</v>
      </c>
      <c r="Z90" s="96" t="e">
        <f t="shared" si="84"/>
        <v>#DIV/0!</v>
      </c>
      <c r="AA90" s="62"/>
      <c r="AB90" s="62"/>
      <c r="AC90" s="96" t="e">
        <f t="shared" si="88"/>
        <v>#DIV/0!</v>
      </c>
      <c r="AD90" s="96" t="e">
        <f>IF(AC90&gt;=100%,"5%",IF(AC90&lt;100%,"3%"))</f>
        <v>#DIV/0!</v>
      </c>
      <c r="AE90" s="62"/>
      <c r="AF90" s="62"/>
      <c r="AG90" s="96" t="e">
        <f t="shared" si="85"/>
        <v>#DIV/0!</v>
      </c>
      <c r="AH90" s="96" t="e">
        <f>IF(AG90&gt;=100%,"6%",IF(AG90&lt;100%,"4%"))</f>
        <v>#DIV/0!</v>
      </c>
      <c r="AI90" s="62"/>
      <c r="AJ90" s="62"/>
      <c r="AK90" s="96"/>
      <c r="AL90" s="96"/>
      <c r="AM90" s="62">
        <v>2200</v>
      </c>
      <c r="AN90" s="62" t="e">
        <f t="shared" si="89"/>
        <v>#DIV/0!</v>
      </c>
      <c r="AO90" s="62">
        <f t="shared" si="42"/>
        <v>0</v>
      </c>
      <c r="AP90" s="62"/>
      <c r="AQ90" s="62" t="e">
        <f t="shared" si="43"/>
        <v>#DIV/0!</v>
      </c>
      <c r="AR90" s="62"/>
      <c r="AS90" s="61"/>
      <c r="AT90" s="61"/>
      <c r="AU90" s="61"/>
      <c r="AV90" s="62" t="e">
        <f t="shared" si="44"/>
        <v>#DIV/0!</v>
      </c>
      <c r="AW90" s="168" t="e">
        <f t="shared" si="64"/>
        <v>#DIV/0!</v>
      </c>
      <c r="AX90" s="133"/>
      <c r="AY90" s="61"/>
    </row>
    <row r="91" spans="1:51" s="2" customFormat="1" ht="15.95" customHeight="1">
      <c r="A91" s="215"/>
      <c r="B91" s="140" t="s">
        <v>479</v>
      </c>
      <c r="C91" s="14" t="s">
        <v>42</v>
      </c>
      <c r="D91" s="15" t="s">
        <v>480</v>
      </c>
      <c r="E91" s="16" t="s">
        <v>78</v>
      </c>
      <c r="F91" s="22" t="s">
        <v>53</v>
      </c>
      <c r="G91" s="50" t="s">
        <v>204</v>
      </c>
      <c r="H91" s="17"/>
      <c r="I91" s="83">
        <v>13501947449</v>
      </c>
      <c r="J91" s="60" t="s">
        <v>481</v>
      </c>
      <c r="K91" s="14" t="s">
        <v>482</v>
      </c>
      <c r="L91" s="16"/>
      <c r="M91" s="61"/>
      <c r="N91" s="62">
        <f t="shared" si="40"/>
        <v>0</v>
      </c>
      <c r="O91" s="230"/>
      <c r="P91" s="244"/>
      <c r="Q91" s="62"/>
      <c r="R91" s="95"/>
      <c r="S91" s="62"/>
      <c r="T91" s="62"/>
      <c r="U91" s="96" t="e">
        <f t="shared" si="86"/>
        <v>#DIV/0!</v>
      </c>
      <c r="V91" s="96" t="e">
        <f t="shared" si="83"/>
        <v>#DIV/0!</v>
      </c>
      <c r="W91" s="62"/>
      <c r="X91" s="62"/>
      <c r="Y91" s="96"/>
      <c r="Z91" s="96"/>
      <c r="AA91" s="62"/>
      <c r="AB91" s="62"/>
      <c r="AC91" s="96" t="e">
        <f t="shared" si="88"/>
        <v>#DIV/0!</v>
      </c>
      <c r="AD91" s="96" t="e">
        <f>IF(AC91&gt;=100%,"5%",IF(AC91&lt;100%,"3%"))</f>
        <v>#DIV/0!</v>
      </c>
      <c r="AE91" s="62"/>
      <c r="AF91" s="62"/>
      <c r="AG91" s="96"/>
      <c r="AH91" s="96"/>
      <c r="AI91" s="62"/>
      <c r="AJ91" s="62"/>
      <c r="AK91" s="96"/>
      <c r="AL91" s="96"/>
      <c r="AM91" s="62">
        <v>2300</v>
      </c>
      <c r="AN91" s="62" t="e">
        <f t="shared" si="89"/>
        <v>#DIV/0!</v>
      </c>
      <c r="AO91" s="62">
        <f t="shared" si="42"/>
        <v>0</v>
      </c>
      <c r="AP91" s="62"/>
      <c r="AQ91" s="62" t="e">
        <f t="shared" si="43"/>
        <v>#DIV/0!</v>
      </c>
      <c r="AR91" s="62"/>
      <c r="AS91" s="61"/>
      <c r="AT91" s="61"/>
      <c r="AU91" s="61"/>
      <c r="AV91" s="62" t="e">
        <f t="shared" si="44"/>
        <v>#DIV/0!</v>
      </c>
      <c r="AW91" s="168" t="e">
        <f t="shared" si="64"/>
        <v>#DIV/0!</v>
      </c>
      <c r="AX91" s="169"/>
      <c r="AY91" s="61"/>
    </row>
    <row r="92" spans="1:51" s="2" customFormat="1" ht="15.95" hidden="1" customHeight="1">
      <c r="A92" s="216"/>
      <c r="B92" s="140" t="s">
        <v>483</v>
      </c>
      <c r="C92" s="14" t="s">
        <v>92</v>
      </c>
      <c r="D92" s="24" t="s">
        <v>484</v>
      </c>
      <c r="E92" s="16" t="s">
        <v>78</v>
      </c>
      <c r="F92" s="139" t="s">
        <v>372</v>
      </c>
      <c r="G92" s="50" t="s">
        <v>485</v>
      </c>
      <c r="H92" s="17"/>
      <c r="I92" s="83">
        <v>17521185542</v>
      </c>
      <c r="J92" s="60" t="s">
        <v>486</v>
      </c>
      <c r="K92" s="14" t="s">
        <v>487</v>
      </c>
      <c r="L92" s="16"/>
      <c r="M92" s="61"/>
      <c r="N92" s="62">
        <f t="shared" si="40"/>
        <v>0</v>
      </c>
      <c r="O92" s="230"/>
      <c r="P92" s="244"/>
      <c r="Q92" s="62"/>
      <c r="R92" s="95"/>
      <c r="S92" s="62"/>
      <c r="T92" s="62"/>
      <c r="U92" s="96"/>
      <c r="V92" s="96"/>
      <c r="W92" s="62"/>
      <c r="X92" s="62"/>
      <c r="Y92" s="96"/>
      <c r="Z92" s="96"/>
      <c r="AA92" s="62"/>
      <c r="AB92" s="62"/>
      <c r="AC92" s="96"/>
      <c r="AD92" s="96"/>
      <c r="AE92" s="62"/>
      <c r="AF92" s="62"/>
      <c r="AG92" s="96"/>
      <c r="AH92" s="96"/>
      <c r="AI92" s="62"/>
      <c r="AJ92" s="62"/>
      <c r="AK92" s="96" t="e">
        <f>AJ92/AI92</f>
        <v>#DIV/0!</v>
      </c>
      <c r="AL92" s="96">
        <v>0.1</v>
      </c>
      <c r="AM92" s="62"/>
      <c r="AN92" s="62">
        <f t="shared" si="89"/>
        <v>0</v>
      </c>
      <c r="AO92" s="62">
        <f t="shared" si="42"/>
        <v>0</v>
      </c>
      <c r="AP92" s="62"/>
      <c r="AQ92" s="62">
        <f t="shared" si="43"/>
        <v>0</v>
      </c>
      <c r="AR92" s="62"/>
      <c r="AS92" s="61"/>
      <c r="AT92" s="61"/>
      <c r="AU92" s="61"/>
      <c r="AV92" s="62">
        <f t="shared" si="44"/>
        <v>0</v>
      </c>
      <c r="AW92" s="168" t="e">
        <f t="shared" si="64"/>
        <v>#DIV/0!</v>
      </c>
      <c r="AX92" s="123"/>
      <c r="AY92" s="61"/>
    </row>
    <row r="93" spans="1:51" s="2" customFormat="1" ht="15.95" customHeight="1">
      <c r="A93" s="214" t="s">
        <v>488</v>
      </c>
      <c r="B93" s="132" t="s">
        <v>489</v>
      </c>
      <c r="C93" s="132" t="s">
        <v>42</v>
      </c>
      <c r="D93" s="141" t="s">
        <v>490</v>
      </c>
      <c r="E93" s="22" t="s">
        <v>78</v>
      </c>
      <c r="F93" s="22" t="s">
        <v>192</v>
      </c>
      <c r="G93" s="142" t="s">
        <v>491</v>
      </c>
      <c r="H93" s="17"/>
      <c r="I93" s="14">
        <v>13611681182</v>
      </c>
      <c r="J93" s="175" t="s">
        <v>492</v>
      </c>
      <c r="K93" s="14" t="s">
        <v>493</v>
      </c>
      <c r="L93" s="132"/>
      <c r="M93" s="132"/>
      <c r="N93" s="62">
        <f t="shared" si="40"/>
        <v>0</v>
      </c>
      <c r="O93" s="234"/>
      <c r="P93" s="251"/>
      <c r="Q93" s="161"/>
      <c r="R93" s="162"/>
      <c r="S93" s="161"/>
      <c r="T93" s="161"/>
      <c r="U93" s="162"/>
      <c r="V93" s="162"/>
      <c r="W93" s="161"/>
      <c r="X93" s="161"/>
      <c r="Y93" s="162"/>
      <c r="Z93" s="162"/>
      <c r="AA93" s="161"/>
      <c r="AB93" s="161"/>
      <c r="AC93" s="162"/>
      <c r="AD93" s="162"/>
      <c r="AE93" s="161"/>
      <c r="AF93" s="161"/>
      <c r="AG93" s="162"/>
      <c r="AH93" s="162"/>
      <c r="AI93" s="161"/>
      <c r="AJ93" s="161"/>
      <c r="AK93" s="162"/>
      <c r="AL93" s="162"/>
      <c r="AM93" s="161">
        <v>2300</v>
      </c>
      <c r="AN93" s="62"/>
      <c r="AO93" s="62">
        <f t="shared" si="42"/>
        <v>0</v>
      </c>
      <c r="AP93" s="167">
        <f>2300/22</f>
        <v>104.54545454545455</v>
      </c>
      <c r="AQ93" s="62">
        <f t="shared" si="43"/>
        <v>2300</v>
      </c>
      <c r="AR93" s="167"/>
      <c r="AS93" s="167"/>
      <c r="AT93" s="100"/>
      <c r="AU93" s="100"/>
      <c r="AV93" s="62">
        <f t="shared" si="44"/>
        <v>2300</v>
      </c>
      <c r="AW93" s="168" t="e">
        <f t="shared" si="64"/>
        <v>#DIV/0!</v>
      </c>
      <c r="AX93" s="170"/>
      <c r="AY93" s="67"/>
    </row>
    <row r="94" spans="1:51" s="2" customFormat="1" ht="15.95" hidden="1" customHeight="1">
      <c r="A94" s="215"/>
      <c r="B94" s="14" t="s">
        <v>494</v>
      </c>
      <c r="C94" s="14" t="s">
        <v>92</v>
      </c>
      <c r="D94" s="141" t="s">
        <v>495</v>
      </c>
      <c r="E94" s="16" t="s">
        <v>44</v>
      </c>
      <c r="F94" s="56" t="s">
        <v>137</v>
      </c>
      <c r="G94" s="50" t="s">
        <v>496</v>
      </c>
      <c r="H94" s="17"/>
      <c r="I94" s="83">
        <v>13816913819</v>
      </c>
      <c r="J94" s="60" t="s">
        <v>497</v>
      </c>
      <c r="K94" s="16" t="s">
        <v>498</v>
      </c>
      <c r="L94" s="16"/>
      <c r="M94" s="16"/>
      <c r="N94" s="62">
        <f t="shared" si="40"/>
        <v>0</v>
      </c>
      <c r="O94" s="235"/>
      <c r="P94" s="252"/>
      <c r="Q94" s="100"/>
      <c r="R94" s="95"/>
      <c r="S94" s="100"/>
      <c r="T94" s="100"/>
      <c r="U94" s="96"/>
      <c r="V94" s="96"/>
      <c r="W94" s="100"/>
      <c r="X94" s="100"/>
      <c r="Y94" s="96"/>
      <c r="Z94" s="96"/>
      <c r="AA94" s="100"/>
      <c r="AB94" s="100"/>
      <c r="AC94" s="96"/>
      <c r="AD94" s="96"/>
      <c r="AE94" s="100"/>
      <c r="AF94" s="100"/>
      <c r="AG94" s="96"/>
      <c r="AH94" s="96"/>
      <c r="AI94" s="100"/>
      <c r="AJ94" s="100"/>
      <c r="AK94" s="96" t="e">
        <f>AJ94/AI94</f>
        <v>#DIV/0!</v>
      </c>
      <c r="AL94" s="96">
        <v>0.12</v>
      </c>
      <c r="AM94" s="62"/>
      <c r="AN94" s="62">
        <f t="shared" ref="AN94:AN105" si="90">Q94*R94+T94*V94+X94*Z94+AB94*AD94+AF94*AH94+AJ94*AL94</f>
        <v>0</v>
      </c>
      <c r="AO94" s="62">
        <f t="shared" si="42"/>
        <v>0</v>
      </c>
      <c r="AP94" s="100"/>
      <c r="AQ94" s="62">
        <f t="shared" si="43"/>
        <v>0</v>
      </c>
      <c r="AR94" s="100"/>
      <c r="AS94" s="16"/>
      <c r="AT94" s="16"/>
      <c r="AU94" s="16"/>
      <c r="AV94" s="62">
        <f t="shared" si="44"/>
        <v>0</v>
      </c>
      <c r="AW94" s="168" t="e">
        <f t="shared" si="64"/>
        <v>#DIV/0!</v>
      </c>
      <c r="AX94" s="123"/>
      <c r="AY94" s="61"/>
    </row>
    <row r="95" spans="1:51" s="2" customFormat="1" ht="15.95" customHeight="1">
      <c r="A95" s="215"/>
      <c r="B95" s="14" t="s">
        <v>499</v>
      </c>
      <c r="C95" s="14" t="s">
        <v>42</v>
      </c>
      <c r="D95" s="24" t="s">
        <v>500</v>
      </c>
      <c r="E95" s="16" t="s">
        <v>44</v>
      </c>
      <c r="F95" s="56" t="s">
        <v>137</v>
      </c>
      <c r="G95" s="50" t="s">
        <v>179</v>
      </c>
      <c r="H95" s="17"/>
      <c r="I95" s="83">
        <v>18317072601</v>
      </c>
      <c r="J95" s="60" t="s">
        <v>501</v>
      </c>
      <c r="K95" s="16" t="s">
        <v>502</v>
      </c>
      <c r="L95" s="16"/>
      <c r="M95" s="16"/>
      <c r="N95" s="62">
        <f t="shared" si="40"/>
        <v>0</v>
      </c>
      <c r="O95" s="235"/>
      <c r="P95" s="252"/>
      <c r="Q95" s="100"/>
      <c r="R95" s="95"/>
      <c r="S95" s="100"/>
      <c r="T95" s="100"/>
      <c r="U95" s="96"/>
      <c r="V95" s="96"/>
      <c r="W95" s="100"/>
      <c r="X95" s="100"/>
      <c r="Y95" s="96"/>
      <c r="Z95" s="96"/>
      <c r="AA95" s="100"/>
      <c r="AB95" s="100"/>
      <c r="AC95" s="96"/>
      <c r="AD95" s="96"/>
      <c r="AE95" s="100"/>
      <c r="AF95" s="100"/>
      <c r="AG95" s="96" t="e">
        <f>AF95/AE95</f>
        <v>#DIV/0!</v>
      </c>
      <c r="AH95" s="96" t="e">
        <f>IF(AG95&gt;=100%,"6%",IF(AG95&lt;100%,"4%"))</f>
        <v>#DIV/0!</v>
      </c>
      <c r="AI95" s="100"/>
      <c r="AJ95" s="100"/>
      <c r="AK95" s="96"/>
      <c r="AL95" s="96"/>
      <c r="AM95" s="62">
        <v>2200</v>
      </c>
      <c r="AN95" s="62" t="e">
        <f t="shared" si="90"/>
        <v>#DIV/0!</v>
      </c>
      <c r="AO95" s="62">
        <f t="shared" si="42"/>
        <v>0</v>
      </c>
      <c r="AP95" s="62">
        <v>146.666</v>
      </c>
      <c r="AQ95" s="62" t="e">
        <f t="shared" si="43"/>
        <v>#DIV/0!</v>
      </c>
      <c r="AR95" s="100"/>
      <c r="AS95" s="16">
        <v>410</v>
      </c>
      <c r="AT95" s="16"/>
      <c r="AU95" s="16"/>
      <c r="AV95" s="62" t="e">
        <f t="shared" si="44"/>
        <v>#DIV/0!</v>
      </c>
      <c r="AW95" s="168" t="e">
        <f t="shared" si="64"/>
        <v>#DIV/0!</v>
      </c>
      <c r="AX95" s="133"/>
      <c r="AY95" s="16"/>
    </row>
    <row r="96" spans="1:51" s="2" customFormat="1" ht="12.75">
      <c r="A96" s="215"/>
      <c r="B96" s="14" t="s">
        <v>503</v>
      </c>
      <c r="C96" s="14" t="s">
        <v>42</v>
      </c>
      <c r="D96" s="24" t="s">
        <v>504</v>
      </c>
      <c r="E96" s="16" t="s">
        <v>44</v>
      </c>
      <c r="F96" s="56" t="s">
        <v>137</v>
      </c>
      <c r="G96" s="50" t="s">
        <v>296</v>
      </c>
      <c r="H96" s="17"/>
      <c r="I96" s="83"/>
      <c r="J96" s="60"/>
      <c r="K96" s="16"/>
      <c r="L96" s="16"/>
      <c r="M96" s="16"/>
      <c r="N96" s="62"/>
      <c r="O96" s="235"/>
      <c r="P96" s="252"/>
      <c r="Q96" s="100"/>
      <c r="R96" s="95"/>
      <c r="S96" s="100"/>
      <c r="T96" s="100"/>
      <c r="U96" s="96"/>
      <c r="V96" s="96"/>
      <c r="W96" s="100"/>
      <c r="X96" s="100"/>
      <c r="Y96" s="96"/>
      <c r="Z96" s="96"/>
      <c r="AA96" s="100"/>
      <c r="AB96" s="100"/>
      <c r="AC96" s="96"/>
      <c r="AD96" s="96"/>
      <c r="AE96" s="100"/>
      <c r="AF96" s="100"/>
      <c r="AG96" s="96"/>
      <c r="AH96" s="96"/>
      <c r="AI96" s="100"/>
      <c r="AJ96" s="100"/>
      <c r="AK96" s="96"/>
      <c r="AL96" s="96"/>
      <c r="AM96" s="62"/>
      <c r="AN96" s="62"/>
      <c r="AO96" s="62"/>
      <c r="AP96" s="62"/>
      <c r="AQ96" s="62"/>
      <c r="AR96" s="100"/>
      <c r="AS96" s="16"/>
      <c r="AT96" s="16"/>
      <c r="AU96" s="16"/>
      <c r="AV96" s="62"/>
      <c r="AW96" s="168"/>
      <c r="AX96" s="133"/>
      <c r="AY96" s="16"/>
    </row>
    <row r="97" spans="1:51" s="2" customFormat="1" ht="15.95" customHeight="1">
      <c r="A97" s="215"/>
      <c r="B97" s="14" t="s">
        <v>505</v>
      </c>
      <c r="C97" s="14" t="s">
        <v>42</v>
      </c>
      <c r="D97" s="24" t="s">
        <v>504</v>
      </c>
      <c r="E97" s="16" t="s">
        <v>52</v>
      </c>
      <c r="F97" s="56" t="s">
        <v>53</v>
      </c>
      <c r="G97" s="50" t="s">
        <v>506</v>
      </c>
      <c r="H97" s="17"/>
      <c r="I97" s="83">
        <v>13500813450</v>
      </c>
      <c r="J97" s="60" t="s">
        <v>507</v>
      </c>
      <c r="K97" s="16" t="s">
        <v>508</v>
      </c>
      <c r="L97" s="16"/>
      <c r="M97" s="16"/>
      <c r="N97" s="62">
        <f t="shared" ref="N97:N117" si="91">Q97+T97+X97+AF97+AJ97+AB97</f>
        <v>0</v>
      </c>
      <c r="O97" s="235"/>
      <c r="P97" s="252"/>
      <c r="Q97" s="100"/>
      <c r="R97" s="95"/>
      <c r="S97" s="100"/>
      <c r="T97" s="100"/>
      <c r="U97" s="96"/>
      <c r="V97" s="96"/>
      <c r="W97" s="100"/>
      <c r="X97" s="100"/>
      <c r="Y97" s="96" t="e">
        <f t="shared" ref="Y97:Y99" si="92">X97/W97</f>
        <v>#DIV/0!</v>
      </c>
      <c r="Z97" s="96" t="e">
        <f t="shared" ref="Z97:Z101" si="93">IF(Y97&gt;=100%,"5%",IF(Y97&lt;100%,"3%"))</f>
        <v>#DIV/0!</v>
      </c>
      <c r="AA97" s="100"/>
      <c r="AB97" s="100"/>
      <c r="AC97" s="96"/>
      <c r="AD97" s="96"/>
      <c r="AE97" s="100"/>
      <c r="AF97" s="100"/>
      <c r="AG97" s="96"/>
      <c r="AH97" s="96"/>
      <c r="AI97" s="100"/>
      <c r="AJ97" s="100"/>
      <c r="AK97" s="96"/>
      <c r="AL97" s="96"/>
      <c r="AM97" s="62">
        <v>2300</v>
      </c>
      <c r="AN97" s="62" t="e">
        <f t="shared" si="90"/>
        <v>#DIV/0!</v>
      </c>
      <c r="AO97" s="62">
        <f t="shared" ref="AO97:AO116" si="94">L97*100</f>
        <v>0</v>
      </c>
      <c r="AP97" s="62">
        <f>2300/26</f>
        <v>88.461538461538467</v>
      </c>
      <c r="AQ97" s="62" t="e">
        <f t="shared" ref="AQ97:AQ116" si="95">AM97+AN97+AO97-AP97*M97</f>
        <v>#DIV/0!</v>
      </c>
      <c r="AR97" s="100"/>
      <c r="AS97" s="16"/>
      <c r="AT97" s="16"/>
      <c r="AU97" s="16"/>
      <c r="AV97" s="62" t="e">
        <f t="shared" ref="AV97:AV116" si="96">AQ97-AR97-AS97-AT97+AU97</f>
        <v>#DIV/0!</v>
      </c>
      <c r="AW97" s="168" t="e">
        <f t="shared" ref="AW97:AW116" si="97">(AQ97+AU97)/N97</f>
        <v>#DIV/0!</v>
      </c>
      <c r="AX97" s="133"/>
      <c r="AY97" s="16"/>
    </row>
    <row r="98" spans="1:51" s="2" customFormat="1" ht="15.95" customHeight="1">
      <c r="A98" s="216"/>
      <c r="B98" s="14" t="s">
        <v>509</v>
      </c>
      <c r="C98" s="14" t="s">
        <v>42</v>
      </c>
      <c r="D98" s="24" t="s">
        <v>510</v>
      </c>
      <c r="E98" s="16" t="s">
        <v>44</v>
      </c>
      <c r="F98" s="56" t="s">
        <v>137</v>
      </c>
      <c r="G98" s="50" t="s">
        <v>511</v>
      </c>
      <c r="H98" s="17"/>
      <c r="I98" s="83">
        <v>13564102951</v>
      </c>
      <c r="J98" s="60" t="s">
        <v>512</v>
      </c>
      <c r="K98" s="16" t="s">
        <v>513</v>
      </c>
      <c r="L98" s="16"/>
      <c r="M98" s="16"/>
      <c r="N98" s="62">
        <f t="shared" si="91"/>
        <v>0</v>
      </c>
      <c r="O98" s="236"/>
      <c r="P98" s="253"/>
      <c r="Q98" s="100"/>
      <c r="R98" s="95">
        <v>0.02</v>
      </c>
      <c r="S98" s="100"/>
      <c r="T98" s="100"/>
      <c r="U98" s="96" t="e">
        <f t="shared" ref="U98:U101" si="98">T98/S98</f>
        <v>#DIV/0!</v>
      </c>
      <c r="V98" s="96">
        <v>0.04</v>
      </c>
      <c r="W98" s="100"/>
      <c r="X98" s="100"/>
      <c r="Y98" s="96" t="e">
        <f t="shared" si="92"/>
        <v>#DIV/0!</v>
      </c>
      <c r="Z98" s="96">
        <v>0.05</v>
      </c>
      <c r="AA98" s="62"/>
      <c r="AB98" s="62"/>
      <c r="AC98" s="96" t="e">
        <f t="shared" ref="AC98:AC101" si="99">AB98/AA98</f>
        <v>#DIV/0!</v>
      </c>
      <c r="AD98" s="96" t="e">
        <f>IF(AC98&gt;=100%,"6%",IF(AC98&lt;100%,"4%"))</f>
        <v>#DIV/0!</v>
      </c>
      <c r="AE98" s="100"/>
      <c r="AF98" s="100"/>
      <c r="AG98" s="96"/>
      <c r="AH98" s="96"/>
      <c r="AI98" s="100"/>
      <c r="AJ98" s="100"/>
      <c r="AK98" s="96"/>
      <c r="AL98" s="96"/>
      <c r="AM98" s="62">
        <v>2200</v>
      </c>
      <c r="AN98" s="62" t="e">
        <f t="shared" si="90"/>
        <v>#DIV/0!</v>
      </c>
      <c r="AO98" s="62">
        <f t="shared" si="94"/>
        <v>0</v>
      </c>
      <c r="AP98" s="62">
        <v>146.666</v>
      </c>
      <c r="AQ98" s="62" t="e">
        <f t="shared" si="95"/>
        <v>#DIV/0!</v>
      </c>
      <c r="AR98" s="100"/>
      <c r="AS98" s="16"/>
      <c r="AT98" s="16"/>
      <c r="AU98" s="16"/>
      <c r="AV98" s="62" t="e">
        <f t="shared" si="96"/>
        <v>#DIV/0!</v>
      </c>
      <c r="AW98" s="168" t="e">
        <f t="shared" si="97"/>
        <v>#DIV/0!</v>
      </c>
      <c r="AX98" s="133"/>
      <c r="AY98" s="16"/>
    </row>
    <row r="99" spans="1:51" s="2" customFormat="1" ht="15.95" hidden="1" customHeight="1">
      <c r="A99" s="217" t="s">
        <v>514</v>
      </c>
      <c r="B99" s="16" t="s">
        <v>515</v>
      </c>
      <c r="C99" s="14" t="s">
        <v>92</v>
      </c>
      <c r="D99" s="24" t="s">
        <v>516</v>
      </c>
      <c r="E99" s="16" t="s">
        <v>44</v>
      </c>
      <c r="F99" s="139"/>
      <c r="G99" s="143"/>
      <c r="H99" s="144"/>
      <c r="I99" s="83">
        <v>18049869561</v>
      </c>
      <c r="J99" s="60" t="s">
        <v>517</v>
      </c>
      <c r="K99" s="61" t="s">
        <v>518</v>
      </c>
      <c r="L99" s="61"/>
      <c r="M99" s="61"/>
      <c r="N99" s="62">
        <f t="shared" si="91"/>
        <v>0</v>
      </c>
      <c r="O99" s="225"/>
      <c r="P99" s="243"/>
      <c r="Q99" s="100"/>
      <c r="R99" s="95"/>
      <c r="S99" s="62"/>
      <c r="T99" s="62"/>
      <c r="U99" s="96" t="e">
        <f t="shared" si="98"/>
        <v>#DIV/0!</v>
      </c>
      <c r="V99" s="96" t="e">
        <f t="shared" ref="V99:V103" si="100">IF(U99&gt;=100%,"6%",IF(U99&lt;100%,"4%"))</f>
        <v>#DIV/0!</v>
      </c>
      <c r="W99" s="62"/>
      <c r="X99" s="62"/>
      <c r="Y99" s="96" t="e">
        <f t="shared" si="92"/>
        <v>#DIV/0!</v>
      </c>
      <c r="Z99" s="96" t="e">
        <f t="shared" si="93"/>
        <v>#DIV/0!</v>
      </c>
      <c r="AA99" s="62"/>
      <c r="AB99" s="62"/>
      <c r="AC99" s="96" t="e">
        <f t="shared" si="99"/>
        <v>#DIV/0!</v>
      </c>
      <c r="AD99" s="96" t="e">
        <f t="shared" ref="AD99:AD103" si="101">IF(AC99&gt;=100%,"5%",IF(AC99&lt;100%,"3%"))</f>
        <v>#DIV/0!</v>
      </c>
      <c r="AE99" s="62"/>
      <c r="AF99" s="62"/>
      <c r="AG99" s="96"/>
      <c r="AH99" s="96"/>
      <c r="AI99" s="62"/>
      <c r="AJ99" s="62"/>
      <c r="AK99" s="96"/>
      <c r="AL99" s="96"/>
      <c r="AM99" s="62">
        <v>1500</v>
      </c>
      <c r="AN99" s="62" t="e">
        <f t="shared" si="90"/>
        <v>#DIV/0!</v>
      </c>
      <c r="AO99" s="62">
        <f t="shared" si="94"/>
        <v>0</v>
      </c>
      <c r="AP99" s="62"/>
      <c r="AQ99" s="62" t="e">
        <f t="shared" si="95"/>
        <v>#DIV/0!</v>
      </c>
      <c r="AR99" s="62"/>
      <c r="AS99" s="61"/>
      <c r="AT99" s="61"/>
      <c r="AU99" s="61"/>
      <c r="AV99" s="62" t="e">
        <f t="shared" si="96"/>
        <v>#DIV/0!</v>
      </c>
      <c r="AW99" s="168" t="e">
        <f t="shared" si="97"/>
        <v>#DIV/0!</v>
      </c>
      <c r="AX99" s="123"/>
      <c r="AY99" s="61"/>
    </row>
    <row r="100" spans="1:51" s="2" customFormat="1" ht="15.95" hidden="1" customHeight="1">
      <c r="A100" s="217"/>
      <c r="B100" s="16" t="s">
        <v>519</v>
      </c>
      <c r="C100" s="14" t="s">
        <v>92</v>
      </c>
      <c r="D100" s="145" t="s">
        <v>520</v>
      </c>
      <c r="E100" s="16" t="s">
        <v>44</v>
      </c>
      <c r="F100" s="139"/>
      <c r="G100" s="143"/>
      <c r="H100" s="144"/>
      <c r="I100" s="83">
        <v>13761546050</v>
      </c>
      <c r="J100" s="60" t="s">
        <v>521</v>
      </c>
      <c r="K100" s="61" t="s">
        <v>522</v>
      </c>
      <c r="L100" s="61"/>
      <c r="M100" s="61"/>
      <c r="N100" s="62">
        <f t="shared" si="91"/>
        <v>0</v>
      </c>
      <c r="O100" s="230"/>
      <c r="P100" s="244"/>
      <c r="Q100" s="100"/>
      <c r="R100" s="95"/>
      <c r="S100" s="62"/>
      <c r="T100" s="62"/>
      <c r="U100" s="96"/>
      <c r="V100" s="96"/>
      <c r="W100" s="62"/>
      <c r="X100" s="62"/>
      <c r="Y100" s="96"/>
      <c r="Z100" s="96"/>
      <c r="AA100" s="62"/>
      <c r="AB100" s="62"/>
      <c r="AC100" s="96"/>
      <c r="AD100" s="96"/>
      <c r="AE100" s="62"/>
      <c r="AF100" s="166"/>
      <c r="AG100" s="96" t="e">
        <f>AF100/AE100</f>
        <v>#DIV/0!</v>
      </c>
      <c r="AH100" s="96">
        <v>0.15</v>
      </c>
      <c r="AI100" s="62"/>
      <c r="AJ100" s="62"/>
      <c r="AK100" s="96"/>
      <c r="AL100" s="96"/>
      <c r="AM100" s="62"/>
      <c r="AN100" s="62">
        <f t="shared" si="90"/>
        <v>0</v>
      </c>
      <c r="AO100" s="62">
        <f t="shared" si="94"/>
        <v>0</v>
      </c>
      <c r="AP100" s="62"/>
      <c r="AQ100" s="62">
        <f t="shared" si="95"/>
        <v>0</v>
      </c>
      <c r="AR100" s="62"/>
      <c r="AS100" s="61"/>
      <c r="AT100" s="61"/>
      <c r="AU100" s="61"/>
      <c r="AV100" s="62">
        <f t="shared" si="96"/>
        <v>0</v>
      </c>
      <c r="AW100" s="168" t="e">
        <f t="shared" si="97"/>
        <v>#DIV/0!</v>
      </c>
      <c r="AX100" s="123"/>
      <c r="AY100" s="61"/>
    </row>
    <row r="101" spans="1:51" s="2" customFormat="1" ht="15.95" customHeight="1">
      <c r="A101" s="217"/>
      <c r="B101" s="16" t="s">
        <v>523</v>
      </c>
      <c r="C101" s="14" t="s">
        <v>42</v>
      </c>
      <c r="D101" s="15" t="s">
        <v>43</v>
      </c>
      <c r="E101" s="61" t="s">
        <v>44</v>
      </c>
      <c r="F101" s="22" t="s">
        <v>227</v>
      </c>
      <c r="G101" s="143" t="s">
        <v>524</v>
      </c>
      <c r="H101" s="144"/>
      <c r="I101" s="74">
        <v>18221537935</v>
      </c>
      <c r="J101" s="60" t="s">
        <v>525</v>
      </c>
      <c r="K101" s="61" t="s">
        <v>526</v>
      </c>
      <c r="L101" s="61"/>
      <c r="M101" s="61"/>
      <c r="N101" s="62">
        <f t="shared" si="91"/>
        <v>0</v>
      </c>
      <c r="O101" s="230"/>
      <c r="P101" s="244"/>
      <c r="Q101" s="100"/>
      <c r="R101" s="95"/>
      <c r="S101" s="62"/>
      <c r="T101" s="62"/>
      <c r="U101" s="96" t="e">
        <f t="shared" si="98"/>
        <v>#DIV/0!</v>
      </c>
      <c r="V101" s="96" t="e">
        <f t="shared" si="100"/>
        <v>#DIV/0!</v>
      </c>
      <c r="W101" s="62"/>
      <c r="X101" s="62"/>
      <c r="Y101" s="96" t="e">
        <f t="shared" ref="Y101:Y104" si="102">X101/W101</f>
        <v>#DIV/0!</v>
      </c>
      <c r="Z101" s="96" t="e">
        <f t="shared" si="93"/>
        <v>#DIV/0!</v>
      </c>
      <c r="AA101" s="62"/>
      <c r="AB101" s="62"/>
      <c r="AC101" s="96" t="e">
        <f t="shared" si="99"/>
        <v>#DIV/0!</v>
      </c>
      <c r="AD101" s="96" t="e">
        <f t="shared" si="101"/>
        <v>#DIV/0!</v>
      </c>
      <c r="AE101" s="62"/>
      <c r="AF101" s="62"/>
      <c r="AG101" s="96"/>
      <c r="AH101" s="96"/>
      <c r="AI101" s="62"/>
      <c r="AJ101" s="62"/>
      <c r="AK101" s="96"/>
      <c r="AL101" s="96"/>
      <c r="AM101" s="62">
        <v>2200</v>
      </c>
      <c r="AN101" s="62" t="e">
        <f t="shared" si="90"/>
        <v>#DIV/0!</v>
      </c>
      <c r="AO101" s="62">
        <f t="shared" si="94"/>
        <v>0</v>
      </c>
      <c r="AP101" s="62"/>
      <c r="AQ101" s="62" t="e">
        <f t="shared" si="95"/>
        <v>#DIV/0!</v>
      </c>
      <c r="AR101" s="62"/>
      <c r="AS101" s="61"/>
      <c r="AT101" s="61"/>
      <c r="AU101" s="61"/>
      <c r="AV101" s="62" t="e">
        <f t="shared" si="96"/>
        <v>#DIV/0!</v>
      </c>
      <c r="AW101" s="168" t="e">
        <f t="shared" si="97"/>
        <v>#DIV/0!</v>
      </c>
      <c r="AX101" s="133"/>
      <c r="AY101" s="61"/>
    </row>
    <row r="102" spans="1:51" s="2" customFormat="1" ht="15.95" hidden="1" customHeight="1">
      <c r="A102" s="218"/>
      <c r="B102" s="61" t="s">
        <v>527</v>
      </c>
      <c r="C102" s="14" t="s">
        <v>92</v>
      </c>
      <c r="D102" s="20" t="s">
        <v>528</v>
      </c>
      <c r="E102" s="61" t="s">
        <v>44</v>
      </c>
      <c r="F102" s="56" t="s">
        <v>529</v>
      </c>
      <c r="G102" s="146" t="s">
        <v>530</v>
      </c>
      <c r="H102" s="147"/>
      <c r="I102" s="156">
        <v>13661502477</v>
      </c>
      <c r="J102" s="157" t="s">
        <v>531</v>
      </c>
      <c r="K102" s="61" t="s">
        <v>532</v>
      </c>
      <c r="L102" s="61"/>
      <c r="M102" s="61"/>
      <c r="N102" s="62">
        <f t="shared" si="91"/>
        <v>0</v>
      </c>
      <c r="O102" s="226"/>
      <c r="P102" s="245"/>
      <c r="Q102" s="100"/>
      <c r="R102" s="95"/>
      <c r="S102" s="62"/>
      <c r="T102" s="62"/>
      <c r="U102" s="96"/>
      <c r="V102" s="96"/>
      <c r="W102" s="62"/>
      <c r="X102" s="62"/>
      <c r="Y102" s="96"/>
      <c r="Z102" s="96"/>
      <c r="AA102" s="62"/>
      <c r="AB102" s="62"/>
      <c r="AC102" s="96"/>
      <c r="AD102" s="96"/>
      <c r="AE102" s="62"/>
      <c r="AF102" s="62"/>
      <c r="AG102" s="96"/>
      <c r="AH102" s="96"/>
      <c r="AI102" s="62"/>
      <c r="AJ102" s="62"/>
      <c r="AK102" s="96" t="e">
        <f>AJ102/AI102</f>
        <v>#DIV/0!</v>
      </c>
      <c r="AL102" s="96">
        <v>0.1</v>
      </c>
      <c r="AM102" s="62"/>
      <c r="AN102" s="62">
        <f t="shared" si="90"/>
        <v>0</v>
      </c>
      <c r="AO102" s="62">
        <f t="shared" si="94"/>
        <v>0</v>
      </c>
      <c r="AP102" s="62"/>
      <c r="AQ102" s="62">
        <f t="shared" si="95"/>
        <v>0</v>
      </c>
      <c r="AR102" s="62"/>
      <c r="AS102" s="61"/>
      <c r="AT102" s="61"/>
      <c r="AU102" s="61"/>
      <c r="AV102" s="62">
        <f t="shared" si="96"/>
        <v>0</v>
      </c>
      <c r="AW102" s="168" t="e">
        <f t="shared" si="97"/>
        <v>#DIV/0!</v>
      </c>
      <c r="AX102" s="123"/>
      <c r="AY102" s="34"/>
    </row>
    <row r="103" spans="1:51" s="2" customFormat="1" ht="15.95" customHeight="1">
      <c r="A103" s="214" t="s">
        <v>533</v>
      </c>
      <c r="B103" s="14" t="s">
        <v>534</v>
      </c>
      <c r="C103" s="14" t="s">
        <v>42</v>
      </c>
      <c r="D103" s="15" t="s">
        <v>43</v>
      </c>
      <c r="E103" s="61" t="s">
        <v>44</v>
      </c>
      <c r="F103" s="56" t="s">
        <v>137</v>
      </c>
      <c r="G103" s="50" t="s">
        <v>535</v>
      </c>
      <c r="H103" s="17"/>
      <c r="I103" s="83">
        <v>13611648095</v>
      </c>
      <c r="J103" s="60" t="s">
        <v>536</v>
      </c>
      <c r="K103" s="14" t="s">
        <v>537</v>
      </c>
      <c r="L103" s="14"/>
      <c r="M103" s="61"/>
      <c r="N103" s="62">
        <f t="shared" si="91"/>
        <v>0</v>
      </c>
      <c r="O103" s="230"/>
      <c r="P103" s="244"/>
      <c r="Q103" s="62"/>
      <c r="R103" s="95"/>
      <c r="S103" s="62"/>
      <c r="T103" s="62"/>
      <c r="U103" s="96" t="e">
        <f t="shared" ref="U103:U109" si="103">T103/S103</f>
        <v>#DIV/0!</v>
      </c>
      <c r="V103" s="96" t="e">
        <f t="shared" si="100"/>
        <v>#DIV/0!</v>
      </c>
      <c r="W103" s="62"/>
      <c r="X103" s="62"/>
      <c r="Y103" s="96" t="e">
        <f t="shared" si="102"/>
        <v>#DIV/0!</v>
      </c>
      <c r="Z103" s="96" t="e">
        <f t="shared" ref="Z103:Z106" si="104">IF(Y103&gt;=100%,"5%",IF(Y103&lt;100%,"3%"))</f>
        <v>#DIV/0!</v>
      </c>
      <c r="AA103" s="62"/>
      <c r="AB103" s="62"/>
      <c r="AC103" s="96" t="e">
        <f t="shared" ref="AC103:AC109" si="105">AB103/AA103</f>
        <v>#DIV/0!</v>
      </c>
      <c r="AD103" s="96" t="e">
        <f t="shared" si="101"/>
        <v>#DIV/0!</v>
      </c>
      <c r="AE103" s="62"/>
      <c r="AF103" s="62"/>
      <c r="AG103" s="96"/>
      <c r="AH103" s="96"/>
      <c r="AI103" s="62"/>
      <c r="AJ103" s="62"/>
      <c r="AK103" s="96"/>
      <c r="AL103" s="96"/>
      <c r="AM103" s="62">
        <v>2200</v>
      </c>
      <c r="AN103" s="62" t="e">
        <f t="shared" si="90"/>
        <v>#DIV/0!</v>
      </c>
      <c r="AO103" s="62">
        <f t="shared" si="94"/>
        <v>0</v>
      </c>
      <c r="AP103" s="62">
        <f>2200/15</f>
        <v>146.66666666666666</v>
      </c>
      <c r="AQ103" s="62" t="e">
        <f t="shared" si="95"/>
        <v>#DIV/0!</v>
      </c>
      <c r="AR103" s="62"/>
      <c r="AS103" s="61"/>
      <c r="AT103" s="61"/>
      <c r="AU103" s="61"/>
      <c r="AV103" s="62" t="e">
        <f t="shared" si="96"/>
        <v>#DIV/0!</v>
      </c>
      <c r="AW103" s="168" t="e">
        <f t="shared" si="97"/>
        <v>#DIV/0!</v>
      </c>
      <c r="AX103" s="133"/>
      <c r="AY103" s="34"/>
    </row>
    <row r="104" spans="1:51" s="2" customFormat="1" ht="15.95" customHeight="1">
      <c r="A104" s="215"/>
      <c r="B104" s="14" t="s">
        <v>538</v>
      </c>
      <c r="C104" s="14" t="s">
        <v>42</v>
      </c>
      <c r="D104" s="15" t="s">
        <v>539</v>
      </c>
      <c r="E104" s="61" t="s">
        <v>44</v>
      </c>
      <c r="F104" s="56" t="s">
        <v>137</v>
      </c>
      <c r="G104" s="50" t="s">
        <v>540</v>
      </c>
      <c r="H104" s="17"/>
      <c r="I104" s="83">
        <v>15221698924</v>
      </c>
      <c r="J104" s="60" t="s">
        <v>541</v>
      </c>
      <c r="K104" s="14" t="s">
        <v>542</v>
      </c>
      <c r="L104" s="14"/>
      <c r="M104" s="61"/>
      <c r="N104" s="62">
        <f t="shared" si="91"/>
        <v>0</v>
      </c>
      <c r="O104" s="230"/>
      <c r="P104" s="244"/>
      <c r="Q104" s="62"/>
      <c r="R104" s="95"/>
      <c r="S104" s="62"/>
      <c r="T104" s="62"/>
      <c r="U104" s="96"/>
      <c r="V104" s="96"/>
      <c r="W104" s="62"/>
      <c r="X104" s="62"/>
      <c r="Y104" s="96" t="e">
        <f t="shared" si="102"/>
        <v>#DIV/0!</v>
      </c>
      <c r="Z104" s="96" t="e">
        <f t="shared" si="104"/>
        <v>#DIV/0!</v>
      </c>
      <c r="AA104" s="62"/>
      <c r="AB104" s="62"/>
      <c r="AC104" s="96"/>
      <c r="AD104" s="96"/>
      <c r="AE104" s="62"/>
      <c r="AF104" s="62"/>
      <c r="AG104" s="96" t="e">
        <f t="shared" ref="AG104:AG109" si="106">AF104/AE104</f>
        <v>#DIV/0!</v>
      </c>
      <c r="AH104" s="96">
        <v>0.03</v>
      </c>
      <c r="AI104" s="62"/>
      <c r="AJ104" s="62"/>
      <c r="AK104" s="96"/>
      <c r="AL104" s="96"/>
      <c r="AM104" s="62">
        <v>2200</v>
      </c>
      <c r="AN104" s="62" t="e">
        <f t="shared" si="90"/>
        <v>#DIV/0!</v>
      </c>
      <c r="AO104" s="62">
        <f t="shared" si="94"/>
        <v>0</v>
      </c>
      <c r="AP104" s="62"/>
      <c r="AQ104" s="62" t="e">
        <f t="shared" si="95"/>
        <v>#DIV/0!</v>
      </c>
      <c r="AR104" s="62"/>
      <c r="AS104" s="61"/>
      <c r="AT104" s="61"/>
      <c r="AU104" s="61"/>
      <c r="AV104" s="62" t="e">
        <f t="shared" si="96"/>
        <v>#DIV/0!</v>
      </c>
      <c r="AW104" s="168" t="e">
        <f t="shared" si="97"/>
        <v>#DIV/0!</v>
      </c>
      <c r="AX104" s="133"/>
      <c r="AY104" s="34"/>
    </row>
    <row r="105" spans="1:51" s="2" customFormat="1" ht="15.95" customHeight="1">
      <c r="A105" s="215"/>
      <c r="B105" s="14" t="s">
        <v>543</v>
      </c>
      <c r="C105" s="14" t="s">
        <v>42</v>
      </c>
      <c r="D105" s="148" t="s">
        <v>544</v>
      </c>
      <c r="E105" s="61" t="s">
        <v>44</v>
      </c>
      <c r="F105" s="56" t="s">
        <v>545</v>
      </c>
      <c r="G105" s="50" t="s">
        <v>546</v>
      </c>
      <c r="H105" s="17"/>
      <c r="I105" s="83">
        <v>13764268016</v>
      </c>
      <c r="J105" s="60" t="s">
        <v>547</v>
      </c>
      <c r="K105" s="14" t="s">
        <v>548</v>
      </c>
      <c r="L105" s="14"/>
      <c r="M105" s="61"/>
      <c r="N105" s="62">
        <f t="shared" si="91"/>
        <v>0</v>
      </c>
      <c r="O105" s="230"/>
      <c r="P105" s="244"/>
      <c r="Q105" s="62"/>
      <c r="R105" s="95"/>
      <c r="S105" s="62"/>
      <c r="T105" s="62"/>
      <c r="U105" s="96"/>
      <c r="V105" s="96"/>
      <c r="W105" s="62"/>
      <c r="X105" s="62"/>
      <c r="Y105" s="96"/>
      <c r="Z105" s="96"/>
      <c r="AA105" s="62"/>
      <c r="AB105" s="62"/>
      <c r="AC105" s="96"/>
      <c r="AD105" s="96"/>
      <c r="AE105" s="62"/>
      <c r="AF105" s="62"/>
      <c r="AG105" s="96"/>
      <c r="AH105" s="96"/>
      <c r="AI105" s="62"/>
      <c r="AJ105" s="62"/>
      <c r="AK105" s="96" t="e">
        <f t="shared" ref="AK105:AK110" si="107">AJ105/AI105</f>
        <v>#DIV/0!</v>
      </c>
      <c r="AL105" s="96" t="e">
        <f t="shared" ref="AL105:AL110" si="108">IF(AK105&gt;=100%,"6%",IF(AK105&lt;100%,"4%"))</f>
        <v>#DIV/0!</v>
      </c>
      <c r="AM105" s="62">
        <v>2200</v>
      </c>
      <c r="AN105" s="62" t="e">
        <f t="shared" si="90"/>
        <v>#DIV/0!</v>
      </c>
      <c r="AO105" s="62">
        <f t="shared" si="94"/>
        <v>0</v>
      </c>
      <c r="AP105" s="62"/>
      <c r="AQ105" s="62" t="e">
        <f t="shared" si="95"/>
        <v>#DIV/0!</v>
      </c>
      <c r="AR105" s="62"/>
      <c r="AS105" s="61"/>
      <c r="AT105" s="61"/>
      <c r="AU105" s="61"/>
      <c r="AV105" s="62" t="e">
        <f t="shared" si="96"/>
        <v>#DIV/0!</v>
      </c>
      <c r="AW105" s="168" t="e">
        <f t="shared" si="97"/>
        <v>#DIV/0!</v>
      </c>
      <c r="AX105" s="133"/>
      <c r="AY105" s="34"/>
    </row>
    <row r="106" spans="1:51" s="2" customFormat="1" ht="15.95" customHeight="1">
      <c r="A106" s="215"/>
      <c r="B106" s="14" t="s">
        <v>549</v>
      </c>
      <c r="C106" s="14" t="s">
        <v>42</v>
      </c>
      <c r="D106" s="15" t="s">
        <v>480</v>
      </c>
      <c r="E106" s="61" t="s">
        <v>52</v>
      </c>
      <c r="F106" s="56" t="s">
        <v>53</v>
      </c>
      <c r="G106" s="50" t="s">
        <v>350</v>
      </c>
      <c r="H106" s="17" t="s">
        <v>550</v>
      </c>
      <c r="I106" s="83">
        <v>15365800639</v>
      </c>
      <c r="J106" s="60" t="s">
        <v>551</v>
      </c>
      <c r="K106" s="14" t="s">
        <v>552</v>
      </c>
      <c r="L106" s="14"/>
      <c r="M106" s="61"/>
      <c r="N106" s="62">
        <f t="shared" si="91"/>
        <v>0</v>
      </c>
      <c r="O106" s="230"/>
      <c r="P106" s="244"/>
      <c r="Q106" s="62"/>
      <c r="R106" s="95"/>
      <c r="S106" s="62"/>
      <c r="T106" s="62"/>
      <c r="U106" s="96" t="e">
        <f t="shared" si="103"/>
        <v>#DIV/0!</v>
      </c>
      <c r="V106" s="96" t="e">
        <f t="shared" ref="V106:V109" si="109">IF(U106&gt;=100%,"6%",IF(U106&lt;100%,"4%"))</f>
        <v>#DIV/0!</v>
      </c>
      <c r="W106" s="62"/>
      <c r="X106" s="62"/>
      <c r="Y106" s="96" t="e">
        <f t="shared" ref="Y106:Y109" si="110">X106/W106</f>
        <v>#DIV/0!</v>
      </c>
      <c r="Z106" s="96" t="e">
        <f t="shared" si="104"/>
        <v>#DIV/0!</v>
      </c>
      <c r="AA106" s="62"/>
      <c r="AB106" s="62"/>
      <c r="AC106" s="96" t="e">
        <f t="shared" si="105"/>
        <v>#DIV/0!</v>
      </c>
      <c r="AD106" s="96" t="e">
        <f t="shared" ref="AD106:AD109" si="111">IF(AC106&gt;=100%,"5%",IF(AC106&lt;100%,"3%"))</f>
        <v>#DIV/0!</v>
      </c>
      <c r="AE106" s="62"/>
      <c r="AF106" s="62"/>
      <c r="AG106" s="96" t="e">
        <f t="shared" si="106"/>
        <v>#DIV/0!</v>
      </c>
      <c r="AH106" s="96" t="e">
        <f t="shared" ref="AH106:AH109" si="112">IF(AG106&gt;=100%,"6%",IF(AG106&lt;100%,"4%"))</f>
        <v>#DIV/0!</v>
      </c>
      <c r="AI106" s="62"/>
      <c r="AJ106" s="62"/>
      <c r="AK106" s="96"/>
      <c r="AL106" s="96"/>
      <c r="AM106" s="62">
        <v>2300</v>
      </c>
      <c r="AN106" s="62"/>
      <c r="AO106" s="62">
        <f t="shared" si="94"/>
        <v>0</v>
      </c>
      <c r="AP106" s="62">
        <f>2300/26</f>
        <v>88.461538461538467</v>
      </c>
      <c r="AQ106" s="62">
        <f t="shared" si="95"/>
        <v>2300</v>
      </c>
      <c r="AR106" s="62"/>
      <c r="AS106" s="61"/>
      <c r="AT106" s="61"/>
      <c r="AU106" s="61"/>
      <c r="AV106" s="62">
        <f t="shared" si="96"/>
        <v>2300</v>
      </c>
      <c r="AW106" s="168" t="e">
        <f t="shared" si="97"/>
        <v>#DIV/0!</v>
      </c>
      <c r="AX106" s="133"/>
      <c r="AY106" s="34"/>
    </row>
    <row r="107" spans="1:51" s="2" customFormat="1" ht="15.95" customHeight="1">
      <c r="A107" s="216"/>
      <c r="B107" s="14" t="s">
        <v>553</v>
      </c>
      <c r="C107" s="14" t="s">
        <v>42</v>
      </c>
      <c r="D107" s="15" t="s">
        <v>43</v>
      </c>
      <c r="E107" s="61" t="s">
        <v>44</v>
      </c>
      <c r="F107" s="56" t="s">
        <v>137</v>
      </c>
      <c r="G107" s="50" t="s">
        <v>554</v>
      </c>
      <c r="H107" s="17"/>
      <c r="I107" s="83">
        <v>18352370146</v>
      </c>
      <c r="J107" s="60" t="s">
        <v>555</v>
      </c>
      <c r="K107" s="14" t="s">
        <v>556</v>
      </c>
      <c r="L107" s="14"/>
      <c r="M107" s="16"/>
      <c r="N107" s="62">
        <f t="shared" si="91"/>
        <v>0</v>
      </c>
      <c r="O107" s="230"/>
      <c r="P107" s="244"/>
      <c r="Q107" s="62"/>
      <c r="R107" s="95"/>
      <c r="S107" s="62"/>
      <c r="T107" s="62"/>
      <c r="U107" s="96" t="e">
        <f t="shared" si="103"/>
        <v>#DIV/0!</v>
      </c>
      <c r="V107" s="96" t="e">
        <f t="shared" si="109"/>
        <v>#DIV/0!</v>
      </c>
      <c r="W107" s="62"/>
      <c r="X107" s="62"/>
      <c r="Y107" s="96" t="e">
        <f t="shared" si="110"/>
        <v>#DIV/0!</v>
      </c>
      <c r="Z107" s="96">
        <v>0.05</v>
      </c>
      <c r="AA107" s="62"/>
      <c r="AB107" s="62"/>
      <c r="AC107" s="96" t="e">
        <f t="shared" si="105"/>
        <v>#DIV/0!</v>
      </c>
      <c r="AD107" s="96" t="e">
        <f t="shared" si="111"/>
        <v>#DIV/0!</v>
      </c>
      <c r="AE107" s="62"/>
      <c r="AF107" s="62"/>
      <c r="AG107" s="96" t="e">
        <f t="shared" si="106"/>
        <v>#DIV/0!</v>
      </c>
      <c r="AH107" s="96" t="e">
        <f t="shared" si="112"/>
        <v>#DIV/0!</v>
      </c>
      <c r="AI107" s="62"/>
      <c r="AJ107" s="62"/>
      <c r="AK107" s="96"/>
      <c r="AL107" s="96"/>
      <c r="AM107" s="62">
        <v>2200</v>
      </c>
      <c r="AN107" s="62" t="e">
        <f t="shared" ref="AN107:AN116" si="113">Q107*R107+T107*V107+X107*Z107+AB107*AD107+AF107*AH107+AJ107*AL107</f>
        <v>#DIV/0!</v>
      </c>
      <c r="AO107" s="62">
        <f t="shared" si="94"/>
        <v>0</v>
      </c>
      <c r="AP107" s="62">
        <f>2200/15</f>
        <v>146.66666666666666</v>
      </c>
      <c r="AQ107" s="62" t="e">
        <f t="shared" si="95"/>
        <v>#DIV/0!</v>
      </c>
      <c r="AR107" s="62"/>
      <c r="AS107" s="61"/>
      <c r="AT107" s="61"/>
      <c r="AU107" s="61"/>
      <c r="AV107" s="62" t="e">
        <f t="shared" si="96"/>
        <v>#DIV/0!</v>
      </c>
      <c r="AW107" s="168" t="e">
        <f t="shared" si="97"/>
        <v>#DIV/0!</v>
      </c>
      <c r="AX107" s="171"/>
      <c r="AY107" s="34"/>
    </row>
    <row r="108" spans="1:51" s="2" customFormat="1" ht="15.95" customHeight="1">
      <c r="A108" s="214" t="s">
        <v>557</v>
      </c>
      <c r="B108" s="14" t="s">
        <v>558</v>
      </c>
      <c r="C108" s="14" t="s">
        <v>42</v>
      </c>
      <c r="D108" s="15" t="s">
        <v>43</v>
      </c>
      <c r="E108" s="22" t="s">
        <v>44</v>
      </c>
      <c r="F108" s="22" t="s">
        <v>227</v>
      </c>
      <c r="G108" s="17" t="s">
        <v>559</v>
      </c>
      <c r="H108" s="17"/>
      <c r="I108" s="14">
        <v>18116106180</v>
      </c>
      <c r="J108" s="60" t="s">
        <v>560</v>
      </c>
      <c r="K108" s="14" t="s">
        <v>561</v>
      </c>
      <c r="L108" s="14"/>
      <c r="M108" s="67"/>
      <c r="N108" s="62">
        <f t="shared" si="91"/>
        <v>0</v>
      </c>
      <c r="O108" s="225"/>
      <c r="P108" s="240"/>
      <c r="Q108" s="62"/>
      <c r="R108" s="95">
        <v>0.02</v>
      </c>
      <c r="S108" s="62"/>
      <c r="T108" s="62"/>
      <c r="U108" s="96" t="e">
        <f t="shared" si="103"/>
        <v>#DIV/0!</v>
      </c>
      <c r="V108" s="96" t="e">
        <f t="shared" si="109"/>
        <v>#DIV/0!</v>
      </c>
      <c r="W108" s="62"/>
      <c r="X108" s="62"/>
      <c r="Y108" s="96" t="e">
        <f t="shared" si="110"/>
        <v>#DIV/0!</v>
      </c>
      <c r="Z108" s="96" t="e">
        <f t="shared" ref="Z108:Z113" si="114">IF(Y108&gt;=100%,"5%",IF(Y108&lt;100%,"3%"))</f>
        <v>#DIV/0!</v>
      </c>
      <c r="AA108" s="62"/>
      <c r="AB108" s="62"/>
      <c r="AC108" s="96" t="e">
        <f t="shared" si="105"/>
        <v>#DIV/0!</v>
      </c>
      <c r="AD108" s="96" t="e">
        <f t="shared" si="111"/>
        <v>#DIV/0!</v>
      </c>
      <c r="AE108" s="62"/>
      <c r="AF108" s="62"/>
      <c r="AG108" s="96" t="e">
        <f t="shared" si="106"/>
        <v>#DIV/0!</v>
      </c>
      <c r="AH108" s="96" t="e">
        <f t="shared" si="112"/>
        <v>#DIV/0!</v>
      </c>
      <c r="AI108" s="62"/>
      <c r="AJ108" s="62"/>
      <c r="AK108" s="96"/>
      <c r="AL108" s="96"/>
      <c r="AM108" s="62">
        <v>2200</v>
      </c>
      <c r="AN108" s="62" t="e">
        <f t="shared" si="113"/>
        <v>#DIV/0!</v>
      </c>
      <c r="AO108" s="62">
        <f t="shared" si="94"/>
        <v>0</v>
      </c>
      <c r="AP108" s="62">
        <v>146.666</v>
      </c>
      <c r="AQ108" s="62" t="e">
        <f t="shared" si="95"/>
        <v>#DIV/0!</v>
      </c>
      <c r="AR108" s="62"/>
      <c r="AS108" s="67"/>
      <c r="AT108" s="67">
        <v>10</v>
      </c>
      <c r="AU108" s="67"/>
      <c r="AV108" s="62" t="e">
        <f t="shared" si="96"/>
        <v>#DIV/0!</v>
      </c>
      <c r="AW108" s="168" t="e">
        <f t="shared" si="97"/>
        <v>#DIV/0!</v>
      </c>
      <c r="AX108" s="133"/>
      <c r="AY108" s="122"/>
    </row>
    <row r="109" spans="1:51" s="2" customFormat="1" ht="15.95" customHeight="1">
      <c r="A109" s="215"/>
      <c r="B109" s="14" t="s">
        <v>562</v>
      </c>
      <c r="C109" s="14" t="s">
        <v>42</v>
      </c>
      <c r="D109" s="15" t="s">
        <v>43</v>
      </c>
      <c r="E109" s="22" t="s">
        <v>44</v>
      </c>
      <c r="F109" s="22" t="s">
        <v>563</v>
      </c>
      <c r="G109" s="17" t="s">
        <v>564</v>
      </c>
      <c r="H109" s="17"/>
      <c r="I109" s="14">
        <v>15001747808</v>
      </c>
      <c r="J109" s="60" t="s">
        <v>565</v>
      </c>
      <c r="K109" s="14" t="s">
        <v>566</v>
      </c>
      <c r="L109" s="14"/>
      <c r="M109" s="67"/>
      <c r="N109" s="62">
        <f t="shared" si="91"/>
        <v>0</v>
      </c>
      <c r="O109" s="230"/>
      <c r="P109" s="246"/>
      <c r="Q109" s="62"/>
      <c r="R109" s="95">
        <v>0.02</v>
      </c>
      <c r="S109" s="62"/>
      <c r="T109" s="62"/>
      <c r="U109" s="96" t="e">
        <f t="shared" si="103"/>
        <v>#DIV/0!</v>
      </c>
      <c r="V109" s="96" t="e">
        <f t="shared" si="109"/>
        <v>#DIV/0!</v>
      </c>
      <c r="W109" s="62"/>
      <c r="X109" s="62"/>
      <c r="Y109" s="96" t="e">
        <f t="shared" si="110"/>
        <v>#DIV/0!</v>
      </c>
      <c r="Z109" s="96" t="e">
        <f t="shared" si="114"/>
        <v>#DIV/0!</v>
      </c>
      <c r="AA109" s="62"/>
      <c r="AB109" s="62"/>
      <c r="AC109" s="96" t="e">
        <f t="shared" si="105"/>
        <v>#DIV/0!</v>
      </c>
      <c r="AD109" s="96" t="e">
        <f t="shared" si="111"/>
        <v>#DIV/0!</v>
      </c>
      <c r="AE109" s="62"/>
      <c r="AF109" s="62"/>
      <c r="AG109" s="96" t="e">
        <f t="shared" si="106"/>
        <v>#DIV/0!</v>
      </c>
      <c r="AH109" s="96" t="e">
        <f t="shared" si="112"/>
        <v>#DIV/0!</v>
      </c>
      <c r="AI109" s="62"/>
      <c r="AJ109" s="62"/>
      <c r="AK109" s="96" t="e">
        <f t="shared" si="107"/>
        <v>#DIV/0!</v>
      </c>
      <c r="AL109" s="96" t="e">
        <f t="shared" si="108"/>
        <v>#DIV/0!</v>
      </c>
      <c r="AM109" s="62">
        <v>2200</v>
      </c>
      <c r="AN109" s="62" t="e">
        <f t="shared" si="113"/>
        <v>#DIV/0!</v>
      </c>
      <c r="AO109" s="62">
        <f t="shared" si="94"/>
        <v>0</v>
      </c>
      <c r="AP109" s="62"/>
      <c r="AQ109" s="62" t="e">
        <f t="shared" si="95"/>
        <v>#DIV/0!</v>
      </c>
      <c r="AR109" s="62"/>
      <c r="AS109" s="67"/>
      <c r="AT109" s="67"/>
      <c r="AU109" s="62"/>
      <c r="AV109" s="62" t="e">
        <f t="shared" si="96"/>
        <v>#DIV/0!</v>
      </c>
      <c r="AW109" s="168" t="e">
        <f t="shared" si="97"/>
        <v>#DIV/0!</v>
      </c>
      <c r="AX109" s="133"/>
      <c r="AY109" s="122"/>
    </row>
    <row r="110" spans="1:51" s="2" customFormat="1" ht="15.95" customHeight="1">
      <c r="A110" s="219"/>
      <c r="B110" s="149" t="s">
        <v>567</v>
      </c>
      <c r="C110" s="149" t="s">
        <v>42</v>
      </c>
      <c r="D110" s="18" t="s">
        <v>504</v>
      </c>
      <c r="E110" s="22" t="s">
        <v>44</v>
      </c>
      <c r="F110" s="150" t="s">
        <v>45</v>
      </c>
      <c r="G110" s="151" t="s">
        <v>568</v>
      </c>
      <c r="H110" s="17"/>
      <c r="I110" s="149">
        <v>18721827513</v>
      </c>
      <c r="J110" s="158" t="s">
        <v>569</v>
      </c>
      <c r="K110" s="149" t="s">
        <v>570</v>
      </c>
      <c r="L110" s="149"/>
      <c r="M110" s="150"/>
      <c r="N110" s="62">
        <f t="shared" si="91"/>
        <v>0</v>
      </c>
      <c r="O110" s="237"/>
      <c r="P110" s="254"/>
      <c r="Q110" s="163"/>
      <c r="R110" s="164"/>
      <c r="S110" s="163"/>
      <c r="T110" s="163"/>
      <c r="U110" s="96"/>
      <c r="V110" s="96"/>
      <c r="W110" s="163"/>
      <c r="X110" s="163"/>
      <c r="Y110" s="96"/>
      <c r="Z110" s="96"/>
      <c r="AA110" s="62"/>
      <c r="AB110" s="163"/>
      <c r="AC110" s="96"/>
      <c r="AD110" s="96"/>
      <c r="AE110" s="62"/>
      <c r="AF110" s="163"/>
      <c r="AG110" s="96"/>
      <c r="AH110" s="96"/>
      <c r="AI110" s="163"/>
      <c r="AJ110" s="163"/>
      <c r="AK110" s="96" t="e">
        <f t="shared" si="107"/>
        <v>#DIV/0!</v>
      </c>
      <c r="AL110" s="96" t="e">
        <f t="shared" si="108"/>
        <v>#DIV/0!</v>
      </c>
      <c r="AM110" s="163">
        <v>2300</v>
      </c>
      <c r="AN110" s="62" t="e">
        <f t="shared" si="113"/>
        <v>#DIV/0!</v>
      </c>
      <c r="AO110" s="62">
        <f t="shared" si="94"/>
        <v>0</v>
      </c>
      <c r="AP110" s="62">
        <f>2300/15</f>
        <v>153.33333333333334</v>
      </c>
      <c r="AQ110" s="62" t="e">
        <f t="shared" si="95"/>
        <v>#DIV/0!</v>
      </c>
      <c r="AR110" s="163"/>
      <c r="AS110" s="150"/>
      <c r="AT110" s="150"/>
      <c r="AU110" s="163"/>
      <c r="AV110" s="62" t="e">
        <f t="shared" si="96"/>
        <v>#DIV/0!</v>
      </c>
      <c r="AW110" s="168" t="e">
        <f t="shared" si="97"/>
        <v>#DIV/0!</v>
      </c>
      <c r="AX110" s="133"/>
      <c r="AY110" s="150"/>
    </row>
    <row r="111" spans="1:51" s="2" customFormat="1" ht="15.95" customHeight="1">
      <c r="A111" s="216"/>
      <c r="B111" s="14" t="s">
        <v>571</v>
      </c>
      <c r="C111" s="14" t="s">
        <v>42</v>
      </c>
      <c r="D111" s="15" t="s">
        <v>572</v>
      </c>
      <c r="E111" s="22" t="s">
        <v>52</v>
      </c>
      <c r="F111" s="22" t="s">
        <v>53</v>
      </c>
      <c r="G111" s="53" t="s">
        <v>249</v>
      </c>
      <c r="H111" s="53"/>
      <c r="I111" s="14">
        <v>18344831210</v>
      </c>
      <c r="J111" s="60" t="s">
        <v>573</v>
      </c>
      <c r="K111" s="14" t="s">
        <v>574</v>
      </c>
      <c r="L111" s="14"/>
      <c r="M111" s="67"/>
      <c r="N111" s="62">
        <f t="shared" si="91"/>
        <v>0</v>
      </c>
      <c r="O111" s="226"/>
      <c r="P111" s="241"/>
      <c r="Q111" s="62"/>
      <c r="R111" s="95"/>
      <c r="S111" s="62"/>
      <c r="T111" s="62"/>
      <c r="U111" s="96"/>
      <c r="V111" s="96"/>
      <c r="W111" s="62"/>
      <c r="X111" s="62"/>
      <c r="Y111" s="96"/>
      <c r="Z111" s="96"/>
      <c r="AA111" s="62"/>
      <c r="AB111" s="62"/>
      <c r="AC111" s="96"/>
      <c r="AD111" s="96"/>
      <c r="AE111" s="62"/>
      <c r="AF111" s="62"/>
      <c r="AG111" s="96" t="e">
        <f t="shared" ref="AG111:AG113" si="115">AF111/AE111</f>
        <v>#DIV/0!</v>
      </c>
      <c r="AH111" s="96" t="e">
        <f t="shared" ref="AH111:AH113" si="116">IF(AG111&gt;=100%,"6%",IF(AG111&lt;100%,"4%"))</f>
        <v>#DIV/0!</v>
      </c>
      <c r="AI111" s="62"/>
      <c r="AJ111" s="62"/>
      <c r="AK111" s="96"/>
      <c r="AL111" s="96"/>
      <c r="AM111" s="62">
        <v>2300</v>
      </c>
      <c r="AN111" s="62" t="e">
        <f t="shared" si="113"/>
        <v>#DIV/0!</v>
      </c>
      <c r="AO111" s="62">
        <f t="shared" si="94"/>
        <v>0</v>
      </c>
      <c r="AP111" s="62">
        <f>2300/26</f>
        <v>88.461538461538467</v>
      </c>
      <c r="AQ111" s="62" t="e">
        <f t="shared" si="95"/>
        <v>#DIV/0!</v>
      </c>
      <c r="AR111" s="62"/>
      <c r="AS111" s="67"/>
      <c r="AT111" s="67"/>
      <c r="AU111" s="62"/>
      <c r="AV111" s="62" t="e">
        <f t="shared" si="96"/>
        <v>#DIV/0!</v>
      </c>
      <c r="AW111" s="168" t="e">
        <f t="shared" si="97"/>
        <v>#DIV/0!</v>
      </c>
      <c r="AX111" s="133"/>
      <c r="AY111" s="122"/>
    </row>
    <row r="112" spans="1:51" s="2" customFormat="1" ht="15.95" customHeight="1">
      <c r="A112" s="220" t="s">
        <v>575</v>
      </c>
      <c r="B112" s="14" t="s">
        <v>576</v>
      </c>
      <c r="C112" s="14" t="s">
        <v>42</v>
      </c>
      <c r="D112" s="15" t="s">
        <v>43</v>
      </c>
      <c r="E112" s="16" t="s">
        <v>44</v>
      </c>
      <c r="F112" s="56" t="s">
        <v>137</v>
      </c>
      <c r="G112" s="50" t="s">
        <v>577</v>
      </c>
      <c r="H112" s="17"/>
      <c r="I112" s="83">
        <v>13917508987</v>
      </c>
      <c r="J112" s="60" t="s">
        <v>578</v>
      </c>
      <c r="K112" s="16" t="s">
        <v>579</v>
      </c>
      <c r="L112" s="16"/>
      <c r="M112" s="16"/>
      <c r="N112" s="62">
        <f t="shared" si="91"/>
        <v>0</v>
      </c>
      <c r="O112" s="225"/>
      <c r="P112" s="243"/>
      <c r="Q112" s="62"/>
      <c r="R112" s="95">
        <v>0.02</v>
      </c>
      <c r="S112" s="62"/>
      <c r="T112" s="62"/>
      <c r="U112" s="96" t="e">
        <f>T112/S112</f>
        <v>#DIV/0!</v>
      </c>
      <c r="V112" s="96" t="e">
        <f>IF(U112&gt;=100%,"6%",IF(U112&lt;100%,"4%"))</f>
        <v>#DIV/0!</v>
      </c>
      <c r="W112" s="62"/>
      <c r="X112" s="62"/>
      <c r="Y112" s="96" t="e">
        <f t="shared" ref="Y112:Y115" si="117">X112/W112</f>
        <v>#DIV/0!</v>
      </c>
      <c r="Z112" s="96" t="e">
        <f t="shared" si="114"/>
        <v>#DIV/0!</v>
      </c>
      <c r="AA112" s="62"/>
      <c r="AB112" s="62"/>
      <c r="AC112" s="96" t="e">
        <f t="shared" ref="AC112:AC115" si="118">AB112/AA112</f>
        <v>#DIV/0!</v>
      </c>
      <c r="AD112" s="96" t="e">
        <f t="shared" ref="AD112:AD115" si="119">IF(AC112&gt;=100%,"5%",IF(AC112&lt;100%,"3%"))</f>
        <v>#DIV/0!</v>
      </c>
      <c r="AE112" s="62"/>
      <c r="AF112" s="62"/>
      <c r="AG112" s="96" t="e">
        <f t="shared" si="115"/>
        <v>#DIV/0!</v>
      </c>
      <c r="AH112" s="96" t="e">
        <f t="shared" si="116"/>
        <v>#DIV/0!</v>
      </c>
      <c r="AI112" s="62"/>
      <c r="AJ112" s="62"/>
      <c r="AK112" s="96"/>
      <c r="AL112" s="96"/>
      <c r="AM112" s="62">
        <v>2200</v>
      </c>
      <c r="AN112" s="62" t="e">
        <f t="shared" si="113"/>
        <v>#DIV/0!</v>
      </c>
      <c r="AO112" s="62">
        <f t="shared" si="94"/>
        <v>0</v>
      </c>
      <c r="AP112" s="62"/>
      <c r="AQ112" s="62" t="e">
        <f t="shared" si="95"/>
        <v>#DIV/0!</v>
      </c>
      <c r="AR112" s="62"/>
      <c r="AS112" s="61"/>
      <c r="AT112" s="61"/>
      <c r="AU112" s="61"/>
      <c r="AV112" s="62" t="e">
        <f t="shared" si="96"/>
        <v>#DIV/0!</v>
      </c>
      <c r="AW112" s="168" t="e">
        <f t="shared" si="97"/>
        <v>#DIV/0!</v>
      </c>
      <c r="AX112" s="133"/>
      <c r="AY112" s="172"/>
    </row>
    <row r="113" spans="1:51" s="2" customFormat="1" ht="15.95" customHeight="1">
      <c r="A113" s="221"/>
      <c r="B113" s="14" t="s">
        <v>580</v>
      </c>
      <c r="C113" s="14" t="s">
        <v>42</v>
      </c>
      <c r="D113" s="15" t="s">
        <v>43</v>
      </c>
      <c r="E113" s="16" t="s">
        <v>44</v>
      </c>
      <c r="F113" s="56" t="s">
        <v>137</v>
      </c>
      <c r="G113" s="50" t="s">
        <v>581</v>
      </c>
      <c r="H113" s="17"/>
      <c r="I113" s="83">
        <v>13817503236</v>
      </c>
      <c r="J113" s="60" t="s">
        <v>582</v>
      </c>
      <c r="K113" s="16" t="s">
        <v>583</v>
      </c>
      <c r="L113" s="16"/>
      <c r="M113" s="61"/>
      <c r="N113" s="62">
        <f t="shared" si="91"/>
        <v>0</v>
      </c>
      <c r="O113" s="230"/>
      <c r="P113" s="244"/>
      <c r="Q113" s="62"/>
      <c r="R113" s="95">
        <v>0.02</v>
      </c>
      <c r="S113" s="62"/>
      <c r="T113" s="62"/>
      <c r="U113" s="96" t="e">
        <f>T113/S113</f>
        <v>#DIV/0!</v>
      </c>
      <c r="V113" s="96" t="e">
        <f>IF(U113&gt;=100%,"6%",IF(U113&lt;100%,"4%"))</f>
        <v>#DIV/0!</v>
      </c>
      <c r="W113" s="62"/>
      <c r="X113" s="62"/>
      <c r="Y113" s="96" t="e">
        <f t="shared" si="117"/>
        <v>#DIV/0!</v>
      </c>
      <c r="Z113" s="96" t="e">
        <f t="shared" si="114"/>
        <v>#DIV/0!</v>
      </c>
      <c r="AA113" s="62"/>
      <c r="AB113" s="62"/>
      <c r="AC113" s="96" t="e">
        <f t="shared" si="118"/>
        <v>#DIV/0!</v>
      </c>
      <c r="AD113" s="96" t="e">
        <f t="shared" si="119"/>
        <v>#DIV/0!</v>
      </c>
      <c r="AE113" s="62"/>
      <c r="AF113" s="62"/>
      <c r="AG113" s="96" t="e">
        <f t="shared" si="115"/>
        <v>#DIV/0!</v>
      </c>
      <c r="AH113" s="96" t="e">
        <f t="shared" si="116"/>
        <v>#DIV/0!</v>
      </c>
      <c r="AI113" s="62"/>
      <c r="AJ113" s="62"/>
      <c r="AK113" s="96"/>
      <c r="AL113" s="96"/>
      <c r="AM113" s="62">
        <v>2200</v>
      </c>
      <c r="AN113" s="62" t="e">
        <f t="shared" si="113"/>
        <v>#DIV/0!</v>
      </c>
      <c r="AO113" s="62">
        <f t="shared" si="94"/>
        <v>0</v>
      </c>
      <c r="AP113" s="62"/>
      <c r="AQ113" s="62" t="e">
        <f t="shared" si="95"/>
        <v>#DIV/0!</v>
      </c>
      <c r="AR113" s="62"/>
      <c r="AS113" s="61"/>
      <c r="AT113" s="61"/>
      <c r="AU113" s="61"/>
      <c r="AV113" s="62" t="e">
        <f t="shared" si="96"/>
        <v>#DIV/0!</v>
      </c>
      <c r="AW113" s="168" t="e">
        <f t="shared" si="97"/>
        <v>#DIV/0!</v>
      </c>
      <c r="AX113" s="133"/>
      <c r="AY113" s="61"/>
    </row>
    <row r="114" spans="1:51" s="2" customFormat="1" ht="15.95" hidden="1" customHeight="1">
      <c r="A114" s="221"/>
      <c r="B114" s="14" t="s">
        <v>584</v>
      </c>
      <c r="C114" s="14" t="s">
        <v>92</v>
      </c>
      <c r="D114" s="24" t="s">
        <v>585</v>
      </c>
      <c r="E114" s="14" t="s">
        <v>92</v>
      </c>
      <c r="F114" s="56" t="s">
        <v>137</v>
      </c>
      <c r="G114" s="50"/>
      <c r="H114" s="17"/>
      <c r="I114" s="83">
        <v>18930563386</v>
      </c>
      <c r="J114" s="60" t="s">
        <v>586</v>
      </c>
      <c r="K114" s="16" t="s">
        <v>587</v>
      </c>
      <c r="L114" s="16"/>
      <c r="M114" s="61"/>
      <c r="N114" s="62">
        <f t="shared" si="91"/>
        <v>0</v>
      </c>
      <c r="O114" s="226"/>
      <c r="P114" s="245"/>
      <c r="Q114" s="62"/>
      <c r="R114" s="95">
        <v>0.02</v>
      </c>
      <c r="S114" s="62"/>
      <c r="T114" s="62"/>
      <c r="U114" s="96"/>
      <c r="V114" s="96"/>
      <c r="W114" s="62"/>
      <c r="X114" s="62"/>
      <c r="Y114" s="96"/>
      <c r="Z114" s="96"/>
      <c r="AA114" s="62"/>
      <c r="AB114" s="62"/>
      <c r="AC114" s="96"/>
      <c r="AD114" s="96"/>
      <c r="AE114" s="62"/>
      <c r="AF114" s="62"/>
      <c r="AG114" s="96"/>
      <c r="AH114" s="96"/>
      <c r="AI114" s="62"/>
      <c r="AJ114" s="62"/>
      <c r="AK114" s="96" t="e">
        <f>AJ114/AI114</f>
        <v>#DIV/0!</v>
      </c>
      <c r="AL114" s="96">
        <v>0.1</v>
      </c>
      <c r="AM114" s="62"/>
      <c r="AN114" s="62">
        <f t="shared" si="113"/>
        <v>0</v>
      </c>
      <c r="AO114" s="62">
        <f t="shared" si="94"/>
        <v>0</v>
      </c>
      <c r="AP114" s="62"/>
      <c r="AQ114" s="62">
        <f t="shared" si="95"/>
        <v>0</v>
      </c>
      <c r="AR114" s="62"/>
      <c r="AS114" s="61"/>
      <c r="AT114" s="61"/>
      <c r="AU114" s="61"/>
      <c r="AV114" s="62">
        <f t="shared" si="96"/>
        <v>0</v>
      </c>
      <c r="AW114" s="168" t="e">
        <f t="shared" si="97"/>
        <v>#DIV/0!</v>
      </c>
      <c r="AX114" s="123"/>
      <c r="AY114" s="34"/>
    </row>
    <row r="115" spans="1:51" s="2" customFormat="1" ht="15.95" customHeight="1">
      <c r="A115" s="222" t="s">
        <v>588</v>
      </c>
      <c r="B115" s="152" t="s">
        <v>589</v>
      </c>
      <c r="C115" s="149" t="s">
        <v>42</v>
      </c>
      <c r="D115" s="18" t="s">
        <v>590</v>
      </c>
      <c r="E115" s="149" t="s">
        <v>52</v>
      </c>
      <c r="F115" s="153" t="s">
        <v>591</v>
      </c>
      <c r="G115" s="154" t="s">
        <v>592</v>
      </c>
      <c r="H115" s="17"/>
      <c r="I115" s="159">
        <v>15102187392</v>
      </c>
      <c r="J115" s="158" t="s">
        <v>593</v>
      </c>
      <c r="K115" s="160" t="s">
        <v>594</v>
      </c>
      <c r="L115" s="160"/>
      <c r="M115" s="160"/>
      <c r="N115" s="62">
        <f t="shared" si="91"/>
        <v>0</v>
      </c>
      <c r="O115" s="237"/>
      <c r="P115" s="255"/>
      <c r="Q115" s="163"/>
      <c r="R115" s="164"/>
      <c r="S115" s="163"/>
      <c r="T115" s="163"/>
      <c r="U115" s="165"/>
      <c r="V115" s="165"/>
      <c r="W115" s="163"/>
      <c r="X115" s="163"/>
      <c r="Y115" s="96" t="e">
        <f t="shared" si="117"/>
        <v>#DIV/0!</v>
      </c>
      <c r="Z115" s="96" t="e">
        <f>IF(Y115&gt;=100%,"5%",IF(Y115&lt;100%,"3%"))</f>
        <v>#DIV/0!</v>
      </c>
      <c r="AA115" s="163"/>
      <c r="AB115" s="163"/>
      <c r="AC115" s="96" t="e">
        <f t="shared" si="118"/>
        <v>#DIV/0!</v>
      </c>
      <c r="AD115" s="96" t="e">
        <f t="shared" si="119"/>
        <v>#DIV/0!</v>
      </c>
      <c r="AE115" s="163"/>
      <c r="AF115" s="163"/>
      <c r="AG115" s="165"/>
      <c r="AH115" s="165"/>
      <c r="AI115" s="163"/>
      <c r="AJ115" s="163"/>
      <c r="AK115" s="165"/>
      <c r="AL115" s="165"/>
      <c r="AM115" s="163">
        <v>2300</v>
      </c>
      <c r="AN115" s="62" t="e">
        <f t="shared" si="113"/>
        <v>#DIV/0!</v>
      </c>
      <c r="AO115" s="62">
        <f t="shared" si="94"/>
        <v>0</v>
      </c>
      <c r="AP115" s="163">
        <f>2300/26</f>
        <v>88.461538461538467</v>
      </c>
      <c r="AQ115" s="62" t="e">
        <f t="shared" si="95"/>
        <v>#DIV/0!</v>
      </c>
      <c r="AR115" s="163"/>
      <c r="AS115" s="160"/>
      <c r="AT115" s="160"/>
      <c r="AU115" s="160"/>
      <c r="AV115" s="62" t="e">
        <f t="shared" si="96"/>
        <v>#DIV/0!</v>
      </c>
      <c r="AW115" s="168" t="e">
        <f t="shared" si="97"/>
        <v>#DIV/0!</v>
      </c>
      <c r="AX115" s="173"/>
      <c r="AY115" s="160"/>
    </row>
    <row r="116" spans="1:51" s="2" customFormat="1" ht="15.95" hidden="1" customHeight="1">
      <c r="A116" s="223"/>
      <c r="B116" s="14" t="s">
        <v>595</v>
      </c>
      <c r="C116" s="14" t="s">
        <v>92</v>
      </c>
      <c r="D116" s="24" t="s">
        <v>596</v>
      </c>
      <c r="E116" s="22" t="s">
        <v>44</v>
      </c>
      <c r="F116" s="22"/>
      <c r="G116" s="17" t="s">
        <v>597</v>
      </c>
      <c r="H116" s="17"/>
      <c r="I116" s="14">
        <v>13482567580</v>
      </c>
      <c r="J116" s="60" t="s">
        <v>598</v>
      </c>
      <c r="K116" s="175" t="s">
        <v>599</v>
      </c>
      <c r="L116" s="22"/>
      <c r="M116" s="22"/>
      <c r="N116" s="62">
        <f t="shared" si="91"/>
        <v>0</v>
      </c>
      <c r="O116" s="238"/>
      <c r="P116" s="256"/>
      <c r="Q116" s="100"/>
      <c r="R116" s="95"/>
      <c r="S116" s="62"/>
      <c r="T116" s="62"/>
      <c r="U116" s="96"/>
      <c r="V116" s="96"/>
      <c r="W116" s="62"/>
      <c r="X116" s="62"/>
      <c r="Y116" s="96"/>
      <c r="Z116" s="96"/>
      <c r="AA116" s="62"/>
      <c r="AB116" s="62"/>
      <c r="AC116" s="96"/>
      <c r="AD116" s="96"/>
      <c r="AE116" s="62"/>
      <c r="AF116" s="62"/>
      <c r="AG116" s="96"/>
      <c r="AH116" s="96"/>
      <c r="AI116" s="62"/>
      <c r="AJ116" s="62"/>
      <c r="AK116" s="96" t="e">
        <f>AJ116/AI116</f>
        <v>#DIV/0!</v>
      </c>
      <c r="AL116" s="96">
        <v>0.1</v>
      </c>
      <c r="AM116" s="62"/>
      <c r="AN116" s="62">
        <f t="shared" si="113"/>
        <v>0</v>
      </c>
      <c r="AO116" s="62">
        <f t="shared" si="94"/>
        <v>0</v>
      </c>
      <c r="AP116" s="100"/>
      <c r="AQ116" s="62">
        <f t="shared" si="95"/>
        <v>0</v>
      </c>
      <c r="AR116" s="100"/>
      <c r="AS116" s="22"/>
      <c r="AT116" s="22"/>
      <c r="AU116" s="22"/>
      <c r="AV116" s="62">
        <f t="shared" si="96"/>
        <v>0</v>
      </c>
      <c r="AW116" s="168" t="e">
        <f t="shared" si="97"/>
        <v>#DIV/0!</v>
      </c>
      <c r="AX116" s="123"/>
      <c r="AY116" s="22"/>
    </row>
    <row r="117" spans="1:51" s="2" customFormat="1" ht="15.95" hidden="1" customHeight="1">
      <c r="A117" s="155" t="s">
        <v>600</v>
      </c>
      <c r="B117" s="14" t="s">
        <v>601</v>
      </c>
      <c r="C117" s="14" t="s">
        <v>92</v>
      </c>
      <c r="D117" s="24" t="s">
        <v>602</v>
      </c>
      <c r="E117" s="14" t="s">
        <v>44</v>
      </c>
      <c r="F117" s="56" t="s">
        <v>603</v>
      </c>
      <c r="G117" s="50"/>
      <c r="H117" s="17"/>
      <c r="I117" s="83"/>
      <c r="J117" s="60"/>
      <c r="K117" s="16"/>
      <c r="L117" s="16"/>
      <c r="M117" s="61"/>
      <c r="N117" s="62">
        <f t="shared" si="91"/>
        <v>0</v>
      </c>
      <c r="O117" s="79"/>
      <c r="P117" s="80"/>
      <c r="Q117" s="62"/>
      <c r="R117" s="95"/>
      <c r="S117" s="62"/>
      <c r="T117" s="62"/>
      <c r="U117" s="96"/>
      <c r="V117" s="96"/>
      <c r="W117" s="62"/>
      <c r="X117" s="62"/>
      <c r="Y117" s="96"/>
      <c r="Z117" s="96"/>
      <c r="AA117" s="62"/>
      <c r="AB117" s="62"/>
      <c r="AC117" s="96"/>
      <c r="AD117" s="96"/>
      <c r="AE117" s="62"/>
      <c r="AF117" s="62"/>
      <c r="AG117" s="96"/>
      <c r="AH117" s="96"/>
      <c r="AI117" s="62"/>
      <c r="AJ117" s="62"/>
      <c r="AK117" s="96"/>
      <c r="AL117" s="96"/>
      <c r="AM117" s="62"/>
      <c r="AN117" s="62"/>
      <c r="AO117" s="62"/>
      <c r="AP117" s="62"/>
      <c r="AQ117" s="62"/>
      <c r="AR117" s="62"/>
      <c r="AS117" s="61"/>
      <c r="AT117" s="61"/>
      <c r="AU117" s="61"/>
      <c r="AV117" s="62"/>
      <c r="AW117" s="168"/>
      <c r="AX117" s="123"/>
      <c r="AY117" s="34"/>
    </row>
  </sheetData>
  <autoFilter ref="A3:AY117">
    <filterColumn colId="2">
      <filters>
        <filter val="店长"/>
        <filter val="区域导购"/>
        <filter val="专职"/>
      </filters>
    </filterColumn>
  </autoFilter>
  <mergeCells count="90">
    <mergeCell ref="P103:P107"/>
    <mergeCell ref="P108:P111"/>
    <mergeCell ref="P112:P114"/>
    <mergeCell ref="P115:P116"/>
    <mergeCell ref="P85:P86"/>
    <mergeCell ref="P87:P88"/>
    <mergeCell ref="P89:P92"/>
    <mergeCell ref="P93:P98"/>
    <mergeCell ref="P99:P102"/>
    <mergeCell ref="P54:P63"/>
    <mergeCell ref="P64:P65"/>
    <mergeCell ref="P66:P68"/>
    <mergeCell ref="P71:P77"/>
    <mergeCell ref="P78:P82"/>
    <mergeCell ref="P33:P40"/>
    <mergeCell ref="P41:P43"/>
    <mergeCell ref="P44:P47"/>
    <mergeCell ref="P48:P51"/>
    <mergeCell ref="P52:P53"/>
    <mergeCell ref="P16:P18"/>
    <mergeCell ref="P19:P23"/>
    <mergeCell ref="P24:P25"/>
    <mergeCell ref="P26:P29"/>
    <mergeCell ref="P30:P32"/>
    <mergeCell ref="O99:O102"/>
    <mergeCell ref="O103:O107"/>
    <mergeCell ref="O108:O111"/>
    <mergeCell ref="O112:O114"/>
    <mergeCell ref="O115:O116"/>
    <mergeCell ref="O78:O82"/>
    <mergeCell ref="O85:O86"/>
    <mergeCell ref="O87:O88"/>
    <mergeCell ref="O89:O92"/>
    <mergeCell ref="O93:O98"/>
    <mergeCell ref="O52:O53"/>
    <mergeCell ref="O54:O63"/>
    <mergeCell ref="O64:O65"/>
    <mergeCell ref="O66:O68"/>
    <mergeCell ref="O71:O77"/>
    <mergeCell ref="A103:A107"/>
    <mergeCell ref="A108:A111"/>
    <mergeCell ref="A112:A114"/>
    <mergeCell ref="A115:A116"/>
    <mergeCell ref="O4:O8"/>
    <mergeCell ref="O10:O11"/>
    <mergeCell ref="O12:O15"/>
    <mergeCell ref="O16:O18"/>
    <mergeCell ref="O19:O23"/>
    <mergeCell ref="O24:O25"/>
    <mergeCell ref="O26:O29"/>
    <mergeCell ref="O30:O32"/>
    <mergeCell ref="O33:O40"/>
    <mergeCell ref="O41:O43"/>
    <mergeCell ref="O44:O47"/>
    <mergeCell ref="O48:O51"/>
    <mergeCell ref="A85:A86"/>
    <mergeCell ref="A87:A88"/>
    <mergeCell ref="A89:A92"/>
    <mergeCell ref="A93:A98"/>
    <mergeCell ref="A99:A102"/>
    <mergeCell ref="A54:A63"/>
    <mergeCell ref="A64:A65"/>
    <mergeCell ref="A66:A68"/>
    <mergeCell ref="A71:A77"/>
    <mergeCell ref="A78:A82"/>
    <mergeCell ref="A33:A40"/>
    <mergeCell ref="A41:A43"/>
    <mergeCell ref="A44:A47"/>
    <mergeCell ref="A48:A51"/>
    <mergeCell ref="A52:A53"/>
    <mergeCell ref="A16:A18"/>
    <mergeCell ref="A19:A23"/>
    <mergeCell ref="A24:A25"/>
    <mergeCell ref="A26:A29"/>
    <mergeCell ref="A30:A32"/>
    <mergeCell ref="AI2:AL2"/>
    <mergeCell ref="AM2:AV2"/>
    <mergeCell ref="A4:A9"/>
    <mergeCell ref="A10:A11"/>
    <mergeCell ref="A12:A15"/>
    <mergeCell ref="P4:P8"/>
    <mergeCell ref="P10:P11"/>
    <mergeCell ref="P12:P15"/>
    <mergeCell ref="A1:AH1"/>
    <mergeCell ref="A2:P2"/>
    <mergeCell ref="Q2:R2"/>
    <mergeCell ref="S2:V2"/>
    <mergeCell ref="W2:Z2"/>
    <mergeCell ref="AA2:AD2"/>
    <mergeCell ref="AE2:AH2"/>
  </mergeCells>
  <phoneticPr fontId="38" type="noConversion"/>
  <pageMargins left="0.75" right="0.75" top="1" bottom="1" header="0.51180555555555596" footer="0.51180555555555596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Founder</dc:creator>
  <cp:lastModifiedBy>Administrator</cp:lastModifiedBy>
  <dcterms:created xsi:type="dcterms:W3CDTF">2018-05-02T01:40:00Z</dcterms:created>
  <dcterms:modified xsi:type="dcterms:W3CDTF">2018-05-05T08:44:58Z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ubyTemplateID" linkTarget="0">
    <vt:lpwstr>1</vt:lpwstr>
  </property>
</Properties>
</file>