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00402储能参与市场机制文章\"/>
    </mc:Choice>
  </mc:AlternateContent>
  <bookViews>
    <workbookView xWindow="0" yWindow="0" windowWidth="19200" windowHeight="5610" activeTab="3"/>
  </bookViews>
  <sheets>
    <sheet name="VCG机制效果" sheetId="1" r:id="rId1"/>
    <sheet name="投标效果" sheetId="2" r:id="rId2"/>
    <sheet name="投标结果（一个储能）" sheetId="3" r:id="rId3"/>
    <sheet name="结果展示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4" l="1"/>
  <c r="K4" i="4"/>
  <c r="K5" i="4"/>
  <c r="K2" i="4"/>
  <c r="J3" i="4"/>
  <c r="J4" i="4"/>
  <c r="J5" i="4"/>
  <c r="J2" i="4"/>
  <c r="I3" i="4"/>
  <c r="I4" i="4"/>
  <c r="I5" i="4"/>
  <c r="I2" i="4"/>
  <c r="F14" i="4"/>
  <c r="F15" i="4"/>
  <c r="F16" i="4"/>
  <c r="F17" i="4"/>
  <c r="F18" i="4"/>
  <c r="F19" i="4"/>
  <c r="F20" i="4"/>
  <c r="F21" i="4"/>
  <c r="E14" i="4"/>
  <c r="E15" i="4"/>
  <c r="E16" i="4"/>
  <c r="E17" i="4"/>
  <c r="E18" i="4"/>
  <c r="E19" i="4"/>
  <c r="E20" i="4"/>
  <c r="E21" i="4"/>
  <c r="F13" i="4"/>
  <c r="E13" i="4"/>
  <c r="F3" i="4"/>
  <c r="F4" i="4"/>
  <c r="F5" i="4"/>
  <c r="F6" i="4"/>
  <c r="F7" i="4"/>
  <c r="F8" i="4"/>
  <c r="F9" i="4"/>
  <c r="F10" i="4"/>
  <c r="E3" i="4"/>
  <c r="E4" i="4"/>
  <c r="E5" i="4"/>
  <c r="E6" i="4"/>
  <c r="E7" i="4"/>
  <c r="E8" i="4"/>
  <c r="E9" i="4"/>
  <c r="E10" i="4"/>
  <c r="F2" i="4"/>
  <c r="E2" i="4"/>
  <c r="D14" i="4"/>
  <c r="D15" i="4"/>
  <c r="D16" i="4"/>
  <c r="D17" i="4"/>
  <c r="D18" i="4"/>
  <c r="D19" i="4"/>
  <c r="D20" i="4"/>
  <c r="D21" i="4"/>
  <c r="D13" i="4"/>
  <c r="C14" i="4"/>
  <c r="C15" i="4"/>
  <c r="C16" i="4"/>
  <c r="C17" i="4"/>
  <c r="C18" i="4"/>
  <c r="C19" i="4"/>
  <c r="C20" i="4"/>
  <c r="C21" i="4"/>
  <c r="C13" i="4"/>
  <c r="B21" i="4"/>
  <c r="B14" i="4"/>
  <c r="B15" i="4"/>
  <c r="B16" i="4"/>
  <c r="B17" i="4"/>
  <c r="B18" i="4"/>
  <c r="B19" i="4"/>
  <c r="B20" i="4"/>
  <c r="B13" i="4"/>
  <c r="D3" i="4"/>
  <c r="D4" i="4"/>
  <c r="D5" i="4"/>
  <c r="D6" i="4"/>
  <c r="D7" i="4"/>
  <c r="D8" i="4"/>
  <c r="D9" i="4"/>
  <c r="D10" i="4"/>
  <c r="D2" i="4"/>
  <c r="C3" i="4"/>
  <c r="C4" i="4"/>
  <c r="C5" i="4"/>
  <c r="C6" i="4"/>
  <c r="C7" i="4"/>
  <c r="C8" i="4"/>
  <c r="C9" i="4"/>
  <c r="C10" i="4"/>
  <c r="C2" i="4"/>
  <c r="B10" i="4"/>
  <c r="B3" i="4"/>
  <c r="B4" i="4"/>
  <c r="B5" i="4"/>
  <c r="B6" i="4"/>
  <c r="B7" i="4"/>
  <c r="B8" i="4"/>
  <c r="B9" i="4"/>
  <c r="B2" i="4"/>
  <c r="C15" i="1" l="1"/>
  <c r="D15" i="1"/>
  <c r="E15" i="1"/>
  <c r="F15" i="1"/>
  <c r="G15" i="1"/>
  <c r="H15" i="1"/>
  <c r="I15" i="1"/>
  <c r="B15" i="1"/>
  <c r="O32" i="3"/>
  <c r="N32" i="3"/>
  <c r="K32" i="3"/>
  <c r="B32" i="3"/>
  <c r="B21" i="3"/>
  <c r="O21" i="3"/>
  <c r="N21" i="3"/>
  <c r="K21" i="3"/>
  <c r="K10" i="3"/>
  <c r="B10" i="3"/>
  <c r="N13" i="3"/>
  <c r="S49" i="1" l="1"/>
  <c r="J49" i="1"/>
  <c r="S51" i="1"/>
  <c r="J51" i="1"/>
  <c r="S30" i="1"/>
  <c r="S31" i="1"/>
  <c r="S32" i="1"/>
  <c r="S33" i="1"/>
  <c r="S29" i="1"/>
  <c r="J30" i="1"/>
  <c r="J31" i="1"/>
  <c r="J32" i="1"/>
  <c r="J33" i="1"/>
  <c r="J29" i="1"/>
  <c r="U33" i="1"/>
  <c r="S4" i="1" l="1"/>
  <c r="J4" i="1"/>
  <c r="S6" i="1"/>
  <c r="J6" i="1"/>
  <c r="O30" i="3" l="1"/>
  <c r="O31" i="3"/>
  <c r="O28" i="3"/>
  <c r="O29" i="3"/>
  <c r="O25" i="3"/>
  <c r="O26" i="3"/>
  <c r="O27" i="3"/>
  <c r="O24" i="3"/>
  <c r="N25" i="3"/>
  <c r="N26" i="3"/>
  <c r="N27" i="3"/>
  <c r="N28" i="3"/>
  <c r="N29" i="3"/>
  <c r="N30" i="3"/>
  <c r="N31" i="3"/>
  <c r="N24" i="3"/>
  <c r="O14" i="3" l="1"/>
  <c r="O15" i="3"/>
  <c r="O16" i="3"/>
  <c r="O17" i="3"/>
  <c r="O18" i="3"/>
  <c r="O19" i="3"/>
  <c r="O20" i="3"/>
  <c r="O13" i="3"/>
  <c r="N14" i="3"/>
  <c r="N15" i="3"/>
  <c r="N16" i="3"/>
  <c r="N17" i="3"/>
  <c r="N18" i="3"/>
  <c r="N19" i="3"/>
  <c r="N20" i="3"/>
  <c r="J13" i="3" l="1"/>
  <c r="J20" i="3"/>
  <c r="J19" i="3"/>
  <c r="J18" i="3"/>
  <c r="J17" i="3"/>
  <c r="J16" i="3"/>
  <c r="J15" i="3"/>
  <c r="J14" i="3"/>
  <c r="J3" i="3"/>
  <c r="J4" i="3"/>
  <c r="J5" i="3"/>
  <c r="J6" i="3"/>
  <c r="J7" i="3"/>
  <c r="J8" i="3"/>
  <c r="J9" i="3"/>
  <c r="J2" i="3"/>
  <c r="D23" i="2" l="1"/>
  <c r="E23" i="2"/>
  <c r="C23" i="2"/>
  <c r="D22" i="2"/>
  <c r="E22" i="2"/>
  <c r="C22" i="2"/>
  <c r="U5" i="1" l="1"/>
  <c r="S3" i="1"/>
  <c r="S5" i="1"/>
  <c r="J5" i="1"/>
</calcChain>
</file>

<file path=xl/sharedStrings.xml><?xml version="1.0" encoding="utf-8"?>
<sst xmlns="http://schemas.openxmlformats.org/spreadsheetml/2006/main" count="307" uniqueCount="103">
  <si>
    <t>虚报两倍</t>
    <phoneticPr fontId="1" type="noConversion"/>
  </si>
  <si>
    <t>按照实际</t>
    <phoneticPr fontId="1" type="noConversion"/>
  </si>
  <si>
    <t>ESS1</t>
    <phoneticPr fontId="1" type="noConversion"/>
  </si>
  <si>
    <t>ESS2</t>
    <phoneticPr fontId="1" type="noConversion"/>
  </si>
  <si>
    <t>ESS3</t>
  </si>
  <si>
    <t>ESS4</t>
  </si>
  <si>
    <t>ESS5</t>
  </si>
  <si>
    <t>ESS6</t>
  </si>
  <si>
    <t>ESS7</t>
  </si>
  <si>
    <t>ESS8</t>
  </si>
  <si>
    <t>ESS总</t>
    <phoneticPr fontId="1" type="noConversion"/>
  </si>
  <si>
    <t>VCG机制</t>
    <phoneticPr fontId="1" type="noConversion"/>
  </si>
  <si>
    <t>社会福利</t>
    <phoneticPr fontId="1" type="noConversion"/>
  </si>
  <si>
    <t>LMP机制</t>
    <phoneticPr fontId="1" type="noConversion"/>
  </si>
  <si>
    <t>ESS1</t>
    <phoneticPr fontId="1" type="noConversion"/>
  </si>
  <si>
    <t>ESS总</t>
    <phoneticPr fontId="1" type="noConversion"/>
  </si>
  <si>
    <t>但是很可能不是每个都满足激励相容呢</t>
    <phoneticPr fontId="1" type="noConversion"/>
  </si>
  <si>
    <t>场景1</t>
    <phoneticPr fontId="1" type="noConversion"/>
  </si>
  <si>
    <t>场景2</t>
  </si>
  <si>
    <t>场景3</t>
  </si>
  <si>
    <t>场景4</t>
  </si>
  <si>
    <t>场景5</t>
  </si>
  <si>
    <t>场景6</t>
  </si>
  <si>
    <t>场景7</t>
  </si>
  <si>
    <t>场景8</t>
  </si>
  <si>
    <t>储能1</t>
    <phoneticPr fontId="1" type="noConversion"/>
  </si>
  <si>
    <t>储能2</t>
  </si>
  <si>
    <t>储能3</t>
  </si>
  <si>
    <t>储能4</t>
  </si>
  <si>
    <t>储能5</t>
  </si>
  <si>
    <t>储能6</t>
  </si>
  <si>
    <t>储能7</t>
  </si>
  <si>
    <t>储能8</t>
  </si>
  <si>
    <t>自调度</t>
    <phoneticPr fontId="1" type="noConversion"/>
  </si>
  <si>
    <t>经济投标</t>
    <phoneticPr fontId="1" type="noConversion"/>
  </si>
  <si>
    <t>社会福利</t>
    <phoneticPr fontId="1" type="noConversion"/>
  </si>
  <si>
    <t>社会福利变化</t>
    <phoneticPr fontId="1" type="noConversion"/>
  </si>
  <si>
    <t>ESS利润变化</t>
    <phoneticPr fontId="1" type="noConversion"/>
  </si>
  <si>
    <t>经济投标</t>
    <phoneticPr fontId="1" type="noConversion"/>
  </si>
  <si>
    <t>my_structure</t>
    <phoneticPr fontId="1" type="noConversion"/>
  </si>
  <si>
    <t>测试结果，只是用一个scenario,scenario1，进行分析，得到的结果存储在True Cost, False Cost 2, False Cost 0.5里</t>
    <phoneticPr fontId="1" type="noConversion"/>
  </si>
  <si>
    <t>要修改scenario，要修改成本，要修改存储的地方</t>
    <phoneticPr fontId="1" type="noConversion"/>
  </si>
  <si>
    <t>测试结果，要用多个scenario进行分析(S_uncertaintyprocess)，要存储在Data_optimal_bidding (only_agent_1，还可以对bidagent进行修改)</t>
    <phoneticPr fontId="1" type="noConversion"/>
  </si>
  <si>
    <t>测试结果，用主程序（注意也是多个scenario，出清一点就够了，然后存储在Data_my_strucuture里</t>
    <phoneticPr fontId="1" type="noConversion"/>
  </si>
  <si>
    <t>按照0.5倍</t>
    <phoneticPr fontId="1" type="noConversion"/>
  </si>
  <si>
    <t>按照1.5倍</t>
    <phoneticPr fontId="1" type="noConversion"/>
  </si>
  <si>
    <t>按照1.1倍</t>
    <phoneticPr fontId="1" type="noConversion"/>
  </si>
  <si>
    <t>ESS 1&amp;5</t>
    <phoneticPr fontId="1" type="noConversion"/>
  </si>
  <si>
    <t>按照1.2倍</t>
    <phoneticPr fontId="1" type="noConversion"/>
  </si>
  <si>
    <t>按照1.3倍</t>
    <phoneticPr fontId="1" type="noConversion"/>
  </si>
  <si>
    <t>1倍</t>
    <phoneticPr fontId="1" type="noConversion"/>
  </si>
  <si>
    <t>约250</t>
    <phoneticPr fontId="1" type="noConversion"/>
  </si>
  <si>
    <t>约126</t>
    <phoneticPr fontId="1" type="noConversion"/>
  </si>
  <si>
    <t>目标函数里的利润</t>
    <phoneticPr fontId="1" type="noConversion"/>
  </si>
  <si>
    <t>optimal bidding下投标</t>
    <phoneticPr fontId="1" type="noConversion"/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</si>
  <si>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</si>
  <si>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</si>
  <si>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</si>
  <si>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</si>
  <si>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</si>
  <si>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</si>
  <si>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</si>
  <si>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</si>
  <si>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</si>
  <si>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</si>
  <si>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</si>
  <si>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</si>
  <si>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</si>
  <si>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</si>
  <si>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</si>
  <si>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</si>
  <si>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</si>
  <si>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</si>
  <si>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</si>
  <si>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</si>
  <si>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</si>
  <si>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</si>
  <si>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</si>
  <si>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</si>
  <si>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如果说只有1，2号储能虚报,没什么效果</t>
    <phoneticPr fontId="1" type="noConversion"/>
  </si>
  <si>
    <t>如果说只有1，5号储能虚报，没什么效果</t>
    <phoneticPr fontId="1" type="noConversion"/>
  </si>
  <si>
    <t>改进版VCG机制</t>
    <phoneticPr fontId="1" type="noConversion"/>
  </si>
  <si>
    <t>原始版VCG机制</t>
    <phoneticPr fontId="1" type="noConversion"/>
  </si>
  <si>
    <t>社会福利</t>
    <phoneticPr fontId="1" type="noConversion"/>
  </si>
  <si>
    <t>收入</t>
    <phoneticPr fontId="1" type="noConversion"/>
  </si>
  <si>
    <t>ESS1</t>
    <phoneticPr fontId="1" type="noConversion"/>
  </si>
  <si>
    <t>ESS2</t>
  </si>
  <si>
    <t>LMP</t>
    <phoneticPr fontId="1" type="noConversion"/>
  </si>
  <si>
    <t>改进版VCG</t>
    <phoneticPr fontId="1" type="noConversion"/>
  </si>
  <si>
    <t>原始版VCG</t>
    <phoneticPr fontId="1" type="noConversion"/>
  </si>
  <si>
    <t>花费时间</t>
    <phoneticPr fontId="1" type="noConversion"/>
  </si>
  <si>
    <t>经济投标</t>
    <phoneticPr fontId="1" type="noConversion"/>
  </si>
  <si>
    <t>本文机制</t>
    <phoneticPr fontId="1" type="noConversion"/>
  </si>
  <si>
    <t>加权平均</t>
    <phoneticPr fontId="1" type="noConversion"/>
  </si>
  <si>
    <t>储能利润</t>
    <phoneticPr fontId="1" type="noConversion"/>
  </si>
  <si>
    <t>社会福利</t>
    <phoneticPr fontId="1" type="noConversion"/>
  </si>
  <si>
    <t>提升1</t>
    <phoneticPr fontId="1" type="noConversion"/>
  </si>
  <si>
    <t>提升2</t>
    <phoneticPr fontId="1" type="noConversion"/>
  </si>
  <si>
    <t>提升1</t>
    <phoneticPr fontId="1" type="noConversion"/>
  </si>
  <si>
    <t>提升2</t>
    <phoneticPr fontId="1" type="noConversion"/>
  </si>
  <si>
    <t>VCG机制利润</t>
    <phoneticPr fontId="1" type="noConversion"/>
  </si>
  <si>
    <t>LMP机制利润</t>
    <phoneticPr fontId="1" type="noConversion"/>
  </si>
  <si>
    <t>社会福利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</si>
</sst>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0_);[Red]\(0.00\)"/>
    <numFmt numFmtId="178" formatCode="0.0000_);[Red]\(0.0000\)"/>
    <numFmt numFmtId="179" formatCode="0.0000_ "/>
    <numFmt numFmtId="180" formatCode="0.0_);[Red]\(0.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topLeftCell="B1" activePane="topRight" state="frozen"/>
      <selection pane="topRight" activeCell="J4" sqref="J4"/>
    </sheetView>
  </sheetViews>
  <sheetFormatPr defaultRowHeight="14" x14ac:dyDescent="0.25"/>
  <cols>
    <col min="1" max="1" width="13" style="1" customWidth="1"/>
    <col min="2" max="19" width="9.453125" style="2" customWidth="1"/>
    <col min="20" max="20" width="18.453125" style="1" customWidth="1"/>
    <col min="21" max="21" width="15.6328125" style="2" customWidth="1"/>
    <col min="22" max="22" width="37.36328125" customWidth="1"/>
  </cols>
  <sheetData>
    <row r="1" spans="1:22" x14ac:dyDescent="0.25">
      <c r="B1" s="39" t="s">
        <v>81</v>
      </c>
      <c r="C1" s="40"/>
      <c r="D1" s="40"/>
      <c r="E1" s="40"/>
      <c r="F1" s="40"/>
      <c r="G1" s="40"/>
      <c r="H1" s="40"/>
      <c r="I1" s="40"/>
      <c r="J1" s="40"/>
      <c r="K1" s="39" t="s">
        <v>13</v>
      </c>
      <c r="L1" s="40"/>
      <c r="M1" s="40"/>
      <c r="N1" s="40"/>
      <c r="O1" s="40"/>
      <c r="P1" s="40"/>
      <c r="Q1" s="40"/>
      <c r="R1" s="40"/>
      <c r="S1" s="40"/>
      <c r="T1" s="40" t="s">
        <v>12</v>
      </c>
      <c r="U1"/>
    </row>
    <row r="2" spans="1:22" x14ac:dyDescent="0.25">
      <c r="A2" s="33" t="s">
        <v>83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14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15</v>
      </c>
      <c r="T2" s="40"/>
    </row>
    <row r="3" spans="1:22" x14ac:dyDescent="0.25">
      <c r="A3" s="1" t="s">
        <v>0</v>
      </c>
      <c r="B3" s="2">
        <v>289.11832509304998</v>
      </c>
      <c r="C3" s="2">
        <v>162.54899568949301</v>
      </c>
      <c r="D3" s="5">
        <v>811.39482784584595</v>
      </c>
      <c r="E3" s="2">
        <v>663.08922681928902</v>
      </c>
      <c r="F3" s="2">
        <v>178.0783931032</v>
      </c>
      <c r="G3" s="2">
        <v>81.274497844724706</v>
      </c>
      <c r="H3" s="5">
        <v>404.96331471849999</v>
      </c>
      <c r="I3" s="2">
        <v>331.54461340911701</v>
      </c>
      <c r="J3" s="2">
        <f>SUM(B3:I3)</f>
        <v>2922.0121945232199</v>
      </c>
      <c r="K3" s="12">
        <v>261.63535600258302</v>
      </c>
      <c r="L3" s="2">
        <v>147.5</v>
      </c>
      <c r="M3" s="2">
        <v>704.27855760779403</v>
      </c>
      <c r="N3" s="2">
        <v>601.55555555558306</v>
      </c>
      <c r="O3" s="5">
        <v>154.00000000001</v>
      </c>
      <c r="P3" s="2">
        <v>73.749999999978201</v>
      </c>
      <c r="Q3" s="2">
        <v>346.98193002716903</v>
      </c>
      <c r="R3" s="2">
        <v>300.77777777726902</v>
      </c>
      <c r="S3" s="2">
        <f>SUM(K3:R3)</f>
        <v>2590.4791769703861</v>
      </c>
      <c r="T3" s="4">
        <v>110702699.485596</v>
      </c>
    </row>
    <row r="4" spans="1:22" s="21" customFormat="1" x14ac:dyDescent="0.25">
      <c r="A4" s="18" t="s">
        <v>45</v>
      </c>
      <c r="B4" s="5">
        <v>516.97208239057704</v>
      </c>
      <c r="C4" s="19">
        <v>166.59601489121101</v>
      </c>
      <c r="D4" s="5">
        <v>768.66052576575396</v>
      </c>
      <c r="E4" s="19">
        <v>679.63703866628998</v>
      </c>
      <c r="F4" s="5">
        <v>258.52609415711203</v>
      </c>
      <c r="G4" s="19">
        <v>83.298007445607098</v>
      </c>
      <c r="H4" s="5">
        <v>382.55734835483599</v>
      </c>
      <c r="I4" s="19">
        <v>339.818519333143</v>
      </c>
      <c r="J4" s="19">
        <f>SUM(B4:I4)</f>
        <v>3196.0656310045301</v>
      </c>
      <c r="K4" s="19">
        <v>420.444444444373</v>
      </c>
      <c r="L4" s="19">
        <v>141.249999999994</v>
      </c>
      <c r="M4" s="19">
        <v>656.08731905308196</v>
      </c>
      <c r="N4" s="19">
        <v>575.99999999997897</v>
      </c>
      <c r="O4" s="19">
        <v>210.222222222206</v>
      </c>
      <c r="P4" s="19">
        <v>70.624999999998394</v>
      </c>
      <c r="Q4" s="19">
        <v>328.719723183366</v>
      </c>
      <c r="R4" s="19">
        <v>287.99999999998698</v>
      </c>
      <c r="S4" s="19">
        <f>SUM(K4:R4)</f>
        <v>2691.3487089029854</v>
      </c>
      <c r="T4" s="20">
        <v>110702973.539033</v>
      </c>
      <c r="U4" s="19"/>
    </row>
    <row r="5" spans="1:22" x14ac:dyDescent="0.25">
      <c r="A5" s="1" t="s">
        <v>1</v>
      </c>
      <c r="B5" s="2">
        <v>453.63679310936902</v>
      </c>
      <c r="C5" s="2">
        <v>203.55340062427399</v>
      </c>
      <c r="D5" s="12">
        <v>710.036626086301</v>
      </c>
      <c r="E5" s="2">
        <v>886.10470371421104</v>
      </c>
      <c r="F5" s="2">
        <v>226.87412765274601</v>
      </c>
      <c r="G5" s="2">
        <v>101.776700312142</v>
      </c>
      <c r="H5" s="12">
        <v>328.83329339161702</v>
      </c>
      <c r="I5" s="2">
        <v>432.51412702491399</v>
      </c>
      <c r="J5" s="2">
        <f>SUM(B5:I5)</f>
        <v>3343.3297719155748</v>
      </c>
      <c r="K5" s="12">
        <v>321.79878176731501</v>
      </c>
      <c r="L5" s="2">
        <v>133.61767485795801</v>
      </c>
      <c r="M5" s="2">
        <v>511.503391526065</v>
      </c>
      <c r="N5" s="2">
        <v>554.34782608586897</v>
      </c>
      <c r="O5" s="12">
        <v>160.89939088406601</v>
      </c>
      <c r="P5" s="2">
        <v>66.808837428984006</v>
      </c>
      <c r="Q5" s="2">
        <v>255.751695763176</v>
      </c>
      <c r="R5" s="2">
        <v>277.173913042962</v>
      </c>
      <c r="S5" s="2">
        <f>SUM(K5:R5)</f>
        <v>2281.9015113563946</v>
      </c>
      <c r="T5" s="4">
        <v>110703120.80317301</v>
      </c>
      <c r="U5" s="2">
        <f>T5-T3</f>
        <v>421.31757700443268</v>
      </c>
      <c r="V5" s="1" t="s">
        <v>16</v>
      </c>
    </row>
    <row r="6" spans="1:22" x14ac:dyDescent="0.25">
      <c r="A6" s="1" t="s">
        <v>44</v>
      </c>
      <c r="B6" s="7">
        <v>443.294888496547</v>
      </c>
      <c r="C6" s="5">
        <v>205.358988436007</v>
      </c>
      <c r="D6" s="7">
        <v>678.67054437810395</v>
      </c>
      <c r="E6" s="5">
        <v>887.53242962140405</v>
      </c>
      <c r="F6" s="7">
        <v>221.60971408647401</v>
      </c>
      <c r="G6" s="5">
        <v>102.111795231941</v>
      </c>
      <c r="H6" s="5">
        <v>339.33527218903498</v>
      </c>
      <c r="I6" s="5">
        <v>441.80730056354099</v>
      </c>
      <c r="J6" s="7">
        <f>SUM(B6:I6)</f>
        <v>3319.7209330030532</v>
      </c>
      <c r="K6" s="7">
        <v>231.999999999945</v>
      </c>
      <c r="L6" s="7">
        <v>72.222222222182793</v>
      </c>
      <c r="M6" s="7">
        <v>464.99999999997101</v>
      </c>
      <c r="N6" s="7">
        <v>327.30434782597803</v>
      </c>
      <c r="O6" s="7">
        <v>115.999999999989</v>
      </c>
      <c r="P6" s="7">
        <v>36.111111111101003</v>
      </c>
      <c r="Q6" s="7">
        <v>232.499999999968</v>
      </c>
      <c r="R6" s="7">
        <v>163.652173913274</v>
      </c>
      <c r="S6" s="7">
        <f>SUM(K6:R6)</f>
        <v>1644.789855072409</v>
      </c>
      <c r="T6" s="8">
        <v>110703097.194335</v>
      </c>
    </row>
    <row r="7" spans="1:22" s="16" customFormat="1" x14ac:dyDescent="0.25">
      <c r="A7" s="17" t="s">
        <v>40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4"/>
      <c r="U7" s="15"/>
    </row>
    <row r="8" spans="1:22" s="16" customFormat="1" x14ac:dyDescent="0.25">
      <c r="A8" s="17" t="s">
        <v>41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"/>
      <c r="U8" s="15"/>
    </row>
    <row r="9" spans="1:22" s="21" customFormat="1" x14ac:dyDescent="0.25">
      <c r="A9" s="32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8"/>
      <c r="U9" s="19"/>
    </row>
    <row r="10" spans="1:22" s="21" customFormat="1" x14ac:dyDescent="0.25">
      <c r="A10" s="34" t="s">
        <v>84</v>
      </c>
      <c r="B10" s="39"/>
      <c r="C10" s="40"/>
      <c r="D10" s="40"/>
      <c r="E10" s="40"/>
      <c r="F10" s="40"/>
      <c r="G10" s="40"/>
      <c r="H10" s="40"/>
      <c r="I10" s="40"/>
      <c r="J10" s="40"/>
      <c r="K10" s="39" t="s">
        <v>82</v>
      </c>
      <c r="L10" s="40"/>
      <c r="M10" s="40"/>
      <c r="N10" s="40"/>
      <c r="O10" s="40"/>
      <c r="P10" s="40"/>
      <c r="Q10" s="40"/>
      <c r="R10" s="40"/>
      <c r="S10" s="40"/>
      <c r="T10" s="18"/>
      <c r="U10" s="19"/>
    </row>
    <row r="11" spans="1:22" s="21" customFormat="1" x14ac:dyDescent="0.25">
      <c r="A11" s="34"/>
      <c r="B11" s="22" t="s">
        <v>85</v>
      </c>
      <c r="C11" s="22" t="s">
        <v>86</v>
      </c>
      <c r="D11" s="22" t="s">
        <v>4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90</v>
      </c>
      <c r="K11" s="22"/>
      <c r="L11" s="23"/>
      <c r="M11" s="23"/>
      <c r="N11" s="23"/>
      <c r="O11" s="23"/>
      <c r="P11" s="23"/>
      <c r="Q11" s="23"/>
      <c r="R11" s="23"/>
      <c r="S11" s="23"/>
      <c r="T11" s="18"/>
      <c r="U11" s="19"/>
    </row>
    <row r="12" spans="1:22" s="21" customFormat="1" x14ac:dyDescent="0.25">
      <c r="A12" s="23" t="s">
        <v>87</v>
      </c>
      <c r="B12" s="19">
        <v>2471.13211510065</v>
      </c>
      <c r="C12" s="19">
        <v>1348.6176748579601</v>
      </c>
      <c r="D12" s="19">
        <v>3716.3662183095798</v>
      </c>
      <c r="E12" s="19">
        <v>6234.7608884526398</v>
      </c>
      <c r="F12" s="19">
        <v>1235.56605755073</v>
      </c>
      <c r="G12" s="19">
        <v>674.30883742898402</v>
      </c>
      <c r="H12" s="19">
        <v>1345.5440833064299</v>
      </c>
      <c r="I12" s="19">
        <v>2960.2893661971998</v>
      </c>
      <c r="J12" s="19"/>
      <c r="K12" s="22"/>
      <c r="L12" s="22"/>
      <c r="M12" s="22"/>
      <c r="N12" s="22"/>
      <c r="O12" s="5"/>
      <c r="P12" s="22"/>
      <c r="Q12" s="22"/>
      <c r="R12" s="22"/>
      <c r="S12" s="22"/>
      <c r="T12" s="4"/>
      <c r="U12" s="19"/>
    </row>
    <row r="13" spans="1:22" s="21" customFormat="1" x14ac:dyDescent="0.25">
      <c r="A13" s="18" t="s">
        <v>88</v>
      </c>
      <c r="B13" s="19">
        <v>2602.9701264426999</v>
      </c>
      <c r="C13" s="19">
        <v>1418.5534006242699</v>
      </c>
      <c r="D13" s="19">
        <v>3914.8994528698099</v>
      </c>
      <c r="E13" s="19">
        <v>6566.5177660809804</v>
      </c>
      <c r="F13" s="19">
        <v>1301.54079431941</v>
      </c>
      <c r="G13" s="19">
        <v>709.276700312142</v>
      </c>
      <c r="H13" s="19">
        <v>1418.6256809348699</v>
      </c>
      <c r="I13" s="19">
        <v>3115.6295801791498</v>
      </c>
      <c r="J13" s="19">
        <v>61.546900000000001</v>
      </c>
      <c r="K13" s="19"/>
      <c r="L13" s="19"/>
      <c r="M13" s="19"/>
      <c r="N13" s="19"/>
      <c r="O13" s="19"/>
      <c r="P13" s="19"/>
      <c r="Q13" s="19"/>
      <c r="R13" s="19"/>
      <c r="S13" s="19"/>
      <c r="T13" s="20"/>
      <c r="U13" s="19"/>
    </row>
    <row r="14" spans="1:22" s="21" customFormat="1" x14ac:dyDescent="0.25">
      <c r="A14" s="23" t="s">
        <v>89</v>
      </c>
      <c r="B14" s="19">
        <v>2472.2791450917698</v>
      </c>
      <c r="C14" s="19">
        <v>1348.61767484248</v>
      </c>
      <c r="D14" s="19">
        <v>3719.2334752827901</v>
      </c>
      <c r="E14" s="19">
        <v>6245.7263426035597</v>
      </c>
      <c r="F14" s="19">
        <v>1235.5660575777299</v>
      </c>
      <c r="G14" s="19">
        <v>674.30883744359005</v>
      </c>
      <c r="H14" s="19">
        <v>1345.5440832376501</v>
      </c>
      <c r="I14" s="19">
        <v>2962.6651295572501</v>
      </c>
      <c r="J14" s="19">
        <v>281.5625</v>
      </c>
      <c r="K14" s="22"/>
      <c r="L14" s="22"/>
      <c r="M14" s="22"/>
      <c r="N14" s="22"/>
      <c r="O14" s="22"/>
      <c r="P14" s="22"/>
      <c r="Q14" s="22"/>
      <c r="R14" s="22"/>
      <c r="S14" s="22"/>
      <c r="T14" s="4"/>
      <c r="U14" s="19"/>
    </row>
    <row r="15" spans="1:22" s="21" customFormat="1" x14ac:dyDescent="0.25">
      <c r="A15" s="23"/>
      <c r="B15" s="35">
        <f>B13/B14</f>
        <v>1.0528625505782354</v>
      </c>
      <c r="C15" s="35">
        <f t="shared" ref="C15:I15" si="0">C13/C14</f>
        <v>1.0518573403614619</v>
      </c>
      <c r="D15" s="35">
        <f t="shared" si="0"/>
        <v>1.0526092214665663</v>
      </c>
      <c r="E15" s="35">
        <f t="shared" si="0"/>
        <v>1.0513617481587734</v>
      </c>
      <c r="F15" s="35">
        <f t="shared" si="0"/>
        <v>1.0533963654448557</v>
      </c>
      <c r="G15" s="35">
        <f t="shared" si="0"/>
        <v>1.0518573403266085</v>
      </c>
      <c r="H15" s="35">
        <f t="shared" si="0"/>
        <v>1.0543137892007008</v>
      </c>
      <c r="I15" s="35">
        <f t="shared" si="0"/>
        <v>1.0516306919387677</v>
      </c>
      <c r="J15" s="19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19"/>
    </row>
    <row r="16" spans="1:22" s="21" customFormat="1" x14ac:dyDescent="0.25">
      <c r="A16" s="32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8"/>
      <c r="U16" s="19"/>
    </row>
    <row r="17" spans="1:21" s="21" customFormat="1" x14ac:dyDescent="0.25">
      <c r="A17" s="32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8"/>
      <c r="U17" s="19"/>
    </row>
    <row r="18" spans="1:21" s="21" customFormat="1" x14ac:dyDescent="0.25">
      <c r="A18" s="3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8"/>
      <c r="U18" s="19"/>
    </row>
    <row r="19" spans="1:21" s="21" customFormat="1" x14ac:dyDescent="0.25">
      <c r="A19" s="3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8"/>
      <c r="U19" s="19"/>
    </row>
    <row r="20" spans="1:21" s="21" customFormat="1" x14ac:dyDescent="0.25">
      <c r="A20" s="32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8"/>
      <c r="U20" s="19"/>
    </row>
    <row r="21" spans="1:21" s="21" customFormat="1" x14ac:dyDescent="0.25">
      <c r="A21" s="32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8"/>
      <c r="U21" s="19"/>
    </row>
    <row r="22" spans="1:21" s="21" customFormat="1" x14ac:dyDescent="0.25">
      <c r="A22" s="32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8"/>
      <c r="U22" s="19"/>
    </row>
    <row r="23" spans="1:21" s="21" customFormat="1" x14ac:dyDescent="0.25">
      <c r="A23" s="32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8"/>
      <c r="U23" s="19"/>
    </row>
    <row r="24" spans="1:21" s="21" customFormat="1" x14ac:dyDescent="0.25">
      <c r="A24" s="3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8"/>
      <c r="U24" s="19"/>
    </row>
    <row r="25" spans="1:21" s="26" customFormat="1" x14ac:dyDescent="0.25">
      <c r="A25" s="27" t="s">
        <v>79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4"/>
      <c r="U25" s="25"/>
    </row>
    <row r="26" spans="1:21" x14ac:dyDescent="0.25">
      <c r="B26" s="39" t="s">
        <v>11</v>
      </c>
      <c r="C26" s="40"/>
      <c r="D26" s="40"/>
      <c r="E26" s="40"/>
      <c r="F26" s="40"/>
      <c r="G26" s="40"/>
      <c r="H26" s="40"/>
      <c r="I26" s="40"/>
      <c r="J26" s="40"/>
      <c r="K26" s="39" t="s">
        <v>13</v>
      </c>
      <c r="L26" s="40"/>
      <c r="M26" s="40"/>
      <c r="N26" s="40"/>
      <c r="O26" s="40"/>
      <c r="P26" s="40"/>
      <c r="Q26" s="40"/>
      <c r="R26" s="40"/>
      <c r="S26" s="40"/>
    </row>
    <row r="27" spans="1:21" x14ac:dyDescent="0.25">
      <c r="A27" s="13"/>
      <c r="B27" s="12" t="s">
        <v>2</v>
      </c>
      <c r="C27" s="12" t="s">
        <v>3</v>
      </c>
      <c r="D27" s="12" t="s">
        <v>4</v>
      </c>
      <c r="E27" s="12" t="s">
        <v>5</v>
      </c>
      <c r="F27" s="12" t="s">
        <v>6</v>
      </c>
      <c r="G27" s="12" t="s">
        <v>7</v>
      </c>
      <c r="H27" s="12" t="s">
        <v>8</v>
      </c>
      <c r="I27" s="12" t="s">
        <v>9</v>
      </c>
      <c r="J27" s="12" t="s">
        <v>47</v>
      </c>
      <c r="K27" s="12" t="s">
        <v>2</v>
      </c>
      <c r="L27" s="12" t="s">
        <v>3</v>
      </c>
      <c r="M27" s="12" t="s">
        <v>4</v>
      </c>
      <c r="N27" s="12" t="s">
        <v>5</v>
      </c>
      <c r="O27" s="12" t="s">
        <v>6</v>
      </c>
      <c r="P27" s="12" t="s">
        <v>7</v>
      </c>
      <c r="Q27" s="12" t="s">
        <v>8</v>
      </c>
      <c r="R27" s="12" t="s">
        <v>9</v>
      </c>
      <c r="S27" s="12" t="s">
        <v>47</v>
      </c>
      <c r="U27" s="12"/>
    </row>
    <row r="28" spans="1:21" x14ac:dyDescent="0.25">
      <c r="A28" s="1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4"/>
      <c r="U28" s="12"/>
    </row>
    <row r="29" spans="1:21" s="21" customFormat="1" x14ac:dyDescent="0.25">
      <c r="A29" s="18" t="s">
        <v>45</v>
      </c>
      <c r="B29" s="19">
        <v>282.23143393851097</v>
      </c>
      <c r="C29" s="19">
        <v>165.144646211572</v>
      </c>
      <c r="D29" s="19">
        <v>724.32730656913895</v>
      </c>
      <c r="E29" s="19">
        <v>917.06358448800097</v>
      </c>
      <c r="F29" s="19">
        <v>229.63942876888299</v>
      </c>
      <c r="G29" s="19">
        <v>102.644646211538</v>
      </c>
      <c r="H29" s="19">
        <v>363.06078654457298</v>
      </c>
      <c r="I29" s="19">
        <v>457.27212750499399</v>
      </c>
      <c r="J29" s="19">
        <f>B29+C29</f>
        <v>447.376080150083</v>
      </c>
      <c r="K29" s="19">
        <v>225.99999999998201</v>
      </c>
      <c r="L29" s="19">
        <v>129.99999999999099</v>
      </c>
      <c r="M29" s="19">
        <v>517.647058823365</v>
      </c>
      <c r="N29" s="19">
        <v>565.65217391275803</v>
      </c>
      <c r="O29" s="19">
        <v>163.11111111104299</v>
      </c>
      <c r="P29" s="19">
        <v>67.499999999957794</v>
      </c>
      <c r="Q29" s="19">
        <v>258.82352941166101</v>
      </c>
      <c r="R29" s="19">
        <v>282.82608695614402</v>
      </c>
      <c r="S29" s="19">
        <f>K29+L29</f>
        <v>355.999999999973</v>
      </c>
      <c r="T29" s="20">
        <v>110703018.857362</v>
      </c>
      <c r="U29" s="19"/>
    </row>
    <row r="30" spans="1:21" s="21" customFormat="1" x14ac:dyDescent="0.25">
      <c r="A30" s="18" t="s">
        <v>49</v>
      </c>
      <c r="B30" s="19">
        <v>361.68544100612701</v>
      </c>
      <c r="C30" s="19">
        <v>164.276700314419</v>
      </c>
      <c r="D30" s="19">
        <v>702.30075842982899</v>
      </c>
      <c r="E30" s="19">
        <v>902.28844327666002</v>
      </c>
      <c r="F30" s="19">
        <v>226.99929592397001</v>
      </c>
      <c r="G30" s="19">
        <v>101.776700314423</v>
      </c>
      <c r="H30" s="19">
        <v>359.43899469544999</v>
      </c>
      <c r="I30" s="19">
        <v>448.24409859639002</v>
      </c>
      <c r="J30" s="19">
        <f t="shared" ref="J30:J33" si="1">B30+C30</f>
        <v>525.96214132054604</v>
      </c>
      <c r="K30" s="19">
        <v>249.78827977314199</v>
      </c>
      <c r="L30" s="19">
        <v>129.30883742911001</v>
      </c>
      <c r="M30" s="19">
        <v>511.50339152673803</v>
      </c>
      <c r="N30" s="19">
        <v>554.34782608696196</v>
      </c>
      <c r="O30" s="19">
        <v>160.899390884273</v>
      </c>
      <c r="P30" s="19">
        <v>66.808837429115101</v>
      </c>
      <c r="Q30" s="19">
        <v>255.75169576338001</v>
      </c>
      <c r="R30" s="19">
        <v>277.17391304339799</v>
      </c>
      <c r="S30" s="19">
        <f t="shared" ref="S30:S33" si="2">K30+L30</f>
        <v>379.09711720225198</v>
      </c>
      <c r="T30" s="20">
        <v>110703044.483835</v>
      </c>
      <c r="U30" s="19"/>
    </row>
    <row r="31" spans="1:21" s="21" customFormat="1" x14ac:dyDescent="0.25">
      <c r="A31" s="18" t="s">
        <v>48</v>
      </c>
      <c r="B31" s="19">
        <v>453.65833762039102</v>
      </c>
      <c r="C31" s="19">
        <v>164.27670031390701</v>
      </c>
      <c r="D31" s="19">
        <v>737.18935243907003</v>
      </c>
      <c r="E31" s="19">
        <v>893.73948689236204</v>
      </c>
      <c r="F31" s="19">
        <v>226.87412765604401</v>
      </c>
      <c r="G31" s="19">
        <v>101.776700313912</v>
      </c>
      <c r="H31" s="19">
        <v>328.83329339515598</v>
      </c>
      <c r="I31" s="19">
        <v>432.67293590632602</v>
      </c>
      <c r="J31" s="19">
        <f t="shared" si="1"/>
        <v>617.93503793429807</v>
      </c>
      <c r="K31" s="19">
        <v>321.79878176852299</v>
      </c>
      <c r="L31" s="19">
        <v>129.30883742910899</v>
      </c>
      <c r="M31" s="19">
        <v>511.50339152672899</v>
      </c>
      <c r="N31" s="19">
        <v>554.34782608692899</v>
      </c>
      <c r="O31" s="19">
        <v>160.89939088427101</v>
      </c>
      <c r="P31" s="19">
        <v>66.808837429113495</v>
      </c>
      <c r="Q31" s="19">
        <v>255.75169576329</v>
      </c>
      <c r="R31" s="19">
        <v>277.17391304350798</v>
      </c>
      <c r="S31" s="19">
        <f t="shared" si="2"/>
        <v>451.10761919763195</v>
      </c>
      <c r="T31" s="20">
        <v>110703116.49433701</v>
      </c>
      <c r="U31" s="19"/>
    </row>
    <row r="32" spans="1:21" s="21" customFormat="1" x14ac:dyDescent="0.25">
      <c r="A32" s="18" t="s">
        <v>46</v>
      </c>
      <c r="B32" s="19">
        <v>453.65833761947903</v>
      </c>
      <c r="C32" s="19">
        <v>164.27670031366301</v>
      </c>
      <c r="D32" s="19">
        <v>737.18935243787905</v>
      </c>
      <c r="E32" s="19">
        <v>893.73948689003601</v>
      </c>
      <c r="F32" s="19">
        <v>226.87412765559699</v>
      </c>
      <c r="G32" s="19">
        <v>101.776700313666</v>
      </c>
      <c r="H32" s="19">
        <v>328.83329339468401</v>
      </c>
      <c r="I32" s="19">
        <v>432.67293590549502</v>
      </c>
      <c r="J32" s="19">
        <f t="shared" si="1"/>
        <v>617.93503793314198</v>
      </c>
      <c r="K32" s="19">
        <v>321.79878176838798</v>
      </c>
      <c r="L32" s="19">
        <v>129.30883742907301</v>
      </c>
      <c r="M32" s="19">
        <v>511.50339152655602</v>
      </c>
      <c r="N32" s="19">
        <v>554.34782608661305</v>
      </c>
      <c r="O32" s="19">
        <v>160.89939088421499</v>
      </c>
      <c r="P32" s="19">
        <v>66.808837429076107</v>
      </c>
      <c r="Q32" s="19">
        <v>255.751695763253</v>
      </c>
      <c r="R32" s="19">
        <v>277.173913043597</v>
      </c>
      <c r="S32" s="19">
        <f t="shared" si="2"/>
        <v>451.10761919746096</v>
      </c>
      <c r="T32" s="20">
        <v>110703116.49433701</v>
      </c>
      <c r="U32" s="19"/>
    </row>
    <row r="33" spans="1:25" x14ac:dyDescent="0.25">
      <c r="A33" s="13" t="s">
        <v>1</v>
      </c>
      <c r="B33" s="19">
        <v>453.63679310936902</v>
      </c>
      <c r="C33" s="19">
        <v>203.55340062427399</v>
      </c>
      <c r="D33" s="19">
        <v>710.036626086301</v>
      </c>
      <c r="E33" s="19">
        <v>886.10470371421104</v>
      </c>
      <c r="F33" s="19">
        <v>226.87412765274601</v>
      </c>
      <c r="G33" s="19">
        <v>101.776700312142</v>
      </c>
      <c r="H33" s="19">
        <v>328.83329339161702</v>
      </c>
      <c r="I33" s="19">
        <v>432.51412702491399</v>
      </c>
      <c r="J33" s="19">
        <f t="shared" si="1"/>
        <v>657.19019373364301</v>
      </c>
      <c r="K33" s="19">
        <v>321.79878176731501</v>
      </c>
      <c r="L33" s="19">
        <v>133.61767485795801</v>
      </c>
      <c r="M33" s="19">
        <v>511.503391526065</v>
      </c>
      <c r="N33" s="19">
        <v>554.34782608586897</v>
      </c>
      <c r="O33" s="19">
        <v>160.89939088406601</v>
      </c>
      <c r="P33" s="19">
        <v>66.808837428984006</v>
      </c>
      <c r="Q33" s="19">
        <v>255.751695763176</v>
      </c>
      <c r="R33" s="19">
        <v>277.173913042962</v>
      </c>
      <c r="S33" s="19">
        <f t="shared" si="2"/>
        <v>455.41645662527299</v>
      </c>
      <c r="T33" s="4">
        <v>110703120.80317301</v>
      </c>
      <c r="U33" s="12">
        <f>T33-T28</f>
        <v>110703120.80317301</v>
      </c>
      <c r="V33" s="13" t="s">
        <v>16</v>
      </c>
    </row>
    <row r="34" spans="1:25" x14ac:dyDescent="0.25">
      <c r="A34" s="13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3"/>
      <c r="U34" s="12"/>
    </row>
    <row r="36" spans="1:25" x14ac:dyDescent="0.25">
      <c r="A36" s="13">
        <v>1.5</v>
      </c>
      <c r="B36" s="9">
        <v>48.999999999999503</v>
      </c>
      <c r="C36" s="9">
        <v>49.000000000003297</v>
      </c>
      <c r="D36" s="9">
        <v>49.000000000003297</v>
      </c>
      <c r="E36" s="9">
        <v>49.000000000003403</v>
      </c>
      <c r="F36" s="9">
        <v>49.000000000003297</v>
      </c>
      <c r="G36" s="9">
        <v>49.000000000003297</v>
      </c>
      <c r="H36" s="9">
        <v>49.000000000003403</v>
      </c>
      <c r="I36" s="9">
        <v>47.999999999999702</v>
      </c>
      <c r="J36" s="9">
        <v>43.999999999999503</v>
      </c>
      <c r="K36" s="9">
        <v>41.499999999999503</v>
      </c>
      <c r="L36" s="9">
        <v>41.499999999999702</v>
      </c>
      <c r="M36" s="9">
        <v>41.499999999999602</v>
      </c>
      <c r="N36" s="9">
        <v>42.999999999999602</v>
      </c>
      <c r="O36" s="9">
        <v>44.999999999999602</v>
      </c>
      <c r="P36" s="9">
        <v>46.999999999999702</v>
      </c>
      <c r="Q36" s="9">
        <v>47.999999999999702</v>
      </c>
      <c r="R36" s="9">
        <v>49.000000000003297</v>
      </c>
      <c r="S36" s="9">
        <v>54.999999999999297</v>
      </c>
      <c r="T36" s="9">
        <v>58.999999999997101</v>
      </c>
      <c r="U36" s="9">
        <v>59.999999999999098</v>
      </c>
      <c r="V36" s="28">
        <v>59.999999999999098</v>
      </c>
      <c r="W36" s="28">
        <v>58.9999999999987</v>
      </c>
      <c r="X36" s="28">
        <v>56.999999999999197</v>
      </c>
      <c r="Y36" s="28">
        <v>54.999999999999297</v>
      </c>
    </row>
    <row r="37" spans="1:25" x14ac:dyDescent="0.25">
      <c r="A37" s="1">
        <v>1.3</v>
      </c>
      <c r="B37" s="9">
        <v>48.999999999999503</v>
      </c>
      <c r="C37" s="9">
        <v>49.000000000003297</v>
      </c>
      <c r="D37" s="9">
        <v>49.000000000003403</v>
      </c>
      <c r="E37" s="9">
        <v>49.000000000003403</v>
      </c>
      <c r="F37" s="9">
        <v>49.000000000003403</v>
      </c>
      <c r="G37" s="9">
        <v>49.000000000003403</v>
      </c>
      <c r="H37" s="9">
        <v>49.000000000003403</v>
      </c>
      <c r="I37" s="9">
        <v>47.999999999999702</v>
      </c>
      <c r="J37" s="9">
        <v>43.999999999999503</v>
      </c>
      <c r="K37" s="9">
        <v>41.499999999999901</v>
      </c>
      <c r="L37" s="9">
        <v>41.499999999999702</v>
      </c>
      <c r="M37" s="9">
        <v>41.499999999999602</v>
      </c>
      <c r="N37" s="9">
        <v>42.999999999999702</v>
      </c>
      <c r="O37" s="9">
        <v>44.999999999999602</v>
      </c>
      <c r="P37" s="9">
        <v>46.999999999999702</v>
      </c>
      <c r="Q37" s="9">
        <v>47.999999999999702</v>
      </c>
      <c r="R37" s="9">
        <v>49.000000000003297</v>
      </c>
      <c r="S37" s="9">
        <v>54.999999999999297</v>
      </c>
      <c r="T37" s="9">
        <v>58.999999999998799</v>
      </c>
      <c r="U37" s="9">
        <v>59.938563327031801</v>
      </c>
      <c r="V37" s="28">
        <v>59.938563327031801</v>
      </c>
      <c r="W37" s="28">
        <v>58.999999999998799</v>
      </c>
      <c r="X37" s="28">
        <v>56.999999999999197</v>
      </c>
      <c r="Y37" s="28">
        <v>54.999999999999297</v>
      </c>
    </row>
    <row r="38" spans="1:25" x14ac:dyDescent="0.25">
      <c r="A38" s="1">
        <v>1.2</v>
      </c>
      <c r="B38" s="9">
        <v>48.999999999999503</v>
      </c>
      <c r="C38" s="9">
        <v>49.000000000003403</v>
      </c>
      <c r="D38" s="9">
        <v>49.000000000003297</v>
      </c>
      <c r="E38" s="9">
        <v>49.000000000003297</v>
      </c>
      <c r="F38" s="9">
        <v>49.000000000003297</v>
      </c>
      <c r="G38" s="9">
        <v>49.000000000003297</v>
      </c>
      <c r="H38" s="9">
        <v>49.000000000003403</v>
      </c>
      <c r="I38" s="9">
        <v>47.999999999999702</v>
      </c>
      <c r="J38" s="9">
        <v>43.999999999999503</v>
      </c>
      <c r="K38" s="9">
        <v>41.499999999999801</v>
      </c>
      <c r="L38" s="9">
        <v>41.499999999999801</v>
      </c>
      <c r="M38" s="9">
        <v>41.499999999999602</v>
      </c>
      <c r="N38" s="9">
        <v>42.999999999999801</v>
      </c>
      <c r="O38" s="9">
        <v>44.999999999999702</v>
      </c>
      <c r="P38" s="9">
        <v>46.999999999999702</v>
      </c>
      <c r="Q38" s="9">
        <v>47.999999999999702</v>
      </c>
      <c r="R38" s="9">
        <v>49.000000000003297</v>
      </c>
      <c r="S38" s="9">
        <v>54.999999999999297</v>
      </c>
      <c r="T38" s="9">
        <v>58.9999999999987</v>
      </c>
      <c r="U38" s="9">
        <v>59.938563327031702</v>
      </c>
      <c r="V38" s="28">
        <v>59.9385633270319</v>
      </c>
      <c r="W38" s="28">
        <v>58.999999999997101</v>
      </c>
      <c r="X38" s="28">
        <v>56.999999999999197</v>
      </c>
      <c r="Y38" s="28">
        <v>54.999999999999297</v>
      </c>
    </row>
    <row r="39" spans="1:25" x14ac:dyDescent="0.25">
      <c r="A39" s="1">
        <v>1.1000000000000001</v>
      </c>
      <c r="B39" s="9">
        <v>48.999999999999503</v>
      </c>
      <c r="C39" s="9">
        <v>49.000000000003297</v>
      </c>
      <c r="D39" s="9">
        <v>49.000000000003403</v>
      </c>
      <c r="E39" s="9">
        <v>49.000000000003403</v>
      </c>
      <c r="F39" s="9">
        <v>49.000000000003403</v>
      </c>
      <c r="G39" s="9">
        <v>49.000000000003403</v>
      </c>
      <c r="H39" s="9">
        <v>49.000000000003403</v>
      </c>
      <c r="I39" s="9">
        <v>47.999999999999702</v>
      </c>
      <c r="J39" s="9">
        <v>43.999999999999503</v>
      </c>
      <c r="K39" s="9">
        <v>41.499999999999901</v>
      </c>
      <c r="L39" s="9">
        <v>41.499999999999901</v>
      </c>
      <c r="M39" s="9">
        <v>41.499999999999602</v>
      </c>
      <c r="N39" s="9">
        <v>42.999999999999702</v>
      </c>
      <c r="O39" s="9">
        <v>44.999999999999602</v>
      </c>
      <c r="P39" s="9">
        <v>46.999999999999702</v>
      </c>
      <c r="Q39" s="9">
        <v>47.999999999999702</v>
      </c>
      <c r="R39" s="9">
        <v>49.000000000003297</v>
      </c>
      <c r="S39" s="9">
        <v>54.999999999999297</v>
      </c>
      <c r="T39" s="9">
        <v>58.9999999999987</v>
      </c>
      <c r="U39" s="9">
        <v>59.938563327028497</v>
      </c>
      <c r="V39" s="28">
        <v>59.938563327031602</v>
      </c>
      <c r="W39" s="28">
        <v>58.999999999998799</v>
      </c>
      <c r="X39" s="28">
        <v>56.999999999999197</v>
      </c>
      <c r="Y39" s="28">
        <v>54.999999999999297</v>
      </c>
    </row>
    <row r="40" spans="1:25" x14ac:dyDescent="0.25">
      <c r="A40" s="1" t="s">
        <v>50</v>
      </c>
      <c r="B40" s="9">
        <v>48.999999999999503</v>
      </c>
      <c r="C40" s="9">
        <v>49.000000000003297</v>
      </c>
      <c r="D40" s="9">
        <v>49.000000000003403</v>
      </c>
      <c r="E40" s="9">
        <v>49.000000000003297</v>
      </c>
      <c r="F40" s="9">
        <v>49.000000000003403</v>
      </c>
      <c r="G40" s="9">
        <v>49.000000000003297</v>
      </c>
      <c r="H40" s="9">
        <v>49.000000000003297</v>
      </c>
      <c r="I40" s="9">
        <v>47.999999999999702</v>
      </c>
      <c r="J40" s="9">
        <v>43.999999999999503</v>
      </c>
      <c r="K40" s="9">
        <v>41.499999999990202</v>
      </c>
      <c r="L40" s="9">
        <v>41.499999999989903</v>
      </c>
      <c r="M40" s="9">
        <v>41.500000000010203</v>
      </c>
      <c r="N40" s="9">
        <v>42.999999999999602</v>
      </c>
      <c r="O40" s="9">
        <v>44.999999999999602</v>
      </c>
      <c r="P40" s="9">
        <v>46.999999999999702</v>
      </c>
      <c r="Q40" s="9">
        <v>47.999999999999702</v>
      </c>
      <c r="R40" s="9">
        <v>49.000000000003297</v>
      </c>
      <c r="S40" s="9">
        <v>54.999999999999297</v>
      </c>
      <c r="T40" s="9">
        <v>58.999999999998799</v>
      </c>
      <c r="U40" s="9">
        <v>59.938563327020098</v>
      </c>
      <c r="V40" s="28">
        <v>59.938563327020397</v>
      </c>
      <c r="W40" s="28">
        <v>58.999999999998799</v>
      </c>
      <c r="X40" s="28">
        <v>56.999999999999197</v>
      </c>
      <c r="Y40" s="28">
        <v>54.999999999999297</v>
      </c>
    </row>
    <row r="43" spans="1:25" s="26" customFormat="1" x14ac:dyDescent="0.25">
      <c r="A43" s="27" t="s">
        <v>80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4"/>
      <c r="U43" s="25"/>
    </row>
    <row r="44" spans="1:25" x14ac:dyDescent="0.25">
      <c r="A44" s="13"/>
      <c r="B44" s="39" t="s">
        <v>11</v>
      </c>
      <c r="C44" s="40"/>
      <c r="D44" s="40"/>
      <c r="E44" s="40"/>
      <c r="F44" s="40"/>
      <c r="G44" s="40"/>
      <c r="H44" s="40"/>
      <c r="I44" s="40"/>
      <c r="J44" s="40"/>
      <c r="K44" s="39" t="s">
        <v>13</v>
      </c>
      <c r="L44" s="40"/>
      <c r="M44" s="40"/>
      <c r="N44" s="40"/>
      <c r="O44" s="40"/>
      <c r="P44" s="40"/>
      <c r="Q44" s="40"/>
      <c r="R44" s="40"/>
      <c r="S44" s="40"/>
      <c r="T44" s="13"/>
      <c r="U44" s="12"/>
    </row>
    <row r="45" spans="1:25" x14ac:dyDescent="0.25">
      <c r="A45" s="13"/>
      <c r="B45" s="12" t="s">
        <v>2</v>
      </c>
      <c r="C45" s="12" t="s">
        <v>3</v>
      </c>
      <c r="D45" s="12" t="s">
        <v>4</v>
      </c>
      <c r="E45" s="12" t="s">
        <v>5</v>
      </c>
      <c r="F45" s="12" t="s">
        <v>6</v>
      </c>
      <c r="G45" s="12" t="s">
        <v>7</v>
      </c>
      <c r="H45" s="12" t="s">
        <v>8</v>
      </c>
      <c r="I45" s="12" t="s">
        <v>9</v>
      </c>
      <c r="J45" s="12" t="s">
        <v>47</v>
      </c>
      <c r="K45" s="12" t="s">
        <v>2</v>
      </c>
      <c r="L45" s="12" t="s">
        <v>3</v>
      </c>
      <c r="M45" s="12" t="s">
        <v>4</v>
      </c>
      <c r="N45" s="12" t="s">
        <v>5</v>
      </c>
      <c r="O45" s="12" t="s">
        <v>6</v>
      </c>
      <c r="P45" s="12" t="s">
        <v>7</v>
      </c>
      <c r="Q45" s="12" t="s">
        <v>8</v>
      </c>
      <c r="R45" s="12" t="s">
        <v>9</v>
      </c>
      <c r="S45" s="12" t="s">
        <v>47</v>
      </c>
      <c r="T45" s="13"/>
      <c r="U45" s="12"/>
    </row>
    <row r="46" spans="1:25" x14ac:dyDescent="0.25">
      <c r="A46" s="13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4"/>
      <c r="U46" s="12"/>
    </row>
    <row r="47" spans="1:25" s="21" customFormat="1" x14ac:dyDescent="0.25">
      <c r="A47" s="18" t="s">
        <v>45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19"/>
    </row>
    <row r="48" spans="1:25" s="21" customFormat="1" x14ac:dyDescent="0.25">
      <c r="A48" s="18" t="s">
        <v>49</v>
      </c>
      <c r="B48" s="19"/>
      <c r="C48" s="19"/>
      <c r="D48" s="19"/>
      <c r="E48" s="19"/>
      <c r="F48" s="19"/>
      <c r="G48" s="19"/>
      <c r="H48" s="19"/>
      <c r="I48" s="19"/>
      <c r="J48" s="19"/>
      <c r="K48" s="19" t="s">
        <v>51</v>
      </c>
      <c r="L48" s="19"/>
      <c r="M48" s="19"/>
      <c r="N48" s="19"/>
      <c r="O48" s="19" t="s">
        <v>52</v>
      </c>
      <c r="P48" s="19"/>
      <c r="Q48" s="19"/>
      <c r="R48" s="19"/>
      <c r="S48" s="19"/>
      <c r="T48" s="20"/>
      <c r="U48" s="19"/>
    </row>
    <row r="49" spans="1:25" s="21" customFormat="1" x14ac:dyDescent="0.25">
      <c r="A49" s="18" t="s">
        <v>48</v>
      </c>
      <c r="B49" s="19">
        <v>453.63679310936902</v>
      </c>
      <c r="C49" s="19">
        <v>203.55340062427399</v>
      </c>
      <c r="D49" s="19">
        <v>710.036626086301</v>
      </c>
      <c r="E49" s="19">
        <v>886.10470371421104</v>
      </c>
      <c r="F49" s="19">
        <v>226.87412765274601</v>
      </c>
      <c r="G49" s="19">
        <v>101.776700312142</v>
      </c>
      <c r="H49" s="19">
        <v>328.83329339161702</v>
      </c>
      <c r="I49" s="19">
        <v>432.51412702491399</v>
      </c>
      <c r="J49" s="19">
        <f t="shared" ref="J49:J51" si="3">B49+C49</f>
        <v>657.19019373364301</v>
      </c>
      <c r="K49" s="19">
        <v>321.79878176731501</v>
      </c>
      <c r="L49" s="19">
        <v>133.61767485795801</v>
      </c>
      <c r="M49" s="19">
        <v>511.503391526065</v>
      </c>
      <c r="N49" s="19">
        <v>554.34782608586897</v>
      </c>
      <c r="O49" s="19">
        <v>160.89939088406601</v>
      </c>
      <c r="P49" s="19">
        <v>66.808837428984006</v>
      </c>
      <c r="Q49" s="19">
        <v>255.751695763176</v>
      </c>
      <c r="R49" s="19">
        <v>277.173913042962</v>
      </c>
      <c r="S49" s="12">
        <f>SUM(K49:R49)</f>
        <v>2281.9015113563946</v>
      </c>
      <c r="T49" s="20"/>
      <c r="U49" s="19"/>
    </row>
    <row r="50" spans="1:25" s="21" customFormat="1" x14ac:dyDescent="0.25">
      <c r="A50" s="18" t="s">
        <v>46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19"/>
    </row>
    <row r="51" spans="1:25" x14ac:dyDescent="0.25">
      <c r="A51" s="13" t="s">
        <v>1</v>
      </c>
      <c r="B51" s="19">
        <v>453.63679310936902</v>
      </c>
      <c r="C51" s="19">
        <v>203.55340062427399</v>
      </c>
      <c r="D51" s="19">
        <v>710.036626086301</v>
      </c>
      <c r="E51" s="19">
        <v>886.10470371421104</v>
      </c>
      <c r="F51" s="19">
        <v>226.87412765274601</v>
      </c>
      <c r="G51" s="19">
        <v>101.776700312142</v>
      </c>
      <c r="H51" s="19">
        <v>328.83329339161702</v>
      </c>
      <c r="I51" s="19">
        <v>432.51412702491399</v>
      </c>
      <c r="J51" s="19">
        <f t="shared" si="3"/>
        <v>657.19019373364301</v>
      </c>
      <c r="K51" s="12">
        <v>321.79878176731501</v>
      </c>
      <c r="L51" s="12">
        <v>133.61767485795801</v>
      </c>
      <c r="M51" s="12">
        <v>511.503391526065</v>
      </c>
      <c r="N51" s="12">
        <v>554.34782608586897</v>
      </c>
      <c r="O51" s="12">
        <v>160.89939088406601</v>
      </c>
      <c r="P51" s="12">
        <v>66.808837428984006</v>
      </c>
      <c r="Q51" s="12">
        <v>255.751695763176</v>
      </c>
      <c r="R51" s="12">
        <v>277.173913042962</v>
      </c>
      <c r="S51" s="12">
        <f>SUM(K51:R51)</f>
        <v>2281.9015113563946</v>
      </c>
      <c r="T51" s="4"/>
      <c r="U51" s="12"/>
      <c r="V51" s="13"/>
    </row>
    <row r="52" spans="1:25" x14ac:dyDescent="0.25">
      <c r="A52" s="13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3"/>
      <c r="U52" s="12"/>
    </row>
    <row r="53" spans="1:25" x14ac:dyDescent="0.25">
      <c r="A53" s="13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3"/>
      <c r="U53" s="12"/>
    </row>
    <row r="54" spans="1:25" x14ac:dyDescent="0.25">
      <c r="A54" s="13">
        <v>1.5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28"/>
      <c r="W54" s="28"/>
      <c r="X54" s="28"/>
      <c r="Y54" s="28"/>
    </row>
    <row r="55" spans="1:25" x14ac:dyDescent="0.25">
      <c r="A55" s="13">
        <v>1.3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28"/>
      <c r="W55" s="28"/>
      <c r="X55" s="28"/>
      <c r="Y55" s="28"/>
    </row>
    <row r="56" spans="1:25" x14ac:dyDescent="0.25">
      <c r="A56" s="13">
        <v>1.2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28"/>
      <c r="W56" s="28"/>
      <c r="X56" s="28"/>
      <c r="Y56" s="28"/>
    </row>
    <row r="57" spans="1:25" x14ac:dyDescent="0.25">
      <c r="A57" s="13">
        <v>1.1000000000000001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28"/>
      <c r="W57" s="28"/>
      <c r="X57" s="28"/>
      <c r="Y57" s="28"/>
    </row>
    <row r="58" spans="1:25" x14ac:dyDescent="0.25">
      <c r="A58" s="13" t="s">
        <v>50</v>
      </c>
      <c r="B58" s="9">
        <v>48.999999999999503</v>
      </c>
      <c r="C58" s="9">
        <v>49.000000000003297</v>
      </c>
      <c r="D58" s="9">
        <v>49.000000000003403</v>
      </c>
      <c r="E58" s="9">
        <v>49.000000000003297</v>
      </c>
      <c r="F58" s="9">
        <v>49.000000000003403</v>
      </c>
      <c r="G58" s="9">
        <v>49.000000000003297</v>
      </c>
      <c r="H58" s="9">
        <v>49.000000000003297</v>
      </c>
      <c r="I58" s="9">
        <v>47.999999999999702</v>
      </c>
      <c r="J58" s="9">
        <v>43.999999999999503</v>
      </c>
      <c r="K58" s="9">
        <v>41.499999999990202</v>
      </c>
      <c r="L58" s="9">
        <v>41.499999999989903</v>
      </c>
      <c r="M58" s="9">
        <v>41.500000000010203</v>
      </c>
      <c r="N58" s="9">
        <v>42.999999999999602</v>
      </c>
      <c r="O58" s="9">
        <v>44.999999999999602</v>
      </c>
      <c r="P58" s="9">
        <v>46.999999999999702</v>
      </c>
      <c r="Q58" s="9">
        <v>47.999999999999702</v>
      </c>
      <c r="R58" s="9">
        <v>49.000000000003297</v>
      </c>
      <c r="S58" s="9">
        <v>54.999999999999297</v>
      </c>
      <c r="T58" s="9">
        <v>58.999999999998799</v>
      </c>
      <c r="U58" s="9">
        <v>59.938563327020098</v>
      </c>
      <c r="V58" s="28">
        <v>59.938563327020397</v>
      </c>
      <c r="W58" s="28">
        <v>58.999999999998799</v>
      </c>
      <c r="X58" s="28">
        <v>56.999999999999197</v>
      </c>
      <c r="Y58" s="28">
        <v>54.999999999999297</v>
      </c>
    </row>
  </sheetData>
  <mergeCells count="9">
    <mergeCell ref="B44:J44"/>
    <mergeCell ref="K44:S44"/>
    <mergeCell ref="B1:J1"/>
    <mergeCell ref="K1:S1"/>
    <mergeCell ref="T1:T2"/>
    <mergeCell ref="B26:J26"/>
    <mergeCell ref="K26:S26"/>
    <mergeCell ref="B10:J10"/>
    <mergeCell ref="K10:S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" sqref="B1:I1"/>
    </sheetView>
  </sheetViews>
  <sheetFormatPr defaultRowHeight="14" x14ac:dyDescent="0.25"/>
  <sheetData>
    <row r="1" spans="1:9" x14ac:dyDescent="0.25">
      <c r="A1" s="3" t="s">
        <v>33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</row>
    <row r="2" spans="1:9" x14ac:dyDescent="0.25">
      <c r="A2" s="3" t="s">
        <v>17</v>
      </c>
      <c r="B2" s="3">
        <v>163.11111111100101</v>
      </c>
      <c r="C2" s="3">
        <v>22.916666666583001</v>
      </c>
      <c r="D2" s="3">
        <v>271.47058823507098</v>
      </c>
      <c r="E2" s="3">
        <v>201.913043477972</v>
      </c>
      <c r="F2" s="3">
        <v>81.555555555515696</v>
      </c>
      <c r="G2" s="3">
        <v>11.4583333333144</v>
      </c>
      <c r="H2" s="3">
        <v>135.735294117612</v>
      </c>
      <c r="I2" s="3">
        <v>100.956521739162</v>
      </c>
    </row>
    <row r="3" spans="1:9" x14ac:dyDescent="0.25">
      <c r="A3" s="3" t="s">
        <v>18</v>
      </c>
      <c r="B3" s="3">
        <v>25.3333333332363</v>
      </c>
      <c r="C3" s="3">
        <v>-54.444444444512399</v>
      </c>
      <c r="D3" s="3">
        <v>-37.058823529619701</v>
      </c>
      <c r="E3" s="3">
        <v>-132.86956521764799</v>
      </c>
      <c r="F3" s="3">
        <v>12.666666666624399</v>
      </c>
      <c r="G3" s="3">
        <v>-27.222222222240202</v>
      </c>
      <c r="H3" s="3">
        <v>-18.529411764737102</v>
      </c>
      <c r="I3" s="3">
        <v>-66.434782608551899</v>
      </c>
    </row>
    <row r="4" spans="1:9" x14ac:dyDescent="0.25">
      <c r="A4" s="3" t="s">
        <v>19</v>
      </c>
      <c r="B4" s="3">
        <v>155.333333333371</v>
      </c>
      <c r="C4" s="3">
        <v>32.777777777795997</v>
      </c>
      <c r="D4" s="3">
        <v>244.70588235293599</v>
      </c>
      <c r="E4" s="3">
        <v>155.391304347828</v>
      </c>
      <c r="F4" s="3">
        <v>77.666666666672597</v>
      </c>
      <c r="G4" s="3">
        <v>16.3888888888861</v>
      </c>
      <c r="H4" s="3">
        <v>122.352941176412</v>
      </c>
      <c r="I4" s="3">
        <v>77.695652173846</v>
      </c>
    </row>
    <row r="5" spans="1:9" x14ac:dyDescent="0.25">
      <c r="A5" s="3" t="s">
        <v>20</v>
      </c>
      <c r="B5" s="3">
        <v>-155.77777777774301</v>
      </c>
      <c r="C5" s="3">
        <v>-161.66666666665199</v>
      </c>
      <c r="D5" s="3">
        <v>-449.11764705885599</v>
      </c>
      <c r="E5" s="3">
        <v>-605.47826086956195</v>
      </c>
      <c r="F5" s="3">
        <v>-77.888888888882803</v>
      </c>
      <c r="G5" s="3">
        <v>-80.833333333337706</v>
      </c>
      <c r="H5" s="3">
        <v>-224.558823529428</v>
      </c>
      <c r="I5" s="3">
        <v>-302.73913043485902</v>
      </c>
    </row>
    <row r="6" spans="1:9" x14ac:dyDescent="0.25">
      <c r="A6" s="3" t="s">
        <v>21</v>
      </c>
      <c r="B6" s="3">
        <v>205.333333333459</v>
      </c>
      <c r="C6" s="3">
        <v>46.527777777851</v>
      </c>
      <c r="D6" s="3">
        <v>505.294117647088</v>
      </c>
      <c r="E6" s="3">
        <v>243.65217391307601</v>
      </c>
      <c r="F6" s="3">
        <v>102.666666666673</v>
      </c>
      <c r="G6" s="3">
        <v>23.263888888867399</v>
      </c>
      <c r="H6" s="3">
        <v>252.647058823452</v>
      </c>
      <c r="I6" s="3">
        <v>121.826086956251</v>
      </c>
    </row>
    <row r="7" spans="1:9" x14ac:dyDescent="0.25">
      <c r="A7" s="3" t="s">
        <v>22</v>
      </c>
      <c r="B7" s="3">
        <v>-234.666666666521</v>
      </c>
      <c r="C7" s="3">
        <v>-231.24999999992099</v>
      </c>
      <c r="D7" s="3">
        <v>-466.02941176466601</v>
      </c>
      <c r="E7" s="3">
        <v>-834.60869565213204</v>
      </c>
      <c r="F7" s="3">
        <v>-117.333333333322</v>
      </c>
      <c r="G7" s="3">
        <v>-115.625000000006</v>
      </c>
      <c r="H7" s="3">
        <v>-233.01470588238701</v>
      </c>
      <c r="I7" s="3">
        <v>-417.30434782612201</v>
      </c>
    </row>
    <row r="8" spans="1:9" x14ac:dyDescent="0.25">
      <c r="A8" s="3" t="s">
        <v>23</v>
      </c>
      <c r="B8" s="3">
        <v>189.999999999995</v>
      </c>
      <c r="C8" s="3">
        <v>34.583333333330799</v>
      </c>
      <c r="D8" s="3">
        <v>633.52941176468698</v>
      </c>
      <c r="E8" s="3">
        <v>181.826086956495</v>
      </c>
      <c r="F8" s="3">
        <v>94.999999999996703</v>
      </c>
      <c r="G8" s="3">
        <v>17.291666666661801</v>
      </c>
      <c r="H8" s="3">
        <v>316.76470588189801</v>
      </c>
      <c r="I8" s="3">
        <v>90.913043478303607</v>
      </c>
    </row>
    <row r="9" spans="1:9" x14ac:dyDescent="0.25">
      <c r="A9" s="3" t="s">
        <v>24</v>
      </c>
      <c r="B9" s="3">
        <v>-121.111111111119</v>
      </c>
      <c r="C9" s="3">
        <v>-159.86111111109901</v>
      </c>
      <c r="D9" s="3">
        <v>-107.499999999734</v>
      </c>
      <c r="E9" s="3">
        <v>-579.04347826007699</v>
      </c>
      <c r="F9" s="3">
        <v>-60.555555555483302</v>
      </c>
      <c r="G9" s="3">
        <v>-79.9305555548153</v>
      </c>
      <c r="H9" s="3">
        <v>-53.749999997457998</v>
      </c>
      <c r="I9" s="3">
        <v>-289.52173911741801</v>
      </c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 t="s">
        <v>34</v>
      </c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  <c r="G11" s="3" t="s">
        <v>30</v>
      </c>
      <c r="H11" s="3" t="s">
        <v>31</v>
      </c>
      <c r="I11" s="3" t="s">
        <v>32</v>
      </c>
    </row>
    <row r="12" spans="1:9" x14ac:dyDescent="0.25">
      <c r="A12" s="3" t="s">
        <v>17</v>
      </c>
      <c r="B12" s="3">
        <v>178.40000000088301</v>
      </c>
      <c r="C12" s="3">
        <v>87.083333333263596</v>
      </c>
      <c r="D12" s="3">
        <v>358.48529411741998</v>
      </c>
      <c r="E12" s="3">
        <v>380.95652173883701</v>
      </c>
      <c r="F12" s="3">
        <v>89.1999999999518</v>
      </c>
      <c r="G12" s="3">
        <v>43.541666666649498</v>
      </c>
      <c r="H12" s="3">
        <v>179.24264705879401</v>
      </c>
      <c r="I12" s="3">
        <v>190.47826086966799</v>
      </c>
    </row>
    <row r="13" spans="1:9" x14ac:dyDescent="0.25">
      <c r="A13" s="3" t="s">
        <v>18</v>
      </c>
      <c r="B13" s="3">
        <v>184.799999999953</v>
      </c>
      <c r="C13" s="3">
        <v>76.527777777764499</v>
      </c>
      <c r="D13" s="3">
        <v>245.24999999991499</v>
      </c>
      <c r="E13" s="3">
        <v>347.56521739125401</v>
      </c>
      <c r="F13" s="3">
        <v>92.399999999980196</v>
      </c>
      <c r="G13" s="3">
        <v>38.263888888885802</v>
      </c>
      <c r="H13" s="3">
        <v>122.62499999999299</v>
      </c>
      <c r="I13" s="3">
        <v>173.782608695677</v>
      </c>
    </row>
    <row r="14" spans="1:9" x14ac:dyDescent="0.25">
      <c r="A14" s="3" t="s">
        <v>19</v>
      </c>
      <c r="B14" s="3">
        <v>190.88888888892799</v>
      </c>
      <c r="C14" s="3">
        <v>46.666666666686901</v>
      </c>
      <c r="D14" s="3">
        <v>258.10294117645498</v>
      </c>
      <c r="E14" s="3">
        <v>201.04347826087201</v>
      </c>
      <c r="F14" s="3">
        <v>95.444444444443903</v>
      </c>
      <c r="G14" s="3">
        <v>23.333333333325498</v>
      </c>
      <c r="H14" s="3">
        <v>129.05147058818599</v>
      </c>
      <c r="I14" s="3">
        <v>100.521739130307</v>
      </c>
    </row>
    <row r="15" spans="1:9" x14ac:dyDescent="0.25">
      <c r="A15" s="3" t="s">
        <v>20</v>
      </c>
      <c r="B15" s="3">
        <v>-91.777777777767398</v>
      </c>
      <c r="C15" s="3">
        <v>-64.444444444430601</v>
      </c>
      <c r="D15" s="3">
        <v>-224.25000000001299</v>
      </c>
      <c r="E15" s="3">
        <v>-233.739130434781</v>
      </c>
      <c r="F15" s="3">
        <v>-45.888888888890598</v>
      </c>
      <c r="G15" s="3">
        <v>-32.222222222229</v>
      </c>
      <c r="H15" s="3">
        <v>-112.12500000004199</v>
      </c>
      <c r="I15" s="3">
        <v>-116.869565217521</v>
      </c>
    </row>
    <row r="16" spans="1:9" x14ac:dyDescent="0.25">
      <c r="A16" s="3" t="s">
        <v>21</v>
      </c>
      <c r="B16" s="3">
        <v>200.88888888939101</v>
      </c>
      <c r="C16" s="3">
        <v>69.027777777823502</v>
      </c>
      <c r="D16" s="3">
        <v>428.11764705886202</v>
      </c>
      <c r="E16" s="3">
        <v>250.95652173917</v>
      </c>
      <c r="F16" s="3">
        <v>100.44444444445701</v>
      </c>
      <c r="G16" s="3">
        <v>34.513888888882803</v>
      </c>
      <c r="H16" s="3">
        <v>214.05882352933801</v>
      </c>
      <c r="I16" s="3">
        <v>125.478260869384</v>
      </c>
    </row>
    <row r="17" spans="1:9" x14ac:dyDescent="0.25">
      <c r="A17" s="3" t="s">
        <v>22</v>
      </c>
      <c r="B17" s="3">
        <v>-148.22222222201799</v>
      </c>
      <c r="C17" s="3">
        <v>-98.611111111057298</v>
      </c>
      <c r="D17" s="3">
        <v>-217.94117647057601</v>
      </c>
      <c r="E17" s="3">
        <v>-397.65217391300303</v>
      </c>
      <c r="F17" s="3">
        <v>-74.111111111102105</v>
      </c>
      <c r="G17" s="3">
        <v>-49.3055555555704</v>
      </c>
      <c r="H17" s="3">
        <v>-108.970588235384</v>
      </c>
      <c r="I17" s="3">
        <v>-198.82608695682899</v>
      </c>
    </row>
    <row r="18" spans="1:9" x14ac:dyDescent="0.25">
      <c r="A18" s="3" t="s">
        <v>23</v>
      </c>
      <c r="B18" s="3">
        <v>257.77777777859899</v>
      </c>
      <c r="C18" s="3">
        <v>134.16666666666401</v>
      </c>
      <c r="D18" s="3">
        <v>786.17647058821501</v>
      </c>
      <c r="E18" s="3">
        <v>494.43478260865697</v>
      </c>
      <c r="F18" s="3">
        <v>128.888888888888</v>
      </c>
      <c r="G18" s="3">
        <v>67.083333333336995</v>
      </c>
      <c r="H18" s="3">
        <v>393.08823529387303</v>
      </c>
      <c r="I18" s="3">
        <v>247.21739130445499</v>
      </c>
    </row>
    <row r="19" spans="1:9" x14ac:dyDescent="0.25">
      <c r="A19" s="3" t="s">
        <v>24</v>
      </c>
      <c r="B19" s="3">
        <v>-97.777777777783697</v>
      </c>
      <c r="C19" s="3">
        <v>-88.055555555557305</v>
      </c>
      <c r="D19" s="3">
        <v>-137.352941176467</v>
      </c>
      <c r="E19" s="3">
        <v>-375.130434782603</v>
      </c>
      <c r="F19" s="3">
        <v>-48.888888888892403</v>
      </c>
      <c r="G19" s="3">
        <v>-44.027777777780898</v>
      </c>
      <c r="H19" s="3">
        <v>-68.676470588273304</v>
      </c>
      <c r="I19" s="3">
        <v>-187.565217391353</v>
      </c>
    </row>
    <row r="21" spans="1:9" x14ac:dyDescent="0.25">
      <c r="C21" s="3">
        <v>16635</v>
      </c>
      <c r="D21" s="3">
        <v>6449</v>
      </c>
      <c r="E21" s="3">
        <v>44473</v>
      </c>
      <c r="F21" s="3">
        <v>67557</v>
      </c>
    </row>
    <row r="22" spans="1:9" x14ac:dyDescent="0.25">
      <c r="C22">
        <f>C21/$F21</f>
        <v>0.24623651139038147</v>
      </c>
      <c r="D22">
        <f t="shared" ref="D22:E22" si="0">D21/$F21</f>
        <v>9.5460129964326415E-2</v>
      </c>
      <c r="E22">
        <f t="shared" si="0"/>
        <v>0.6583033586452921</v>
      </c>
    </row>
    <row r="23" spans="1:9" x14ac:dyDescent="0.25">
      <c r="C23">
        <f>C22^2</f>
        <v>6.0632419541705465E-2</v>
      </c>
      <c r="D23">
        <f t="shared" ref="D23:E23" si="1">D22^2</f>
        <v>9.11263641280609E-3</v>
      </c>
      <c r="E23">
        <f t="shared" si="1"/>
        <v>0.43336331200367206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="115" zoomScaleNormal="115" workbookViewId="0">
      <selection activeCell="A24" sqref="A24:A31"/>
    </sheetView>
  </sheetViews>
  <sheetFormatPr defaultRowHeight="14" x14ac:dyDescent="0.25"/>
  <cols>
    <col min="1" max="1" width="23.26953125" style="9" customWidth="1"/>
    <col min="2" max="2" width="11.453125" style="9" customWidth="1"/>
    <col min="3" max="3" width="8.81640625" style="9" bestFit="1" customWidth="1"/>
    <col min="4" max="4" width="9.26953125" style="9" bestFit="1" customWidth="1"/>
    <col min="5" max="9" width="8.81640625" style="9" bestFit="1" customWidth="1"/>
    <col min="10" max="10" width="9.26953125" style="9" bestFit="1" customWidth="1"/>
    <col min="11" max="11" width="24.90625" style="9" customWidth="1"/>
    <col min="12" max="12" width="24.81640625" style="9" customWidth="1"/>
    <col min="13" max="13" width="18" style="9" customWidth="1"/>
    <col min="14" max="14" width="16" style="9" customWidth="1"/>
    <col min="15" max="15" width="17.36328125" style="9" customWidth="1"/>
  </cols>
  <sheetData>
    <row r="1" spans="1:16" x14ac:dyDescent="0.25">
      <c r="A1" s="9" t="s">
        <v>33</v>
      </c>
      <c r="B1" s="10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K1" s="9" t="s">
        <v>35</v>
      </c>
      <c r="L1" s="9" t="s">
        <v>53</v>
      </c>
    </row>
    <row r="2" spans="1:16" x14ac:dyDescent="0.25">
      <c r="A2" s="9" t="s">
        <v>17</v>
      </c>
      <c r="B2" s="10">
        <v>290.23797521626602</v>
      </c>
      <c r="C2" s="9">
        <v>133.61767485933399</v>
      </c>
      <c r="D2" s="9">
        <v>511.50339153168102</v>
      </c>
      <c r="E2" s="9">
        <v>554.347826091505</v>
      </c>
      <c r="F2" s="9">
        <v>160.899390885212</v>
      </c>
      <c r="G2" s="9">
        <v>66.808837429672195</v>
      </c>
      <c r="H2" s="9">
        <v>255.751695764223</v>
      </c>
      <c r="I2" s="9">
        <v>277.17391304594997</v>
      </c>
      <c r="J2" s="9">
        <f>SUM(B2:I2)</f>
        <v>2250.3407048238432</v>
      </c>
      <c r="K2" s="9">
        <v>110703089.242367</v>
      </c>
      <c r="L2" s="9">
        <v>293.55555555813902</v>
      </c>
      <c r="M2" s="31">
        <v>5.4794520547945202E-2</v>
      </c>
      <c r="P2" s="9"/>
    </row>
    <row r="3" spans="1:16" x14ac:dyDescent="0.25">
      <c r="A3" s="9" t="s">
        <v>18</v>
      </c>
      <c r="B3" s="10">
        <v>227.333333333279</v>
      </c>
      <c r="C3" s="9">
        <v>224.999999999968</v>
      </c>
      <c r="D3" s="9">
        <v>854.99999999988404</v>
      </c>
      <c r="E3" s="9">
        <v>927.99999999987597</v>
      </c>
      <c r="F3" s="9">
        <v>197.99999999997999</v>
      </c>
      <c r="G3" s="9">
        <v>112.499999999991</v>
      </c>
      <c r="H3" s="9">
        <v>427.49999999998101</v>
      </c>
      <c r="I3" s="9">
        <v>464.00000000003701</v>
      </c>
      <c r="J3" s="9">
        <f t="shared" ref="J3:J9" si="0">SUM(B3:I3)</f>
        <v>3437.3333333329956</v>
      </c>
      <c r="K3" s="9">
        <v>110140114.523406</v>
      </c>
      <c r="L3" s="9">
        <v>267.33333333325299</v>
      </c>
      <c r="M3" s="31">
        <v>8.21917808219178E-3</v>
      </c>
    </row>
    <row r="4" spans="1:16" x14ac:dyDescent="0.25">
      <c r="A4" s="9" t="s">
        <v>19</v>
      </c>
      <c r="B4" s="10">
        <v>239.777777777821</v>
      </c>
      <c r="C4" s="9">
        <v>88.333333333349202</v>
      </c>
      <c r="D4" s="9">
        <v>396.76470588236702</v>
      </c>
      <c r="E4" s="9">
        <v>364.08695652190801</v>
      </c>
      <c r="F4" s="9">
        <v>119.888888888927</v>
      </c>
      <c r="G4" s="9">
        <v>44.1666666666721</v>
      </c>
      <c r="H4" s="9">
        <v>198.382352941215</v>
      </c>
      <c r="I4" s="9">
        <v>182.04347826087101</v>
      </c>
      <c r="J4" s="9">
        <f t="shared" si="0"/>
        <v>1633.4441602731306</v>
      </c>
      <c r="K4" s="9">
        <v>111507050.486572</v>
      </c>
      <c r="L4" s="9">
        <v>284.222222222254</v>
      </c>
      <c r="M4" s="31">
        <v>0.19726027397260301</v>
      </c>
    </row>
    <row r="5" spans="1:16" x14ac:dyDescent="0.25">
      <c r="A5" s="9" t="s">
        <v>20</v>
      </c>
      <c r="B5" s="10">
        <v>-29.333333333311899</v>
      </c>
      <c r="C5" s="9">
        <v>118.749999999994</v>
      </c>
      <c r="D5" s="9">
        <v>464.999999999973</v>
      </c>
      <c r="E5" s="9">
        <v>483.99999999997402</v>
      </c>
      <c r="F5" s="9">
        <v>107.99999999999</v>
      </c>
      <c r="G5" s="9">
        <v>59.3750000000013</v>
      </c>
      <c r="H5" s="9">
        <v>232.50000000002399</v>
      </c>
      <c r="I5" s="9">
        <v>242.000000000033</v>
      </c>
      <c r="J5" s="9">
        <f t="shared" si="0"/>
        <v>1680.2916666666777</v>
      </c>
      <c r="K5" s="9">
        <v>110992501.248631</v>
      </c>
      <c r="L5" s="9">
        <v>10.666666666688499</v>
      </c>
      <c r="M5" s="31">
        <v>0</v>
      </c>
    </row>
    <row r="6" spans="1:16" x14ac:dyDescent="0.25">
      <c r="A6" s="9" t="s">
        <v>21</v>
      </c>
      <c r="B6" s="10">
        <v>172.888888888911</v>
      </c>
      <c r="C6" s="9">
        <v>64.305555555591297</v>
      </c>
      <c r="D6" s="9">
        <v>585.588235294161</v>
      </c>
      <c r="E6" s="9">
        <v>201.913043478345</v>
      </c>
      <c r="F6" s="9">
        <v>140.88888888890699</v>
      </c>
      <c r="G6" s="9">
        <v>32.152777777795201</v>
      </c>
      <c r="H6" s="9">
        <v>292.79411764712597</v>
      </c>
      <c r="I6" s="9">
        <v>100.956521738981</v>
      </c>
      <c r="J6" s="9">
        <f t="shared" si="0"/>
        <v>1591.4880292698172</v>
      </c>
      <c r="K6" s="9">
        <v>87876378.223610505</v>
      </c>
      <c r="L6" s="9">
        <v>172.88888888882801</v>
      </c>
      <c r="M6" s="31">
        <v>9.8630136986301395E-2</v>
      </c>
    </row>
    <row r="7" spans="1:16" x14ac:dyDescent="0.25">
      <c r="A7" s="9" t="s">
        <v>22</v>
      </c>
      <c r="B7" s="10">
        <v>37.777777777609501</v>
      </c>
      <c r="C7" s="9">
        <v>51.250000000030802</v>
      </c>
      <c r="D7" s="9">
        <v>210.00000000017599</v>
      </c>
      <c r="E7" s="9">
        <v>207.99999999999099</v>
      </c>
      <c r="F7" s="9">
        <v>49.999999999999801</v>
      </c>
      <c r="G7" s="9">
        <v>25.625000000001101</v>
      </c>
      <c r="H7" s="9">
        <v>104.99999999989301</v>
      </c>
      <c r="I7" s="9">
        <v>103.999999999672</v>
      </c>
      <c r="J7" s="9">
        <f t="shared" si="0"/>
        <v>791.65277777737322</v>
      </c>
      <c r="K7" s="9">
        <v>87428070.749733105</v>
      </c>
      <c r="L7" s="9">
        <v>77.777777777786696</v>
      </c>
      <c r="M7" s="31">
        <v>0.301369863013699</v>
      </c>
    </row>
    <row r="8" spans="1:16" x14ac:dyDescent="0.25">
      <c r="A8" s="9" t="s">
        <v>23</v>
      </c>
      <c r="B8" s="10">
        <v>355.55555555553502</v>
      </c>
      <c r="C8" s="9">
        <v>266.38888888887101</v>
      </c>
      <c r="D8" s="9">
        <v>1485.1307189542299</v>
      </c>
      <c r="E8" s="9">
        <v>971.14975845408799</v>
      </c>
      <c r="F8" s="9">
        <v>293.55555555557203</v>
      </c>
      <c r="G8" s="9">
        <v>133.194444444455</v>
      </c>
      <c r="H8" s="9">
        <v>742.56535947726195</v>
      </c>
      <c r="I8" s="9">
        <v>485.57487922749601</v>
      </c>
      <c r="J8" s="9">
        <f t="shared" si="0"/>
        <v>4733.1151605575087</v>
      </c>
      <c r="K8" s="9">
        <v>88551415.540655002</v>
      </c>
      <c r="L8" s="9">
        <v>385.55555555553798</v>
      </c>
      <c r="M8" s="31">
        <v>0.232876712328767</v>
      </c>
    </row>
    <row r="9" spans="1:16" x14ac:dyDescent="0.25">
      <c r="A9" s="9" t="s">
        <v>24</v>
      </c>
      <c r="B9" s="10">
        <v>66.644444444443394</v>
      </c>
      <c r="C9" s="9">
        <v>2.4186874725273801E-11</v>
      </c>
      <c r="D9" s="9">
        <v>144.50000000009999</v>
      </c>
      <c r="E9" s="9">
        <v>0</v>
      </c>
      <c r="F9" s="9">
        <v>64.800000000027595</v>
      </c>
      <c r="G9" s="9">
        <v>1.1102230246251601E-15</v>
      </c>
      <c r="H9" s="9">
        <v>72.249999999909207</v>
      </c>
      <c r="I9" s="9">
        <v>0</v>
      </c>
      <c r="J9" s="9">
        <f t="shared" si="0"/>
        <v>348.19444444450437</v>
      </c>
      <c r="K9" s="9">
        <v>88163812.113898396</v>
      </c>
      <c r="L9" s="9">
        <v>76.044444444437204</v>
      </c>
      <c r="M9" s="31">
        <v>0.106849315068493</v>
      </c>
    </row>
    <row r="10" spans="1:16" x14ac:dyDescent="0.25">
      <c r="B10" s="9">
        <f>SUMPRODUCT(B2:B9,$M2:$M9)</f>
        <v>183.42923456279422</v>
      </c>
      <c r="K10" s="9">
        <f>SUMPRODUCT(K2:K9,$M2:$M9)</f>
        <v>94024345.631148174</v>
      </c>
    </row>
    <row r="12" spans="1:16" x14ac:dyDescent="0.25">
      <c r="A12" s="9" t="s">
        <v>38</v>
      </c>
      <c r="B12" s="10" t="s">
        <v>25</v>
      </c>
      <c r="C12" s="9" t="s">
        <v>26</v>
      </c>
      <c r="D12" s="9" t="s">
        <v>27</v>
      </c>
      <c r="E12" s="9" t="s">
        <v>28</v>
      </c>
      <c r="F12" s="9" t="s">
        <v>29</v>
      </c>
      <c r="G12" s="9" t="s">
        <v>30</v>
      </c>
      <c r="H12" s="9" t="s">
        <v>31</v>
      </c>
      <c r="I12" s="9" t="s">
        <v>32</v>
      </c>
      <c r="N12" s="9" t="s">
        <v>36</v>
      </c>
      <c r="O12" s="9" t="s">
        <v>37</v>
      </c>
    </row>
    <row r="13" spans="1:16" x14ac:dyDescent="0.25">
      <c r="A13" s="9" t="s">
        <v>17</v>
      </c>
      <c r="B13" s="10">
        <v>301.08241965883298</v>
      </c>
      <c r="C13" s="9">
        <v>133.61767485933399</v>
      </c>
      <c r="D13" s="9">
        <v>511.50339153168102</v>
      </c>
      <c r="E13" s="9">
        <v>554.347826091505</v>
      </c>
      <c r="F13" s="9">
        <v>160.899390885212</v>
      </c>
      <c r="G13" s="9">
        <v>66.808837429672195</v>
      </c>
      <c r="H13" s="9">
        <v>255.751695764223</v>
      </c>
      <c r="I13" s="9">
        <v>277.17391304594997</v>
      </c>
      <c r="J13" s="9">
        <f>SUM(B13:I13)</f>
        <v>2261.18514926641</v>
      </c>
      <c r="K13" s="9">
        <v>110703100.086812</v>
      </c>
      <c r="L13" s="9">
        <v>304.40000000070597</v>
      </c>
      <c r="M13" s="31">
        <v>5.4794520547945202E-2</v>
      </c>
      <c r="N13" s="9">
        <f>K13-K2</f>
        <v>10.844445005059242</v>
      </c>
      <c r="O13" s="9">
        <f>B13-B2</f>
        <v>10.844444442566953</v>
      </c>
    </row>
    <row r="14" spans="1:16" x14ac:dyDescent="0.25">
      <c r="A14" s="9" t="s">
        <v>18</v>
      </c>
      <c r="B14" s="10">
        <v>332.39999999403602</v>
      </c>
      <c r="C14" s="9">
        <v>224.999999999968</v>
      </c>
      <c r="D14" s="9">
        <v>854.99999999988404</v>
      </c>
      <c r="E14" s="9">
        <v>927.99999999987597</v>
      </c>
      <c r="F14" s="9">
        <v>197.99999999997999</v>
      </c>
      <c r="G14" s="9">
        <v>112.499999999991</v>
      </c>
      <c r="H14" s="9">
        <v>427.49999999998101</v>
      </c>
      <c r="I14" s="9">
        <v>464.00000000003701</v>
      </c>
      <c r="J14" s="9">
        <f t="shared" ref="J14:J20" si="1">SUM(B14:I14)</f>
        <v>3542.3999999937528</v>
      </c>
      <c r="K14" s="9">
        <v>110140219.590073</v>
      </c>
      <c r="L14" s="9">
        <v>372.39999999400999</v>
      </c>
      <c r="M14" s="31">
        <v>8.21917808219178E-3</v>
      </c>
      <c r="N14" s="9">
        <f t="shared" ref="N14:N21" si="2">K14-K3</f>
        <v>105.06666700541973</v>
      </c>
      <c r="O14" s="9">
        <f t="shared" ref="O14:O20" si="3">B14-B3</f>
        <v>105.06666666075702</v>
      </c>
    </row>
    <row r="15" spans="1:16" x14ac:dyDescent="0.25">
      <c r="A15" s="9" t="s">
        <v>19</v>
      </c>
      <c r="B15" s="10">
        <v>239.777777777821</v>
      </c>
      <c r="C15" s="9">
        <v>88.333333333349202</v>
      </c>
      <c r="D15" s="9">
        <v>396.76470588236702</v>
      </c>
      <c r="E15" s="9">
        <v>364.08695652190801</v>
      </c>
      <c r="F15" s="9">
        <v>119.888888888927</v>
      </c>
      <c r="G15" s="9">
        <v>44.1666666666721</v>
      </c>
      <c r="H15" s="9">
        <v>198.382352941215</v>
      </c>
      <c r="I15" s="9">
        <v>182.04347826087101</v>
      </c>
      <c r="J15" s="9">
        <f t="shared" si="1"/>
        <v>1633.4441602731306</v>
      </c>
      <c r="K15" s="9">
        <v>111507050.486572</v>
      </c>
      <c r="L15" s="9">
        <v>284.222222222254</v>
      </c>
      <c r="M15" s="31">
        <v>0.19726027397260301</v>
      </c>
      <c r="N15" s="9">
        <f t="shared" si="2"/>
        <v>0</v>
      </c>
      <c r="O15" s="9">
        <f t="shared" si="3"/>
        <v>0</v>
      </c>
    </row>
    <row r="16" spans="1:16" x14ac:dyDescent="0.25">
      <c r="A16" s="9" t="s">
        <v>20</v>
      </c>
      <c r="B16" s="10">
        <v>-15.9999999999804</v>
      </c>
      <c r="C16" s="9">
        <v>118.749999999994</v>
      </c>
      <c r="D16" s="9">
        <v>464.999999999973</v>
      </c>
      <c r="E16" s="9">
        <v>483.99999999997402</v>
      </c>
      <c r="F16" s="9">
        <v>107.99999999999</v>
      </c>
      <c r="G16" s="9">
        <v>59.3750000000013</v>
      </c>
      <c r="H16" s="9">
        <v>232.50000000002399</v>
      </c>
      <c r="I16" s="9">
        <v>242.000000000033</v>
      </c>
      <c r="J16" s="9">
        <f t="shared" si="1"/>
        <v>1693.6250000000089</v>
      </c>
      <c r="K16" s="9">
        <v>110992514.581964</v>
      </c>
      <c r="L16" s="11">
        <v>-775.99999999997999</v>
      </c>
      <c r="M16" s="31">
        <v>0</v>
      </c>
      <c r="N16" s="9">
        <f t="shared" si="2"/>
        <v>13.333333000540733</v>
      </c>
      <c r="O16" s="9">
        <f t="shared" si="3"/>
        <v>13.333333333331499</v>
      </c>
    </row>
    <row r="17" spans="1:16" x14ac:dyDescent="0.25">
      <c r="A17" s="9" t="s">
        <v>21</v>
      </c>
      <c r="B17" s="10">
        <v>172.888888890098</v>
      </c>
      <c r="C17" s="9">
        <v>64.305555555591297</v>
      </c>
      <c r="D17" s="9">
        <v>585.588235294161</v>
      </c>
      <c r="E17" s="9">
        <v>201.913043478345</v>
      </c>
      <c r="F17" s="9">
        <v>140.88888888890699</v>
      </c>
      <c r="G17" s="9">
        <v>32.152777777795201</v>
      </c>
      <c r="H17" s="9">
        <v>292.79411764712597</v>
      </c>
      <c r="I17" s="9">
        <v>100.956521738981</v>
      </c>
      <c r="J17" s="9">
        <f t="shared" si="1"/>
        <v>1591.4880292710041</v>
      </c>
      <c r="K17" s="9">
        <v>87876378.223610505</v>
      </c>
      <c r="L17" s="9">
        <v>172.88888889001399</v>
      </c>
      <c r="M17" s="31">
        <v>9.8630136986301395E-2</v>
      </c>
      <c r="N17" s="9">
        <f t="shared" si="2"/>
        <v>0</v>
      </c>
      <c r="O17" s="9">
        <f t="shared" si="3"/>
        <v>1.187004272651393E-9</v>
      </c>
    </row>
    <row r="18" spans="1:16" x14ac:dyDescent="0.25">
      <c r="A18" s="9" t="s">
        <v>22</v>
      </c>
      <c r="B18" s="10">
        <v>37.777777777609501</v>
      </c>
      <c r="C18" s="9">
        <v>51.250000000030802</v>
      </c>
      <c r="D18" s="9">
        <v>210.00000000017599</v>
      </c>
      <c r="E18" s="9">
        <v>207.99999999999099</v>
      </c>
      <c r="F18" s="9">
        <v>49.999999999999801</v>
      </c>
      <c r="G18" s="9">
        <v>25.625000000001101</v>
      </c>
      <c r="H18" s="9">
        <v>104.99999999989301</v>
      </c>
      <c r="I18" s="9">
        <v>103.999999999672</v>
      </c>
      <c r="J18" s="9">
        <f t="shared" si="1"/>
        <v>791.65277777737322</v>
      </c>
      <c r="K18" s="9">
        <v>87428070.749733105</v>
      </c>
      <c r="L18" s="9">
        <v>77.777777777786696</v>
      </c>
      <c r="M18" s="31">
        <v>0.301369863013699</v>
      </c>
      <c r="N18" s="9">
        <f t="shared" si="2"/>
        <v>0</v>
      </c>
      <c r="O18" s="9">
        <f t="shared" si="3"/>
        <v>0</v>
      </c>
    </row>
    <row r="19" spans="1:16" x14ac:dyDescent="0.25">
      <c r="A19" s="9" t="s">
        <v>23</v>
      </c>
      <c r="B19" s="10">
        <v>355.55555555805802</v>
      </c>
      <c r="C19" s="9">
        <v>266.38888888887101</v>
      </c>
      <c r="D19" s="9">
        <v>1485.1307189542299</v>
      </c>
      <c r="E19" s="9">
        <v>971.14975845408799</v>
      </c>
      <c r="F19" s="9">
        <v>293.55555555557203</v>
      </c>
      <c r="G19" s="9">
        <v>133.194444444455</v>
      </c>
      <c r="H19" s="9">
        <v>742.56535947726195</v>
      </c>
      <c r="I19" s="9">
        <v>485.57487922749601</v>
      </c>
      <c r="J19" s="9">
        <f t="shared" si="1"/>
        <v>4733.1151605600317</v>
      </c>
      <c r="K19" s="9">
        <v>88551415.540655002</v>
      </c>
      <c r="L19" s="9">
        <v>385.55555555806097</v>
      </c>
      <c r="M19" s="31">
        <v>0.232876712328767</v>
      </c>
      <c r="N19" s="9">
        <f t="shared" si="2"/>
        <v>0</v>
      </c>
      <c r="O19" s="9">
        <f t="shared" si="3"/>
        <v>2.5229951461369637E-9</v>
      </c>
    </row>
    <row r="20" spans="1:16" x14ac:dyDescent="0.25">
      <c r="A20" s="9" t="s">
        <v>24</v>
      </c>
      <c r="B20" s="10">
        <v>66.644444443855505</v>
      </c>
      <c r="C20" s="9">
        <v>2.4186874725273801E-11</v>
      </c>
      <c r="D20" s="9">
        <v>144.50000000009999</v>
      </c>
      <c r="E20" s="9">
        <v>0</v>
      </c>
      <c r="F20" s="9">
        <v>64.800000000027595</v>
      </c>
      <c r="G20" s="9">
        <v>1.1102230246251601E-15</v>
      </c>
      <c r="H20" s="9">
        <v>72.249999999909704</v>
      </c>
      <c r="I20" s="9">
        <v>0</v>
      </c>
      <c r="J20" s="9">
        <f t="shared" si="1"/>
        <v>348.19444444391695</v>
      </c>
      <c r="K20" s="9">
        <v>88163812.113898396</v>
      </c>
      <c r="L20" s="9">
        <v>76.044444443962902</v>
      </c>
      <c r="M20" s="31">
        <v>0.106849315068493</v>
      </c>
      <c r="N20" s="9">
        <f t="shared" si="2"/>
        <v>0</v>
      </c>
      <c r="O20" s="9">
        <f t="shared" si="3"/>
        <v>-5.8788884871319169E-10</v>
      </c>
    </row>
    <row r="21" spans="1:16" x14ac:dyDescent="0.25">
      <c r="B21" s="9">
        <f>SUMPRODUCT(B13:B20,$M13:$M20)</f>
        <v>184.88701234106236</v>
      </c>
      <c r="K21" s="9">
        <f>SUMPRODUCT(K13:K20,$M13:$M20)</f>
        <v>94024347.088925987</v>
      </c>
      <c r="M21" s="31"/>
      <c r="N21" s="9">
        <f t="shared" si="2"/>
        <v>1.457777813076973</v>
      </c>
      <c r="O21" s="9">
        <f>B21-B10</f>
        <v>1.457777778268138</v>
      </c>
    </row>
    <row r="22" spans="1:16" x14ac:dyDescent="0.25">
      <c r="B22" s="10"/>
      <c r="M22" s="31"/>
    </row>
    <row r="23" spans="1:16" x14ac:dyDescent="0.25">
      <c r="A23" s="9" t="s">
        <v>39</v>
      </c>
      <c r="B23" s="10" t="s">
        <v>25</v>
      </c>
      <c r="C23" s="9" t="s">
        <v>26</v>
      </c>
      <c r="D23" s="9" t="s">
        <v>27</v>
      </c>
      <c r="E23" s="9" t="s">
        <v>28</v>
      </c>
      <c r="F23" s="9" t="s">
        <v>29</v>
      </c>
      <c r="G23" s="9" t="s">
        <v>30</v>
      </c>
      <c r="H23" s="9" t="s">
        <v>31</v>
      </c>
      <c r="I23" s="9" t="s">
        <v>32</v>
      </c>
      <c r="N23" s="9" t="s">
        <v>36</v>
      </c>
      <c r="O23" s="9" t="s">
        <v>37</v>
      </c>
    </row>
    <row r="24" spans="1:16" x14ac:dyDescent="0.25">
      <c r="A24" s="9" t="s">
        <v>17</v>
      </c>
      <c r="B24" s="10">
        <v>321.79878176731501</v>
      </c>
      <c r="C24" s="9">
        <v>133.61767485795801</v>
      </c>
      <c r="D24" s="9">
        <v>511.503391526065</v>
      </c>
      <c r="E24" s="9">
        <v>554.34782608586897</v>
      </c>
      <c r="F24" s="9">
        <v>160.89939088406601</v>
      </c>
      <c r="G24" s="9">
        <v>66.808837428984006</v>
      </c>
      <c r="H24" s="9">
        <v>255.751695763176</v>
      </c>
      <c r="I24" s="9">
        <v>277.173913042962</v>
      </c>
      <c r="K24" s="9">
        <v>110703120.803174</v>
      </c>
      <c r="M24" s="31">
        <v>5.4794520547945202E-2</v>
      </c>
      <c r="N24" s="9">
        <f t="shared" ref="N24:N32" si="4">K24-K13</f>
        <v>20.716361999511719</v>
      </c>
      <c r="O24" s="9">
        <f t="shared" ref="O24:O32" si="5">B24-B13</f>
        <v>20.716362108482031</v>
      </c>
      <c r="P24" s="9"/>
    </row>
    <row r="25" spans="1:16" x14ac:dyDescent="0.25">
      <c r="A25" s="9" t="s">
        <v>18</v>
      </c>
      <c r="B25" s="10">
        <v>396.00000000051301</v>
      </c>
      <c r="C25" s="9">
        <v>225.00000000025699</v>
      </c>
      <c r="D25" s="9">
        <v>854.99999999988404</v>
      </c>
      <c r="E25" s="9">
        <v>927.99999999987597</v>
      </c>
      <c r="F25" s="9">
        <v>198.00000000014299</v>
      </c>
      <c r="G25" s="9">
        <v>112.500000000056</v>
      </c>
      <c r="H25" s="9">
        <v>427.50000000003502</v>
      </c>
      <c r="I25" s="9">
        <v>463.99999999977399</v>
      </c>
      <c r="K25" s="9">
        <v>110140278.767932</v>
      </c>
      <c r="M25" s="31">
        <v>8.21917808219178E-3</v>
      </c>
      <c r="N25" s="9">
        <f t="shared" si="4"/>
        <v>59.177858993411064</v>
      </c>
      <c r="O25" s="9">
        <f t="shared" si="5"/>
        <v>63.600000006476989</v>
      </c>
    </row>
    <row r="26" spans="1:16" x14ac:dyDescent="0.25">
      <c r="A26" s="9" t="s">
        <v>19</v>
      </c>
      <c r="B26" s="10">
        <v>239.77777777780099</v>
      </c>
      <c r="C26" s="9">
        <v>88.333333333346005</v>
      </c>
      <c r="D26" s="9">
        <v>396.76470588230899</v>
      </c>
      <c r="E26" s="9">
        <v>364.08695652173702</v>
      </c>
      <c r="F26" s="9">
        <v>119.888888888914</v>
      </c>
      <c r="G26" s="9">
        <v>44.166666666672199</v>
      </c>
      <c r="H26" s="9">
        <v>198.38235294201101</v>
      </c>
      <c r="I26" s="9">
        <v>182.04347826170101</v>
      </c>
      <c r="K26" s="9">
        <v>111507050.486572</v>
      </c>
      <c r="M26" s="31">
        <v>0.19726027397260301</v>
      </c>
      <c r="N26" s="9">
        <f t="shared" si="4"/>
        <v>0</v>
      </c>
      <c r="O26" s="9">
        <f t="shared" si="5"/>
        <v>-2.0008883439004421E-11</v>
      </c>
    </row>
    <row r="27" spans="1:16" x14ac:dyDescent="0.25">
      <c r="A27" s="9" t="s">
        <v>20</v>
      </c>
      <c r="B27" s="10">
        <v>215.99999999983399</v>
      </c>
      <c r="C27" s="9">
        <v>118.749999999951</v>
      </c>
      <c r="D27" s="9">
        <v>464.99999999845801</v>
      </c>
      <c r="E27" s="9">
        <v>483.999999998509</v>
      </c>
      <c r="F27" s="9">
        <v>107.999999999925</v>
      </c>
      <c r="G27" s="9">
        <v>59.374999999977803</v>
      </c>
      <c r="H27" s="9">
        <v>232.499999999924</v>
      </c>
      <c r="I27" s="9">
        <v>241.999999999945</v>
      </c>
      <c r="K27" s="9">
        <v>110992713.05111299</v>
      </c>
      <c r="M27" s="31">
        <v>0</v>
      </c>
      <c r="N27" s="9">
        <f t="shared" si="4"/>
        <v>198.46914899349213</v>
      </c>
      <c r="O27" s="9">
        <f t="shared" si="5"/>
        <v>231.99999999981438</v>
      </c>
    </row>
    <row r="28" spans="1:16" x14ac:dyDescent="0.25">
      <c r="A28" s="9" t="s">
        <v>21</v>
      </c>
      <c r="B28" s="10">
        <v>281.777777777675</v>
      </c>
      <c r="C28" s="9">
        <v>64.305555555418593</v>
      </c>
      <c r="D28" s="9">
        <v>585.58823529377798</v>
      </c>
      <c r="E28" s="9">
        <v>201.91304347784899</v>
      </c>
      <c r="F28" s="9">
        <v>140.88888888879899</v>
      </c>
      <c r="G28" s="9">
        <v>32.152777777740297</v>
      </c>
      <c r="H28" s="9">
        <v>292.79411764692401</v>
      </c>
      <c r="I28" s="9">
        <v>100.956521738782</v>
      </c>
      <c r="K28" s="9">
        <v>87876487.112499207</v>
      </c>
      <c r="M28" s="31">
        <v>9.8630136986301395E-2</v>
      </c>
      <c r="N28" s="9">
        <f t="shared" si="4"/>
        <v>108.88888870179653</v>
      </c>
      <c r="O28" s="9">
        <f t="shared" si="5"/>
        <v>108.888888887577</v>
      </c>
    </row>
    <row r="29" spans="1:16" x14ac:dyDescent="0.25">
      <c r="A29" s="9" t="s">
        <v>22</v>
      </c>
      <c r="B29" s="10">
        <v>100.000000000006</v>
      </c>
      <c r="C29" s="9">
        <v>51.249999999997598</v>
      </c>
      <c r="D29" s="9">
        <v>209.99999999995299</v>
      </c>
      <c r="E29" s="9">
        <v>207.99999999999099</v>
      </c>
      <c r="F29" s="9">
        <v>50.000000000000199</v>
      </c>
      <c r="G29" s="9">
        <v>25.625</v>
      </c>
      <c r="H29" s="9">
        <v>105.000000000008</v>
      </c>
      <c r="I29" s="9">
        <v>104.000000000011</v>
      </c>
      <c r="K29" s="6">
        <v>87428119.841046005</v>
      </c>
      <c r="M29" s="31">
        <v>0.301369863013699</v>
      </c>
      <c r="N29" s="9">
        <f t="shared" si="4"/>
        <v>49.091312900185585</v>
      </c>
      <c r="O29" s="9">
        <f t="shared" si="5"/>
        <v>62.222222222396496</v>
      </c>
    </row>
    <row r="30" spans="1:16" x14ac:dyDescent="0.25">
      <c r="A30" s="9" t="s">
        <v>23</v>
      </c>
      <c r="B30" s="10">
        <v>587.11111111160994</v>
      </c>
      <c r="C30" s="9">
        <v>266.38888888919797</v>
      </c>
      <c r="D30" s="9">
        <v>1485.13071895506</v>
      </c>
      <c r="E30" s="9">
        <v>971.14975845478705</v>
      </c>
      <c r="F30" s="9">
        <v>293.555555555669</v>
      </c>
      <c r="G30" s="9">
        <v>133.19444444447501</v>
      </c>
      <c r="H30" s="9">
        <v>742.56535947762495</v>
      </c>
      <c r="I30" s="9">
        <v>485.57487922823299</v>
      </c>
      <c r="K30" s="6">
        <v>88551647.096210495</v>
      </c>
      <c r="M30" s="31">
        <v>0.232876712328767</v>
      </c>
      <c r="N30" s="9">
        <f t="shared" si="4"/>
        <v>231.55555549263954</v>
      </c>
      <c r="O30" s="9">
        <f t="shared" si="5"/>
        <v>231.55555555355193</v>
      </c>
    </row>
    <row r="31" spans="1:16" x14ac:dyDescent="0.25">
      <c r="A31" s="9" t="s">
        <v>24</v>
      </c>
      <c r="B31" s="10">
        <v>91.179546328333203</v>
      </c>
      <c r="C31" s="9">
        <v>0</v>
      </c>
      <c r="D31" s="9">
        <v>112.647058823517</v>
      </c>
      <c r="E31" s="9">
        <v>0</v>
      </c>
      <c r="F31" s="9">
        <v>45.589773164159098</v>
      </c>
      <c r="G31" s="9">
        <v>0</v>
      </c>
      <c r="H31" s="9">
        <v>56.3235294115754</v>
      </c>
      <c r="I31" s="9">
        <v>0</v>
      </c>
      <c r="K31" s="6">
        <v>88163842.661396205</v>
      </c>
      <c r="M31" s="31">
        <v>0.106849315068493</v>
      </c>
      <c r="N31" s="9">
        <f t="shared" si="4"/>
        <v>30.547497808933258</v>
      </c>
      <c r="O31" s="9">
        <f t="shared" si="5"/>
        <v>24.535101884477697</v>
      </c>
    </row>
    <row r="32" spans="1:16" x14ac:dyDescent="0.25">
      <c r="B32" s="9">
        <f>SUMPRODUCT(B24:B31,$M24:$M31)</f>
        <v>272.58197914147485</v>
      </c>
      <c r="K32" s="9">
        <f>SUMPRODUCT(K24:K31,$M24:$M31)</f>
        <v>94024431.432706445</v>
      </c>
      <c r="N32" s="9">
        <f t="shared" si="4"/>
        <v>84.34378045797348</v>
      </c>
      <c r="O32" s="9">
        <f t="shared" si="5"/>
        <v>87.694966800412487</v>
      </c>
    </row>
    <row r="33" spans="1:25" ht="14.5" customHeight="1" x14ac:dyDescent="0.25"/>
    <row r="34" spans="1:25" s="16" customFormat="1" x14ac:dyDescent="0.25">
      <c r="A34" s="17" t="s">
        <v>42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4"/>
      <c r="U34" s="15"/>
    </row>
    <row r="35" spans="1:25" s="16" customFormat="1" x14ac:dyDescent="0.25">
      <c r="A35" s="17" t="s">
        <v>43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4"/>
      <c r="U35" s="15"/>
    </row>
    <row r="40" spans="1:25" x14ac:dyDescent="0.25">
      <c r="A40" s="9" t="s">
        <v>54</v>
      </c>
      <c r="B40" s="9" t="s">
        <v>55</v>
      </c>
      <c r="C40" s="9" t="s">
        <v>56</v>
      </c>
      <c r="D40" s="9" t="s">
        <v>57</v>
      </c>
      <c r="E40" s="9" t="s">
        <v>58</v>
      </c>
      <c r="F40" s="9" t="s">
        <v>59</v>
      </c>
      <c r="G40" s="9" t="s">
        <v>60</v>
      </c>
      <c r="H40" s="9" t="s">
        <v>61</v>
      </c>
      <c r="I40" s="9" t="s">
        <v>62</v>
      </c>
      <c r="J40" s="9" t="s">
        <v>63</v>
      </c>
      <c r="K40" s="9" t="s">
        <v>64</v>
      </c>
      <c r="L40" s="9" t="s">
        <v>65</v>
      </c>
      <c r="M40" s="9" t="s">
        <v>66</v>
      </c>
      <c r="N40" s="9" t="s">
        <v>67</v>
      </c>
      <c r="O40" s="9" t="s">
        <v>68</v>
      </c>
      <c r="P40" s="9" t="s">
        <v>69</v>
      </c>
      <c r="Q40" s="9" t="s">
        <v>70</v>
      </c>
      <c r="R40" s="9" t="s">
        <v>71</v>
      </c>
      <c r="S40" s="9" t="s">
        <v>72</v>
      </c>
      <c r="T40" s="9" t="s">
        <v>73</v>
      </c>
      <c r="U40" s="9" t="s">
        <v>74</v>
      </c>
      <c r="V40" s="9" t="s">
        <v>75</v>
      </c>
      <c r="W40" s="9" t="s">
        <v>76</v>
      </c>
      <c r="X40" s="9" t="s">
        <v>77</v>
      </c>
      <c r="Y40" s="9" t="s">
        <v>78</v>
      </c>
    </row>
    <row r="41" spans="1:25" x14ac:dyDescent="0.25">
      <c r="A41" s="9" t="s">
        <v>17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-40</v>
      </c>
      <c r="N41" s="9">
        <v>-4.44444444444445</v>
      </c>
      <c r="O41" s="9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14</v>
      </c>
      <c r="V41">
        <v>40</v>
      </c>
      <c r="W41">
        <v>0</v>
      </c>
      <c r="X41">
        <v>0</v>
      </c>
      <c r="Y41">
        <v>0</v>
      </c>
    </row>
    <row r="42" spans="1:25" x14ac:dyDescent="0.25">
      <c r="A42" s="9" t="s">
        <v>18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-40</v>
      </c>
      <c r="N42" s="9">
        <v>-4.44444444444445</v>
      </c>
      <c r="O42" s="9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14</v>
      </c>
      <c r="V42">
        <v>40</v>
      </c>
      <c r="W42">
        <v>0</v>
      </c>
      <c r="X42">
        <v>0</v>
      </c>
      <c r="Y42">
        <v>0</v>
      </c>
    </row>
    <row r="43" spans="1:25" x14ac:dyDescent="0.25">
      <c r="A43" s="9" t="s">
        <v>19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-40</v>
      </c>
      <c r="N43" s="9">
        <v>-4.44444444444445</v>
      </c>
      <c r="O43" s="9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14</v>
      </c>
      <c r="V43">
        <v>40</v>
      </c>
      <c r="W43">
        <v>0</v>
      </c>
      <c r="X43">
        <v>0</v>
      </c>
      <c r="Y43">
        <v>0</v>
      </c>
    </row>
    <row r="44" spans="1:25" x14ac:dyDescent="0.25">
      <c r="A44" s="9" t="s">
        <v>20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-40</v>
      </c>
      <c r="N44" s="9">
        <v>-4.44444444444445</v>
      </c>
      <c r="O44" s="9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14</v>
      </c>
      <c r="V44">
        <v>40</v>
      </c>
      <c r="W44">
        <v>0</v>
      </c>
      <c r="X44">
        <v>0</v>
      </c>
      <c r="Y44">
        <v>0</v>
      </c>
    </row>
    <row r="45" spans="1:25" x14ac:dyDescent="0.25">
      <c r="A45" s="9" t="s">
        <v>21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-40</v>
      </c>
      <c r="N45" s="9">
        <v>-4.44444444444445</v>
      </c>
      <c r="O45" s="9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14</v>
      </c>
      <c r="V45">
        <v>40</v>
      </c>
      <c r="W45">
        <v>0</v>
      </c>
      <c r="X45">
        <v>0</v>
      </c>
      <c r="Y45">
        <v>0</v>
      </c>
    </row>
    <row r="46" spans="1:25" x14ac:dyDescent="0.25">
      <c r="A46" s="9" t="s">
        <v>22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-40</v>
      </c>
      <c r="N46" s="9">
        <v>-4.44444444444445</v>
      </c>
      <c r="O46" s="9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14</v>
      </c>
      <c r="V46">
        <v>40</v>
      </c>
      <c r="W46">
        <v>0</v>
      </c>
      <c r="X46">
        <v>0</v>
      </c>
      <c r="Y46">
        <v>0</v>
      </c>
    </row>
    <row r="47" spans="1:25" x14ac:dyDescent="0.25">
      <c r="A47" s="9" t="s">
        <v>23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-40</v>
      </c>
      <c r="N47" s="9">
        <v>-4.44444444444445</v>
      </c>
      <c r="O47" s="9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14</v>
      </c>
      <c r="V47">
        <v>40</v>
      </c>
      <c r="W47">
        <v>0</v>
      </c>
      <c r="X47">
        <v>0</v>
      </c>
      <c r="Y47">
        <v>0</v>
      </c>
    </row>
    <row r="48" spans="1:25" x14ac:dyDescent="0.25">
      <c r="A48" s="9" t="s">
        <v>24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-40</v>
      </c>
      <c r="N48" s="9">
        <v>-4.44444444444445</v>
      </c>
      <c r="O48" s="9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14</v>
      </c>
      <c r="V48">
        <v>40</v>
      </c>
      <c r="W48">
        <v>0</v>
      </c>
      <c r="X48">
        <v>0</v>
      </c>
      <c r="Y48">
        <v>0</v>
      </c>
    </row>
    <row r="51" spans="1:25" x14ac:dyDescent="0.25">
      <c r="B51" s="9" t="s">
        <v>55</v>
      </c>
      <c r="C51" s="9" t="s">
        <v>56</v>
      </c>
      <c r="D51" s="9" t="s">
        <v>57</v>
      </c>
      <c r="E51" s="9" t="s">
        <v>58</v>
      </c>
      <c r="F51" s="9" t="s">
        <v>59</v>
      </c>
      <c r="G51" s="9" t="s">
        <v>60</v>
      </c>
      <c r="H51" s="9" t="s">
        <v>61</v>
      </c>
      <c r="I51" s="9" t="s">
        <v>62</v>
      </c>
      <c r="J51" s="9" t="s">
        <v>63</v>
      </c>
      <c r="K51" s="9" t="s">
        <v>64</v>
      </c>
      <c r="L51" s="9" t="s">
        <v>65</v>
      </c>
      <c r="M51" s="9" t="s">
        <v>66</v>
      </c>
      <c r="N51" s="9" t="s">
        <v>67</v>
      </c>
      <c r="O51" s="9" t="s">
        <v>68</v>
      </c>
      <c r="P51" s="9" t="s">
        <v>69</v>
      </c>
      <c r="Q51" s="9" t="s">
        <v>70</v>
      </c>
      <c r="R51" s="9" t="s">
        <v>71</v>
      </c>
      <c r="S51" s="9" t="s">
        <v>72</v>
      </c>
      <c r="T51" s="9" t="s">
        <v>73</v>
      </c>
      <c r="U51" s="9" t="s">
        <v>74</v>
      </c>
      <c r="V51" s="9" t="s">
        <v>75</v>
      </c>
      <c r="W51" s="9" t="s">
        <v>76</v>
      </c>
      <c r="X51" s="9" t="s">
        <v>77</v>
      </c>
      <c r="Y51" s="9" t="s">
        <v>78</v>
      </c>
    </row>
    <row r="52" spans="1:25" x14ac:dyDescent="0.25">
      <c r="A52" s="9" t="s">
        <v>17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-4.44444444444445</v>
      </c>
      <c r="L52" s="9">
        <v>0</v>
      </c>
      <c r="M52" s="9">
        <v>-40</v>
      </c>
      <c r="N52" s="9">
        <v>0</v>
      </c>
      <c r="O52" s="9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40</v>
      </c>
      <c r="V52">
        <v>32</v>
      </c>
      <c r="W52">
        <v>0</v>
      </c>
      <c r="X52">
        <v>0</v>
      </c>
      <c r="Y52">
        <v>0</v>
      </c>
    </row>
    <row r="53" spans="1:25" x14ac:dyDescent="0.25">
      <c r="A53" s="9" t="s">
        <v>18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>
        <v>0</v>
      </c>
      <c r="Q53">
        <v>0</v>
      </c>
      <c r="R53">
        <v>0</v>
      </c>
      <c r="S53">
        <v>36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 s="9" t="s">
        <v>19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-6.1391164054284699</v>
      </c>
      <c r="L54" s="9">
        <v>0</v>
      </c>
      <c r="M54" s="9">
        <v>-38.305328039015997</v>
      </c>
      <c r="N54" s="9">
        <v>0</v>
      </c>
      <c r="O54" s="9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</v>
      </c>
      <c r="V54">
        <v>40</v>
      </c>
      <c r="W54">
        <v>0</v>
      </c>
      <c r="X54">
        <v>0</v>
      </c>
      <c r="Y54">
        <v>0</v>
      </c>
    </row>
    <row r="55" spans="1:25" x14ac:dyDescent="0.25">
      <c r="A55" s="9" t="s">
        <v>20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>
        <v>0</v>
      </c>
      <c r="Q55">
        <v>0</v>
      </c>
      <c r="R55">
        <v>0</v>
      </c>
      <c r="S55">
        <v>36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 s="9" t="s">
        <v>21</v>
      </c>
      <c r="B56" s="9">
        <v>26.6771050562193</v>
      </c>
      <c r="C56" s="9">
        <v>0</v>
      </c>
      <c r="D56" s="9">
        <v>0</v>
      </c>
      <c r="E56" s="9">
        <v>0</v>
      </c>
      <c r="F56" s="9">
        <v>0</v>
      </c>
      <c r="G56" s="9">
        <v>9.3228949437807405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-8.8888888888888893</v>
      </c>
      <c r="O56" s="9">
        <v>-40</v>
      </c>
      <c r="P56">
        <v>-40</v>
      </c>
      <c r="Q56">
        <v>0</v>
      </c>
      <c r="R56">
        <v>0</v>
      </c>
      <c r="S56">
        <v>0</v>
      </c>
      <c r="T56">
        <v>0</v>
      </c>
      <c r="U56">
        <v>17.1619650232556</v>
      </c>
      <c r="V56">
        <v>0</v>
      </c>
      <c r="W56">
        <v>36.838034976744403</v>
      </c>
      <c r="X56">
        <v>0</v>
      </c>
      <c r="Y56">
        <v>0</v>
      </c>
    </row>
    <row r="57" spans="1:25" x14ac:dyDescent="0.25">
      <c r="A57" s="9" t="s">
        <v>22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11.897321719980001</v>
      </c>
      <c r="V57">
        <v>6.1026782800199699</v>
      </c>
      <c r="W57">
        <v>0</v>
      </c>
      <c r="X57">
        <v>0</v>
      </c>
      <c r="Y57">
        <v>0</v>
      </c>
    </row>
    <row r="58" spans="1:25" x14ac:dyDescent="0.25">
      <c r="A58" s="9" t="s">
        <v>23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6.6933066107967498</v>
      </c>
      <c r="H58" s="9">
        <v>29.3066933892032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-8.8888888888888893</v>
      </c>
      <c r="O58" s="9">
        <v>-40</v>
      </c>
      <c r="P58">
        <v>-40</v>
      </c>
      <c r="Q58">
        <v>0</v>
      </c>
      <c r="R58">
        <v>0</v>
      </c>
      <c r="S58">
        <v>0</v>
      </c>
      <c r="T58">
        <v>0</v>
      </c>
      <c r="U58">
        <v>31.843901274456599</v>
      </c>
      <c r="V58">
        <v>0</v>
      </c>
      <c r="W58">
        <v>18.937068177255199</v>
      </c>
      <c r="X58">
        <v>0</v>
      </c>
      <c r="Y58">
        <v>0</v>
      </c>
    </row>
    <row r="59" spans="1:25" x14ac:dyDescent="0.25">
      <c r="A59" s="9" t="s">
        <v>24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36</v>
      </c>
      <c r="I59" s="9">
        <v>0</v>
      </c>
      <c r="J59" s="9">
        <v>0</v>
      </c>
      <c r="K59" s="9">
        <v>0</v>
      </c>
      <c r="L59" s="9">
        <v>0</v>
      </c>
      <c r="M59" s="9">
        <v>-4.4597290396386597</v>
      </c>
      <c r="N59" s="9">
        <v>-40</v>
      </c>
      <c r="O59" s="9">
        <v>-40</v>
      </c>
      <c r="P59">
        <v>-4.4291598492502304</v>
      </c>
      <c r="Q59">
        <v>0</v>
      </c>
      <c r="R59">
        <v>0</v>
      </c>
      <c r="S59">
        <v>35.020516477675301</v>
      </c>
      <c r="T59">
        <v>0</v>
      </c>
      <c r="U59">
        <v>0</v>
      </c>
      <c r="V59">
        <v>0</v>
      </c>
      <c r="W59">
        <v>18.979483522324699</v>
      </c>
      <c r="X59">
        <v>0</v>
      </c>
      <c r="Y59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zoomScaleNormal="100" workbookViewId="0">
      <selection activeCell="Q1" sqref="A1:Q21"/>
    </sheetView>
  </sheetViews>
  <sheetFormatPr defaultRowHeight="14" x14ac:dyDescent="0.25"/>
  <cols>
    <col min="1" max="1" width="10.453125" style="30" customWidth="1"/>
    <col min="2" max="4" width="15.26953125" style="30" customWidth="1"/>
    <col min="8" max="8" width="11" customWidth="1"/>
    <col min="9" max="10" width="11.81640625" style="30" customWidth="1"/>
    <col min="11" max="11" width="22.453125" style="30" customWidth="1"/>
    <col min="12" max="17" width="11.81640625" customWidth="1"/>
  </cols>
  <sheetData>
    <row r="1" spans="1:27" x14ac:dyDescent="0.25">
      <c r="A1" s="30" t="s">
        <v>94</v>
      </c>
      <c r="B1" s="30" t="s">
        <v>33</v>
      </c>
      <c r="C1" s="30" t="s">
        <v>91</v>
      </c>
      <c r="D1" s="30" t="s">
        <v>92</v>
      </c>
      <c r="E1" s="30" t="s">
        <v>96</v>
      </c>
      <c r="F1" s="30" t="s">
        <v>97</v>
      </c>
      <c r="I1" s="30" t="s">
        <v>100</v>
      </c>
      <c r="J1" s="30" t="s">
        <v>101</v>
      </c>
      <c r="K1" s="30" t="s">
        <v>102</v>
      </c>
      <c r="L1" s="30"/>
      <c r="M1" s="30"/>
      <c r="N1" s="30"/>
      <c r="O1" s="30"/>
      <c r="P1" s="30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5">
      <c r="A2" s="9" t="s">
        <v>17</v>
      </c>
      <c r="B2" s="29">
        <f>'投标结果（一个储能）'!B2</f>
        <v>290.23797521626602</v>
      </c>
      <c r="C2" s="29">
        <f>'投标结果（一个储能）'!B13</f>
        <v>301.08241965883298</v>
      </c>
      <c r="D2" s="29">
        <f>'投标结果（一个储能）'!B24</f>
        <v>321.79878176731501</v>
      </c>
      <c r="E2" s="36">
        <f>D2-B2</f>
        <v>31.560806551048984</v>
      </c>
      <c r="F2" s="36">
        <f>D2-C2</f>
        <v>20.716362108482031</v>
      </c>
      <c r="H2" s="30" t="s">
        <v>0</v>
      </c>
      <c r="I2" s="37">
        <f>VCG机制效果!J3</f>
        <v>2922.0121945232199</v>
      </c>
      <c r="J2" s="37">
        <f>VCG机制效果!S3</f>
        <v>2590.4791769703861</v>
      </c>
      <c r="K2" s="37">
        <f>VCG机制效果!T3</f>
        <v>110702699.485596</v>
      </c>
      <c r="L2" s="29"/>
      <c r="M2" s="29"/>
      <c r="N2" s="29"/>
      <c r="O2" s="29"/>
      <c r="P2" s="2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25">
      <c r="A3" s="9" t="s">
        <v>18</v>
      </c>
      <c r="B3" s="29">
        <f>'投标结果（一个储能）'!B3</f>
        <v>227.333333333279</v>
      </c>
      <c r="C3" s="29">
        <f>'投标结果（一个储能）'!B14</f>
        <v>332.39999999403602</v>
      </c>
      <c r="D3" s="29">
        <f>'投标结果（一个储能）'!B25</f>
        <v>396.00000000051301</v>
      </c>
      <c r="E3" s="36">
        <f t="shared" ref="E3:E10" si="0">D3-B3</f>
        <v>168.66666666723401</v>
      </c>
      <c r="F3" s="36">
        <f t="shared" ref="F3:F10" si="1">D3-C3</f>
        <v>63.600000006476989</v>
      </c>
      <c r="H3" s="18" t="s">
        <v>45</v>
      </c>
      <c r="I3" s="37">
        <f>VCG机制效果!J4</f>
        <v>3196.0656310045301</v>
      </c>
      <c r="J3" s="38">
        <f>VCG机制效果!S4</f>
        <v>2691.3487089029854</v>
      </c>
      <c r="K3" s="37">
        <f>VCG机制效果!T4</f>
        <v>110702973.539033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x14ac:dyDescent="0.25">
      <c r="A4" s="9" t="s">
        <v>19</v>
      </c>
      <c r="B4" s="29">
        <f>'投标结果（一个储能）'!B4</f>
        <v>239.777777777821</v>
      </c>
      <c r="C4" s="29">
        <f>'投标结果（一个储能）'!B15</f>
        <v>239.777777777821</v>
      </c>
      <c r="D4" s="29">
        <f>'投标结果（一个储能）'!B26</f>
        <v>239.77777777780099</v>
      </c>
      <c r="E4" s="36">
        <f t="shared" si="0"/>
        <v>-2.0008883439004421E-11</v>
      </c>
      <c r="F4" s="36">
        <f t="shared" si="1"/>
        <v>-2.0008883439004421E-11</v>
      </c>
      <c r="H4" s="30" t="s">
        <v>1</v>
      </c>
      <c r="I4" s="38">
        <f>VCG机制效果!J5</f>
        <v>3343.3297719155748</v>
      </c>
      <c r="J4" s="37">
        <f>VCG机制效果!S5</f>
        <v>2281.9015113563946</v>
      </c>
      <c r="K4" s="38">
        <f>VCG机制效果!T5</f>
        <v>110703120.80317301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x14ac:dyDescent="0.25">
      <c r="A5" s="9" t="s">
        <v>20</v>
      </c>
      <c r="B5" s="29">
        <f>'投标结果（一个储能）'!B5</f>
        <v>-29.333333333311899</v>
      </c>
      <c r="C5" s="29">
        <f>'投标结果（一个储能）'!B16</f>
        <v>-15.9999999999804</v>
      </c>
      <c r="D5" s="29">
        <f>'投标结果（一个储能）'!B27</f>
        <v>215.99999999983399</v>
      </c>
      <c r="E5" s="36">
        <f t="shared" si="0"/>
        <v>245.3333333331459</v>
      </c>
      <c r="F5" s="36">
        <f t="shared" si="1"/>
        <v>231.99999999981438</v>
      </c>
      <c r="H5" s="30" t="s">
        <v>44</v>
      </c>
      <c r="I5" s="37">
        <f>VCG机制效果!J6</f>
        <v>3319.7209330030532</v>
      </c>
      <c r="J5" s="37">
        <f>VCG机制效果!S6</f>
        <v>1644.789855072409</v>
      </c>
      <c r="K5" s="37">
        <f>VCG机制效果!T6</f>
        <v>110703097.194335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x14ac:dyDescent="0.25">
      <c r="A6" s="9" t="s">
        <v>21</v>
      </c>
      <c r="B6" s="29">
        <f>'投标结果（一个储能）'!B6</f>
        <v>172.888888888911</v>
      </c>
      <c r="C6" s="29">
        <f>'投标结果（一个储能）'!B17</f>
        <v>172.888888890098</v>
      </c>
      <c r="D6" s="29">
        <f>'投标结果（一个储能）'!B28</f>
        <v>281.777777777675</v>
      </c>
      <c r="E6" s="36">
        <f t="shared" si="0"/>
        <v>108.888888888764</v>
      </c>
      <c r="F6" s="36">
        <f t="shared" si="1"/>
        <v>108.888888887577</v>
      </c>
      <c r="H6" s="30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x14ac:dyDescent="0.25">
      <c r="A7" s="9" t="s">
        <v>22</v>
      </c>
      <c r="B7" s="29">
        <f>'投标结果（一个储能）'!B7</f>
        <v>37.777777777609501</v>
      </c>
      <c r="C7" s="29">
        <f>'投标结果（一个储能）'!B18</f>
        <v>37.777777777609501</v>
      </c>
      <c r="D7" s="29">
        <f>'投标结果（一个储能）'!B29</f>
        <v>100.000000000006</v>
      </c>
      <c r="E7" s="36">
        <f t="shared" si="0"/>
        <v>62.222222222396496</v>
      </c>
      <c r="F7" s="36">
        <f t="shared" si="1"/>
        <v>62.222222222396496</v>
      </c>
    </row>
    <row r="8" spans="1:27" x14ac:dyDescent="0.25">
      <c r="A8" s="9" t="s">
        <v>23</v>
      </c>
      <c r="B8" s="29">
        <f>'投标结果（一个储能）'!B8</f>
        <v>355.55555555553502</v>
      </c>
      <c r="C8" s="29">
        <f>'投标结果（一个储能）'!B19</f>
        <v>355.55555555805802</v>
      </c>
      <c r="D8" s="29">
        <f>'投标结果（一个储能）'!B30</f>
        <v>587.11111111160994</v>
      </c>
      <c r="E8" s="36">
        <f t="shared" si="0"/>
        <v>231.55555555607492</v>
      </c>
      <c r="F8" s="36">
        <f t="shared" si="1"/>
        <v>231.55555555355193</v>
      </c>
      <c r="H8" s="34"/>
      <c r="I8" s="29" t="s">
        <v>2</v>
      </c>
      <c r="J8" s="29" t="s">
        <v>86</v>
      </c>
      <c r="K8" s="29" t="s">
        <v>4</v>
      </c>
      <c r="L8" s="29" t="s">
        <v>5</v>
      </c>
      <c r="M8" s="29" t="s">
        <v>6</v>
      </c>
      <c r="N8" s="29" t="s">
        <v>7</v>
      </c>
      <c r="O8" s="29" t="s">
        <v>8</v>
      </c>
      <c r="P8" s="29" t="s">
        <v>9</v>
      </c>
      <c r="Q8" s="29" t="s">
        <v>90</v>
      </c>
    </row>
    <row r="9" spans="1:27" x14ac:dyDescent="0.25">
      <c r="A9" s="9" t="s">
        <v>24</v>
      </c>
      <c r="B9" s="29">
        <f>'投标结果（一个储能）'!B9</f>
        <v>66.644444444443394</v>
      </c>
      <c r="C9" s="29">
        <f>'投标结果（一个储能）'!B20</f>
        <v>66.644444443855505</v>
      </c>
      <c r="D9" s="29">
        <f>'投标结果（一个储能）'!B31</f>
        <v>91.179546328333203</v>
      </c>
      <c r="E9" s="36">
        <f t="shared" si="0"/>
        <v>24.535101883889809</v>
      </c>
      <c r="F9" s="36">
        <f t="shared" si="1"/>
        <v>24.535101884477697</v>
      </c>
      <c r="H9" s="30" t="s">
        <v>87</v>
      </c>
      <c r="I9" s="19">
        <v>1445.3377777780699</v>
      </c>
      <c r="J9" s="19">
        <v>903.33611111131199</v>
      </c>
      <c r="K9" s="19">
        <v>2789.1934256056902</v>
      </c>
      <c r="L9" s="19">
        <v>3057.9600000000901</v>
      </c>
      <c r="M9" s="19">
        <v>722.66888888891106</v>
      </c>
      <c r="N9" s="19">
        <v>424.702724258366</v>
      </c>
      <c r="O9" s="19">
        <v>1394.5967128028001</v>
      </c>
      <c r="P9" s="19">
        <v>1525.24497959274</v>
      </c>
      <c r="Q9" s="19"/>
    </row>
    <row r="10" spans="1:27" x14ac:dyDescent="0.25">
      <c r="A10" s="9" t="s">
        <v>93</v>
      </c>
      <c r="B10" s="29">
        <f>'投标结果（一个储能）'!B10</f>
        <v>183.42923456279422</v>
      </c>
      <c r="C10" s="29">
        <f>'投标结果（一个储能）'!B21</f>
        <v>184.88701234106236</v>
      </c>
      <c r="D10" s="29">
        <f>'投标结果（一个储能）'!B32</f>
        <v>272.58197914147485</v>
      </c>
      <c r="E10" s="36">
        <f t="shared" si="0"/>
        <v>89.152744578680625</v>
      </c>
      <c r="F10" s="36">
        <f t="shared" si="1"/>
        <v>87.694966800412487</v>
      </c>
      <c r="H10" s="18" t="s">
        <v>88</v>
      </c>
      <c r="I10" s="19">
        <v>1524.07068072118</v>
      </c>
      <c r="J10" s="19">
        <v>952.54417545075398</v>
      </c>
      <c r="K10" s="19">
        <v>2940.5003406416399</v>
      </c>
      <c r="L10" s="19">
        <v>3219.43899899702</v>
      </c>
      <c r="M10" s="19">
        <v>762.03534036046096</v>
      </c>
      <c r="N10" s="19">
        <v>447.66720767714401</v>
      </c>
      <c r="O10" s="19">
        <v>1470.2501703207799</v>
      </c>
      <c r="P10" s="19">
        <v>1605.7561844034001</v>
      </c>
      <c r="Q10" s="19">
        <v>67.41</v>
      </c>
    </row>
    <row r="11" spans="1:27" x14ac:dyDescent="0.25">
      <c r="H11" s="30" t="s">
        <v>89</v>
      </c>
      <c r="I11" s="19">
        <v>1451.53842615802</v>
      </c>
      <c r="J11" s="19">
        <v>906.32175948098302</v>
      </c>
      <c r="K11" s="19">
        <v>2805.7388663766901</v>
      </c>
      <c r="L11" s="19">
        <v>3064.3062914553998</v>
      </c>
      <c r="M11" s="19">
        <v>724.95677625667304</v>
      </c>
      <c r="N11" s="19">
        <v>426.00811160728301</v>
      </c>
      <c r="O11" s="19">
        <v>1399.76442577224</v>
      </c>
      <c r="P11" s="19">
        <v>1527.03896130621</v>
      </c>
      <c r="Q11" s="19">
        <v>337.66</v>
      </c>
    </row>
    <row r="12" spans="1:27" x14ac:dyDescent="0.25">
      <c r="A12" s="30" t="s">
        <v>95</v>
      </c>
      <c r="B12" s="30" t="s">
        <v>33</v>
      </c>
      <c r="C12" s="30" t="s">
        <v>91</v>
      </c>
      <c r="D12" s="30" t="s">
        <v>92</v>
      </c>
      <c r="E12" s="30" t="s">
        <v>98</v>
      </c>
      <c r="F12" s="30" t="s">
        <v>99</v>
      </c>
      <c r="H12" s="30"/>
      <c r="I12" s="35"/>
      <c r="J12" s="35"/>
      <c r="K12" s="35"/>
      <c r="L12" s="35"/>
      <c r="M12" s="35"/>
      <c r="N12" s="35"/>
      <c r="O12" s="35"/>
      <c r="P12" s="35"/>
      <c r="Q12" s="19"/>
    </row>
    <row r="13" spans="1:27" x14ac:dyDescent="0.25">
      <c r="A13" s="9" t="s">
        <v>17</v>
      </c>
      <c r="B13" s="29">
        <f>'投标结果（一个储能）'!K2</f>
        <v>110703089.242367</v>
      </c>
      <c r="C13" s="29">
        <f>'投标结果（一个储能）'!K13</f>
        <v>110703100.086812</v>
      </c>
      <c r="D13" s="29">
        <f>'投标结果（一个储能）'!K24</f>
        <v>110703120.803174</v>
      </c>
      <c r="E13" s="36">
        <f>D13-B13</f>
        <v>31.560807004570961</v>
      </c>
      <c r="F13" s="36">
        <f>D13-C13</f>
        <v>20.716361999511719</v>
      </c>
    </row>
    <row r="14" spans="1:27" x14ac:dyDescent="0.25">
      <c r="A14" s="9" t="s">
        <v>18</v>
      </c>
      <c r="B14" s="29">
        <f>'投标结果（一个储能）'!K3</f>
        <v>110140114.523406</v>
      </c>
      <c r="C14" s="29">
        <f>'投标结果（一个储能）'!K14</f>
        <v>110140219.590073</v>
      </c>
      <c r="D14" s="29">
        <f>'投标结果（一个储能）'!K25</f>
        <v>110140278.767932</v>
      </c>
      <c r="E14" s="36">
        <f t="shared" ref="E14:E21" si="2">D14-B14</f>
        <v>164.2445259988308</v>
      </c>
      <c r="F14" s="36">
        <f t="shared" ref="F14:F21" si="3">D14-C14</f>
        <v>59.177858993411064</v>
      </c>
    </row>
    <row r="15" spans="1:27" x14ac:dyDescent="0.25">
      <c r="A15" s="9" t="s">
        <v>19</v>
      </c>
      <c r="B15" s="29">
        <f>'投标结果（一个储能）'!K4</f>
        <v>111507050.486572</v>
      </c>
      <c r="C15" s="29">
        <f>'投标结果（一个储能）'!K15</f>
        <v>111507050.486572</v>
      </c>
      <c r="D15" s="29">
        <f>'投标结果（一个储能）'!K26</f>
        <v>111507050.486572</v>
      </c>
      <c r="E15" s="36">
        <f t="shared" si="2"/>
        <v>0</v>
      </c>
      <c r="F15" s="36">
        <f t="shared" si="3"/>
        <v>0</v>
      </c>
    </row>
    <row r="16" spans="1:27" x14ac:dyDescent="0.25">
      <c r="A16" s="9" t="s">
        <v>20</v>
      </c>
      <c r="B16" s="29">
        <f>'投标结果（一个储能）'!K5</f>
        <v>110992501.248631</v>
      </c>
      <c r="C16" s="29">
        <f>'投标结果（一个储能）'!K16</f>
        <v>110992514.581964</v>
      </c>
      <c r="D16" s="29">
        <f>'投标结果（一个储能）'!K27</f>
        <v>110992713.05111299</v>
      </c>
      <c r="E16" s="36">
        <f t="shared" si="2"/>
        <v>211.80248199403286</v>
      </c>
      <c r="F16" s="36">
        <f t="shared" si="3"/>
        <v>198.46914899349213</v>
      </c>
    </row>
    <row r="17" spans="1:6" x14ac:dyDescent="0.25">
      <c r="A17" s="9" t="s">
        <v>21</v>
      </c>
      <c r="B17" s="29">
        <f>'投标结果（一个储能）'!K6</f>
        <v>87876378.223610505</v>
      </c>
      <c r="C17" s="29">
        <f>'投标结果（一个储能）'!K17</f>
        <v>87876378.223610505</v>
      </c>
      <c r="D17" s="29">
        <f>'投标结果（一个储能）'!K28</f>
        <v>87876487.112499207</v>
      </c>
      <c r="E17" s="36">
        <f t="shared" si="2"/>
        <v>108.88888870179653</v>
      </c>
      <c r="F17" s="36">
        <f t="shared" si="3"/>
        <v>108.88888870179653</v>
      </c>
    </row>
    <row r="18" spans="1:6" x14ac:dyDescent="0.25">
      <c r="A18" s="9" t="s">
        <v>22</v>
      </c>
      <c r="B18" s="29">
        <f>'投标结果（一个储能）'!K7</f>
        <v>87428070.749733105</v>
      </c>
      <c r="C18" s="29">
        <f>'投标结果（一个储能）'!K18</f>
        <v>87428070.749733105</v>
      </c>
      <c r="D18" s="29">
        <f>'投标结果（一个储能）'!K29</f>
        <v>87428119.841046005</v>
      </c>
      <c r="E18" s="36">
        <f t="shared" si="2"/>
        <v>49.091312900185585</v>
      </c>
      <c r="F18" s="36">
        <f t="shared" si="3"/>
        <v>49.091312900185585</v>
      </c>
    </row>
    <row r="19" spans="1:6" x14ac:dyDescent="0.25">
      <c r="A19" s="9" t="s">
        <v>23</v>
      </c>
      <c r="B19" s="29">
        <f>'投标结果（一个储能）'!K8</f>
        <v>88551415.540655002</v>
      </c>
      <c r="C19" s="29">
        <f>'投标结果（一个储能）'!K19</f>
        <v>88551415.540655002</v>
      </c>
      <c r="D19" s="29">
        <f>'投标结果（一个储能）'!K30</f>
        <v>88551647.096210495</v>
      </c>
      <c r="E19" s="36">
        <f t="shared" si="2"/>
        <v>231.55555549263954</v>
      </c>
      <c r="F19" s="36">
        <f t="shared" si="3"/>
        <v>231.55555549263954</v>
      </c>
    </row>
    <row r="20" spans="1:6" x14ac:dyDescent="0.25">
      <c r="A20" s="9" t="s">
        <v>24</v>
      </c>
      <c r="B20" s="29">
        <f>'投标结果（一个储能）'!K9</f>
        <v>88163812.113898396</v>
      </c>
      <c r="C20" s="29">
        <f>'投标结果（一个储能）'!K20</f>
        <v>88163812.113898396</v>
      </c>
      <c r="D20" s="29">
        <f>'投标结果（一个储能）'!K31</f>
        <v>88163842.661396205</v>
      </c>
      <c r="E20" s="36">
        <f t="shared" si="2"/>
        <v>30.547497808933258</v>
      </c>
      <c r="F20" s="36">
        <f t="shared" si="3"/>
        <v>30.547497808933258</v>
      </c>
    </row>
    <row r="21" spans="1:6" x14ac:dyDescent="0.25">
      <c r="A21" s="9" t="s">
        <v>93</v>
      </c>
      <c r="B21" s="29">
        <f>'投标结果（一个储能）'!K10</f>
        <v>94024345.631148174</v>
      </c>
      <c r="C21" s="29">
        <f>'投标结果（一个储能）'!K21</f>
        <v>94024347.088925987</v>
      </c>
      <c r="D21" s="29">
        <f>'投标结果（一个储能）'!K32</f>
        <v>94024431.432706445</v>
      </c>
      <c r="E21" s="36">
        <f t="shared" si="2"/>
        <v>85.801558271050453</v>
      </c>
      <c r="F21" s="36">
        <f t="shared" si="3"/>
        <v>84.34378045797348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VCG机制效果</vt:lpstr>
      <vt:lpstr>投标效果</vt:lpstr>
      <vt:lpstr>投标结果（一个储能）</vt:lpstr>
      <vt:lpstr>结果展示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Xichen</dc:creator>
  <cp:lastModifiedBy>Fang Xichen</cp:lastModifiedBy>
  <dcterms:created xsi:type="dcterms:W3CDTF">2020-12-11T08:02:52Z</dcterms:created>
  <dcterms:modified xsi:type="dcterms:W3CDTF">2021-03-13T03:32:59Z</dcterms:modified>
</cp:coreProperties>
</file>