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ao Fang\Dropbox\Customer Funnel Project\Data\Spending\"/>
    </mc:Choice>
  </mc:AlternateContent>
  <xr:revisionPtr revIDLastSave="0" documentId="13_ncr:1_{CECFB729-1F9A-45DE-B459-EF208F118AE1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EM Raw" sheetId="1" state="hidden" r:id="rId1"/>
    <sheet name="Weekly iTrade 20-22" sheetId="2" r:id="rId2"/>
    <sheet name="Digital + Social Weekly Spend" sheetId="3" r:id="rId3"/>
    <sheet name="TV RADIO" sheetId="4" r:id="rId4"/>
  </sheets>
  <definedNames>
    <definedName name="_xlnm._FilterDatabase" localSheetId="3" hidden="1">'TV RADIO'!$A$1:$L$366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" i="3" l="1"/>
  <c r="E104" i="3"/>
  <c r="E93" i="3"/>
  <c r="D93" i="3"/>
  <c r="F92" i="3"/>
  <c r="C44" i="3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43" i="3"/>
  <c r="C39" i="3"/>
  <c r="C40" i="3" s="1"/>
  <c r="C41" i="3" s="1"/>
  <c r="C38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F6" i="3"/>
  <c r="E94" i="3" l="1"/>
  <c r="E95" i="3" s="1"/>
  <c r="E96" i="3" s="1"/>
  <c r="E97" i="3" s="1"/>
  <c r="E98" i="3" s="1"/>
  <c r="E99" i="3" s="1"/>
  <c r="F93" i="3"/>
  <c r="D94" i="3"/>
  <c r="E100" i="3" l="1"/>
  <c r="E101" i="3"/>
  <c r="D95" i="3"/>
  <c r="F94" i="3"/>
  <c r="D96" i="3" l="1"/>
  <c r="F95" i="3"/>
  <c r="E102" i="3"/>
  <c r="E103" i="3" s="1"/>
  <c r="E105" i="3" l="1"/>
  <c r="D97" i="3"/>
  <c r="F96" i="3"/>
  <c r="E106" i="3"/>
  <c r="E107" i="3" s="1"/>
  <c r="E108" i="3" s="1"/>
  <c r="D98" i="3" l="1"/>
  <c r="F97" i="3"/>
  <c r="D99" i="3" l="1"/>
  <c r="F99" i="3" s="1"/>
  <c r="F98" i="3"/>
  <c r="D100" i="3" l="1"/>
  <c r="F100" i="3" s="1"/>
  <c r="D101" i="3" l="1"/>
  <c r="F101" i="3" l="1"/>
  <c r="D102" i="3"/>
  <c r="D103" i="3" l="1"/>
  <c r="F102" i="3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5" i="2"/>
  <c r="F103" i="3" l="1"/>
  <c r="D105" i="3"/>
  <c r="F105" i="3" l="1"/>
  <c r="D106" i="3"/>
  <c r="F106" i="3" l="1"/>
  <c r="D107" i="3"/>
  <c r="F107" i="3" l="1"/>
  <c r="D108" i="3"/>
  <c r="F108" i="3" s="1"/>
</calcChain>
</file>

<file path=xl/sharedStrings.xml><?xml version="1.0" encoding="utf-8"?>
<sst xmlns="http://schemas.openxmlformats.org/spreadsheetml/2006/main" count="3794" uniqueCount="214">
  <si>
    <t>F21 iTRADE - SEM Spend (Weekly)</t>
  </si>
  <si>
    <t>Date/Time Generated</t>
  </si>
  <si>
    <t>Report Time Zone</t>
  </si>
  <si>
    <t>America/New_York</t>
  </si>
  <si>
    <t>Account ID</t>
  </si>
  <si>
    <t>Date Range</t>
  </si>
  <si>
    <t>6/7/20 - 4/30/22</t>
  </si>
  <si>
    <t>Advertiser</t>
  </si>
  <si>
    <t>Equals:CANADA | iTrade (6106694)</t>
  </si>
  <si>
    <t>Campaign</t>
  </si>
  <si>
    <t>Equals:DART Search (21069454)</t>
  </si>
  <si>
    <t>Attribution Model</t>
  </si>
  <si>
    <t>Equals:Floodlight model (0)</t>
  </si>
  <si>
    <t>MRC Accredited Metrics</t>
  </si>
  <si>
    <t>None</t>
  </si>
  <si>
    <t xml:space="preserve"> Active View metrics are accredited only when Measurement Source = Measured </t>
  </si>
  <si>
    <t>Reporting numbers are finalized after seven days, unless communicated otherwise.</t>
  </si>
  <si>
    <t>Report Fields</t>
  </si>
  <si>
    <t>Week</t>
  </si>
  <si>
    <t xml:space="preserve"> Paid Search Impressions </t>
  </si>
  <si>
    <t xml:space="preserve"> Paid Search Cost </t>
  </si>
  <si>
    <t xml:space="preserve"> Paid Search Clicks </t>
  </si>
  <si>
    <t>DART Search</t>
  </si>
  <si>
    <t xml:space="preserve">Week (Sun - Sat) </t>
  </si>
  <si>
    <t xml:space="preserve">Cost </t>
  </si>
  <si>
    <t>iTrade SEM - Weekly Spend - April 1st 2020 - April 30th 2022</t>
  </si>
  <si>
    <t xml:space="preserve">Campaigns: FY20 iTrade, FY21 iTrade, FY22 iTrade </t>
  </si>
  <si>
    <t>Dates: April 1st 2020 - April 31st 2022</t>
  </si>
  <si>
    <t>Spend</t>
  </si>
  <si>
    <t>Spend Total</t>
  </si>
  <si>
    <t>Digital</t>
  </si>
  <si>
    <t>Social</t>
  </si>
  <si>
    <t>CLIENT</t>
  </si>
  <si>
    <t>PRODUCT</t>
  </si>
  <si>
    <t>ESTIMATE</t>
  </si>
  <si>
    <t>WEEK</t>
  </si>
  <si>
    <t>MPA#</t>
  </si>
  <si>
    <t>PO#</t>
  </si>
  <si>
    <t>MEDIA</t>
  </si>
  <si>
    <t>MARKET</t>
  </si>
  <si>
    <t>LEN</t>
  </si>
  <si>
    <t>STATION</t>
  </si>
  <si>
    <t>PURCHASED$</t>
  </si>
  <si>
    <t>SPOTS</t>
  </si>
  <si>
    <t>SMT SCOTIABANK</t>
  </si>
  <si>
    <t>POL POL</t>
  </si>
  <si>
    <t>039 FY22 ITRADE ALWAYS</t>
  </si>
  <si>
    <t>03/28/22</t>
  </si>
  <si>
    <t>SIT-2201B</t>
  </si>
  <si>
    <t>PO99082</t>
  </si>
  <si>
    <t>TV</t>
  </si>
  <si>
    <t>0000 NETWORKS</t>
  </si>
  <si>
    <t>10</t>
  </si>
  <si>
    <t>BNNT</t>
  </si>
  <si>
    <t>120</t>
  </si>
  <si>
    <t>04/04/22</t>
  </si>
  <si>
    <t>04/11/22</t>
  </si>
  <si>
    <t>04/18/22</t>
  </si>
  <si>
    <t>04/25/22</t>
  </si>
  <si>
    <t>05/02/22</t>
  </si>
  <si>
    <t>05/09/22</t>
  </si>
  <si>
    <t>05/16/22</t>
  </si>
  <si>
    <t>05/23/22</t>
  </si>
  <si>
    <t>05/30/22</t>
  </si>
  <si>
    <t>06/06/22</t>
  </si>
  <si>
    <t>06/13/22</t>
  </si>
  <si>
    <t>06/20/22</t>
  </si>
  <si>
    <t>06/27/22</t>
  </si>
  <si>
    <t>07/04/22</t>
  </si>
  <si>
    <t>07/11/22</t>
  </si>
  <si>
    <t>07/18/22</t>
  </si>
  <si>
    <t>07/25/22</t>
  </si>
  <si>
    <t>08/01/22</t>
  </si>
  <si>
    <t>08/08/22</t>
  </si>
  <si>
    <t>08/15/22</t>
  </si>
  <si>
    <t>08/22/22</t>
  </si>
  <si>
    <t>08/29/22</t>
  </si>
  <si>
    <t>09/05/22</t>
  </si>
  <si>
    <t>09/12/22</t>
  </si>
  <si>
    <t>09/19/22</t>
  </si>
  <si>
    <t>09/26/22</t>
  </si>
  <si>
    <t>10/03/22</t>
  </si>
  <si>
    <t>10/10/22</t>
  </si>
  <si>
    <t>10/17/22</t>
  </si>
  <si>
    <t>10/24/22</t>
  </si>
  <si>
    <t>PS2 SCOTIABANK - ITRADE</t>
  </si>
  <si>
    <t>POL POOL</t>
  </si>
  <si>
    <t>026 ITRADE FY20 JAN-NOV</t>
  </si>
  <si>
    <t>03/30/20</t>
  </si>
  <si>
    <t>SIT-2001</t>
  </si>
  <si>
    <t>PO29234</t>
  </si>
  <si>
    <t>04/06/20</t>
  </si>
  <si>
    <t>04/13/20</t>
  </si>
  <si>
    <t>04/20/20</t>
  </si>
  <si>
    <t>04/27/20</t>
  </si>
  <si>
    <t>05/04/20</t>
  </si>
  <si>
    <t>05/11/20</t>
  </si>
  <si>
    <t>05/18/20</t>
  </si>
  <si>
    <t>05/25/20</t>
  </si>
  <si>
    <t>06/01/20</t>
  </si>
  <si>
    <t>06/08/20</t>
  </si>
  <si>
    <t>06/15/20</t>
  </si>
  <si>
    <t>06/22/20</t>
  </si>
  <si>
    <t>06/29/20</t>
  </si>
  <si>
    <t>07/06/20</t>
  </si>
  <si>
    <t>07/13/20</t>
  </si>
  <si>
    <t>07/20/20</t>
  </si>
  <si>
    <t>07/27/20</t>
  </si>
  <si>
    <t>08/03/20</t>
  </si>
  <si>
    <t>08/10/20</t>
  </si>
  <si>
    <t>08/17/20</t>
  </si>
  <si>
    <t>08/24/20</t>
  </si>
  <si>
    <t>08/31/20</t>
  </si>
  <si>
    <t>09/07/20</t>
  </si>
  <si>
    <t>09/14/20</t>
  </si>
  <si>
    <t>09/21/20</t>
  </si>
  <si>
    <t>09/28/20</t>
  </si>
  <si>
    <t>10/05/20</t>
  </si>
  <si>
    <t>10/12/20</t>
  </si>
  <si>
    <t>10/19/20</t>
  </si>
  <si>
    <t>10/26/20</t>
  </si>
  <si>
    <t>11/02/20</t>
  </si>
  <si>
    <t>11/09/20</t>
  </si>
  <si>
    <t>027 FY21 ITRADE AO</t>
  </si>
  <si>
    <t>SIT-2101A</t>
  </si>
  <si>
    <t>N/A</t>
  </si>
  <si>
    <t>11/16/20</t>
  </si>
  <si>
    <t>11/23/20</t>
  </si>
  <si>
    <t>11/30/20</t>
  </si>
  <si>
    <t>12/07/20</t>
  </si>
  <si>
    <t>12/14/20</t>
  </si>
  <si>
    <t>12/21/20</t>
  </si>
  <si>
    <t>12/28/20</t>
  </si>
  <si>
    <t>01/04/21</t>
  </si>
  <si>
    <t>01/11/21</t>
  </si>
  <si>
    <t>01/18/21</t>
  </si>
  <si>
    <t>01/25/21</t>
  </si>
  <si>
    <t>02/01/21</t>
  </si>
  <si>
    <t>02/08/21</t>
  </si>
  <si>
    <t>02/15/21</t>
  </si>
  <si>
    <t>02/22/21</t>
  </si>
  <si>
    <t>03/01/21</t>
  </si>
  <si>
    <t>03/08/21</t>
  </si>
  <si>
    <t>03/15/21</t>
  </si>
  <si>
    <t>03/22/21</t>
  </si>
  <si>
    <t>03/29/21</t>
  </si>
  <si>
    <t>04/05/21</t>
  </si>
  <si>
    <t>04/12/21</t>
  </si>
  <si>
    <t>04/26/21</t>
  </si>
  <si>
    <t>05/03/21</t>
  </si>
  <si>
    <t>05/10/21</t>
  </si>
  <si>
    <t>05/17/21</t>
  </si>
  <si>
    <t>05/24/21</t>
  </si>
  <si>
    <t>05/31/21</t>
  </si>
  <si>
    <t>06/07/21</t>
  </si>
  <si>
    <t>06/14/21</t>
  </si>
  <si>
    <t>06/21/21</t>
  </si>
  <si>
    <t>06/28/21</t>
  </si>
  <si>
    <t>07/05/21</t>
  </si>
  <si>
    <t>07/12/21</t>
  </si>
  <si>
    <t>07/19/21</t>
  </si>
  <si>
    <t>07/26/21</t>
  </si>
  <si>
    <t>08/02/21</t>
  </si>
  <si>
    <t>08/09/21</t>
  </si>
  <si>
    <t>08/16/21</t>
  </si>
  <si>
    <t>08/23/21</t>
  </si>
  <si>
    <t>08/30/21</t>
  </si>
  <si>
    <t>09/06/21</t>
  </si>
  <si>
    <t>09/13/21</t>
  </si>
  <si>
    <t>09/20/21</t>
  </si>
  <si>
    <t>09/27/21</t>
  </si>
  <si>
    <t>10/04/21</t>
  </si>
  <si>
    <t>10/11/21</t>
  </si>
  <si>
    <t>10/18/21</t>
  </si>
  <si>
    <t>10/25/21</t>
  </si>
  <si>
    <t>028 FY22 ITRADE AO</t>
  </si>
  <si>
    <t>11/08/21</t>
  </si>
  <si>
    <t>SIT-2201A</t>
  </si>
  <si>
    <t>11/15/21</t>
  </si>
  <si>
    <t>11/22/21</t>
  </si>
  <si>
    <t>11/29/21</t>
  </si>
  <si>
    <t>12/06/21</t>
  </si>
  <si>
    <t>12/13/21</t>
  </si>
  <si>
    <t>12/20/21</t>
  </si>
  <si>
    <t>12/27/21</t>
  </si>
  <si>
    <t>01/03/22</t>
  </si>
  <si>
    <t>01/10/22</t>
  </si>
  <si>
    <t>01/17/22</t>
  </si>
  <si>
    <t>01/24/22</t>
  </si>
  <si>
    <t>01/31/22</t>
  </si>
  <si>
    <t>02/07/22</t>
  </si>
  <si>
    <t>02/14/22</t>
  </si>
  <si>
    <t>02/21/22</t>
  </si>
  <si>
    <t>02/28/22</t>
  </si>
  <si>
    <t>03/07/22</t>
  </si>
  <si>
    <t>03/14/22</t>
  </si>
  <si>
    <t>03/21/22</t>
  </si>
  <si>
    <t>004 ITRADE F20 680NEWS X</t>
  </si>
  <si>
    <t>SIT-2001B</t>
  </si>
  <si>
    <t>PO28976</t>
  </si>
  <si>
    <t>RADIO</t>
  </si>
  <si>
    <t>1095 TORONTO, ON</t>
  </si>
  <si>
    <t>5</t>
  </si>
  <si>
    <t>CFTR-AM</t>
  </si>
  <si>
    <t>005 FY22 ITRADE AO</t>
  </si>
  <si>
    <t>X</t>
  </si>
  <si>
    <t>30</t>
  </si>
  <si>
    <t>1335 CALGARY, AB</t>
  </si>
  <si>
    <t>31</t>
  </si>
  <si>
    <t>CFFR-AM</t>
  </si>
  <si>
    <t>1840 VANCOUVER, BC</t>
  </si>
  <si>
    <t>CKWX-AM</t>
  </si>
  <si>
    <t>012 FY22 ITRADE ALWAYS O</t>
  </si>
  <si>
    <t>CKIS-FM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</si>
</sst>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;[Red]\-&quot;$&quot;#,##0.00"/>
    <numFmt numFmtId="165" formatCode="_-&quot;$&quot;* #,##0.00_-;\-&quot;$&quot;* #,##0.00_-;_-&quot;$&quot;* &quot;-&quot;??_-;_-@_-"/>
    <numFmt numFmtId="166" formatCode="[$-F800]dddd\,\ mmmm\ dd\,\ yyyy"/>
    <numFmt numFmtId="167" formatCode="#,##0.00_);\-#,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cotia"/>
      <family val="2"/>
    </font>
    <font>
      <b/>
      <sz val="11"/>
      <color theme="1"/>
      <name val="Scotia"/>
      <family val="2"/>
    </font>
    <font>
      <sz val="11"/>
      <color rgb="FF000000"/>
      <name val="Calibri"/>
      <family val="2"/>
      <scheme val="minor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21" fillId="0" borderId="0"/>
  </cellStyleXfs>
  <cellXfs count="27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166" fontId="0" fillId="0" borderId="0" xfId="0" applyNumberFormat="1" applyAlignment="1">
      <alignment horizontal="left"/>
    </xf>
    <xf numFmtId="165" fontId="0" fillId="0" borderId="0" xfId="42" applyFont="1"/>
    <xf numFmtId="0" fontId="17" fillId="25" borderId="0" xfId="34" applyAlignment="1">
      <alignment horizontal="center"/>
    </xf>
    <xf numFmtId="0" fontId="16" fillId="0" borderId="0" xfId="0" applyFont="1"/>
    <xf numFmtId="165" fontId="19" fillId="35" borderId="11" xfId="42" applyFont="1" applyFill="1" applyBorder="1" applyAlignment="1">
      <alignment horizontal="center"/>
    </xf>
    <xf numFmtId="16" fontId="0" fillId="0" borderId="11" xfId="0" applyNumberFormat="1" applyBorder="1"/>
    <xf numFmtId="165" fontId="20" fillId="0" borderId="11" xfId="42" applyFont="1" applyBorder="1"/>
    <xf numFmtId="164" fontId="16" fillId="0" borderId="11" xfId="0" applyNumberFormat="1" applyFont="1" applyBorder="1"/>
    <xf numFmtId="165" fontId="20" fillId="0" borderId="0" xfId="42" applyFont="1"/>
    <xf numFmtId="165" fontId="0" fillId="0" borderId="11" xfId="42" applyFont="1" applyBorder="1"/>
    <xf numFmtId="165" fontId="0" fillId="0" borderId="11" xfId="42" applyFont="1" applyFill="1" applyBorder="1"/>
    <xf numFmtId="165" fontId="16" fillId="0" borderId="11" xfId="0" applyNumberFormat="1" applyFont="1" applyBorder="1"/>
    <xf numFmtId="165" fontId="0" fillId="0" borderId="0" xfId="0" applyNumberFormat="1"/>
    <xf numFmtId="0" fontId="21" fillId="0" borderId="0" xfId="43" applyAlignment="1">
      <alignment horizontal="left" vertical="center"/>
    </xf>
    <xf numFmtId="0" fontId="21" fillId="0" borderId="0" xfId="43"/>
    <xf numFmtId="167" fontId="21" fillId="0" borderId="0" xfId="43" applyNumberFormat="1" applyAlignment="1">
      <alignment horizontal="right" vertical="center"/>
    </xf>
    <xf numFmtId="0" fontId="16" fillId="33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165" fontId="18" fillId="34" borderId="11" xfId="42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91D51C7-C3DA-463B-B2FB-F663590FEB0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opLeftCell="A28" workbookViewId="0">
      <selection activeCell="B37" sqref="B37"/>
    </sheetView>
  </sheetViews>
  <sheetFormatPr defaultRowHeight="15"/>
  <cols>
    <col min="1" max="1" width="21.85546875" customWidth="1"/>
    <col min="2" max="2" width="20.140625" customWidth="1"/>
    <col min="3" max="3" width="18.7109375" customWidth="1"/>
    <col min="4" max="4" width="17.85546875" customWidth="1"/>
  </cols>
  <sheetData>
    <row r="1" spans="1:5">
      <c r="A1" t="s">
        <v>0</v>
      </c>
    </row>
    <row r="3" spans="1:5">
      <c r="A3" t="s">
        <v>1</v>
      </c>
      <c r="B3" s="1">
        <v>38920.461805555555</v>
      </c>
    </row>
    <row r="4" spans="1:5">
      <c r="A4" t="s">
        <v>2</v>
      </c>
      <c r="B4" t="s">
        <v>3</v>
      </c>
    </row>
    <row r="5" spans="1:5">
      <c r="A5" t="s">
        <v>4</v>
      </c>
      <c r="B5">
        <v>438603</v>
      </c>
    </row>
    <row r="6" spans="1:5">
      <c r="A6" t="s">
        <v>5</v>
      </c>
      <c r="B6" t="s">
        <v>6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t="s">
        <v>11</v>
      </c>
      <c r="B9" t="s">
        <v>12</v>
      </c>
    </row>
    <row r="10" spans="1:5">
      <c r="A10" t="s">
        <v>13</v>
      </c>
      <c r="B10" t="s">
        <v>14</v>
      </c>
      <c r="C10" t="s">
        <v>15</v>
      </c>
    </row>
    <row r="11" spans="1:5">
      <c r="A11" t="s">
        <v>16</v>
      </c>
    </row>
    <row r="13" spans="1:5">
      <c r="A13" t="s">
        <v>17</v>
      </c>
    </row>
    <row r="14" spans="1:5">
      <c r="A14" t="s">
        <v>9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22</v>
      </c>
      <c r="B15" s="2">
        <v>43989</v>
      </c>
      <c r="C15" s="3">
        <v>49652</v>
      </c>
      <c r="D15" s="4">
        <v>13941.16</v>
      </c>
      <c r="E15" s="3">
        <v>11270</v>
      </c>
    </row>
    <row r="16" spans="1:5">
      <c r="A16" t="s">
        <v>22</v>
      </c>
      <c r="B16" s="2">
        <v>43996</v>
      </c>
      <c r="C16" s="3">
        <v>45845</v>
      </c>
      <c r="D16" s="4">
        <v>11561.58</v>
      </c>
      <c r="E16" s="3">
        <v>9274</v>
      </c>
    </row>
    <row r="17" spans="1:5">
      <c r="A17" t="s">
        <v>22</v>
      </c>
      <c r="B17" s="2">
        <v>44003</v>
      </c>
      <c r="C17" s="3">
        <v>48742</v>
      </c>
      <c r="D17" s="4">
        <v>11838.65</v>
      </c>
      <c r="E17" s="3">
        <v>9494</v>
      </c>
    </row>
    <row r="18" spans="1:5">
      <c r="A18" t="s">
        <v>22</v>
      </c>
      <c r="B18" s="2">
        <v>44010</v>
      </c>
      <c r="C18" s="3">
        <v>40565</v>
      </c>
      <c r="D18" s="4">
        <v>10317.1</v>
      </c>
      <c r="E18" s="3">
        <v>7936</v>
      </c>
    </row>
    <row r="19" spans="1:5">
      <c r="A19" t="s">
        <v>22</v>
      </c>
      <c r="B19" s="2">
        <v>44017</v>
      </c>
      <c r="C19" s="3">
        <v>46516</v>
      </c>
      <c r="D19" s="4">
        <v>10331.94</v>
      </c>
      <c r="E19" s="3">
        <v>10013</v>
      </c>
    </row>
    <row r="20" spans="1:5">
      <c r="A20" t="s">
        <v>22</v>
      </c>
      <c r="B20" s="2">
        <v>44024</v>
      </c>
      <c r="C20" s="3">
        <v>56977</v>
      </c>
      <c r="D20" s="4">
        <v>12588.82</v>
      </c>
      <c r="E20" s="3">
        <v>9686</v>
      </c>
    </row>
    <row r="21" spans="1:5">
      <c r="A21" t="s">
        <v>22</v>
      </c>
      <c r="B21" s="2">
        <v>44031</v>
      </c>
      <c r="C21" s="3">
        <v>76139</v>
      </c>
      <c r="D21" s="4">
        <v>17390.29</v>
      </c>
      <c r="E21" s="3">
        <v>9945</v>
      </c>
    </row>
    <row r="22" spans="1:5">
      <c r="A22" t="s">
        <v>22</v>
      </c>
      <c r="B22" s="2">
        <v>44038</v>
      </c>
      <c r="C22" s="3">
        <v>68936</v>
      </c>
      <c r="D22" s="4">
        <v>16026.6</v>
      </c>
      <c r="E22" s="3">
        <v>8946</v>
      </c>
    </row>
    <row r="23" spans="1:5">
      <c r="A23" t="s">
        <v>22</v>
      </c>
      <c r="B23" s="2">
        <v>44045</v>
      </c>
      <c r="C23" s="3">
        <v>66628</v>
      </c>
      <c r="D23" s="4">
        <v>16198.92</v>
      </c>
      <c r="E23" s="3">
        <v>11705</v>
      </c>
    </row>
    <row r="24" spans="1:5">
      <c r="A24" t="s">
        <v>22</v>
      </c>
      <c r="B24" s="2">
        <v>44052</v>
      </c>
      <c r="C24" s="3">
        <v>53191</v>
      </c>
      <c r="D24" s="4">
        <v>13655.6</v>
      </c>
      <c r="E24" s="3">
        <v>9795</v>
      </c>
    </row>
    <row r="25" spans="1:5">
      <c r="A25" t="s">
        <v>22</v>
      </c>
      <c r="B25" s="2">
        <v>44059</v>
      </c>
      <c r="C25" s="3">
        <v>50806</v>
      </c>
      <c r="D25" s="4">
        <v>15467.18</v>
      </c>
      <c r="E25" s="3">
        <v>9282</v>
      </c>
    </row>
    <row r="26" spans="1:5">
      <c r="A26" t="s">
        <v>22</v>
      </c>
      <c r="B26" s="2">
        <v>44066</v>
      </c>
      <c r="C26" s="3">
        <v>47939</v>
      </c>
      <c r="D26" s="4">
        <v>12782.68</v>
      </c>
      <c r="E26" s="3">
        <v>8598</v>
      </c>
    </row>
    <row r="27" spans="1:5">
      <c r="A27" t="s">
        <v>22</v>
      </c>
      <c r="B27" s="2">
        <v>44073</v>
      </c>
      <c r="C27" s="3">
        <v>30958</v>
      </c>
      <c r="D27" s="4">
        <v>8613.2099999999991</v>
      </c>
      <c r="E27" s="3">
        <v>6605</v>
      </c>
    </row>
    <row r="28" spans="1:5">
      <c r="A28" t="s">
        <v>22</v>
      </c>
      <c r="B28" s="2">
        <v>44080</v>
      </c>
      <c r="C28" s="3">
        <v>31871</v>
      </c>
      <c r="D28" s="4">
        <v>11188.23</v>
      </c>
      <c r="E28" s="3">
        <v>6409</v>
      </c>
    </row>
    <row r="29" spans="1:5">
      <c r="A29" t="s">
        <v>22</v>
      </c>
      <c r="B29" s="2">
        <v>44087</v>
      </c>
      <c r="C29" s="3">
        <v>38744</v>
      </c>
      <c r="D29" s="4">
        <v>18052.14</v>
      </c>
      <c r="E29" s="3">
        <v>8070</v>
      </c>
    </row>
    <row r="30" spans="1:5">
      <c r="A30" t="s">
        <v>22</v>
      </c>
      <c r="B30" s="2">
        <v>44094</v>
      </c>
      <c r="C30" s="3">
        <v>36487</v>
      </c>
      <c r="D30" s="4">
        <v>14464.82</v>
      </c>
      <c r="E30" s="3">
        <v>7812</v>
      </c>
    </row>
    <row r="31" spans="1:5">
      <c r="A31" t="s">
        <v>22</v>
      </c>
      <c r="B31" s="2">
        <v>44101</v>
      </c>
      <c r="C31" s="3">
        <v>39620</v>
      </c>
      <c r="D31" s="4">
        <v>11592.29</v>
      </c>
      <c r="E31" s="3">
        <v>7876</v>
      </c>
    </row>
    <row r="32" spans="1:5">
      <c r="A32" t="s">
        <v>22</v>
      </c>
      <c r="B32" s="2">
        <v>44108</v>
      </c>
      <c r="C32" s="3">
        <v>55402</v>
      </c>
      <c r="D32" s="4">
        <v>13400.31</v>
      </c>
      <c r="E32" s="3">
        <v>8507</v>
      </c>
    </row>
    <row r="33" spans="1:5">
      <c r="A33" t="s">
        <v>22</v>
      </c>
      <c r="B33" s="2">
        <v>44115</v>
      </c>
      <c r="C33" s="3">
        <v>71427</v>
      </c>
      <c r="D33" s="4">
        <v>17361.46</v>
      </c>
      <c r="E33" s="3">
        <v>8131</v>
      </c>
    </row>
    <row r="34" spans="1:5">
      <c r="A34" t="s">
        <v>22</v>
      </c>
      <c r="B34" s="2">
        <v>44122</v>
      </c>
      <c r="C34" s="3">
        <v>77407</v>
      </c>
      <c r="D34" s="4">
        <v>19413.560000000001</v>
      </c>
      <c r="E34" s="3">
        <v>8509</v>
      </c>
    </row>
    <row r="35" spans="1:5">
      <c r="A35" t="s">
        <v>22</v>
      </c>
      <c r="B35" s="2">
        <v>44129</v>
      </c>
      <c r="C35" s="3">
        <v>66322</v>
      </c>
      <c r="D35" s="4">
        <v>18632.84</v>
      </c>
      <c r="E35" s="3">
        <v>7921</v>
      </c>
    </row>
    <row r="36" spans="1:5">
      <c r="A36" t="s">
        <v>22</v>
      </c>
      <c r="B36" s="2">
        <v>44136</v>
      </c>
      <c r="C36" s="3">
        <v>59741</v>
      </c>
      <c r="D36" s="4">
        <v>13802.39</v>
      </c>
      <c r="E36" s="3">
        <v>4480</v>
      </c>
    </row>
    <row r="37" spans="1:5">
      <c r="A37" t="s">
        <v>22</v>
      </c>
      <c r="B37" s="2">
        <v>44143</v>
      </c>
      <c r="C37" s="3">
        <v>69224</v>
      </c>
      <c r="D37" s="4">
        <v>13189.61</v>
      </c>
      <c r="E37" s="3">
        <v>10982</v>
      </c>
    </row>
    <row r="38" spans="1:5">
      <c r="A38" t="s">
        <v>22</v>
      </c>
      <c r="B38" s="2">
        <v>44150</v>
      </c>
      <c r="C38" s="3">
        <v>75226</v>
      </c>
      <c r="D38" s="4">
        <v>12831.05</v>
      </c>
      <c r="E38" s="3">
        <v>9638</v>
      </c>
    </row>
    <row r="39" spans="1:5">
      <c r="A39" t="s">
        <v>22</v>
      </c>
      <c r="B39" s="2">
        <v>44157</v>
      </c>
      <c r="C39" s="3">
        <v>82272</v>
      </c>
      <c r="D39" s="4">
        <v>13141.37</v>
      </c>
      <c r="E39" s="3">
        <v>10313</v>
      </c>
    </row>
    <row r="40" spans="1:5">
      <c r="A40" t="s">
        <v>22</v>
      </c>
      <c r="B40" s="2">
        <v>44164</v>
      </c>
      <c r="C40" s="3">
        <v>92691</v>
      </c>
      <c r="D40" s="4">
        <v>15780.21</v>
      </c>
      <c r="E40" s="3">
        <v>10049</v>
      </c>
    </row>
    <row r="41" spans="1:5">
      <c r="A41" t="s">
        <v>22</v>
      </c>
      <c r="B41" s="2">
        <v>44171</v>
      </c>
      <c r="C41" s="3">
        <v>70409</v>
      </c>
      <c r="D41" s="4">
        <v>12492.69</v>
      </c>
      <c r="E41" s="3">
        <v>10304</v>
      </c>
    </row>
    <row r="42" spans="1:5">
      <c r="A42" t="s">
        <v>22</v>
      </c>
      <c r="B42" s="2">
        <v>44178</v>
      </c>
      <c r="C42" s="3">
        <v>71540</v>
      </c>
      <c r="D42" s="4">
        <v>12552.44</v>
      </c>
      <c r="E42" s="3">
        <v>10452</v>
      </c>
    </row>
    <row r="43" spans="1:5">
      <c r="A43" t="s">
        <v>22</v>
      </c>
      <c r="B43" s="2">
        <v>44185</v>
      </c>
      <c r="C43" s="3">
        <v>59492</v>
      </c>
      <c r="D43" s="4">
        <v>11032.93</v>
      </c>
      <c r="E43" s="3">
        <v>6991</v>
      </c>
    </row>
    <row r="44" spans="1:5">
      <c r="A44" t="s">
        <v>22</v>
      </c>
      <c r="B44" s="2">
        <v>44192</v>
      </c>
      <c r="C44" s="3">
        <v>80075</v>
      </c>
      <c r="D44" s="4">
        <v>13557.21</v>
      </c>
      <c r="E44" s="3">
        <v>8308</v>
      </c>
    </row>
    <row r="45" spans="1:5">
      <c r="A45" t="s">
        <v>22</v>
      </c>
      <c r="B45" s="2">
        <v>44199</v>
      </c>
      <c r="C45" s="3">
        <v>73626</v>
      </c>
      <c r="D45" s="4">
        <v>13440.9</v>
      </c>
      <c r="E45" s="3">
        <v>12288</v>
      </c>
    </row>
    <row r="46" spans="1:5">
      <c r="A46" t="s">
        <v>22</v>
      </c>
      <c r="B46" s="2">
        <v>44206</v>
      </c>
      <c r="C46" s="3">
        <v>52546</v>
      </c>
      <c r="D46" s="4">
        <v>10979.86</v>
      </c>
      <c r="E46" s="3">
        <v>10814</v>
      </c>
    </row>
    <row r="47" spans="1:5">
      <c r="A47" t="s">
        <v>22</v>
      </c>
      <c r="B47" s="2">
        <v>44213</v>
      </c>
      <c r="C47" s="3">
        <v>37624</v>
      </c>
      <c r="D47" s="4">
        <v>5755.61</v>
      </c>
      <c r="E47" s="3">
        <v>10489</v>
      </c>
    </row>
    <row r="48" spans="1:5">
      <c r="A48" t="s">
        <v>22</v>
      </c>
      <c r="B48" s="2">
        <v>44220</v>
      </c>
      <c r="C48" s="3">
        <v>47814</v>
      </c>
      <c r="D48" s="4">
        <v>5467.76</v>
      </c>
      <c r="E48" s="3">
        <v>14987</v>
      </c>
    </row>
    <row r="49" spans="1:5">
      <c r="A49" t="s">
        <v>22</v>
      </c>
      <c r="B49" s="2">
        <v>44227</v>
      </c>
      <c r="C49" s="3">
        <v>63197</v>
      </c>
      <c r="D49" s="4">
        <v>10390.57</v>
      </c>
      <c r="E49" s="3">
        <v>17239</v>
      </c>
    </row>
    <row r="50" spans="1:5">
      <c r="A50" t="s">
        <v>22</v>
      </c>
      <c r="B50" s="2">
        <v>44234</v>
      </c>
      <c r="C50" s="3">
        <v>53080</v>
      </c>
      <c r="D50" s="4">
        <v>9190.57</v>
      </c>
      <c r="E50" s="3">
        <v>14856</v>
      </c>
    </row>
    <row r="51" spans="1:5">
      <c r="A51" t="s">
        <v>22</v>
      </c>
      <c r="B51" s="2">
        <v>44241</v>
      </c>
      <c r="C51" s="3">
        <v>43076</v>
      </c>
      <c r="D51" s="4">
        <v>7089.07</v>
      </c>
      <c r="E51" s="3">
        <v>12389</v>
      </c>
    </row>
    <row r="52" spans="1:5">
      <c r="A52" t="s">
        <v>22</v>
      </c>
      <c r="B52" s="2">
        <v>44248</v>
      </c>
      <c r="C52" s="3">
        <v>44150</v>
      </c>
      <c r="D52" s="4">
        <v>7889.82</v>
      </c>
      <c r="E52" s="3">
        <v>12770</v>
      </c>
    </row>
    <row r="53" spans="1:5">
      <c r="A53" t="s">
        <v>22</v>
      </c>
      <c r="B53" s="2">
        <v>44255</v>
      </c>
      <c r="C53" s="3">
        <v>43318</v>
      </c>
      <c r="D53" s="4">
        <v>8606.01</v>
      </c>
      <c r="E53" s="3">
        <v>11610</v>
      </c>
    </row>
    <row r="54" spans="1:5">
      <c r="A54" t="s">
        <v>22</v>
      </c>
      <c r="B54" s="2">
        <v>44262</v>
      </c>
      <c r="C54" s="3">
        <v>48339</v>
      </c>
      <c r="D54" s="4">
        <v>9522.66</v>
      </c>
      <c r="E54" s="3">
        <v>12203</v>
      </c>
    </row>
    <row r="55" spans="1:5">
      <c r="A55" t="s">
        <v>22</v>
      </c>
      <c r="B55" s="2">
        <v>44269</v>
      </c>
      <c r="C55" s="3">
        <v>39447</v>
      </c>
      <c r="D55" s="4">
        <v>9329.66</v>
      </c>
      <c r="E55" s="3">
        <v>9310</v>
      </c>
    </row>
    <row r="56" spans="1:5">
      <c r="A56" t="s">
        <v>22</v>
      </c>
      <c r="B56" s="2">
        <v>44276</v>
      </c>
      <c r="C56" s="3">
        <v>38657</v>
      </c>
      <c r="D56" s="4">
        <v>9345.82</v>
      </c>
      <c r="E56" s="3">
        <v>8940</v>
      </c>
    </row>
    <row r="57" spans="1:5">
      <c r="A57" t="s">
        <v>22</v>
      </c>
      <c r="B57" s="2">
        <v>44283</v>
      </c>
      <c r="C57" s="3">
        <v>45440</v>
      </c>
      <c r="D57" s="4">
        <v>10623.48</v>
      </c>
      <c r="E57" s="3">
        <v>7877</v>
      </c>
    </row>
    <row r="58" spans="1:5">
      <c r="A58" t="s">
        <v>22</v>
      </c>
      <c r="B58" s="2">
        <v>44290</v>
      </c>
      <c r="C58" s="3">
        <v>47233</v>
      </c>
      <c r="D58" s="4">
        <v>11826.64</v>
      </c>
      <c r="E58" s="3">
        <v>8162</v>
      </c>
    </row>
    <row r="59" spans="1:5">
      <c r="A59" t="s">
        <v>22</v>
      </c>
      <c r="B59" s="2">
        <v>44297</v>
      </c>
      <c r="C59" s="3">
        <v>51607</v>
      </c>
      <c r="D59" s="4">
        <v>11607.45</v>
      </c>
      <c r="E59" s="3">
        <v>8912</v>
      </c>
    </row>
    <row r="60" spans="1:5">
      <c r="A60" t="s">
        <v>22</v>
      </c>
      <c r="B60" s="2">
        <v>44304</v>
      </c>
      <c r="C60" s="3">
        <v>51491</v>
      </c>
      <c r="D60" s="4">
        <v>11562.82</v>
      </c>
      <c r="E60" s="3">
        <v>8327</v>
      </c>
    </row>
    <row r="61" spans="1:5">
      <c r="A61" t="s">
        <v>22</v>
      </c>
      <c r="B61" s="2">
        <v>44311</v>
      </c>
      <c r="C61" s="3">
        <v>52475</v>
      </c>
      <c r="D61" s="4">
        <v>11560.44</v>
      </c>
      <c r="E61" s="3">
        <v>8362</v>
      </c>
    </row>
    <row r="62" spans="1:5">
      <c r="A62" t="s">
        <v>22</v>
      </c>
      <c r="B62" s="2">
        <v>44318</v>
      </c>
      <c r="C62" s="3">
        <v>49674</v>
      </c>
      <c r="D62" s="4">
        <v>10468.879999999999</v>
      </c>
      <c r="E62" s="3">
        <v>8232</v>
      </c>
    </row>
    <row r="63" spans="1:5">
      <c r="A63" t="s">
        <v>22</v>
      </c>
      <c r="B63" s="2">
        <v>44325</v>
      </c>
      <c r="C63" s="3">
        <v>43023</v>
      </c>
      <c r="D63" s="4">
        <v>9850.09</v>
      </c>
      <c r="E63" s="3">
        <v>7816</v>
      </c>
    </row>
    <row r="64" spans="1:5">
      <c r="A64" t="s">
        <v>22</v>
      </c>
      <c r="B64" s="2">
        <v>44332</v>
      </c>
      <c r="C64" s="3">
        <v>36204</v>
      </c>
      <c r="D64" s="4">
        <v>9878.01</v>
      </c>
      <c r="E64" s="3">
        <v>6450</v>
      </c>
    </row>
    <row r="65" spans="1:5">
      <c r="A65" t="s">
        <v>22</v>
      </c>
      <c r="B65" s="2">
        <v>44339</v>
      </c>
      <c r="C65" s="3">
        <v>44895</v>
      </c>
      <c r="D65" s="4">
        <v>10117.39</v>
      </c>
      <c r="E65" s="3">
        <v>6353</v>
      </c>
    </row>
    <row r="66" spans="1:5">
      <c r="A66" t="s">
        <v>22</v>
      </c>
      <c r="B66" s="2">
        <v>44346</v>
      </c>
      <c r="C66" s="3">
        <v>42897</v>
      </c>
      <c r="D66" s="4">
        <v>11157.82</v>
      </c>
      <c r="E66" s="3">
        <v>7273</v>
      </c>
    </row>
    <row r="67" spans="1:5">
      <c r="A67" t="s">
        <v>22</v>
      </c>
      <c r="B67" s="2">
        <v>44353</v>
      </c>
      <c r="C67" s="3">
        <v>35980</v>
      </c>
      <c r="D67" s="4">
        <v>10034.61</v>
      </c>
      <c r="E67" s="3">
        <v>6727</v>
      </c>
    </row>
    <row r="68" spans="1:5">
      <c r="A68" t="s">
        <v>22</v>
      </c>
      <c r="B68" s="2">
        <v>44360</v>
      </c>
      <c r="C68" s="3">
        <v>34360</v>
      </c>
      <c r="D68" s="4">
        <v>10206.77</v>
      </c>
      <c r="E68" s="3">
        <v>6315</v>
      </c>
    </row>
    <row r="69" spans="1:5">
      <c r="A69" t="s">
        <v>22</v>
      </c>
      <c r="B69" s="2">
        <v>44367</v>
      </c>
      <c r="C69" s="3">
        <v>36307</v>
      </c>
      <c r="D69" s="4">
        <v>11285.95</v>
      </c>
      <c r="E69" s="3">
        <v>6404</v>
      </c>
    </row>
    <row r="70" spans="1:5">
      <c r="A70" t="s">
        <v>22</v>
      </c>
      <c r="B70" s="2">
        <v>44374</v>
      </c>
      <c r="C70" s="3">
        <v>35418</v>
      </c>
      <c r="D70" s="4">
        <v>9352.2199999999993</v>
      </c>
      <c r="E70" s="3">
        <v>6016</v>
      </c>
    </row>
    <row r="71" spans="1:5">
      <c r="A71" t="s">
        <v>22</v>
      </c>
      <c r="B71" s="2">
        <v>44381</v>
      </c>
      <c r="C71" s="3">
        <v>27509</v>
      </c>
      <c r="D71" s="4">
        <v>10328.040000000001</v>
      </c>
      <c r="E71" s="3">
        <v>5899</v>
      </c>
    </row>
    <row r="72" spans="1:5">
      <c r="A72" t="s">
        <v>22</v>
      </c>
      <c r="B72" s="2">
        <v>44388</v>
      </c>
      <c r="C72" s="3">
        <v>28643</v>
      </c>
      <c r="D72" s="4">
        <v>10464.58</v>
      </c>
      <c r="E72" s="3">
        <v>5754</v>
      </c>
    </row>
    <row r="73" spans="1:5">
      <c r="A73" t="s">
        <v>22</v>
      </c>
      <c r="B73" s="2">
        <v>44395</v>
      </c>
      <c r="C73" s="3">
        <v>31699</v>
      </c>
      <c r="D73" s="4">
        <v>10198.49</v>
      </c>
      <c r="E73" s="3">
        <v>6305</v>
      </c>
    </row>
    <row r="74" spans="1:5">
      <c r="A74" t="s">
        <v>22</v>
      </c>
      <c r="B74" s="2">
        <v>44402</v>
      </c>
      <c r="C74" s="3">
        <v>38484</v>
      </c>
      <c r="D74" s="4">
        <v>10757.76</v>
      </c>
      <c r="E74" s="3">
        <v>5956</v>
      </c>
    </row>
    <row r="75" spans="1:5">
      <c r="A75" t="s">
        <v>22</v>
      </c>
      <c r="B75" s="2">
        <v>44409</v>
      </c>
      <c r="C75" s="3">
        <v>35947</v>
      </c>
      <c r="D75" s="4">
        <v>10721.61</v>
      </c>
      <c r="E75" s="3">
        <v>6146</v>
      </c>
    </row>
    <row r="76" spans="1:5">
      <c r="A76" t="s">
        <v>22</v>
      </c>
      <c r="B76" s="2">
        <v>44416</v>
      </c>
      <c r="C76" s="3">
        <v>34024</v>
      </c>
      <c r="D76" s="4">
        <v>10323.200000000001</v>
      </c>
      <c r="E76" s="3">
        <v>6312</v>
      </c>
    </row>
    <row r="77" spans="1:5">
      <c r="A77" t="s">
        <v>22</v>
      </c>
      <c r="B77" s="2">
        <v>44423</v>
      </c>
      <c r="C77" s="3">
        <v>38611</v>
      </c>
      <c r="D77" s="4">
        <v>11618.36</v>
      </c>
      <c r="E77" s="3">
        <v>5711</v>
      </c>
    </row>
    <row r="78" spans="1:5">
      <c r="A78" t="s">
        <v>22</v>
      </c>
      <c r="B78" s="2">
        <v>44430</v>
      </c>
      <c r="C78" s="3">
        <v>33876</v>
      </c>
      <c r="D78" s="4">
        <v>11703.79</v>
      </c>
      <c r="E78" s="3">
        <v>5966</v>
      </c>
    </row>
    <row r="79" spans="1:5">
      <c r="A79" t="s">
        <v>22</v>
      </c>
      <c r="B79" s="2">
        <v>44437</v>
      </c>
      <c r="C79" s="3">
        <v>32157</v>
      </c>
      <c r="D79" s="4">
        <v>9192.61</v>
      </c>
      <c r="E79" s="3">
        <v>5432</v>
      </c>
    </row>
    <row r="80" spans="1:5">
      <c r="A80" t="s">
        <v>22</v>
      </c>
      <c r="B80" s="2">
        <v>44444</v>
      </c>
      <c r="C80" s="3">
        <v>39975</v>
      </c>
      <c r="D80" s="4">
        <v>11870.39</v>
      </c>
      <c r="E80" s="3">
        <v>4881</v>
      </c>
    </row>
    <row r="81" spans="1:5">
      <c r="A81" t="s">
        <v>22</v>
      </c>
      <c r="B81" s="2">
        <v>44451</v>
      </c>
      <c r="C81" s="3">
        <v>39492</v>
      </c>
      <c r="D81" s="4">
        <v>12289.85</v>
      </c>
      <c r="E81" s="3">
        <v>6103</v>
      </c>
    </row>
    <row r="82" spans="1:5">
      <c r="A82" t="s">
        <v>22</v>
      </c>
      <c r="B82" s="2">
        <v>44458</v>
      </c>
      <c r="C82" s="3">
        <v>41205</v>
      </c>
      <c r="D82" s="4">
        <v>12438.7</v>
      </c>
      <c r="E82" s="3">
        <v>6672</v>
      </c>
    </row>
    <row r="83" spans="1:5">
      <c r="A83" t="s">
        <v>22</v>
      </c>
      <c r="B83" s="2">
        <v>44465</v>
      </c>
      <c r="C83" s="3">
        <v>44250</v>
      </c>
      <c r="D83" s="4">
        <v>13467.16</v>
      </c>
      <c r="E83" s="3">
        <v>6244</v>
      </c>
    </row>
    <row r="84" spans="1:5">
      <c r="A84" t="s">
        <v>22</v>
      </c>
      <c r="B84" s="2">
        <v>44472</v>
      </c>
      <c r="C84" s="3">
        <v>39559</v>
      </c>
      <c r="D84" s="4">
        <v>16626.259999999998</v>
      </c>
      <c r="E84" s="3">
        <v>7556</v>
      </c>
    </row>
    <row r="85" spans="1:5">
      <c r="A85" t="s">
        <v>22</v>
      </c>
      <c r="B85" s="2">
        <v>44479</v>
      </c>
      <c r="C85" s="3">
        <v>37677</v>
      </c>
      <c r="D85" s="4">
        <v>16499.39</v>
      </c>
      <c r="E85" s="3">
        <v>6867</v>
      </c>
    </row>
    <row r="86" spans="1:5">
      <c r="A86" t="s">
        <v>22</v>
      </c>
      <c r="B86" s="2">
        <v>44486</v>
      </c>
      <c r="C86" s="3">
        <v>38939</v>
      </c>
      <c r="D86" s="4">
        <v>10743.65</v>
      </c>
      <c r="E86" s="3">
        <v>7596</v>
      </c>
    </row>
    <row r="87" spans="1:5">
      <c r="A87" t="s">
        <v>22</v>
      </c>
      <c r="B87" s="2">
        <v>44493</v>
      </c>
      <c r="C87" s="3">
        <v>23905</v>
      </c>
      <c r="D87" s="4">
        <v>7534.75</v>
      </c>
      <c r="E87" s="3">
        <v>5522</v>
      </c>
    </row>
    <row r="88" spans="1:5">
      <c r="A88" t="s">
        <v>22</v>
      </c>
      <c r="B88" s="2">
        <v>44500</v>
      </c>
      <c r="C88" s="3">
        <v>29643</v>
      </c>
      <c r="D88" s="4">
        <v>8948.59</v>
      </c>
      <c r="E88" s="3">
        <v>5251</v>
      </c>
    </row>
    <row r="89" spans="1:5">
      <c r="A89" t="s">
        <v>22</v>
      </c>
      <c r="B89" s="2">
        <v>44507</v>
      </c>
      <c r="C89" s="3">
        <v>35756</v>
      </c>
      <c r="D89" s="4">
        <v>12877.34</v>
      </c>
      <c r="E89" s="3">
        <v>8753</v>
      </c>
    </row>
    <row r="90" spans="1:5">
      <c r="A90" t="s">
        <v>22</v>
      </c>
      <c r="B90" s="2">
        <v>44514</v>
      </c>
      <c r="C90" s="3">
        <v>30122</v>
      </c>
      <c r="D90" s="4">
        <v>10828.92</v>
      </c>
      <c r="E90" s="3">
        <v>8323</v>
      </c>
    </row>
    <row r="91" spans="1:5">
      <c r="A91" t="s">
        <v>22</v>
      </c>
      <c r="B91" s="2">
        <v>44521</v>
      </c>
      <c r="C91" s="3">
        <v>24361</v>
      </c>
      <c r="D91" s="4">
        <v>7503.95</v>
      </c>
      <c r="E91" s="3">
        <v>8048</v>
      </c>
    </row>
    <row r="92" spans="1:5">
      <c r="A92" t="s">
        <v>22</v>
      </c>
      <c r="B92" s="2">
        <v>44528</v>
      </c>
      <c r="C92" s="3">
        <v>16487</v>
      </c>
      <c r="D92" s="4">
        <v>4775.7</v>
      </c>
      <c r="E92" s="3">
        <v>5820</v>
      </c>
    </row>
    <row r="93" spans="1:5">
      <c r="A93" t="s">
        <v>22</v>
      </c>
      <c r="B93" s="2">
        <v>44535</v>
      </c>
      <c r="C93" s="3">
        <v>17946</v>
      </c>
      <c r="D93" s="4">
        <v>5591.11</v>
      </c>
      <c r="E93" s="3">
        <v>6254</v>
      </c>
    </row>
    <row r="94" spans="1:5">
      <c r="A94" t="s">
        <v>22</v>
      </c>
      <c r="B94" s="2">
        <v>44542</v>
      </c>
      <c r="C94" s="3">
        <v>24573</v>
      </c>
      <c r="D94" s="4">
        <v>7546.41</v>
      </c>
      <c r="E94" s="3">
        <v>5527</v>
      </c>
    </row>
    <row r="95" spans="1:5">
      <c r="A95" t="s">
        <v>22</v>
      </c>
      <c r="B95" s="2">
        <v>44549</v>
      </c>
      <c r="C95" s="3">
        <v>35670</v>
      </c>
      <c r="D95" s="4">
        <v>15571.79</v>
      </c>
      <c r="E95" s="3">
        <v>6599</v>
      </c>
    </row>
    <row r="96" spans="1:5">
      <c r="A96" t="s">
        <v>22</v>
      </c>
      <c r="B96" s="2">
        <v>44556</v>
      </c>
      <c r="C96" s="3">
        <v>16817</v>
      </c>
      <c r="D96" s="4">
        <v>9643.1</v>
      </c>
      <c r="E96" s="3">
        <v>3452</v>
      </c>
    </row>
    <row r="97" spans="1:5">
      <c r="A97" t="s">
        <v>22</v>
      </c>
      <c r="B97" s="2">
        <v>44563</v>
      </c>
      <c r="C97" s="3">
        <v>36265</v>
      </c>
      <c r="D97" s="4">
        <v>19693.419999999998</v>
      </c>
      <c r="E97" s="3">
        <v>7417</v>
      </c>
    </row>
    <row r="98" spans="1:5">
      <c r="A98" t="s">
        <v>22</v>
      </c>
      <c r="B98" s="2">
        <v>44570</v>
      </c>
      <c r="C98" s="3">
        <v>58867</v>
      </c>
      <c r="D98" s="4">
        <v>15934.57</v>
      </c>
      <c r="E98" s="3">
        <v>7522</v>
      </c>
    </row>
    <row r="99" spans="1:5">
      <c r="A99" t="s">
        <v>22</v>
      </c>
      <c r="B99" s="2">
        <v>44577</v>
      </c>
      <c r="C99" s="3">
        <v>47636</v>
      </c>
      <c r="D99" s="4">
        <v>9885.39</v>
      </c>
      <c r="E99" s="3">
        <v>8651</v>
      </c>
    </row>
    <row r="100" spans="1:5">
      <c r="A100" t="s">
        <v>22</v>
      </c>
      <c r="B100" s="2">
        <v>44584</v>
      </c>
      <c r="C100" s="3">
        <v>53731</v>
      </c>
      <c r="D100" s="4">
        <v>11184.64</v>
      </c>
      <c r="E100" s="3">
        <v>9384</v>
      </c>
    </row>
    <row r="101" spans="1:5">
      <c r="A101" t="s">
        <v>22</v>
      </c>
      <c r="B101" s="2">
        <v>44591</v>
      </c>
      <c r="C101" s="3">
        <v>61812</v>
      </c>
      <c r="D101" s="4">
        <v>12807.7</v>
      </c>
      <c r="E101" s="3">
        <v>9389</v>
      </c>
    </row>
    <row r="102" spans="1:5">
      <c r="A102" t="s">
        <v>22</v>
      </c>
      <c r="B102" s="2">
        <v>44598</v>
      </c>
      <c r="C102" s="3">
        <v>73220</v>
      </c>
      <c r="D102" s="4">
        <v>14077.48</v>
      </c>
      <c r="E102" s="3">
        <v>8975</v>
      </c>
    </row>
    <row r="103" spans="1:5">
      <c r="A103" t="s">
        <v>22</v>
      </c>
      <c r="B103" s="2">
        <v>44605</v>
      </c>
      <c r="C103" s="3">
        <v>67086</v>
      </c>
      <c r="D103" s="4">
        <v>15236.12</v>
      </c>
      <c r="E103" s="3">
        <v>8056</v>
      </c>
    </row>
    <row r="104" spans="1:5">
      <c r="A104" t="s">
        <v>22</v>
      </c>
      <c r="B104" s="2">
        <v>44612</v>
      </c>
      <c r="C104" s="3">
        <v>64364</v>
      </c>
      <c r="D104" s="4">
        <v>15767.54</v>
      </c>
      <c r="E104" s="3">
        <v>8151</v>
      </c>
    </row>
    <row r="105" spans="1:5">
      <c r="A105" t="s">
        <v>22</v>
      </c>
      <c r="B105" s="2">
        <v>44619</v>
      </c>
      <c r="C105" s="3">
        <v>51757</v>
      </c>
      <c r="D105" s="4">
        <v>13929.15</v>
      </c>
      <c r="E105" s="3">
        <v>9312</v>
      </c>
    </row>
    <row r="106" spans="1:5">
      <c r="A106" t="s">
        <v>22</v>
      </c>
      <c r="B106" s="2">
        <v>44626</v>
      </c>
      <c r="C106" s="3">
        <v>54715</v>
      </c>
      <c r="D106" s="4">
        <v>11823.86</v>
      </c>
      <c r="E106" s="3">
        <v>8978</v>
      </c>
    </row>
    <row r="107" spans="1:5">
      <c r="A107" t="s">
        <v>22</v>
      </c>
      <c r="B107" s="2">
        <v>44633</v>
      </c>
      <c r="C107" s="3">
        <v>65575</v>
      </c>
      <c r="D107" s="4">
        <v>14806.09</v>
      </c>
      <c r="E107" s="3">
        <v>7818</v>
      </c>
    </row>
    <row r="108" spans="1:5">
      <c r="A108" t="s">
        <v>22</v>
      </c>
      <c r="B108" s="2">
        <v>44640</v>
      </c>
      <c r="C108" s="3">
        <v>61058</v>
      </c>
      <c r="D108" s="4">
        <v>13342.32</v>
      </c>
      <c r="E108" s="3">
        <v>7971</v>
      </c>
    </row>
    <row r="109" spans="1:5">
      <c r="A109" t="s">
        <v>22</v>
      </c>
      <c r="B109" s="2">
        <v>44647</v>
      </c>
      <c r="C109" s="3">
        <v>63727</v>
      </c>
      <c r="D109" s="4">
        <v>15051.25</v>
      </c>
      <c r="E109" s="3">
        <v>8241</v>
      </c>
    </row>
    <row r="110" spans="1:5">
      <c r="A110" t="s">
        <v>22</v>
      </c>
      <c r="B110" s="2">
        <v>44654</v>
      </c>
      <c r="C110" s="3">
        <v>50377</v>
      </c>
      <c r="D110" s="4">
        <v>15435.69</v>
      </c>
      <c r="E110" s="3">
        <v>8217</v>
      </c>
    </row>
    <row r="111" spans="1:5">
      <c r="A111" t="s">
        <v>22</v>
      </c>
      <c r="B111" s="2">
        <v>44661</v>
      </c>
      <c r="C111" s="3">
        <v>60846</v>
      </c>
      <c r="D111" s="4">
        <v>16362.57</v>
      </c>
      <c r="E111" s="3">
        <v>7559</v>
      </c>
    </row>
    <row r="112" spans="1:5">
      <c r="A112" t="s">
        <v>22</v>
      </c>
      <c r="B112" s="2">
        <v>44668</v>
      </c>
      <c r="C112" s="3">
        <v>52227</v>
      </c>
      <c r="D112" s="4">
        <v>14798.77</v>
      </c>
      <c r="E112" s="3">
        <v>4423</v>
      </c>
    </row>
    <row r="113" spans="1:5">
      <c r="A113" t="s">
        <v>22</v>
      </c>
      <c r="B113" s="2">
        <v>44675</v>
      </c>
      <c r="C113" s="3">
        <v>10061</v>
      </c>
      <c r="D113" s="4">
        <v>2176.88</v>
      </c>
      <c r="E113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3E3A-19C5-4510-BCA4-573898B7CC0E}">
  <dimension ref="B1:C113"/>
  <sheetViews>
    <sheetView showGridLines="0" tabSelected="1" workbookViewId="0">
      <selection activeCell="B11" sqref="B11"/>
    </sheetView>
  </sheetViews>
  <sheetFormatPr defaultRowHeight="15"/>
  <cols>
    <col min="2" max="2" width="38.7109375" customWidth="1"/>
    <col min="3" max="3" width="19.5703125" customWidth="1"/>
  </cols>
  <sheetData>
    <row r="1" spans="2:3">
      <c r="B1" s="21" t="s">
        <v>25</v>
      </c>
      <c r="C1" s="21"/>
    </row>
    <row r="2" spans="2:3">
      <c r="B2" s="21"/>
      <c r="C2" s="21"/>
    </row>
    <row r="3" spans="2:3">
      <c r="B3" s="21"/>
      <c r="C3" s="21"/>
    </row>
    <row r="4" spans="2:3">
      <c r="B4" s="7" t="s">
        <v>23</v>
      </c>
      <c r="C4" s="7" t="s">
        <v>24</v>
      </c>
    </row>
    <row r="5" spans="2:3">
      <c r="B5" s="5">
        <v>43919</v>
      </c>
      <c r="C5" s="6">
        <v>9012.2999999999993</v>
      </c>
    </row>
    <row r="6" spans="2:3">
      <c r="B6" s="5">
        <v>43926</v>
      </c>
      <c r="C6" s="6">
        <v>11497.3</v>
      </c>
    </row>
    <row r="7" spans="2:3">
      <c r="B7" s="5">
        <v>43933</v>
      </c>
      <c r="C7" s="6">
        <v>13580.68</v>
      </c>
    </row>
    <row r="8" spans="2:3">
      <c r="B8" s="5">
        <v>43940</v>
      </c>
      <c r="C8" s="6">
        <v>8673.7900000000009</v>
      </c>
    </row>
    <row r="9" spans="2:3">
      <c r="B9" s="5">
        <v>43947</v>
      </c>
      <c r="C9" s="6">
        <v>10300.17</v>
      </c>
    </row>
    <row r="10" spans="2:3">
      <c r="B10" s="5">
        <v>43954</v>
      </c>
      <c r="C10" s="6">
        <v>8489.36</v>
      </c>
    </row>
    <row r="11" spans="2:3">
      <c r="B11" s="5">
        <v>43961</v>
      </c>
      <c r="C11" s="6">
        <v>7581.74</v>
      </c>
    </row>
    <row r="12" spans="2:3">
      <c r="B12" s="5">
        <v>43968</v>
      </c>
      <c r="C12" s="6">
        <v>10492.37</v>
      </c>
    </row>
    <row r="13" spans="2:3">
      <c r="B13" s="5">
        <v>43975</v>
      </c>
      <c r="C13" s="6">
        <v>13658.28</v>
      </c>
    </row>
    <row r="14" spans="2:3">
      <c r="B14" s="5">
        <v>43982</v>
      </c>
      <c r="C14" s="6">
        <v>12846.38</v>
      </c>
    </row>
    <row r="15" spans="2:3">
      <c r="B15" s="5">
        <v>43989</v>
      </c>
      <c r="C15" s="6">
        <f>'SEM Raw'!D15</f>
        <v>13941.16</v>
      </c>
    </row>
    <row r="16" spans="2:3">
      <c r="B16" s="5">
        <v>43996</v>
      </c>
      <c r="C16" s="6">
        <f>'SEM Raw'!D16</f>
        <v>11561.58</v>
      </c>
    </row>
    <row r="17" spans="2:3">
      <c r="B17" s="5">
        <v>44003</v>
      </c>
      <c r="C17" s="6">
        <f>'SEM Raw'!D17</f>
        <v>11838.65</v>
      </c>
    </row>
    <row r="18" spans="2:3">
      <c r="B18" s="5">
        <v>44010</v>
      </c>
      <c r="C18" s="6">
        <f>'SEM Raw'!D18</f>
        <v>10317.1</v>
      </c>
    </row>
    <row r="19" spans="2:3">
      <c r="B19" s="5">
        <v>44017</v>
      </c>
      <c r="C19" s="6">
        <f>'SEM Raw'!D19</f>
        <v>10331.94</v>
      </c>
    </row>
    <row r="20" spans="2:3">
      <c r="B20" s="5">
        <v>44024</v>
      </c>
      <c r="C20" s="6">
        <f>'SEM Raw'!D20</f>
        <v>12588.82</v>
      </c>
    </row>
    <row r="21" spans="2:3">
      <c r="B21" s="5">
        <v>44031</v>
      </c>
      <c r="C21" s="6">
        <f>'SEM Raw'!D21</f>
        <v>17390.29</v>
      </c>
    </row>
    <row r="22" spans="2:3">
      <c r="B22" s="5">
        <v>44038</v>
      </c>
      <c r="C22" s="6">
        <f>'SEM Raw'!D22</f>
        <v>16026.6</v>
      </c>
    </row>
    <row r="23" spans="2:3">
      <c r="B23" s="5">
        <v>44045</v>
      </c>
      <c r="C23" s="6">
        <f>'SEM Raw'!D23</f>
        <v>16198.92</v>
      </c>
    </row>
    <row r="24" spans="2:3">
      <c r="B24" s="5">
        <v>44052</v>
      </c>
      <c r="C24" s="6">
        <f>'SEM Raw'!D24</f>
        <v>13655.6</v>
      </c>
    </row>
    <row r="25" spans="2:3">
      <c r="B25" s="5">
        <v>44059</v>
      </c>
      <c r="C25" s="6">
        <f>'SEM Raw'!D25</f>
        <v>15467.18</v>
      </c>
    </row>
    <row r="26" spans="2:3">
      <c r="B26" s="5">
        <v>44066</v>
      </c>
      <c r="C26" s="6">
        <f>'SEM Raw'!D26</f>
        <v>12782.68</v>
      </c>
    </row>
    <row r="27" spans="2:3">
      <c r="B27" s="5">
        <v>44073</v>
      </c>
      <c r="C27" s="6">
        <f>'SEM Raw'!D27</f>
        <v>8613.2099999999991</v>
      </c>
    </row>
    <row r="28" spans="2:3">
      <c r="B28" s="5">
        <v>44080</v>
      </c>
      <c r="C28" s="6">
        <f>'SEM Raw'!D28</f>
        <v>11188.23</v>
      </c>
    </row>
    <row r="29" spans="2:3">
      <c r="B29" s="5">
        <v>44087</v>
      </c>
      <c r="C29" s="6">
        <f>'SEM Raw'!D29</f>
        <v>18052.14</v>
      </c>
    </row>
    <row r="30" spans="2:3">
      <c r="B30" s="5">
        <v>44094</v>
      </c>
      <c r="C30" s="6">
        <f>'SEM Raw'!D30</f>
        <v>14464.82</v>
      </c>
    </row>
    <row r="31" spans="2:3">
      <c r="B31" s="5">
        <v>44101</v>
      </c>
      <c r="C31" s="6">
        <f>'SEM Raw'!D31</f>
        <v>11592.29</v>
      </c>
    </row>
    <row r="32" spans="2:3">
      <c r="B32" s="5">
        <v>44108</v>
      </c>
      <c r="C32" s="6">
        <f>'SEM Raw'!D32</f>
        <v>13400.31</v>
      </c>
    </row>
    <row r="33" spans="2:3">
      <c r="B33" s="5">
        <v>44115</v>
      </c>
      <c r="C33" s="6">
        <f>'SEM Raw'!D33</f>
        <v>17361.46</v>
      </c>
    </row>
    <row r="34" spans="2:3">
      <c r="B34" s="5">
        <v>44122</v>
      </c>
      <c r="C34" s="6">
        <f>'SEM Raw'!D34</f>
        <v>19413.560000000001</v>
      </c>
    </row>
    <row r="35" spans="2:3">
      <c r="B35" s="5">
        <v>44129</v>
      </c>
      <c r="C35" s="6">
        <f>'SEM Raw'!D35</f>
        <v>18632.84</v>
      </c>
    </row>
    <row r="36" spans="2:3">
      <c r="B36" s="5">
        <v>44136</v>
      </c>
      <c r="C36" s="6">
        <f>'SEM Raw'!D36</f>
        <v>13802.39</v>
      </c>
    </row>
    <row r="37" spans="2:3">
      <c r="B37" s="5">
        <v>44143</v>
      </c>
      <c r="C37" s="6">
        <f>'SEM Raw'!D37</f>
        <v>13189.61</v>
      </c>
    </row>
    <row r="38" spans="2:3">
      <c r="B38" s="5">
        <v>44150</v>
      </c>
      <c r="C38" s="6">
        <f>'SEM Raw'!D38</f>
        <v>12831.05</v>
      </c>
    </row>
    <row r="39" spans="2:3">
      <c r="B39" s="5">
        <v>44157</v>
      </c>
      <c r="C39" s="6">
        <f>'SEM Raw'!D39</f>
        <v>13141.37</v>
      </c>
    </row>
    <row r="40" spans="2:3">
      <c r="B40" s="5">
        <v>44164</v>
      </c>
      <c r="C40" s="6">
        <f>'SEM Raw'!D40</f>
        <v>15780.21</v>
      </c>
    </row>
    <row r="41" spans="2:3">
      <c r="B41" s="5">
        <v>44171</v>
      </c>
      <c r="C41" s="6">
        <f>'SEM Raw'!D41</f>
        <v>12492.69</v>
      </c>
    </row>
    <row r="42" spans="2:3">
      <c r="B42" s="5">
        <v>44178</v>
      </c>
      <c r="C42" s="6">
        <f>'SEM Raw'!D42</f>
        <v>12552.44</v>
      </c>
    </row>
    <row r="43" spans="2:3">
      <c r="B43" s="5">
        <v>44185</v>
      </c>
      <c r="C43" s="6">
        <f>'SEM Raw'!D43</f>
        <v>11032.93</v>
      </c>
    </row>
    <row r="44" spans="2:3">
      <c r="B44" s="5">
        <v>44192</v>
      </c>
      <c r="C44" s="6">
        <f>'SEM Raw'!D44</f>
        <v>13557.21</v>
      </c>
    </row>
    <row r="45" spans="2:3">
      <c r="B45" s="5">
        <v>44199</v>
      </c>
      <c r="C45" s="6">
        <f>'SEM Raw'!D45</f>
        <v>13440.9</v>
      </c>
    </row>
    <row r="46" spans="2:3">
      <c r="B46" s="5">
        <v>44206</v>
      </c>
      <c r="C46" s="6">
        <f>'SEM Raw'!D46</f>
        <v>10979.86</v>
      </c>
    </row>
    <row r="47" spans="2:3">
      <c r="B47" s="5">
        <v>44213</v>
      </c>
      <c r="C47" s="6">
        <f>'SEM Raw'!D47</f>
        <v>5755.61</v>
      </c>
    </row>
    <row r="48" spans="2:3">
      <c r="B48" s="5">
        <v>44220</v>
      </c>
      <c r="C48" s="6">
        <f>'SEM Raw'!D48</f>
        <v>5467.76</v>
      </c>
    </row>
    <row r="49" spans="2:3">
      <c r="B49" s="5">
        <v>44227</v>
      </c>
      <c r="C49" s="6">
        <f>'SEM Raw'!D49</f>
        <v>10390.57</v>
      </c>
    </row>
    <row r="50" spans="2:3">
      <c r="B50" s="5">
        <v>44234</v>
      </c>
      <c r="C50" s="6">
        <f>'SEM Raw'!D50</f>
        <v>9190.57</v>
      </c>
    </row>
    <row r="51" spans="2:3">
      <c r="B51" s="5">
        <v>44241</v>
      </c>
      <c r="C51" s="6">
        <f>'SEM Raw'!D51</f>
        <v>7089.07</v>
      </c>
    </row>
    <row r="52" spans="2:3">
      <c r="B52" s="5">
        <v>44248</v>
      </c>
      <c r="C52" s="6">
        <f>'SEM Raw'!D52</f>
        <v>7889.82</v>
      </c>
    </row>
    <row r="53" spans="2:3">
      <c r="B53" s="5">
        <v>44255</v>
      </c>
      <c r="C53" s="6">
        <f>'SEM Raw'!D53</f>
        <v>8606.01</v>
      </c>
    </row>
    <row r="54" spans="2:3">
      <c r="B54" s="5">
        <v>44262</v>
      </c>
      <c r="C54" s="6">
        <f>'SEM Raw'!D54</f>
        <v>9522.66</v>
      </c>
    </row>
    <row r="55" spans="2:3">
      <c r="B55" s="5">
        <v>44269</v>
      </c>
      <c r="C55" s="6">
        <f>'SEM Raw'!D55</f>
        <v>9329.66</v>
      </c>
    </row>
    <row r="56" spans="2:3">
      <c r="B56" s="5">
        <v>44276</v>
      </c>
      <c r="C56" s="6">
        <f>'SEM Raw'!D56</f>
        <v>9345.82</v>
      </c>
    </row>
    <row r="57" spans="2:3">
      <c r="B57" s="5">
        <v>44283</v>
      </c>
      <c r="C57" s="6">
        <f>'SEM Raw'!D57</f>
        <v>10623.48</v>
      </c>
    </row>
    <row r="58" spans="2:3">
      <c r="B58" s="5">
        <v>44290</v>
      </c>
      <c r="C58" s="6">
        <f>'SEM Raw'!D58</f>
        <v>11826.64</v>
      </c>
    </row>
    <row r="59" spans="2:3">
      <c r="B59" s="5">
        <v>44297</v>
      </c>
      <c r="C59" s="6">
        <f>'SEM Raw'!D59</f>
        <v>11607.45</v>
      </c>
    </row>
    <row r="60" spans="2:3">
      <c r="B60" s="5">
        <v>44304</v>
      </c>
      <c r="C60" s="6">
        <f>'SEM Raw'!D60</f>
        <v>11562.82</v>
      </c>
    </row>
    <row r="61" spans="2:3">
      <c r="B61" s="5">
        <v>44311</v>
      </c>
      <c r="C61" s="6">
        <f>'SEM Raw'!D61</f>
        <v>11560.44</v>
      </c>
    </row>
    <row r="62" spans="2:3">
      <c r="B62" s="5">
        <v>44318</v>
      </c>
      <c r="C62" s="6">
        <f>'SEM Raw'!D62</f>
        <v>10468.879999999999</v>
      </c>
    </row>
    <row r="63" spans="2:3">
      <c r="B63" s="5">
        <v>44325</v>
      </c>
      <c r="C63" s="6">
        <f>'SEM Raw'!D63</f>
        <v>9850.09</v>
      </c>
    </row>
    <row r="64" spans="2:3">
      <c r="B64" s="5">
        <v>44332</v>
      </c>
      <c r="C64" s="6">
        <f>'SEM Raw'!D64</f>
        <v>9878.01</v>
      </c>
    </row>
    <row r="65" spans="2:3">
      <c r="B65" s="5">
        <v>44339</v>
      </c>
      <c r="C65" s="6">
        <f>'SEM Raw'!D65</f>
        <v>10117.39</v>
      </c>
    </row>
    <row r="66" spans="2:3">
      <c r="B66" s="5">
        <v>44346</v>
      </c>
      <c r="C66" s="6">
        <f>'SEM Raw'!D66</f>
        <v>11157.82</v>
      </c>
    </row>
    <row r="67" spans="2:3">
      <c r="B67" s="5">
        <v>44353</v>
      </c>
      <c r="C67" s="6">
        <f>'SEM Raw'!D67</f>
        <v>10034.61</v>
      </c>
    </row>
    <row r="68" spans="2:3">
      <c r="B68" s="5">
        <v>44360</v>
      </c>
      <c r="C68" s="6">
        <f>'SEM Raw'!D68</f>
        <v>10206.77</v>
      </c>
    </row>
    <row r="69" spans="2:3">
      <c r="B69" s="5">
        <v>44367</v>
      </c>
      <c r="C69" s="6">
        <f>'SEM Raw'!D69</f>
        <v>11285.95</v>
      </c>
    </row>
    <row r="70" spans="2:3">
      <c r="B70" s="5">
        <v>44374</v>
      </c>
      <c r="C70" s="6">
        <f>'SEM Raw'!D70</f>
        <v>9352.2199999999993</v>
      </c>
    </row>
    <row r="71" spans="2:3">
      <c r="B71" s="5">
        <v>44381</v>
      </c>
      <c r="C71" s="6">
        <f>'SEM Raw'!D71</f>
        <v>10328.040000000001</v>
      </c>
    </row>
    <row r="72" spans="2:3">
      <c r="B72" s="5">
        <v>44388</v>
      </c>
      <c r="C72" s="6">
        <f>'SEM Raw'!D72</f>
        <v>10464.58</v>
      </c>
    </row>
    <row r="73" spans="2:3">
      <c r="B73" s="5">
        <v>44395</v>
      </c>
      <c r="C73" s="6">
        <f>'SEM Raw'!D73</f>
        <v>10198.49</v>
      </c>
    </row>
    <row r="74" spans="2:3">
      <c r="B74" s="5">
        <v>44402</v>
      </c>
      <c r="C74" s="6">
        <f>'SEM Raw'!D74</f>
        <v>10757.76</v>
      </c>
    </row>
    <row r="75" spans="2:3">
      <c r="B75" s="5">
        <v>44409</v>
      </c>
      <c r="C75" s="6">
        <f>'SEM Raw'!D75</f>
        <v>10721.61</v>
      </c>
    </row>
    <row r="76" spans="2:3">
      <c r="B76" s="5">
        <v>44416</v>
      </c>
      <c r="C76" s="6">
        <f>'SEM Raw'!D76</f>
        <v>10323.200000000001</v>
      </c>
    </row>
    <row r="77" spans="2:3">
      <c r="B77" s="5">
        <v>44423</v>
      </c>
      <c r="C77" s="6">
        <f>'SEM Raw'!D77</f>
        <v>11618.36</v>
      </c>
    </row>
    <row r="78" spans="2:3">
      <c r="B78" s="5">
        <v>44430</v>
      </c>
      <c r="C78" s="6">
        <f>'SEM Raw'!D78</f>
        <v>11703.79</v>
      </c>
    </row>
    <row r="79" spans="2:3">
      <c r="B79" s="5">
        <v>44437</v>
      </c>
      <c r="C79" s="6">
        <f>'SEM Raw'!D79</f>
        <v>9192.61</v>
      </c>
    </row>
    <row r="80" spans="2:3">
      <c r="B80" s="5">
        <v>44444</v>
      </c>
      <c r="C80" s="6">
        <f>'SEM Raw'!D80</f>
        <v>11870.39</v>
      </c>
    </row>
    <row r="81" spans="2:3">
      <c r="B81" s="5">
        <v>44451</v>
      </c>
      <c r="C81" s="6">
        <f>'SEM Raw'!D81</f>
        <v>12289.85</v>
      </c>
    </row>
    <row r="82" spans="2:3">
      <c r="B82" s="5">
        <v>44458</v>
      </c>
      <c r="C82" s="6">
        <f>'SEM Raw'!D82</f>
        <v>12438.7</v>
      </c>
    </row>
    <row r="83" spans="2:3">
      <c r="B83" s="5">
        <v>44465</v>
      </c>
      <c r="C83" s="6">
        <f>'SEM Raw'!D83</f>
        <v>13467.16</v>
      </c>
    </row>
    <row r="84" spans="2:3">
      <c r="B84" s="5">
        <v>44472</v>
      </c>
      <c r="C84" s="6">
        <f>'SEM Raw'!D84</f>
        <v>16626.259999999998</v>
      </c>
    </row>
    <row r="85" spans="2:3">
      <c r="B85" s="5">
        <v>44479</v>
      </c>
      <c r="C85" s="6">
        <f>'SEM Raw'!D85</f>
        <v>16499.39</v>
      </c>
    </row>
    <row r="86" spans="2:3">
      <c r="B86" s="5">
        <v>44486</v>
      </c>
      <c r="C86" s="6">
        <f>'SEM Raw'!D86</f>
        <v>10743.65</v>
      </c>
    </row>
    <row r="87" spans="2:3">
      <c r="B87" s="5">
        <v>44493</v>
      </c>
      <c r="C87" s="6">
        <f>'SEM Raw'!D87</f>
        <v>7534.75</v>
      </c>
    </row>
    <row r="88" spans="2:3">
      <c r="B88" s="5">
        <v>44500</v>
      </c>
      <c r="C88" s="6">
        <f>'SEM Raw'!D88</f>
        <v>8948.59</v>
      </c>
    </row>
    <row r="89" spans="2:3">
      <c r="B89" s="5">
        <v>44507</v>
      </c>
      <c r="C89" s="6">
        <f>'SEM Raw'!D89</f>
        <v>12877.34</v>
      </c>
    </row>
    <row r="90" spans="2:3">
      <c r="B90" s="5">
        <v>44514</v>
      </c>
      <c r="C90" s="6">
        <f>'SEM Raw'!D90</f>
        <v>10828.92</v>
      </c>
    </row>
    <row r="91" spans="2:3">
      <c r="B91" s="5">
        <v>44521</v>
      </c>
      <c r="C91" s="6">
        <f>'SEM Raw'!D91</f>
        <v>7503.95</v>
      </c>
    </row>
    <row r="92" spans="2:3">
      <c r="B92" s="5">
        <v>44528</v>
      </c>
      <c r="C92" s="6">
        <f>'SEM Raw'!D92</f>
        <v>4775.7</v>
      </c>
    </row>
    <row r="93" spans="2:3">
      <c r="B93" s="5">
        <v>44535</v>
      </c>
      <c r="C93" s="6">
        <f>'SEM Raw'!D93</f>
        <v>5591.11</v>
      </c>
    </row>
    <row r="94" spans="2:3">
      <c r="B94" s="5">
        <v>44542</v>
      </c>
      <c r="C94" s="6">
        <f>'SEM Raw'!D94</f>
        <v>7546.41</v>
      </c>
    </row>
    <row r="95" spans="2:3">
      <c r="B95" s="5">
        <v>44549</v>
      </c>
      <c r="C95" s="6">
        <f>'SEM Raw'!D95</f>
        <v>15571.79</v>
      </c>
    </row>
    <row r="96" spans="2:3">
      <c r="B96" s="5">
        <v>44556</v>
      </c>
      <c r="C96" s="6">
        <f>'SEM Raw'!D96</f>
        <v>9643.1</v>
      </c>
    </row>
    <row r="97" spans="2:3">
      <c r="B97" s="5">
        <v>44563</v>
      </c>
      <c r="C97" s="6">
        <f>'SEM Raw'!D97</f>
        <v>19693.419999999998</v>
      </c>
    </row>
    <row r="98" spans="2:3">
      <c r="B98" s="5">
        <v>44570</v>
      </c>
      <c r="C98" s="6">
        <f>'SEM Raw'!D98</f>
        <v>15934.57</v>
      </c>
    </row>
    <row r="99" spans="2:3">
      <c r="B99" s="5">
        <v>44577</v>
      </c>
      <c r="C99" s="6">
        <f>'SEM Raw'!D99</f>
        <v>9885.39</v>
      </c>
    </row>
    <row r="100" spans="2:3">
      <c r="B100" s="5">
        <v>44584</v>
      </c>
      <c r="C100" s="6">
        <f>'SEM Raw'!D100</f>
        <v>11184.64</v>
      </c>
    </row>
    <row r="101" spans="2:3">
      <c r="B101" s="5">
        <v>44591</v>
      </c>
      <c r="C101" s="6">
        <f>'SEM Raw'!D101</f>
        <v>12807.7</v>
      </c>
    </row>
    <row r="102" spans="2:3">
      <c r="B102" s="5">
        <v>44598</v>
      </c>
      <c r="C102" s="6">
        <f>'SEM Raw'!D102</f>
        <v>14077.48</v>
      </c>
    </row>
    <row r="103" spans="2:3">
      <c r="B103" s="5">
        <v>44605</v>
      </c>
      <c r="C103" s="6">
        <f>'SEM Raw'!D103</f>
        <v>15236.12</v>
      </c>
    </row>
    <row r="104" spans="2:3">
      <c r="B104" s="5">
        <v>44612</v>
      </c>
      <c r="C104" s="6">
        <f>'SEM Raw'!D104</f>
        <v>15767.54</v>
      </c>
    </row>
    <row r="105" spans="2:3">
      <c r="B105" s="5">
        <v>44619</v>
      </c>
      <c r="C105" s="6">
        <f>'SEM Raw'!D105</f>
        <v>13929.15</v>
      </c>
    </row>
    <row r="106" spans="2:3">
      <c r="B106" s="5">
        <v>44626</v>
      </c>
      <c r="C106" s="6">
        <f>'SEM Raw'!D106</f>
        <v>11823.86</v>
      </c>
    </row>
    <row r="107" spans="2:3">
      <c r="B107" s="5">
        <v>44633</v>
      </c>
      <c r="C107" s="6">
        <f>'SEM Raw'!D107</f>
        <v>14806.09</v>
      </c>
    </row>
    <row r="108" spans="2:3">
      <c r="B108" s="5">
        <v>44640</v>
      </c>
      <c r="C108" s="6">
        <f>'SEM Raw'!D108</f>
        <v>13342.32</v>
      </c>
    </row>
    <row r="109" spans="2:3">
      <c r="B109" s="5">
        <v>44647</v>
      </c>
      <c r="C109" s="6">
        <f>'SEM Raw'!D109</f>
        <v>15051.25</v>
      </c>
    </row>
    <row r="110" spans="2:3">
      <c r="B110" s="5">
        <v>44654</v>
      </c>
      <c r="C110" s="6">
        <f>'SEM Raw'!D110</f>
        <v>15435.69</v>
      </c>
    </row>
    <row r="111" spans="2:3">
      <c r="B111" s="5">
        <v>44661</v>
      </c>
      <c r="C111" s="6">
        <f>'SEM Raw'!D111</f>
        <v>16362.57</v>
      </c>
    </row>
    <row r="112" spans="2:3">
      <c r="B112" s="5">
        <v>44668</v>
      </c>
      <c r="C112" s="6">
        <f>'SEM Raw'!D112</f>
        <v>14798.77</v>
      </c>
    </row>
    <row r="113" spans="2:3">
      <c r="B113" s="5">
        <v>44675</v>
      </c>
      <c r="C113" s="6">
        <f>'SEM Raw'!D113</f>
        <v>2176.88</v>
      </c>
    </row>
  </sheetData>
  <mergeCells count="1">
    <mergeCell ref="B1:C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5AFD-D673-439B-9BCE-98EFAE1F9D7B}">
  <dimension ref="A1:L108"/>
  <sheetViews>
    <sheetView showGridLines="0" workbookViewId="0">
      <selection activeCell="D29" sqref="D29"/>
    </sheetView>
  </sheetViews>
  <sheetFormatPr defaultRowHeight="15"/>
  <cols>
    <col min="3" max="3" width="10.140625" bestFit="1" customWidth="1"/>
    <col min="4" max="4" width="18" style="6" customWidth="1"/>
    <col min="5" max="5" width="28.42578125" style="6" customWidth="1"/>
    <col min="6" max="6" width="14.42578125" style="8" customWidth="1"/>
    <col min="10" max="11" width="11.140625" bestFit="1" customWidth="1"/>
    <col min="12" max="12" width="12.140625" bestFit="1" customWidth="1"/>
  </cols>
  <sheetData>
    <row r="1" spans="1:6">
      <c r="A1" t="s">
        <v>26</v>
      </c>
    </row>
    <row r="2" spans="1:6">
      <c r="A2" t="s">
        <v>27</v>
      </c>
    </row>
    <row r="4" spans="1:6">
      <c r="C4" s="22" t="s">
        <v>18</v>
      </c>
      <c r="D4" s="24" t="s">
        <v>28</v>
      </c>
      <c r="E4" s="24"/>
      <c r="F4" s="25" t="s">
        <v>29</v>
      </c>
    </row>
    <row r="5" spans="1:6">
      <c r="C5" s="23"/>
      <c r="D5" s="9" t="s">
        <v>30</v>
      </c>
      <c r="E5" s="9" t="s">
        <v>31</v>
      </c>
      <c r="F5" s="26"/>
    </row>
    <row r="6" spans="1:6">
      <c r="C6" s="10">
        <v>43919</v>
      </c>
      <c r="D6" s="11">
        <v>9907</v>
      </c>
      <c r="E6" s="11">
        <v>18049</v>
      </c>
      <c r="F6" s="12">
        <f>SUM(D6:E6)</f>
        <v>27956</v>
      </c>
    </row>
    <row r="7" spans="1:6">
      <c r="C7" s="10">
        <f>C6+7</f>
        <v>43926</v>
      </c>
      <c r="D7" s="11">
        <v>3695.58</v>
      </c>
      <c r="E7" s="11">
        <v>18093</v>
      </c>
      <c r="F7" s="12">
        <f t="shared" ref="F7:F36" si="0">SUM(D7:E7)</f>
        <v>21788.58</v>
      </c>
    </row>
    <row r="8" spans="1:6">
      <c r="C8" s="10">
        <f t="shared" ref="C8:C36" si="1">C7+7</f>
        <v>43933</v>
      </c>
      <c r="D8" s="11">
        <v>4297</v>
      </c>
      <c r="E8" s="11">
        <v>8925</v>
      </c>
      <c r="F8" s="12">
        <f t="shared" si="0"/>
        <v>13222</v>
      </c>
    </row>
    <row r="9" spans="1:6">
      <c r="C9" s="10">
        <f t="shared" si="1"/>
        <v>43940</v>
      </c>
      <c r="D9" s="11">
        <v>3872</v>
      </c>
      <c r="E9" s="11">
        <v>9062</v>
      </c>
      <c r="F9" s="12">
        <f t="shared" si="0"/>
        <v>12934</v>
      </c>
    </row>
    <row r="10" spans="1:6">
      <c r="C10" s="10">
        <f t="shared" si="1"/>
        <v>43947</v>
      </c>
      <c r="D10" s="11">
        <v>3754</v>
      </c>
      <c r="E10" s="11">
        <v>2652</v>
      </c>
      <c r="F10" s="12">
        <f t="shared" si="0"/>
        <v>6406</v>
      </c>
    </row>
    <row r="11" spans="1:6">
      <c r="C11" s="10">
        <f t="shared" si="1"/>
        <v>43954</v>
      </c>
      <c r="D11" s="11">
        <v>6087</v>
      </c>
      <c r="E11" s="11">
        <v>3652</v>
      </c>
      <c r="F11" s="12">
        <f t="shared" si="0"/>
        <v>9739</v>
      </c>
    </row>
    <row r="12" spans="1:6">
      <c r="C12" s="10">
        <f t="shared" si="1"/>
        <v>43961</v>
      </c>
      <c r="D12" s="11">
        <v>11588</v>
      </c>
      <c r="E12" s="11">
        <v>11042</v>
      </c>
      <c r="F12" s="12">
        <f t="shared" si="0"/>
        <v>22630</v>
      </c>
    </row>
    <row r="13" spans="1:6">
      <c r="C13" s="10">
        <f t="shared" si="1"/>
        <v>43968</v>
      </c>
      <c r="D13" s="11">
        <v>7490.25</v>
      </c>
      <c r="E13" s="11">
        <v>4544.1000000000004</v>
      </c>
      <c r="F13" s="12">
        <f t="shared" si="0"/>
        <v>12034.35</v>
      </c>
    </row>
    <row r="14" spans="1:6">
      <c r="C14" s="10">
        <f t="shared" si="1"/>
        <v>43975</v>
      </c>
      <c r="D14" s="13">
        <v>9154.75</v>
      </c>
      <c r="E14" s="13">
        <v>5553.9</v>
      </c>
      <c r="F14" s="12">
        <f t="shared" si="0"/>
        <v>14708.65</v>
      </c>
    </row>
    <row r="15" spans="1:6">
      <c r="C15" s="10">
        <f t="shared" si="1"/>
        <v>43982</v>
      </c>
      <c r="D15" s="14">
        <v>7289</v>
      </c>
      <c r="E15" s="14">
        <v>3736</v>
      </c>
      <c r="F15" s="12">
        <f t="shared" si="0"/>
        <v>11025</v>
      </c>
    </row>
    <row r="16" spans="1:6">
      <c r="C16" s="10">
        <f t="shared" si="1"/>
        <v>43989</v>
      </c>
      <c r="D16" s="14">
        <v>7901</v>
      </c>
      <c r="E16" s="14">
        <v>3028</v>
      </c>
      <c r="F16" s="12">
        <f t="shared" si="0"/>
        <v>10929</v>
      </c>
    </row>
    <row r="17" spans="3:6">
      <c r="C17" s="10">
        <f t="shared" si="1"/>
        <v>43996</v>
      </c>
      <c r="D17" s="14">
        <v>13079</v>
      </c>
      <c r="E17" s="14">
        <v>3987</v>
      </c>
      <c r="F17" s="12">
        <f t="shared" si="0"/>
        <v>17066</v>
      </c>
    </row>
    <row r="18" spans="3:6">
      <c r="C18" s="10">
        <f t="shared" si="1"/>
        <v>44003</v>
      </c>
      <c r="D18" s="14">
        <v>15756</v>
      </c>
      <c r="E18" s="14">
        <v>5199</v>
      </c>
      <c r="F18" s="12">
        <f t="shared" si="0"/>
        <v>20955</v>
      </c>
    </row>
    <row r="19" spans="3:6">
      <c r="C19" s="10">
        <f t="shared" si="1"/>
        <v>44010</v>
      </c>
      <c r="D19" s="14">
        <v>42915.21</v>
      </c>
      <c r="E19" s="14">
        <v>4374.92</v>
      </c>
      <c r="F19" s="12">
        <f t="shared" si="0"/>
        <v>47290.13</v>
      </c>
    </row>
    <row r="20" spans="3:6">
      <c r="C20" s="10">
        <f t="shared" si="1"/>
        <v>44017</v>
      </c>
      <c r="D20" s="14">
        <v>5983.79</v>
      </c>
      <c r="E20" s="14">
        <v>4350.08</v>
      </c>
      <c r="F20" s="12">
        <f t="shared" si="0"/>
        <v>10333.869999999999</v>
      </c>
    </row>
    <row r="21" spans="3:6">
      <c r="C21" s="10">
        <f t="shared" si="1"/>
        <v>44024</v>
      </c>
      <c r="D21" s="14">
        <v>14761</v>
      </c>
      <c r="E21" s="14">
        <v>4355</v>
      </c>
      <c r="F21" s="12">
        <f t="shared" si="0"/>
        <v>19116</v>
      </c>
    </row>
    <row r="22" spans="3:6">
      <c r="C22" s="10">
        <f t="shared" si="1"/>
        <v>44031</v>
      </c>
      <c r="D22" s="14">
        <v>18921</v>
      </c>
      <c r="E22" s="14">
        <v>4482</v>
      </c>
      <c r="F22" s="12">
        <f t="shared" si="0"/>
        <v>23403</v>
      </c>
    </row>
    <row r="23" spans="3:6">
      <c r="C23" s="10">
        <f t="shared" si="1"/>
        <v>44038</v>
      </c>
      <c r="D23" s="14">
        <v>37039</v>
      </c>
      <c r="E23" s="14">
        <v>15015</v>
      </c>
      <c r="F23" s="12">
        <f t="shared" si="0"/>
        <v>52054</v>
      </c>
    </row>
    <row r="24" spans="3:6">
      <c r="C24" s="10">
        <f t="shared" si="1"/>
        <v>44045</v>
      </c>
      <c r="D24" s="14">
        <v>33895</v>
      </c>
      <c r="E24" s="14">
        <v>17362</v>
      </c>
      <c r="F24" s="12">
        <f t="shared" si="0"/>
        <v>51257</v>
      </c>
    </row>
    <row r="25" spans="3:6">
      <c r="C25" s="10">
        <f t="shared" si="1"/>
        <v>44052</v>
      </c>
      <c r="D25" s="14">
        <v>11791</v>
      </c>
      <c r="E25" s="14">
        <v>18722</v>
      </c>
      <c r="F25" s="12">
        <f t="shared" si="0"/>
        <v>30513</v>
      </c>
    </row>
    <row r="26" spans="3:6">
      <c r="C26" s="10">
        <f t="shared" si="1"/>
        <v>44059</v>
      </c>
      <c r="D26" s="14">
        <v>38224</v>
      </c>
      <c r="E26" s="14">
        <v>19980</v>
      </c>
      <c r="F26" s="12">
        <f t="shared" si="0"/>
        <v>58204</v>
      </c>
    </row>
    <row r="27" spans="3:6">
      <c r="C27" s="10">
        <f t="shared" si="1"/>
        <v>44066</v>
      </c>
      <c r="D27" s="14">
        <v>77520</v>
      </c>
      <c r="E27" s="14">
        <v>25956</v>
      </c>
      <c r="F27" s="12">
        <f t="shared" si="0"/>
        <v>103476</v>
      </c>
    </row>
    <row r="28" spans="3:6">
      <c r="C28" s="10">
        <f t="shared" si="1"/>
        <v>44073</v>
      </c>
      <c r="D28" s="15">
        <v>38033.684999999998</v>
      </c>
      <c r="E28" s="15">
        <v>15188.772499999999</v>
      </c>
      <c r="F28" s="12">
        <f t="shared" si="0"/>
        <v>53222.457499999997</v>
      </c>
    </row>
    <row r="29" spans="3:6">
      <c r="C29" s="10">
        <f t="shared" si="1"/>
        <v>44080</v>
      </c>
      <c r="D29" s="15">
        <v>38033.684999999998</v>
      </c>
      <c r="E29" s="15">
        <v>15188.772499999999</v>
      </c>
      <c r="F29" s="12">
        <f t="shared" si="0"/>
        <v>53222.457499999997</v>
      </c>
    </row>
    <row r="30" spans="3:6">
      <c r="C30" s="10">
        <f t="shared" si="1"/>
        <v>44087</v>
      </c>
      <c r="D30" s="15">
        <v>38033.684999999998</v>
      </c>
      <c r="E30" s="15">
        <v>15188.772499999999</v>
      </c>
      <c r="F30" s="12">
        <f t="shared" si="0"/>
        <v>53222.457499999997</v>
      </c>
    </row>
    <row r="31" spans="3:6">
      <c r="C31" s="10">
        <f t="shared" si="1"/>
        <v>44094</v>
      </c>
      <c r="D31" s="15">
        <v>38033.684999999998</v>
      </c>
      <c r="E31" s="15">
        <v>15188.772499999999</v>
      </c>
      <c r="F31" s="12">
        <f t="shared" si="0"/>
        <v>53222.457499999997</v>
      </c>
    </row>
    <row r="32" spans="3:6">
      <c r="C32" s="10">
        <f t="shared" si="1"/>
        <v>44101</v>
      </c>
      <c r="D32" s="15">
        <v>49885.7425</v>
      </c>
      <c r="E32" s="15">
        <v>12533.34</v>
      </c>
      <c r="F32" s="12">
        <f t="shared" si="0"/>
        <v>62419.082500000004</v>
      </c>
    </row>
    <row r="33" spans="3:6">
      <c r="C33" s="10">
        <f t="shared" si="1"/>
        <v>44108</v>
      </c>
      <c r="D33" s="15">
        <v>49885.7425</v>
      </c>
      <c r="E33" s="15">
        <v>12533.34</v>
      </c>
      <c r="F33" s="12">
        <f t="shared" si="0"/>
        <v>62419.082500000004</v>
      </c>
    </row>
    <row r="34" spans="3:6">
      <c r="C34" s="10">
        <f t="shared" si="1"/>
        <v>44115</v>
      </c>
      <c r="D34" s="15">
        <v>49885.7425</v>
      </c>
      <c r="E34" s="15">
        <v>12533.34</v>
      </c>
      <c r="F34" s="12">
        <f t="shared" si="0"/>
        <v>62419.082500000004</v>
      </c>
    </row>
    <row r="35" spans="3:6">
      <c r="C35" s="10">
        <f t="shared" si="1"/>
        <v>44122</v>
      </c>
      <c r="D35" s="15">
        <v>49885.7425</v>
      </c>
      <c r="E35" s="15">
        <v>12533.34</v>
      </c>
      <c r="F35" s="12">
        <f t="shared" si="0"/>
        <v>62419.082500000004</v>
      </c>
    </row>
    <row r="36" spans="3:6">
      <c r="C36" s="10">
        <f t="shared" si="1"/>
        <v>44129</v>
      </c>
      <c r="D36" s="15">
        <v>9607</v>
      </c>
      <c r="E36" s="15">
        <v>4782.473</v>
      </c>
      <c r="F36" s="12">
        <f t="shared" si="0"/>
        <v>14389.473</v>
      </c>
    </row>
    <row r="37" spans="3:6">
      <c r="C37" s="10">
        <v>44145</v>
      </c>
      <c r="D37" s="15">
        <v>21814</v>
      </c>
      <c r="E37" s="15">
        <v>8000</v>
      </c>
      <c r="F37" s="16">
        <v>21814</v>
      </c>
    </row>
    <row r="38" spans="3:6">
      <c r="C38" s="10">
        <f>C37+14</f>
        <v>44159</v>
      </c>
      <c r="D38" s="14">
        <v>16614</v>
      </c>
      <c r="E38" s="14">
        <v>9894</v>
      </c>
      <c r="F38" s="16">
        <v>26508</v>
      </c>
    </row>
    <row r="39" spans="3:6">
      <c r="C39" s="10">
        <f t="shared" ref="C39:C49" si="2">C38+7</f>
        <v>44166</v>
      </c>
      <c r="D39" s="14">
        <v>44921</v>
      </c>
      <c r="E39" s="14">
        <v>10395</v>
      </c>
      <c r="F39" s="16">
        <v>55316</v>
      </c>
    </row>
    <row r="40" spans="3:6">
      <c r="C40" s="10">
        <f t="shared" si="2"/>
        <v>44173</v>
      </c>
      <c r="D40" s="14">
        <v>46172</v>
      </c>
      <c r="E40" s="14">
        <v>10319</v>
      </c>
      <c r="F40" s="16">
        <v>56491</v>
      </c>
    </row>
    <row r="41" spans="3:6">
      <c r="C41" s="10">
        <f t="shared" si="2"/>
        <v>44180</v>
      </c>
      <c r="D41" s="14">
        <v>49331</v>
      </c>
      <c r="E41" s="14">
        <v>31044</v>
      </c>
      <c r="F41" s="16">
        <v>80375</v>
      </c>
    </row>
    <row r="42" spans="3:6">
      <c r="C42" s="10">
        <v>44199</v>
      </c>
      <c r="D42" s="14">
        <v>57610</v>
      </c>
      <c r="E42" s="14">
        <v>10620</v>
      </c>
      <c r="F42" s="16">
        <v>68230</v>
      </c>
    </row>
    <row r="43" spans="3:6">
      <c r="C43" s="10">
        <f t="shared" si="2"/>
        <v>44206</v>
      </c>
      <c r="D43" s="14">
        <v>50072</v>
      </c>
      <c r="E43" s="14">
        <v>11285</v>
      </c>
      <c r="F43" s="16">
        <v>61357</v>
      </c>
    </row>
    <row r="44" spans="3:6">
      <c r="C44" s="10">
        <f t="shared" si="2"/>
        <v>44213</v>
      </c>
      <c r="D44" s="14">
        <v>38277</v>
      </c>
      <c r="E44" s="14">
        <v>7795</v>
      </c>
      <c r="F44" s="16">
        <v>46072</v>
      </c>
    </row>
    <row r="45" spans="3:6">
      <c r="C45" s="10">
        <f t="shared" si="2"/>
        <v>44220</v>
      </c>
      <c r="D45" s="14">
        <v>4802</v>
      </c>
      <c r="E45" s="14">
        <v>7997</v>
      </c>
      <c r="F45" s="16">
        <v>12799</v>
      </c>
    </row>
    <row r="46" spans="3:6">
      <c r="C46" s="10">
        <f t="shared" si="2"/>
        <v>44227</v>
      </c>
      <c r="D46" s="14">
        <v>4285</v>
      </c>
      <c r="E46" s="14">
        <v>8090</v>
      </c>
      <c r="F46" s="16">
        <v>12375</v>
      </c>
    </row>
    <row r="47" spans="3:6">
      <c r="C47" s="10">
        <f t="shared" si="2"/>
        <v>44234</v>
      </c>
      <c r="D47" s="14">
        <v>2906</v>
      </c>
      <c r="E47" s="14">
        <v>7935</v>
      </c>
      <c r="F47" s="16">
        <v>10841</v>
      </c>
    </row>
    <row r="48" spans="3:6">
      <c r="C48" s="10">
        <f t="shared" si="2"/>
        <v>44241</v>
      </c>
      <c r="D48" s="14">
        <v>2309</v>
      </c>
      <c r="E48" s="14">
        <v>8393</v>
      </c>
      <c r="F48" s="16">
        <v>10702</v>
      </c>
    </row>
    <row r="49" spans="3:6">
      <c r="C49" s="10">
        <f t="shared" si="2"/>
        <v>44248</v>
      </c>
      <c r="D49" s="14">
        <v>3418</v>
      </c>
      <c r="E49" s="14">
        <v>4391</v>
      </c>
      <c r="F49" s="16">
        <v>7809</v>
      </c>
    </row>
    <row r="50" spans="3:6">
      <c r="C50" s="10">
        <f>C49+14</f>
        <v>44262</v>
      </c>
      <c r="D50" s="14">
        <v>4741</v>
      </c>
      <c r="E50" s="14">
        <v>14586</v>
      </c>
      <c r="F50" s="16">
        <v>19327</v>
      </c>
    </row>
    <row r="51" spans="3:6">
      <c r="C51" s="10">
        <f t="shared" ref="C51:C108" si="3">C50+7</f>
        <v>44269</v>
      </c>
      <c r="D51" s="14">
        <v>2173</v>
      </c>
      <c r="E51" s="14">
        <v>5957</v>
      </c>
      <c r="F51" s="16">
        <v>8130</v>
      </c>
    </row>
    <row r="52" spans="3:6">
      <c r="C52" s="10">
        <f t="shared" si="3"/>
        <v>44276</v>
      </c>
      <c r="D52" s="14">
        <v>2839</v>
      </c>
      <c r="E52" s="14">
        <v>10181</v>
      </c>
      <c r="F52" s="16">
        <v>13020</v>
      </c>
    </row>
    <row r="53" spans="3:6">
      <c r="C53" s="10">
        <f t="shared" si="3"/>
        <v>44283</v>
      </c>
      <c r="D53" s="14">
        <v>2230</v>
      </c>
      <c r="E53" s="14">
        <v>8205</v>
      </c>
      <c r="F53" s="16">
        <v>10435</v>
      </c>
    </row>
    <row r="54" spans="3:6">
      <c r="C54" s="10">
        <f t="shared" si="3"/>
        <v>44290</v>
      </c>
      <c r="D54" s="14">
        <v>1798</v>
      </c>
      <c r="E54" s="14">
        <v>8287</v>
      </c>
      <c r="F54" s="16">
        <v>10085</v>
      </c>
    </row>
    <row r="55" spans="3:6">
      <c r="C55" s="10">
        <f t="shared" si="3"/>
        <v>44297</v>
      </c>
      <c r="D55" s="14">
        <v>3644</v>
      </c>
      <c r="E55" s="14">
        <v>5332</v>
      </c>
      <c r="F55" s="16">
        <v>8976</v>
      </c>
    </row>
    <row r="56" spans="3:6">
      <c r="C56" s="10">
        <f t="shared" si="3"/>
        <v>44304</v>
      </c>
      <c r="D56" s="14">
        <v>8164</v>
      </c>
      <c r="E56" s="14">
        <v>6115</v>
      </c>
      <c r="F56" s="16">
        <v>14279</v>
      </c>
    </row>
    <row r="57" spans="3:6">
      <c r="C57" s="10">
        <f t="shared" si="3"/>
        <v>44311</v>
      </c>
      <c r="D57" s="14">
        <v>25089</v>
      </c>
      <c r="E57" s="14">
        <v>8276</v>
      </c>
      <c r="F57" s="16">
        <v>33365</v>
      </c>
    </row>
    <row r="58" spans="3:6">
      <c r="C58" s="10">
        <f t="shared" si="3"/>
        <v>44318</v>
      </c>
      <c r="D58" s="14">
        <v>23345</v>
      </c>
      <c r="E58" s="14">
        <v>8726</v>
      </c>
      <c r="F58" s="16">
        <v>32071</v>
      </c>
    </row>
    <row r="59" spans="3:6">
      <c r="C59" s="10">
        <f t="shared" si="3"/>
        <v>44325</v>
      </c>
      <c r="D59" s="14">
        <v>25970</v>
      </c>
      <c r="E59" s="14">
        <v>6991</v>
      </c>
      <c r="F59" s="16">
        <v>32961</v>
      </c>
    </row>
    <row r="60" spans="3:6">
      <c r="C60" s="10">
        <f t="shared" si="3"/>
        <v>44332</v>
      </c>
      <c r="D60" s="14">
        <v>29549</v>
      </c>
      <c r="E60" s="14">
        <v>2453</v>
      </c>
      <c r="F60" s="16">
        <v>32002</v>
      </c>
    </row>
    <row r="61" spans="3:6">
      <c r="C61" s="10">
        <f t="shared" si="3"/>
        <v>44339</v>
      </c>
      <c r="D61" s="14">
        <v>7719</v>
      </c>
      <c r="E61" s="14">
        <v>5031</v>
      </c>
      <c r="F61" s="16">
        <v>12750</v>
      </c>
    </row>
    <row r="62" spans="3:6">
      <c r="C62" s="10">
        <f t="shared" si="3"/>
        <v>44346</v>
      </c>
      <c r="D62" s="14">
        <v>6866</v>
      </c>
      <c r="E62" s="14">
        <v>5142</v>
      </c>
      <c r="F62" s="16">
        <v>12008</v>
      </c>
    </row>
    <row r="63" spans="3:6">
      <c r="C63" s="10">
        <f t="shared" si="3"/>
        <v>44353</v>
      </c>
      <c r="D63" s="14">
        <v>6605</v>
      </c>
      <c r="E63" s="14">
        <v>6051</v>
      </c>
      <c r="F63" s="16">
        <v>12656</v>
      </c>
    </row>
    <row r="64" spans="3:6">
      <c r="C64" s="10">
        <f t="shared" si="3"/>
        <v>44360</v>
      </c>
      <c r="D64" s="14">
        <v>7335</v>
      </c>
      <c r="E64" s="14">
        <v>7894</v>
      </c>
      <c r="F64" s="16">
        <v>15229</v>
      </c>
    </row>
    <row r="65" spans="3:11">
      <c r="C65" s="10">
        <f t="shared" si="3"/>
        <v>44367</v>
      </c>
      <c r="D65" s="14">
        <v>6813</v>
      </c>
      <c r="E65" s="14">
        <v>8493</v>
      </c>
      <c r="F65" s="16">
        <v>15306</v>
      </c>
    </row>
    <row r="66" spans="3:11">
      <c r="C66" s="10">
        <f t="shared" si="3"/>
        <v>44374</v>
      </c>
      <c r="D66" s="14">
        <v>2297</v>
      </c>
      <c r="E66" s="14">
        <v>8616</v>
      </c>
      <c r="F66" s="16">
        <v>10913</v>
      </c>
    </row>
    <row r="67" spans="3:11">
      <c r="C67" s="10">
        <f t="shared" si="3"/>
        <v>44381</v>
      </c>
      <c r="D67" s="14">
        <v>10523</v>
      </c>
      <c r="E67" s="14">
        <v>8562</v>
      </c>
      <c r="F67" s="16">
        <v>19085</v>
      </c>
    </row>
    <row r="68" spans="3:11">
      <c r="C68" s="10">
        <f t="shared" si="3"/>
        <v>44388</v>
      </c>
      <c r="D68" s="14">
        <v>9073</v>
      </c>
      <c r="E68" s="14">
        <v>9182</v>
      </c>
      <c r="F68" s="16">
        <v>18255</v>
      </c>
    </row>
    <row r="69" spans="3:11">
      <c r="C69" s="10">
        <f t="shared" si="3"/>
        <v>44395</v>
      </c>
      <c r="D69" s="14">
        <v>8356</v>
      </c>
      <c r="E69" s="14">
        <v>9468</v>
      </c>
      <c r="F69" s="16">
        <v>17824</v>
      </c>
    </row>
    <row r="70" spans="3:11">
      <c r="C70" s="10">
        <f>C69+14</f>
        <v>44409</v>
      </c>
      <c r="D70" s="14">
        <v>12405</v>
      </c>
      <c r="E70" s="14">
        <v>25361</v>
      </c>
      <c r="F70" s="16">
        <v>37766</v>
      </c>
    </row>
    <row r="71" spans="3:11">
      <c r="C71" s="10">
        <f>C70+7</f>
        <v>44416</v>
      </c>
      <c r="D71" s="14">
        <v>3002</v>
      </c>
      <c r="E71" s="14">
        <v>16542</v>
      </c>
      <c r="F71" s="16">
        <v>19544</v>
      </c>
    </row>
    <row r="72" spans="3:11">
      <c r="C72" s="10">
        <f t="shared" si="3"/>
        <v>44423</v>
      </c>
      <c r="D72" s="14">
        <v>9465</v>
      </c>
      <c r="E72" s="14">
        <v>16312</v>
      </c>
      <c r="F72" s="16">
        <v>25777</v>
      </c>
    </row>
    <row r="73" spans="3:11">
      <c r="C73" s="10">
        <f t="shared" si="3"/>
        <v>44430</v>
      </c>
      <c r="D73" s="14">
        <v>75850</v>
      </c>
      <c r="E73" s="14">
        <v>16151</v>
      </c>
      <c r="F73" s="16">
        <v>92001</v>
      </c>
    </row>
    <row r="74" spans="3:11">
      <c r="C74" s="10">
        <f t="shared" si="3"/>
        <v>44437</v>
      </c>
      <c r="D74" s="14">
        <v>57814</v>
      </c>
      <c r="E74" s="14">
        <v>21224</v>
      </c>
      <c r="F74" s="16">
        <v>79038</v>
      </c>
    </row>
    <row r="75" spans="3:11">
      <c r="C75" s="10">
        <f t="shared" si="3"/>
        <v>44444</v>
      </c>
      <c r="D75" s="14">
        <v>48517</v>
      </c>
      <c r="E75" s="14">
        <v>15047</v>
      </c>
      <c r="F75" s="16">
        <v>63564</v>
      </c>
    </row>
    <row r="76" spans="3:11">
      <c r="C76" s="10">
        <f t="shared" si="3"/>
        <v>44451</v>
      </c>
      <c r="D76" s="14">
        <v>37752</v>
      </c>
      <c r="E76" s="14">
        <v>14915</v>
      </c>
      <c r="F76" s="16">
        <v>52667</v>
      </c>
      <c r="K76" s="17"/>
    </row>
    <row r="77" spans="3:11">
      <c r="C77" s="10">
        <f t="shared" si="3"/>
        <v>44458</v>
      </c>
      <c r="D77" s="14">
        <v>37317.5</v>
      </c>
      <c r="E77" s="14">
        <v>18760</v>
      </c>
      <c r="F77" s="16">
        <v>56077.5</v>
      </c>
    </row>
    <row r="78" spans="3:11">
      <c r="C78" s="10">
        <f t="shared" si="3"/>
        <v>44465</v>
      </c>
      <c r="D78" s="14">
        <v>36388.5</v>
      </c>
      <c r="E78" s="14">
        <v>19240</v>
      </c>
      <c r="F78" s="16">
        <v>55628.5</v>
      </c>
    </row>
    <row r="79" spans="3:11">
      <c r="C79" s="10">
        <f t="shared" si="3"/>
        <v>44472</v>
      </c>
      <c r="D79" s="14">
        <v>39638</v>
      </c>
      <c r="E79" s="14">
        <v>19037</v>
      </c>
      <c r="F79" s="16">
        <v>58675</v>
      </c>
    </row>
    <row r="80" spans="3:11">
      <c r="C80" s="10">
        <f t="shared" si="3"/>
        <v>44479</v>
      </c>
      <c r="D80" s="14">
        <v>36452</v>
      </c>
      <c r="E80" s="14">
        <v>15006</v>
      </c>
      <c r="F80" s="16">
        <v>51458</v>
      </c>
    </row>
    <row r="81" spans="3:10">
      <c r="C81" s="10">
        <f t="shared" si="3"/>
        <v>44486</v>
      </c>
      <c r="D81" s="14">
        <v>41757</v>
      </c>
      <c r="E81" s="14">
        <v>17201</v>
      </c>
      <c r="F81" s="16">
        <v>58958</v>
      </c>
    </row>
    <row r="82" spans="3:10">
      <c r="C82" s="10">
        <f t="shared" si="3"/>
        <v>44493</v>
      </c>
      <c r="D82" s="14">
        <v>31436</v>
      </c>
      <c r="E82" s="14">
        <v>12764</v>
      </c>
      <c r="F82" s="16">
        <v>44200</v>
      </c>
    </row>
    <row r="83" spans="3:10">
      <c r="C83" s="10">
        <f t="shared" si="3"/>
        <v>44500</v>
      </c>
      <c r="D83" s="14">
        <v>19403.14</v>
      </c>
      <c r="E83" s="14">
        <v>10863</v>
      </c>
      <c r="F83" s="16">
        <v>30266.14</v>
      </c>
    </row>
    <row r="84" spans="3:10">
      <c r="C84" s="10">
        <f t="shared" si="3"/>
        <v>44507</v>
      </c>
      <c r="D84" s="14">
        <v>4637.1422222222218</v>
      </c>
      <c r="E84" s="14">
        <v>10920</v>
      </c>
      <c r="F84" s="16">
        <v>15557.142222222221</v>
      </c>
    </row>
    <row r="85" spans="3:10">
      <c r="C85" s="10">
        <f t="shared" si="3"/>
        <v>44514</v>
      </c>
      <c r="D85" s="14">
        <v>4637.1422222222218</v>
      </c>
      <c r="E85" s="14">
        <v>11123</v>
      </c>
      <c r="F85" s="16">
        <v>15760.142222222221</v>
      </c>
    </row>
    <row r="86" spans="3:10">
      <c r="C86" s="10">
        <f t="shared" si="3"/>
        <v>44521</v>
      </c>
      <c r="D86" s="14">
        <v>4637.1422222222218</v>
      </c>
      <c r="E86" s="14">
        <v>13662</v>
      </c>
      <c r="F86" s="16">
        <v>18299.142222222221</v>
      </c>
    </row>
    <row r="87" spans="3:10">
      <c r="C87" s="10">
        <f t="shared" si="3"/>
        <v>44528</v>
      </c>
      <c r="D87" s="14">
        <v>4637.1422222222218</v>
      </c>
      <c r="E87" s="14">
        <v>6441</v>
      </c>
      <c r="F87" s="16">
        <v>11078.142222222221</v>
      </c>
    </row>
    <row r="88" spans="3:10">
      <c r="C88" s="10">
        <f t="shared" si="3"/>
        <v>44535</v>
      </c>
      <c r="D88" s="14">
        <v>4637.1422222222218</v>
      </c>
      <c r="E88" s="14">
        <v>19725</v>
      </c>
      <c r="F88" s="16">
        <v>24362.142222222221</v>
      </c>
    </row>
    <row r="89" spans="3:10">
      <c r="C89" s="10">
        <f t="shared" si="3"/>
        <v>44542</v>
      </c>
      <c r="D89" s="14">
        <v>15253.745000000001</v>
      </c>
      <c r="E89" s="14">
        <v>5613.5</v>
      </c>
      <c r="F89" s="16">
        <v>20867.245000000003</v>
      </c>
    </row>
    <row r="90" spans="3:10">
      <c r="C90" s="10">
        <f t="shared" si="3"/>
        <v>44549</v>
      </c>
      <c r="D90" s="14">
        <v>15253.745000000001</v>
      </c>
      <c r="E90" s="14">
        <v>5613.5</v>
      </c>
      <c r="F90" s="16">
        <v>20867.245000000003</v>
      </c>
    </row>
    <row r="91" spans="3:10">
      <c r="C91" s="10">
        <f t="shared" si="3"/>
        <v>44556</v>
      </c>
      <c r="D91" s="14">
        <v>15253.745000000001</v>
      </c>
      <c r="E91" s="14">
        <v>5613.5</v>
      </c>
      <c r="F91" s="16">
        <v>20867.245000000003</v>
      </c>
    </row>
    <row r="92" spans="3:10">
      <c r="C92" s="10">
        <f t="shared" si="3"/>
        <v>44563</v>
      </c>
      <c r="D92" s="14">
        <v>15253.745000000001</v>
      </c>
      <c r="E92" s="14">
        <v>5613.5</v>
      </c>
      <c r="F92" s="16">
        <f t="shared" ref="F92:F108" si="4">D92+E92</f>
        <v>20867.245000000003</v>
      </c>
      <c r="J92" s="6"/>
    </row>
    <row r="93" spans="3:10">
      <c r="C93" s="10">
        <f t="shared" si="3"/>
        <v>44570</v>
      </c>
      <c r="D93" s="14">
        <f>90457.02-D92-D91-D90-D89</f>
        <v>29442.04</v>
      </c>
      <c r="E93" s="14">
        <f>33743-E92-E91-E90-E89</f>
        <v>11289</v>
      </c>
      <c r="F93" s="16">
        <f t="shared" si="4"/>
        <v>40731.040000000001</v>
      </c>
      <c r="J93" s="17"/>
    </row>
    <row r="94" spans="3:10">
      <c r="C94" s="10">
        <f t="shared" si="3"/>
        <v>44577</v>
      </c>
      <c r="D94" s="14">
        <f>131908.54-D93-D92-D91-D90-D89</f>
        <v>41451.520000000004</v>
      </c>
      <c r="E94" s="14">
        <f>44894-E93-E92-E91-E90-E89</f>
        <v>11151</v>
      </c>
      <c r="F94" s="16">
        <f t="shared" si="4"/>
        <v>52602.520000000004</v>
      </c>
      <c r="J94" s="17"/>
    </row>
    <row r="95" spans="3:10">
      <c r="C95" s="10">
        <f t="shared" si="3"/>
        <v>44584</v>
      </c>
      <c r="D95" s="14">
        <f>181550.11-D94-D93-D92-D91-D90-D89</f>
        <v>49641.569999999963</v>
      </c>
      <c r="E95" s="14">
        <f>56034-E94-E93-E92-E91-E90-E89</f>
        <v>11140</v>
      </c>
      <c r="F95" s="16">
        <f t="shared" si="4"/>
        <v>60781.569999999963</v>
      </c>
    </row>
    <row r="96" spans="3:10">
      <c r="C96" s="10">
        <f t="shared" si="3"/>
        <v>44591</v>
      </c>
      <c r="D96" s="14">
        <f>189175.09-D95-D94-D93-D92-D91-D90-D89</f>
        <v>7624.9800000000123</v>
      </c>
      <c r="E96" s="14">
        <f>67212-E95-E94-E93-E92-E91-E90-E89</f>
        <v>11178</v>
      </c>
      <c r="F96" s="16">
        <f t="shared" si="4"/>
        <v>18802.98000000001</v>
      </c>
    </row>
    <row r="97" spans="3:12">
      <c r="C97" s="10">
        <f t="shared" si="3"/>
        <v>44598</v>
      </c>
      <c r="D97" s="14">
        <f>242835.97-D96-D95-D94-D93-D92-D91-D90-D89</f>
        <v>53660.880000000026</v>
      </c>
      <c r="E97" s="14">
        <f>79406-E96-E95-E94-E93-E92-E91-E90-E89</f>
        <v>12194</v>
      </c>
      <c r="F97" s="16">
        <f t="shared" si="4"/>
        <v>65854.880000000034</v>
      </c>
    </row>
    <row r="98" spans="3:12">
      <c r="C98" s="10">
        <f t="shared" si="3"/>
        <v>44605</v>
      </c>
      <c r="D98" s="14">
        <f>273779.12-D97-D96-D95-D94-D93-D92-D91-D90-D89</f>
        <v>30943.15</v>
      </c>
      <c r="E98" s="14">
        <f>88839-E97-E96-E95-E94-E93-E92-E91-E90-E89</f>
        <v>9433</v>
      </c>
      <c r="F98" s="16">
        <f t="shared" si="4"/>
        <v>40376.15</v>
      </c>
    </row>
    <row r="99" spans="3:12">
      <c r="C99" s="10">
        <f t="shared" si="3"/>
        <v>44612</v>
      </c>
      <c r="D99" s="14">
        <f>309965.03-D98-D97-D96-D95-D94-D93-D92-D91-D90-D89</f>
        <v>36185.910000000018</v>
      </c>
      <c r="E99" s="14">
        <f>99199-E98-E97-E96-E95-E94-E93-E92-E91-E90-E89</f>
        <v>10360</v>
      </c>
      <c r="F99" s="16">
        <f t="shared" si="4"/>
        <v>46545.910000000018</v>
      </c>
    </row>
    <row r="100" spans="3:12">
      <c r="C100" s="10">
        <f t="shared" si="3"/>
        <v>44619</v>
      </c>
      <c r="D100" s="14">
        <f>332674.65-SUM(D89:D99)</f>
        <v>22709.619999999937</v>
      </c>
      <c r="E100" s="14">
        <f>109633-SUM(E89:E99)</f>
        <v>10434</v>
      </c>
      <c r="F100" s="16">
        <f t="shared" si="4"/>
        <v>33143.619999999937</v>
      </c>
      <c r="L100" s="17"/>
    </row>
    <row r="101" spans="3:12">
      <c r="C101" s="10">
        <f t="shared" si="3"/>
        <v>44626</v>
      </c>
      <c r="D101" s="14">
        <f>353638.37-SUM(D89:D100)</f>
        <v>20963.719999999972</v>
      </c>
      <c r="E101" s="14">
        <f>117178-SUM(E89:E100)</f>
        <v>7545</v>
      </c>
      <c r="F101" s="16">
        <f t="shared" si="4"/>
        <v>28508.719999999972</v>
      </c>
    </row>
    <row r="102" spans="3:12">
      <c r="C102" s="10">
        <f t="shared" si="3"/>
        <v>44633</v>
      </c>
      <c r="D102" s="14">
        <f>403615.03-SUM(D89:D101)</f>
        <v>49976.660000000033</v>
      </c>
      <c r="E102" s="14">
        <f>124205-SUM(E89:E101)</f>
        <v>7027</v>
      </c>
      <c r="F102" s="16">
        <f t="shared" si="4"/>
        <v>57003.660000000033</v>
      </c>
    </row>
    <row r="103" spans="3:12">
      <c r="C103" s="10">
        <f t="shared" si="3"/>
        <v>44640</v>
      </c>
      <c r="D103" s="14">
        <f>422901.85-D102-D101-D100-D99-D98-D97-D96-D95-D94-D93-D92-D91-D90-D89</f>
        <v>19286.819999999978</v>
      </c>
      <c r="E103" s="14">
        <f>131470-SUM(E89:E102)</f>
        <v>7265</v>
      </c>
      <c r="F103" s="16">
        <f t="shared" si="4"/>
        <v>26551.819999999978</v>
      </c>
    </row>
    <row r="104" spans="3:12">
      <c r="C104" s="10">
        <f t="shared" si="3"/>
        <v>44647</v>
      </c>
      <c r="D104" s="14">
        <v>18319</v>
      </c>
      <c r="E104" s="14">
        <f>6730.86-3299</f>
        <v>3431.8599999999997</v>
      </c>
      <c r="F104" s="16">
        <f t="shared" si="4"/>
        <v>21750.86</v>
      </c>
    </row>
    <row r="105" spans="3:12">
      <c r="C105" s="10">
        <f t="shared" si="3"/>
        <v>44654</v>
      </c>
      <c r="D105" s="14">
        <f>444052.68-SUM(D89:D104)</f>
        <v>2831.8300000000163</v>
      </c>
      <c r="E105" s="14">
        <f>139000-SUM(E89:E104)</f>
        <v>4098.140000000014</v>
      </c>
      <c r="F105" s="16">
        <f t="shared" si="4"/>
        <v>6929.9700000000303</v>
      </c>
    </row>
    <row r="106" spans="3:12">
      <c r="C106" s="10">
        <f t="shared" si="3"/>
        <v>44661</v>
      </c>
      <c r="D106" s="14">
        <f>446843.16-SUM(D89:D105)</f>
        <v>2790.4799999999814</v>
      </c>
      <c r="E106" s="14">
        <f>142675-SUM(E89:E105)</f>
        <v>3675</v>
      </c>
      <c r="F106" s="16">
        <f t="shared" si="4"/>
        <v>6465.4799999999814</v>
      </c>
    </row>
    <row r="107" spans="3:12">
      <c r="C107" s="10">
        <f t="shared" si="3"/>
        <v>44668</v>
      </c>
      <c r="D107" s="14">
        <f>450471.44-SUM(D89:D106)</f>
        <v>3628.2800000000279</v>
      </c>
      <c r="E107" s="14">
        <f>151142-SUM(E89:E106)</f>
        <v>8467</v>
      </c>
      <c r="F107" s="16">
        <f t="shared" si="4"/>
        <v>12095.280000000028</v>
      </c>
    </row>
    <row r="108" spans="3:12">
      <c r="C108" s="10">
        <f t="shared" si="3"/>
        <v>44675</v>
      </c>
      <c r="D108" s="14">
        <f>461693.83-SUM(D89:D107)</f>
        <v>11222.390000000014</v>
      </c>
      <c r="E108" s="14">
        <f>156598-SUM(E89:E107)</f>
        <v>5456</v>
      </c>
      <c r="F108" s="16">
        <f t="shared" si="4"/>
        <v>16678.390000000014</v>
      </c>
    </row>
  </sheetData>
  <mergeCells count="3">
    <mergeCell ref="C4:C5"/>
    <mergeCell ref="D4:E4"/>
    <mergeCell ref="F4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0625-9669-454A-AC38-CD8648B512FF}">
  <dimension ref="A1:L366"/>
  <sheetViews>
    <sheetView zoomScale="90" zoomScaleNormal="90" workbookViewId="0">
      <selection activeCell="D5" sqref="D5"/>
    </sheetView>
  </sheetViews>
  <sheetFormatPr defaultColWidth="8.7109375" defaultRowHeight="15"/>
  <cols>
    <col min="1" max="1" width="20" style="19" customWidth="1"/>
    <col min="2" max="2" width="13" style="19" customWidth="1"/>
    <col min="3" max="3" width="28" style="19" customWidth="1"/>
    <col min="4" max="4" width="14" style="19" customWidth="1"/>
    <col min="5" max="5" width="15" style="19" customWidth="1"/>
    <col min="6" max="6" width="13" style="19" customWidth="1"/>
    <col min="7" max="7" width="20.7109375" style="19" bestFit="1" customWidth="1"/>
    <col min="8" max="8" width="19" style="19" customWidth="1"/>
    <col min="9" max="9" width="9" style="19" customWidth="1"/>
    <col min="10" max="10" width="13" style="19" customWidth="1"/>
    <col min="11" max="11" width="16" style="19" customWidth="1"/>
    <col min="12" max="12" width="11" style="19" customWidth="1"/>
    <col min="13" max="16384" width="8.7109375" style="19"/>
  </cols>
  <sheetData>
    <row r="1" spans="1:12">
      <c r="A1" s="18" t="s">
        <v>32</v>
      </c>
      <c r="B1" s="18" t="s">
        <v>33</v>
      </c>
      <c r="C1" s="18" t="s">
        <v>34</v>
      </c>
      <c r="D1" s="18" t="s">
        <v>35</v>
      </c>
      <c r="E1" s="18" t="s">
        <v>36</v>
      </c>
      <c r="F1" s="18" t="s">
        <v>37</v>
      </c>
      <c r="G1" s="18" t="s">
        <v>38</v>
      </c>
      <c r="H1" s="18" t="s">
        <v>39</v>
      </c>
      <c r="I1" s="18" t="s">
        <v>40</v>
      </c>
      <c r="J1" s="18" t="s">
        <v>41</v>
      </c>
      <c r="K1" s="18" t="s">
        <v>42</v>
      </c>
      <c r="L1" s="18" t="s">
        <v>43</v>
      </c>
    </row>
    <row r="2" spans="1:12">
      <c r="A2" s="18" t="s">
        <v>44</v>
      </c>
      <c r="B2" s="18" t="s">
        <v>45</v>
      </c>
      <c r="C2" s="18" t="s">
        <v>46</v>
      </c>
      <c r="D2" s="18" t="s">
        <v>47</v>
      </c>
      <c r="E2" s="18" t="s">
        <v>48</v>
      </c>
      <c r="F2" s="18" t="s">
        <v>49</v>
      </c>
      <c r="G2" s="18" t="s">
        <v>50</v>
      </c>
      <c r="H2" s="18" t="s">
        <v>51</v>
      </c>
      <c r="I2" s="18" t="s">
        <v>52</v>
      </c>
      <c r="J2" s="18" t="s">
        <v>53</v>
      </c>
      <c r="K2" s="20">
        <v>330</v>
      </c>
      <c r="L2" s="20">
        <v>12</v>
      </c>
    </row>
    <row r="3" spans="1:12">
      <c r="A3" s="18" t="s">
        <v>44</v>
      </c>
      <c r="B3" s="18" t="s">
        <v>45</v>
      </c>
      <c r="C3" s="18" t="s">
        <v>46</v>
      </c>
      <c r="D3" s="18" t="s">
        <v>47</v>
      </c>
      <c r="E3" s="18" t="s">
        <v>48</v>
      </c>
      <c r="F3" s="18" t="s">
        <v>49</v>
      </c>
      <c r="G3" s="18" t="s">
        <v>50</v>
      </c>
      <c r="H3" s="18" t="s">
        <v>51</v>
      </c>
      <c r="I3" s="18" t="s">
        <v>54</v>
      </c>
      <c r="J3" s="18" t="s">
        <v>53</v>
      </c>
      <c r="K3" s="20">
        <v>45</v>
      </c>
      <c r="L3" s="20">
        <v>1</v>
      </c>
    </row>
    <row r="4" spans="1:12">
      <c r="A4" s="18" t="s">
        <v>44</v>
      </c>
      <c r="B4" s="18" t="s">
        <v>45</v>
      </c>
      <c r="C4" s="18" t="s">
        <v>46</v>
      </c>
      <c r="D4" s="18" t="s">
        <v>55</v>
      </c>
      <c r="E4" s="18" t="s">
        <v>48</v>
      </c>
      <c r="F4" s="18" t="s">
        <v>49</v>
      </c>
      <c r="G4" s="18" t="s">
        <v>50</v>
      </c>
      <c r="H4" s="18" t="s">
        <v>51</v>
      </c>
      <c r="I4" s="18" t="s">
        <v>52</v>
      </c>
      <c r="J4" s="18" t="s">
        <v>53</v>
      </c>
      <c r="K4" s="20">
        <v>2097</v>
      </c>
      <c r="L4" s="20">
        <v>51</v>
      </c>
    </row>
    <row r="5" spans="1:12">
      <c r="A5" s="18" t="s">
        <v>44</v>
      </c>
      <c r="B5" s="18" t="s">
        <v>45</v>
      </c>
      <c r="C5" s="18" t="s">
        <v>46</v>
      </c>
      <c r="D5" s="18" t="s">
        <v>55</v>
      </c>
      <c r="E5" s="18" t="s">
        <v>48</v>
      </c>
      <c r="F5" s="18" t="s">
        <v>49</v>
      </c>
      <c r="G5" s="18" t="s">
        <v>50</v>
      </c>
      <c r="H5" s="18" t="s">
        <v>51</v>
      </c>
      <c r="I5" s="18" t="s">
        <v>54</v>
      </c>
      <c r="J5" s="18" t="s">
        <v>53</v>
      </c>
      <c r="K5" s="20">
        <v>225</v>
      </c>
      <c r="L5" s="20">
        <v>5</v>
      </c>
    </row>
    <row r="6" spans="1:12">
      <c r="A6" s="18" t="s">
        <v>44</v>
      </c>
      <c r="B6" s="18" t="s">
        <v>45</v>
      </c>
      <c r="C6" s="18" t="s">
        <v>46</v>
      </c>
      <c r="D6" s="18" t="s">
        <v>56</v>
      </c>
      <c r="E6" s="18" t="s">
        <v>48</v>
      </c>
      <c r="F6" s="18" t="s">
        <v>49</v>
      </c>
      <c r="G6" s="18" t="s">
        <v>50</v>
      </c>
      <c r="H6" s="18" t="s">
        <v>51</v>
      </c>
      <c r="I6" s="18" t="s">
        <v>52</v>
      </c>
      <c r="J6" s="18" t="s">
        <v>53</v>
      </c>
      <c r="K6" s="20">
        <v>1952</v>
      </c>
      <c r="L6" s="20">
        <v>49</v>
      </c>
    </row>
    <row r="7" spans="1:12">
      <c r="A7" s="18" t="s">
        <v>44</v>
      </c>
      <c r="B7" s="18" t="s">
        <v>45</v>
      </c>
      <c r="C7" s="18" t="s">
        <v>46</v>
      </c>
      <c r="D7" s="18" t="s">
        <v>56</v>
      </c>
      <c r="E7" s="18" t="s">
        <v>48</v>
      </c>
      <c r="F7" s="18" t="s">
        <v>49</v>
      </c>
      <c r="G7" s="18" t="s">
        <v>50</v>
      </c>
      <c r="H7" s="18" t="s">
        <v>51</v>
      </c>
      <c r="I7" s="18" t="s">
        <v>54</v>
      </c>
      <c r="J7" s="18" t="s">
        <v>53</v>
      </c>
      <c r="K7" s="20">
        <v>225</v>
      </c>
      <c r="L7" s="20">
        <v>5</v>
      </c>
    </row>
    <row r="8" spans="1:12">
      <c r="A8" s="18" t="s">
        <v>44</v>
      </c>
      <c r="B8" s="18" t="s">
        <v>45</v>
      </c>
      <c r="C8" s="18" t="s">
        <v>46</v>
      </c>
      <c r="D8" s="18" t="s">
        <v>57</v>
      </c>
      <c r="E8" s="18" t="s">
        <v>48</v>
      </c>
      <c r="F8" s="18" t="s">
        <v>49</v>
      </c>
      <c r="G8" s="18" t="s">
        <v>50</v>
      </c>
      <c r="H8" s="18" t="s">
        <v>51</v>
      </c>
      <c r="I8" s="18" t="s">
        <v>52</v>
      </c>
      <c r="J8" s="18" t="s">
        <v>53</v>
      </c>
      <c r="K8" s="20">
        <v>1952</v>
      </c>
      <c r="L8" s="20">
        <v>49</v>
      </c>
    </row>
    <row r="9" spans="1:12">
      <c r="A9" s="18" t="s">
        <v>44</v>
      </c>
      <c r="B9" s="18" t="s">
        <v>45</v>
      </c>
      <c r="C9" s="18" t="s">
        <v>46</v>
      </c>
      <c r="D9" s="18" t="s">
        <v>57</v>
      </c>
      <c r="E9" s="18" t="s">
        <v>48</v>
      </c>
      <c r="F9" s="18" t="s">
        <v>49</v>
      </c>
      <c r="G9" s="18" t="s">
        <v>50</v>
      </c>
      <c r="H9" s="18" t="s">
        <v>51</v>
      </c>
      <c r="I9" s="18" t="s">
        <v>54</v>
      </c>
      <c r="J9" s="18" t="s">
        <v>53</v>
      </c>
      <c r="K9" s="20">
        <v>225</v>
      </c>
      <c r="L9" s="20">
        <v>5</v>
      </c>
    </row>
    <row r="10" spans="1:12">
      <c r="A10" s="18" t="s">
        <v>44</v>
      </c>
      <c r="B10" s="18" t="s">
        <v>45</v>
      </c>
      <c r="C10" s="18" t="s">
        <v>46</v>
      </c>
      <c r="D10" s="18" t="s">
        <v>58</v>
      </c>
      <c r="E10" s="18" t="s">
        <v>48</v>
      </c>
      <c r="F10" s="18" t="s">
        <v>49</v>
      </c>
      <c r="G10" s="18" t="s">
        <v>50</v>
      </c>
      <c r="H10" s="18" t="s">
        <v>51</v>
      </c>
      <c r="I10" s="18" t="s">
        <v>52</v>
      </c>
      <c r="J10" s="18" t="s">
        <v>53</v>
      </c>
      <c r="K10" s="20">
        <v>1952</v>
      </c>
      <c r="L10" s="20">
        <v>49</v>
      </c>
    </row>
    <row r="11" spans="1:12">
      <c r="A11" s="18" t="s">
        <v>44</v>
      </c>
      <c r="B11" s="18" t="s">
        <v>45</v>
      </c>
      <c r="C11" s="18" t="s">
        <v>46</v>
      </c>
      <c r="D11" s="18" t="s">
        <v>58</v>
      </c>
      <c r="E11" s="18" t="s">
        <v>48</v>
      </c>
      <c r="F11" s="18" t="s">
        <v>49</v>
      </c>
      <c r="G11" s="18" t="s">
        <v>50</v>
      </c>
      <c r="H11" s="18" t="s">
        <v>51</v>
      </c>
      <c r="I11" s="18" t="s">
        <v>54</v>
      </c>
      <c r="J11" s="18" t="s">
        <v>53</v>
      </c>
      <c r="K11" s="20">
        <v>225</v>
      </c>
      <c r="L11" s="20">
        <v>5</v>
      </c>
    </row>
    <row r="12" spans="1:12">
      <c r="A12" s="18" t="s">
        <v>44</v>
      </c>
      <c r="B12" s="18" t="s">
        <v>45</v>
      </c>
      <c r="C12" s="18" t="s">
        <v>46</v>
      </c>
      <c r="D12" s="18" t="s">
        <v>59</v>
      </c>
      <c r="E12" s="18" t="s">
        <v>48</v>
      </c>
      <c r="F12" s="18" t="s">
        <v>49</v>
      </c>
      <c r="G12" s="18" t="s">
        <v>50</v>
      </c>
      <c r="H12" s="18" t="s">
        <v>51</v>
      </c>
      <c r="I12" s="18" t="s">
        <v>52</v>
      </c>
      <c r="J12" s="18" t="s">
        <v>53</v>
      </c>
      <c r="K12" s="20">
        <v>1952</v>
      </c>
      <c r="L12" s="20">
        <v>49</v>
      </c>
    </row>
    <row r="13" spans="1:12">
      <c r="A13" s="18" t="s">
        <v>44</v>
      </c>
      <c r="B13" s="18" t="s">
        <v>45</v>
      </c>
      <c r="C13" s="18" t="s">
        <v>46</v>
      </c>
      <c r="D13" s="18" t="s">
        <v>59</v>
      </c>
      <c r="E13" s="18" t="s">
        <v>48</v>
      </c>
      <c r="F13" s="18" t="s">
        <v>49</v>
      </c>
      <c r="G13" s="18" t="s">
        <v>50</v>
      </c>
      <c r="H13" s="18" t="s">
        <v>51</v>
      </c>
      <c r="I13" s="18" t="s">
        <v>54</v>
      </c>
      <c r="J13" s="18" t="s">
        <v>53</v>
      </c>
      <c r="K13" s="20">
        <v>225</v>
      </c>
      <c r="L13" s="20">
        <v>5</v>
      </c>
    </row>
    <row r="14" spans="1:12">
      <c r="A14" s="18" t="s">
        <v>44</v>
      </c>
      <c r="B14" s="18" t="s">
        <v>45</v>
      </c>
      <c r="C14" s="18" t="s">
        <v>46</v>
      </c>
      <c r="D14" s="18" t="s">
        <v>60</v>
      </c>
      <c r="E14" s="18" t="s">
        <v>48</v>
      </c>
      <c r="F14" s="18" t="s">
        <v>49</v>
      </c>
      <c r="G14" s="18" t="s">
        <v>50</v>
      </c>
      <c r="H14" s="18" t="s">
        <v>51</v>
      </c>
      <c r="I14" s="18" t="s">
        <v>52</v>
      </c>
      <c r="J14" s="18" t="s">
        <v>53</v>
      </c>
      <c r="K14" s="20">
        <v>1952</v>
      </c>
      <c r="L14" s="20">
        <v>49</v>
      </c>
    </row>
    <row r="15" spans="1:12">
      <c r="A15" s="18" t="s">
        <v>44</v>
      </c>
      <c r="B15" s="18" t="s">
        <v>45</v>
      </c>
      <c r="C15" s="18" t="s">
        <v>46</v>
      </c>
      <c r="D15" s="18" t="s">
        <v>60</v>
      </c>
      <c r="E15" s="18" t="s">
        <v>48</v>
      </c>
      <c r="F15" s="18" t="s">
        <v>49</v>
      </c>
      <c r="G15" s="18" t="s">
        <v>50</v>
      </c>
      <c r="H15" s="18" t="s">
        <v>51</v>
      </c>
      <c r="I15" s="18" t="s">
        <v>54</v>
      </c>
      <c r="J15" s="18" t="s">
        <v>53</v>
      </c>
      <c r="K15" s="20">
        <v>225</v>
      </c>
      <c r="L15" s="20">
        <v>5</v>
      </c>
    </row>
    <row r="16" spans="1:12">
      <c r="A16" s="18" t="s">
        <v>44</v>
      </c>
      <c r="B16" s="18" t="s">
        <v>45</v>
      </c>
      <c r="C16" s="18" t="s">
        <v>46</v>
      </c>
      <c r="D16" s="18" t="s">
        <v>61</v>
      </c>
      <c r="E16" s="18" t="s">
        <v>48</v>
      </c>
      <c r="F16" s="18" t="s">
        <v>49</v>
      </c>
      <c r="G16" s="18" t="s">
        <v>50</v>
      </c>
      <c r="H16" s="18" t="s">
        <v>51</v>
      </c>
      <c r="I16" s="18" t="s">
        <v>52</v>
      </c>
      <c r="J16" s="18" t="s">
        <v>53</v>
      </c>
      <c r="K16" s="20">
        <v>1952</v>
      </c>
      <c r="L16" s="20">
        <v>49</v>
      </c>
    </row>
    <row r="17" spans="1:12">
      <c r="A17" s="18" t="s">
        <v>44</v>
      </c>
      <c r="B17" s="18" t="s">
        <v>45</v>
      </c>
      <c r="C17" s="18" t="s">
        <v>46</v>
      </c>
      <c r="D17" s="18" t="s">
        <v>61</v>
      </c>
      <c r="E17" s="18" t="s">
        <v>48</v>
      </c>
      <c r="F17" s="18" t="s">
        <v>49</v>
      </c>
      <c r="G17" s="18" t="s">
        <v>50</v>
      </c>
      <c r="H17" s="18" t="s">
        <v>51</v>
      </c>
      <c r="I17" s="18" t="s">
        <v>54</v>
      </c>
      <c r="J17" s="18" t="s">
        <v>53</v>
      </c>
      <c r="K17" s="20">
        <v>225</v>
      </c>
      <c r="L17" s="20">
        <v>5</v>
      </c>
    </row>
    <row r="18" spans="1:12">
      <c r="A18" s="18" t="s">
        <v>44</v>
      </c>
      <c r="B18" s="18" t="s">
        <v>45</v>
      </c>
      <c r="C18" s="18" t="s">
        <v>46</v>
      </c>
      <c r="D18" s="18" t="s">
        <v>62</v>
      </c>
      <c r="E18" s="18" t="s">
        <v>48</v>
      </c>
      <c r="F18" s="18" t="s">
        <v>49</v>
      </c>
      <c r="G18" s="18" t="s">
        <v>50</v>
      </c>
      <c r="H18" s="18" t="s">
        <v>51</v>
      </c>
      <c r="I18" s="18" t="s">
        <v>52</v>
      </c>
      <c r="J18" s="18" t="s">
        <v>53</v>
      </c>
      <c r="K18" s="20">
        <v>1955</v>
      </c>
      <c r="L18" s="20">
        <v>49</v>
      </c>
    </row>
    <row r="19" spans="1:12">
      <c r="A19" s="18" t="s">
        <v>44</v>
      </c>
      <c r="B19" s="18" t="s">
        <v>45</v>
      </c>
      <c r="C19" s="18" t="s">
        <v>46</v>
      </c>
      <c r="D19" s="18" t="s">
        <v>62</v>
      </c>
      <c r="E19" s="18" t="s">
        <v>48</v>
      </c>
      <c r="F19" s="18" t="s">
        <v>49</v>
      </c>
      <c r="G19" s="18" t="s">
        <v>50</v>
      </c>
      <c r="H19" s="18" t="s">
        <v>51</v>
      </c>
      <c r="I19" s="18" t="s">
        <v>54</v>
      </c>
      <c r="J19" s="18" t="s">
        <v>53</v>
      </c>
      <c r="K19" s="20">
        <v>225</v>
      </c>
      <c r="L19" s="20">
        <v>5</v>
      </c>
    </row>
    <row r="20" spans="1:12">
      <c r="A20" s="18" t="s">
        <v>44</v>
      </c>
      <c r="B20" s="18" t="s">
        <v>45</v>
      </c>
      <c r="C20" s="18" t="s">
        <v>46</v>
      </c>
      <c r="D20" s="18" t="s">
        <v>63</v>
      </c>
      <c r="E20" s="18" t="s">
        <v>48</v>
      </c>
      <c r="F20" s="18" t="s">
        <v>49</v>
      </c>
      <c r="G20" s="18" t="s">
        <v>50</v>
      </c>
      <c r="H20" s="18" t="s">
        <v>51</v>
      </c>
      <c r="I20" s="18" t="s">
        <v>52</v>
      </c>
      <c r="J20" s="18" t="s">
        <v>53</v>
      </c>
      <c r="K20" s="20">
        <v>1955</v>
      </c>
      <c r="L20" s="20">
        <v>49</v>
      </c>
    </row>
    <row r="21" spans="1:12">
      <c r="A21" s="18" t="s">
        <v>44</v>
      </c>
      <c r="B21" s="18" t="s">
        <v>45</v>
      </c>
      <c r="C21" s="18" t="s">
        <v>46</v>
      </c>
      <c r="D21" s="18" t="s">
        <v>63</v>
      </c>
      <c r="E21" s="18" t="s">
        <v>48</v>
      </c>
      <c r="F21" s="18" t="s">
        <v>49</v>
      </c>
      <c r="G21" s="18" t="s">
        <v>50</v>
      </c>
      <c r="H21" s="18" t="s">
        <v>51</v>
      </c>
      <c r="I21" s="18" t="s">
        <v>54</v>
      </c>
      <c r="J21" s="18" t="s">
        <v>53</v>
      </c>
      <c r="K21" s="20">
        <v>225</v>
      </c>
      <c r="L21" s="20">
        <v>5</v>
      </c>
    </row>
    <row r="22" spans="1:12">
      <c r="A22" s="18" t="s">
        <v>44</v>
      </c>
      <c r="B22" s="18" t="s">
        <v>45</v>
      </c>
      <c r="C22" s="18" t="s">
        <v>46</v>
      </c>
      <c r="D22" s="18" t="s">
        <v>64</v>
      </c>
      <c r="E22" s="18" t="s">
        <v>48</v>
      </c>
      <c r="F22" s="18" t="s">
        <v>49</v>
      </c>
      <c r="G22" s="18" t="s">
        <v>50</v>
      </c>
      <c r="H22" s="18" t="s">
        <v>51</v>
      </c>
      <c r="I22" s="18" t="s">
        <v>52</v>
      </c>
      <c r="J22" s="18" t="s">
        <v>53</v>
      </c>
      <c r="K22" s="20">
        <v>1955</v>
      </c>
      <c r="L22" s="20">
        <v>49</v>
      </c>
    </row>
    <row r="23" spans="1:12">
      <c r="A23" s="18" t="s">
        <v>44</v>
      </c>
      <c r="B23" s="18" t="s">
        <v>45</v>
      </c>
      <c r="C23" s="18" t="s">
        <v>46</v>
      </c>
      <c r="D23" s="18" t="s">
        <v>64</v>
      </c>
      <c r="E23" s="18" t="s">
        <v>48</v>
      </c>
      <c r="F23" s="18" t="s">
        <v>49</v>
      </c>
      <c r="G23" s="18" t="s">
        <v>50</v>
      </c>
      <c r="H23" s="18" t="s">
        <v>51</v>
      </c>
      <c r="I23" s="18" t="s">
        <v>54</v>
      </c>
      <c r="J23" s="18" t="s">
        <v>53</v>
      </c>
      <c r="K23" s="20">
        <v>225</v>
      </c>
      <c r="L23" s="20">
        <v>5</v>
      </c>
    </row>
    <row r="24" spans="1:12">
      <c r="A24" s="18" t="s">
        <v>44</v>
      </c>
      <c r="B24" s="18" t="s">
        <v>45</v>
      </c>
      <c r="C24" s="18" t="s">
        <v>46</v>
      </c>
      <c r="D24" s="18" t="s">
        <v>65</v>
      </c>
      <c r="E24" s="18" t="s">
        <v>48</v>
      </c>
      <c r="F24" s="18" t="s">
        <v>49</v>
      </c>
      <c r="G24" s="18" t="s">
        <v>50</v>
      </c>
      <c r="H24" s="18" t="s">
        <v>51</v>
      </c>
      <c r="I24" s="18" t="s">
        <v>52</v>
      </c>
      <c r="J24" s="18" t="s">
        <v>53</v>
      </c>
      <c r="K24" s="20">
        <v>1955</v>
      </c>
      <c r="L24" s="20">
        <v>49</v>
      </c>
    </row>
    <row r="25" spans="1:12">
      <c r="A25" s="18" t="s">
        <v>44</v>
      </c>
      <c r="B25" s="18" t="s">
        <v>45</v>
      </c>
      <c r="C25" s="18" t="s">
        <v>46</v>
      </c>
      <c r="D25" s="18" t="s">
        <v>65</v>
      </c>
      <c r="E25" s="18" t="s">
        <v>48</v>
      </c>
      <c r="F25" s="18" t="s">
        <v>49</v>
      </c>
      <c r="G25" s="18" t="s">
        <v>50</v>
      </c>
      <c r="H25" s="18" t="s">
        <v>51</v>
      </c>
      <c r="I25" s="18" t="s">
        <v>54</v>
      </c>
      <c r="J25" s="18" t="s">
        <v>53</v>
      </c>
      <c r="K25" s="20">
        <v>225</v>
      </c>
      <c r="L25" s="20">
        <v>5</v>
      </c>
    </row>
    <row r="26" spans="1:12">
      <c r="A26" s="18" t="s">
        <v>44</v>
      </c>
      <c r="B26" s="18" t="s">
        <v>45</v>
      </c>
      <c r="C26" s="18" t="s">
        <v>46</v>
      </c>
      <c r="D26" s="18" t="s">
        <v>66</v>
      </c>
      <c r="E26" s="18" t="s">
        <v>48</v>
      </c>
      <c r="F26" s="18" t="s">
        <v>49</v>
      </c>
      <c r="G26" s="18" t="s">
        <v>50</v>
      </c>
      <c r="H26" s="18" t="s">
        <v>51</v>
      </c>
      <c r="I26" s="18" t="s">
        <v>52</v>
      </c>
      <c r="J26" s="18" t="s">
        <v>53</v>
      </c>
      <c r="K26" s="20">
        <v>1955</v>
      </c>
      <c r="L26" s="20">
        <v>49</v>
      </c>
    </row>
    <row r="27" spans="1:12">
      <c r="A27" s="18" t="s">
        <v>44</v>
      </c>
      <c r="B27" s="18" t="s">
        <v>45</v>
      </c>
      <c r="C27" s="18" t="s">
        <v>46</v>
      </c>
      <c r="D27" s="18" t="s">
        <v>66</v>
      </c>
      <c r="E27" s="18" t="s">
        <v>48</v>
      </c>
      <c r="F27" s="18" t="s">
        <v>49</v>
      </c>
      <c r="G27" s="18" t="s">
        <v>50</v>
      </c>
      <c r="H27" s="18" t="s">
        <v>51</v>
      </c>
      <c r="I27" s="18" t="s">
        <v>54</v>
      </c>
      <c r="J27" s="18" t="s">
        <v>53</v>
      </c>
      <c r="K27" s="20">
        <v>225</v>
      </c>
      <c r="L27" s="20">
        <v>5</v>
      </c>
    </row>
    <row r="28" spans="1:12">
      <c r="A28" s="18" t="s">
        <v>44</v>
      </c>
      <c r="B28" s="18" t="s">
        <v>45</v>
      </c>
      <c r="C28" s="18" t="s">
        <v>46</v>
      </c>
      <c r="D28" s="18" t="s">
        <v>67</v>
      </c>
      <c r="E28" s="18" t="s">
        <v>48</v>
      </c>
      <c r="F28" s="18" t="s">
        <v>49</v>
      </c>
      <c r="G28" s="18" t="s">
        <v>50</v>
      </c>
      <c r="H28" s="18" t="s">
        <v>51</v>
      </c>
      <c r="I28" s="18" t="s">
        <v>52</v>
      </c>
      <c r="J28" s="18" t="s">
        <v>53</v>
      </c>
      <c r="K28" s="20">
        <v>1955</v>
      </c>
      <c r="L28" s="20">
        <v>49</v>
      </c>
    </row>
    <row r="29" spans="1:12">
      <c r="A29" s="18" t="s">
        <v>44</v>
      </c>
      <c r="B29" s="18" t="s">
        <v>45</v>
      </c>
      <c r="C29" s="18" t="s">
        <v>46</v>
      </c>
      <c r="D29" s="18" t="s">
        <v>67</v>
      </c>
      <c r="E29" s="18" t="s">
        <v>48</v>
      </c>
      <c r="F29" s="18" t="s">
        <v>49</v>
      </c>
      <c r="G29" s="18" t="s">
        <v>50</v>
      </c>
      <c r="H29" s="18" t="s">
        <v>51</v>
      </c>
      <c r="I29" s="18" t="s">
        <v>54</v>
      </c>
      <c r="J29" s="18" t="s">
        <v>53</v>
      </c>
      <c r="K29" s="20">
        <v>225</v>
      </c>
      <c r="L29" s="20">
        <v>5</v>
      </c>
    </row>
    <row r="30" spans="1:12">
      <c r="A30" s="18" t="s">
        <v>44</v>
      </c>
      <c r="B30" s="18" t="s">
        <v>45</v>
      </c>
      <c r="C30" s="18" t="s">
        <v>46</v>
      </c>
      <c r="D30" s="18" t="s">
        <v>68</v>
      </c>
      <c r="E30" s="18" t="s">
        <v>48</v>
      </c>
      <c r="F30" s="18" t="s">
        <v>49</v>
      </c>
      <c r="G30" s="18" t="s">
        <v>50</v>
      </c>
      <c r="H30" s="18" t="s">
        <v>51</v>
      </c>
      <c r="I30" s="18" t="s">
        <v>52</v>
      </c>
      <c r="J30" s="18" t="s">
        <v>53</v>
      </c>
      <c r="K30" s="20">
        <v>1955</v>
      </c>
      <c r="L30" s="20">
        <v>49</v>
      </c>
    </row>
    <row r="31" spans="1:12">
      <c r="A31" s="18" t="s">
        <v>44</v>
      </c>
      <c r="B31" s="18" t="s">
        <v>45</v>
      </c>
      <c r="C31" s="18" t="s">
        <v>46</v>
      </c>
      <c r="D31" s="18" t="s">
        <v>68</v>
      </c>
      <c r="E31" s="18" t="s">
        <v>48</v>
      </c>
      <c r="F31" s="18" t="s">
        <v>49</v>
      </c>
      <c r="G31" s="18" t="s">
        <v>50</v>
      </c>
      <c r="H31" s="18" t="s">
        <v>51</v>
      </c>
      <c r="I31" s="18" t="s">
        <v>54</v>
      </c>
      <c r="J31" s="18" t="s">
        <v>53</v>
      </c>
      <c r="K31" s="20">
        <v>225</v>
      </c>
      <c r="L31" s="20">
        <v>5</v>
      </c>
    </row>
    <row r="32" spans="1:12">
      <c r="A32" s="18" t="s">
        <v>44</v>
      </c>
      <c r="B32" s="18" t="s">
        <v>45</v>
      </c>
      <c r="C32" s="18" t="s">
        <v>46</v>
      </c>
      <c r="D32" s="18" t="s">
        <v>69</v>
      </c>
      <c r="E32" s="18" t="s">
        <v>48</v>
      </c>
      <c r="F32" s="18" t="s">
        <v>49</v>
      </c>
      <c r="G32" s="18" t="s">
        <v>50</v>
      </c>
      <c r="H32" s="18" t="s">
        <v>51</v>
      </c>
      <c r="I32" s="18" t="s">
        <v>52</v>
      </c>
      <c r="J32" s="18" t="s">
        <v>53</v>
      </c>
      <c r="K32" s="20">
        <v>1955</v>
      </c>
      <c r="L32" s="20">
        <v>49</v>
      </c>
    </row>
    <row r="33" spans="1:12">
      <c r="A33" s="18" t="s">
        <v>44</v>
      </c>
      <c r="B33" s="18" t="s">
        <v>45</v>
      </c>
      <c r="C33" s="18" t="s">
        <v>46</v>
      </c>
      <c r="D33" s="18" t="s">
        <v>69</v>
      </c>
      <c r="E33" s="18" t="s">
        <v>48</v>
      </c>
      <c r="F33" s="18" t="s">
        <v>49</v>
      </c>
      <c r="G33" s="18" t="s">
        <v>50</v>
      </c>
      <c r="H33" s="18" t="s">
        <v>51</v>
      </c>
      <c r="I33" s="18" t="s">
        <v>54</v>
      </c>
      <c r="J33" s="18" t="s">
        <v>53</v>
      </c>
      <c r="K33" s="20">
        <v>225</v>
      </c>
      <c r="L33" s="20">
        <v>5</v>
      </c>
    </row>
    <row r="34" spans="1:12">
      <c r="A34" s="18" t="s">
        <v>44</v>
      </c>
      <c r="B34" s="18" t="s">
        <v>45</v>
      </c>
      <c r="C34" s="18" t="s">
        <v>46</v>
      </c>
      <c r="D34" s="18" t="s">
        <v>70</v>
      </c>
      <c r="E34" s="18" t="s">
        <v>48</v>
      </c>
      <c r="F34" s="18" t="s">
        <v>49</v>
      </c>
      <c r="G34" s="18" t="s">
        <v>50</v>
      </c>
      <c r="H34" s="18" t="s">
        <v>51</v>
      </c>
      <c r="I34" s="18" t="s">
        <v>52</v>
      </c>
      <c r="J34" s="18" t="s">
        <v>53</v>
      </c>
      <c r="K34" s="20">
        <v>1955</v>
      </c>
      <c r="L34" s="20">
        <v>49</v>
      </c>
    </row>
    <row r="35" spans="1:12">
      <c r="A35" s="18" t="s">
        <v>44</v>
      </c>
      <c r="B35" s="18" t="s">
        <v>45</v>
      </c>
      <c r="C35" s="18" t="s">
        <v>46</v>
      </c>
      <c r="D35" s="18" t="s">
        <v>70</v>
      </c>
      <c r="E35" s="18" t="s">
        <v>48</v>
      </c>
      <c r="F35" s="18" t="s">
        <v>49</v>
      </c>
      <c r="G35" s="18" t="s">
        <v>50</v>
      </c>
      <c r="H35" s="18" t="s">
        <v>51</v>
      </c>
      <c r="I35" s="18" t="s">
        <v>54</v>
      </c>
      <c r="J35" s="18" t="s">
        <v>53</v>
      </c>
      <c r="K35" s="20">
        <v>225</v>
      </c>
      <c r="L35" s="20">
        <v>5</v>
      </c>
    </row>
    <row r="36" spans="1:12">
      <c r="A36" s="18" t="s">
        <v>44</v>
      </c>
      <c r="B36" s="18" t="s">
        <v>45</v>
      </c>
      <c r="C36" s="18" t="s">
        <v>46</v>
      </c>
      <c r="D36" s="18" t="s">
        <v>71</v>
      </c>
      <c r="E36" s="18" t="s">
        <v>48</v>
      </c>
      <c r="F36" s="18" t="s">
        <v>49</v>
      </c>
      <c r="G36" s="18" t="s">
        <v>50</v>
      </c>
      <c r="H36" s="18" t="s">
        <v>51</v>
      </c>
      <c r="I36" s="18" t="s">
        <v>52</v>
      </c>
      <c r="J36" s="18" t="s">
        <v>53</v>
      </c>
      <c r="K36" s="20">
        <v>1955</v>
      </c>
      <c r="L36" s="20">
        <v>49</v>
      </c>
    </row>
    <row r="37" spans="1:12">
      <c r="A37" s="18" t="s">
        <v>44</v>
      </c>
      <c r="B37" s="18" t="s">
        <v>45</v>
      </c>
      <c r="C37" s="18" t="s">
        <v>46</v>
      </c>
      <c r="D37" s="18" t="s">
        <v>71</v>
      </c>
      <c r="E37" s="18" t="s">
        <v>48</v>
      </c>
      <c r="F37" s="18" t="s">
        <v>49</v>
      </c>
      <c r="G37" s="18" t="s">
        <v>50</v>
      </c>
      <c r="H37" s="18" t="s">
        <v>51</v>
      </c>
      <c r="I37" s="18" t="s">
        <v>54</v>
      </c>
      <c r="J37" s="18" t="s">
        <v>53</v>
      </c>
      <c r="K37" s="20">
        <v>225</v>
      </c>
      <c r="L37" s="20">
        <v>5</v>
      </c>
    </row>
    <row r="38" spans="1:12">
      <c r="A38" s="18" t="s">
        <v>44</v>
      </c>
      <c r="B38" s="18" t="s">
        <v>45</v>
      </c>
      <c r="C38" s="18" t="s">
        <v>46</v>
      </c>
      <c r="D38" s="18" t="s">
        <v>72</v>
      </c>
      <c r="E38" s="18" t="s">
        <v>48</v>
      </c>
      <c r="F38" s="18" t="s">
        <v>49</v>
      </c>
      <c r="G38" s="18" t="s">
        <v>50</v>
      </c>
      <c r="H38" s="18" t="s">
        <v>51</v>
      </c>
      <c r="I38" s="18" t="s">
        <v>52</v>
      </c>
      <c r="J38" s="18" t="s">
        <v>53</v>
      </c>
      <c r="K38" s="20">
        <v>1955</v>
      </c>
      <c r="L38" s="20">
        <v>49</v>
      </c>
    </row>
    <row r="39" spans="1:12">
      <c r="A39" s="18" t="s">
        <v>44</v>
      </c>
      <c r="B39" s="18" t="s">
        <v>45</v>
      </c>
      <c r="C39" s="18" t="s">
        <v>46</v>
      </c>
      <c r="D39" s="18" t="s">
        <v>72</v>
      </c>
      <c r="E39" s="18" t="s">
        <v>48</v>
      </c>
      <c r="F39" s="18" t="s">
        <v>49</v>
      </c>
      <c r="G39" s="18" t="s">
        <v>50</v>
      </c>
      <c r="H39" s="18" t="s">
        <v>51</v>
      </c>
      <c r="I39" s="18" t="s">
        <v>54</v>
      </c>
      <c r="J39" s="18" t="s">
        <v>53</v>
      </c>
      <c r="K39" s="20">
        <v>225</v>
      </c>
      <c r="L39" s="20">
        <v>5</v>
      </c>
    </row>
    <row r="40" spans="1:12">
      <c r="A40" s="18" t="s">
        <v>44</v>
      </c>
      <c r="B40" s="18" t="s">
        <v>45</v>
      </c>
      <c r="C40" s="18" t="s">
        <v>46</v>
      </c>
      <c r="D40" s="18" t="s">
        <v>73</v>
      </c>
      <c r="E40" s="18" t="s">
        <v>48</v>
      </c>
      <c r="F40" s="18" t="s">
        <v>49</v>
      </c>
      <c r="G40" s="18" t="s">
        <v>50</v>
      </c>
      <c r="H40" s="18" t="s">
        <v>51</v>
      </c>
      <c r="I40" s="18" t="s">
        <v>52</v>
      </c>
      <c r="J40" s="18" t="s">
        <v>53</v>
      </c>
      <c r="K40" s="20">
        <v>1955</v>
      </c>
      <c r="L40" s="20">
        <v>49</v>
      </c>
    </row>
    <row r="41" spans="1:12">
      <c r="A41" s="18" t="s">
        <v>44</v>
      </c>
      <c r="B41" s="18" t="s">
        <v>45</v>
      </c>
      <c r="C41" s="18" t="s">
        <v>46</v>
      </c>
      <c r="D41" s="18" t="s">
        <v>73</v>
      </c>
      <c r="E41" s="18" t="s">
        <v>48</v>
      </c>
      <c r="F41" s="18" t="s">
        <v>49</v>
      </c>
      <c r="G41" s="18" t="s">
        <v>50</v>
      </c>
      <c r="H41" s="18" t="s">
        <v>51</v>
      </c>
      <c r="I41" s="18" t="s">
        <v>54</v>
      </c>
      <c r="J41" s="18" t="s">
        <v>53</v>
      </c>
      <c r="K41" s="20">
        <v>225</v>
      </c>
      <c r="L41" s="20">
        <v>5</v>
      </c>
    </row>
    <row r="42" spans="1:12">
      <c r="A42" s="18" t="s">
        <v>44</v>
      </c>
      <c r="B42" s="18" t="s">
        <v>45</v>
      </c>
      <c r="C42" s="18" t="s">
        <v>46</v>
      </c>
      <c r="D42" s="18" t="s">
        <v>74</v>
      </c>
      <c r="E42" s="18" t="s">
        <v>48</v>
      </c>
      <c r="F42" s="18" t="s">
        <v>49</v>
      </c>
      <c r="G42" s="18" t="s">
        <v>50</v>
      </c>
      <c r="H42" s="18" t="s">
        <v>51</v>
      </c>
      <c r="I42" s="18" t="s">
        <v>52</v>
      </c>
      <c r="J42" s="18" t="s">
        <v>53</v>
      </c>
      <c r="K42" s="20">
        <v>1955</v>
      </c>
      <c r="L42" s="20">
        <v>49</v>
      </c>
    </row>
    <row r="43" spans="1:12">
      <c r="A43" s="18" t="s">
        <v>44</v>
      </c>
      <c r="B43" s="18" t="s">
        <v>45</v>
      </c>
      <c r="C43" s="18" t="s">
        <v>46</v>
      </c>
      <c r="D43" s="18" t="s">
        <v>74</v>
      </c>
      <c r="E43" s="18" t="s">
        <v>48</v>
      </c>
      <c r="F43" s="18" t="s">
        <v>49</v>
      </c>
      <c r="G43" s="18" t="s">
        <v>50</v>
      </c>
      <c r="H43" s="18" t="s">
        <v>51</v>
      </c>
      <c r="I43" s="18" t="s">
        <v>54</v>
      </c>
      <c r="J43" s="18" t="s">
        <v>53</v>
      </c>
      <c r="K43" s="20">
        <v>225</v>
      </c>
      <c r="L43" s="20">
        <v>5</v>
      </c>
    </row>
    <row r="44" spans="1:12">
      <c r="A44" s="18" t="s">
        <v>44</v>
      </c>
      <c r="B44" s="18" t="s">
        <v>45</v>
      </c>
      <c r="C44" s="18" t="s">
        <v>46</v>
      </c>
      <c r="D44" s="18" t="s">
        <v>75</v>
      </c>
      <c r="E44" s="18" t="s">
        <v>48</v>
      </c>
      <c r="F44" s="18" t="s">
        <v>49</v>
      </c>
      <c r="G44" s="18" t="s">
        <v>50</v>
      </c>
      <c r="H44" s="18" t="s">
        <v>51</v>
      </c>
      <c r="I44" s="18" t="s">
        <v>52</v>
      </c>
      <c r="J44" s="18" t="s">
        <v>53</v>
      </c>
      <c r="K44" s="20">
        <v>1955</v>
      </c>
      <c r="L44" s="20">
        <v>49</v>
      </c>
    </row>
    <row r="45" spans="1:12">
      <c r="A45" s="18" t="s">
        <v>44</v>
      </c>
      <c r="B45" s="18" t="s">
        <v>45</v>
      </c>
      <c r="C45" s="18" t="s">
        <v>46</v>
      </c>
      <c r="D45" s="18" t="s">
        <v>75</v>
      </c>
      <c r="E45" s="18" t="s">
        <v>48</v>
      </c>
      <c r="F45" s="18" t="s">
        <v>49</v>
      </c>
      <c r="G45" s="18" t="s">
        <v>50</v>
      </c>
      <c r="H45" s="18" t="s">
        <v>51</v>
      </c>
      <c r="I45" s="18" t="s">
        <v>54</v>
      </c>
      <c r="J45" s="18" t="s">
        <v>53</v>
      </c>
      <c r="K45" s="20">
        <v>225</v>
      </c>
      <c r="L45" s="20">
        <v>5</v>
      </c>
    </row>
    <row r="46" spans="1:12">
      <c r="A46" s="18" t="s">
        <v>44</v>
      </c>
      <c r="B46" s="18" t="s">
        <v>45</v>
      </c>
      <c r="C46" s="18" t="s">
        <v>46</v>
      </c>
      <c r="D46" s="18" t="s">
        <v>76</v>
      </c>
      <c r="E46" s="18" t="s">
        <v>48</v>
      </c>
      <c r="F46" s="18" t="s">
        <v>49</v>
      </c>
      <c r="G46" s="18" t="s">
        <v>50</v>
      </c>
      <c r="H46" s="18" t="s">
        <v>51</v>
      </c>
      <c r="I46" s="18" t="s">
        <v>52</v>
      </c>
      <c r="J46" s="18" t="s">
        <v>53</v>
      </c>
      <c r="K46" s="20">
        <v>1955</v>
      </c>
      <c r="L46" s="20">
        <v>49</v>
      </c>
    </row>
    <row r="47" spans="1:12">
      <c r="A47" s="18" t="s">
        <v>44</v>
      </c>
      <c r="B47" s="18" t="s">
        <v>45</v>
      </c>
      <c r="C47" s="18" t="s">
        <v>46</v>
      </c>
      <c r="D47" s="18" t="s">
        <v>76</v>
      </c>
      <c r="E47" s="18" t="s">
        <v>48</v>
      </c>
      <c r="F47" s="18" t="s">
        <v>49</v>
      </c>
      <c r="G47" s="18" t="s">
        <v>50</v>
      </c>
      <c r="H47" s="18" t="s">
        <v>51</v>
      </c>
      <c r="I47" s="18" t="s">
        <v>54</v>
      </c>
      <c r="J47" s="18" t="s">
        <v>53</v>
      </c>
      <c r="K47" s="20">
        <v>225</v>
      </c>
      <c r="L47" s="20">
        <v>5</v>
      </c>
    </row>
    <row r="48" spans="1:12">
      <c r="A48" s="18" t="s">
        <v>44</v>
      </c>
      <c r="B48" s="18" t="s">
        <v>45</v>
      </c>
      <c r="C48" s="18" t="s">
        <v>46</v>
      </c>
      <c r="D48" s="18" t="s">
        <v>77</v>
      </c>
      <c r="E48" s="18" t="s">
        <v>48</v>
      </c>
      <c r="F48" s="18" t="s">
        <v>49</v>
      </c>
      <c r="G48" s="18" t="s">
        <v>50</v>
      </c>
      <c r="H48" s="18" t="s">
        <v>51</v>
      </c>
      <c r="I48" s="18" t="s">
        <v>52</v>
      </c>
      <c r="J48" s="18" t="s">
        <v>53</v>
      </c>
      <c r="K48" s="20">
        <v>2417</v>
      </c>
      <c r="L48" s="20">
        <v>61</v>
      </c>
    </row>
    <row r="49" spans="1:12">
      <c r="A49" s="18" t="s">
        <v>44</v>
      </c>
      <c r="B49" s="18" t="s">
        <v>45</v>
      </c>
      <c r="C49" s="18" t="s">
        <v>46</v>
      </c>
      <c r="D49" s="18" t="s">
        <v>77</v>
      </c>
      <c r="E49" s="18" t="s">
        <v>48</v>
      </c>
      <c r="F49" s="18" t="s">
        <v>49</v>
      </c>
      <c r="G49" s="18" t="s">
        <v>50</v>
      </c>
      <c r="H49" s="18" t="s">
        <v>51</v>
      </c>
      <c r="I49" s="18" t="s">
        <v>54</v>
      </c>
      <c r="J49" s="18" t="s">
        <v>53</v>
      </c>
      <c r="K49" s="20">
        <v>225</v>
      </c>
      <c r="L49" s="20">
        <v>5</v>
      </c>
    </row>
    <row r="50" spans="1:12">
      <c r="A50" s="18" t="s">
        <v>44</v>
      </c>
      <c r="B50" s="18" t="s">
        <v>45</v>
      </c>
      <c r="C50" s="18" t="s">
        <v>46</v>
      </c>
      <c r="D50" s="18" t="s">
        <v>78</v>
      </c>
      <c r="E50" s="18" t="s">
        <v>48</v>
      </c>
      <c r="F50" s="18" t="s">
        <v>49</v>
      </c>
      <c r="G50" s="18" t="s">
        <v>50</v>
      </c>
      <c r="H50" s="18" t="s">
        <v>51</v>
      </c>
      <c r="I50" s="18" t="s">
        <v>52</v>
      </c>
      <c r="J50" s="18" t="s">
        <v>53</v>
      </c>
      <c r="K50" s="20">
        <v>2265</v>
      </c>
      <c r="L50" s="20">
        <v>53</v>
      </c>
    </row>
    <row r="51" spans="1:12">
      <c r="A51" s="18" t="s">
        <v>44</v>
      </c>
      <c r="B51" s="18" t="s">
        <v>45</v>
      </c>
      <c r="C51" s="18" t="s">
        <v>46</v>
      </c>
      <c r="D51" s="18" t="s">
        <v>78</v>
      </c>
      <c r="E51" s="18" t="s">
        <v>48</v>
      </c>
      <c r="F51" s="18" t="s">
        <v>49</v>
      </c>
      <c r="G51" s="18" t="s">
        <v>50</v>
      </c>
      <c r="H51" s="18" t="s">
        <v>51</v>
      </c>
      <c r="I51" s="18" t="s">
        <v>54</v>
      </c>
      <c r="J51" s="18" t="s">
        <v>53</v>
      </c>
      <c r="K51" s="20">
        <v>240</v>
      </c>
      <c r="L51" s="20">
        <v>5</v>
      </c>
    </row>
    <row r="52" spans="1:12">
      <c r="A52" s="18" t="s">
        <v>44</v>
      </c>
      <c r="B52" s="18" t="s">
        <v>45</v>
      </c>
      <c r="C52" s="18" t="s">
        <v>46</v>
      </c>
      <c r="D52" s="18" t="s">
        <v>79</v>
      </c>
      <c r="E52" s="18" t="s">
        <v>48</v>
      </c>
      <c r="F52" s="18" t="s">
        <v>49</v>
      </c>
      <c r="G52" s="18" t="s">
        <v>50</v>
      </c>
      <c r="H52" s="18" t="s">
        <v>51</v>
      </c>
      <c r="I52" s="18" t="s">
        <v>52</v>
      </c>
      <c r="J52" s="18" t="s">
        <v>53</v>
      </c>
      <c r="K52" s="20">
        <v>2265</v>
      </c>
      <c r="L52" s="20">
        <v>53</v>
      </c>
    </row>
    <row r="53" spans="1:12">
      <c r="A53" s="18" t="s">
        <v>44</v>
      </c>
      <c r="B53" s="18" t="s">
        <v>45</v>
      </c>
      <c r="C53" s="18" t="s">
        <v>46</v>
      </c>
      <c r="D53" s="18" t="s">
        <v>79</v>
      </c>
      <c r="E53" s="18" t="s">
        <v>48</v>
      </c>
      <c r="F53" s="18" t="s">
        <v>49</v>
      </c>
      <c r="G53" s="18" t="s">
        <v>50</v>
      </c>
      <c r="H53" s="18" t="s">
        <v>51</v>
      </c>
      <c r="I53" s="18" t="s">
        <v>54</v>
      </c>
      <c r="J53" s="18" t="s">
        <v>53</v>
      </c>
      <c r="K53" s="20">
        <v>240</v>
      </c>
      <c r="L53" s="20">
        <v>5</v>
      </c>
    </row>
    <row r="54" spans="1:12">
      <c r="A54" s="18" t="s">
        <v>44</v>
      </c>
      <c r="B54" s="18" t="s">
        <v>45</v>
      </c>
      <c r="C54" s="18" t="s">
        <v>46</v>
      </c>
      <c r="D54" s="18" t="s">
        <v>80</v>
      </c>
      <c r="E54" s="18" t="s">
        <v>48</v>
      </c>
      <c r="F54" s="18" t="s">
        <v>49</v>
      </c>
      <c r="G54" s="18" t="s">
        <v>50</v>
      </c>
      <c r="H54" s="18" t="s">
        <v>51</v>
      </c>
      <c r="I54" s="18" t="s">
        <v>52</v>
      </c>
      <c r="J54" s="18" t="s">
        <v>53</v>
      </c>
      <c r="K54" s="20">
        <v>2265</v>
      </c>
      <c r="L54" s="20">
        <v>53</v>
      </c>
    </row>
    <row r="55" spans="1:12">
      <c r="A55" s="18" t="s">
        <v>44</v>
      </c>
      <c r="B55" s="18" t="s">
        <v>45</v>
      </c>
      <c r="C55" s="18" t="s">
        <v>46</v>
      </c>
      <c r="D55" s="18" t="s">
        <v>80</v>
      </c>
      <c r="E55" s="18" t="s">
        <v>48</v>
      </c>
      <c r="F55" s="18" t="s">
        <v>49</v>
      </c>
      <c r="G55" s="18" t="s">
        <v>50</v>
      </c>
      <c r="H55" s="18" t="s">
        <v>51</v>
      </c>
      <c r="I55" s="18" t="s">
        <v>54</v>
      </c>
      <c r="J55" s="18" t="s">
        <v>53</v>
      </c>
      <c r="K55" s="20">
        <v>240</v>
      </c>
      <c r="L55" s="20">
        <v>5</v>
      </c>
    </row>
    <row r="56" spans="1:12">
      <c r="A56" s="18" t="s">
        <v>44</v>
      </c>
      <c r="B56" s="18" t="s">
        <v>45</v>
      </c>
      <c r="C56" s="18" t="s">
        <v>46</v>
      </c>
      <c r="D56" s="18" t="s">
        <v>81</v>
      </c>
      <c r="E56" s="18" t="s">
        <v>48</v>
      </c>
      <c r="F56" s="18" t="s">
        <v>49</v>
      </c>
      <c r="G56" s="18" t="s">
        <v>50</v>
      </c>
      <c r="H56" s="18" t="s">
        <v>51</v>
      </c>
      <c r="I56" s="18" t="s">
        <v>52</v>
      </c>
      <c r="J56" s="18" t="s">
        <v>53</v>
      </c>
      <c r="K56" s="20">
        <v>2265</v>
      </c>
      <c r="L56" s="20">
        <v>53</v>
      </c>
    </row>
    <row r="57" spans="1:12">
      <c r="A57" s="18" t="s">
        <v>44</v>
      </c>
      <c r="B57" s="18" t="s">
        <v>45</v>
      </c>
      <c r="C57" s="18" t="s">
        <v>46</v>
      </c>
      <c r="D57" s="18" t="s">
        <v>81</v>
      </c>
      <c r="E57" s="18" t="s">
        <v>48</v>
      </c>
      <c r="F57" s="18" t="s">
        <v>49</v>
      </c>
      <c r="G57" s="18" t="s">
        <v>50</v>
      </c>
      <c r="H57" s="18" t="s">
        <v>51</v>
      </c>
      <c r="I57" s="18" t="s">
        <v>54</v>
      </c>
      <c r="J57" s="18" t="s">
        <v>53</v>
      </c>
      <c r="K57" s="20">
        <v>240</v>
      </c>
      <c r="L57" s="20">
        <v>5</v>
      </c>
    </row>
    <row r="58" spans="1:12">
      <c r="A58" s="18" t="s">
        <v>44</v>
      </c>
      <c r="B58" s="18" t="s">
        <v>45</v>
      </c>
      <c r="C58" s="18" t="s">
        <v>46</v>
      </c>
      <c r="D58" s="18" t="s">
        <v>82</v>
      </c>
      <c r="E58" s="18" t="s">
        <v>48</v>
      </c>
      <c r="F58" s="18" t="s">
        <v>49</v>
      </c>
      <c r="G58" s="18" t="s">
        <v>50</v>
      </c>
      <c r="H58" s="18" t="s">
        <v>51</v>
      </c>
      <c r="I58" s="18" t="s">
        <v>52</v>
      </c>
      <c r="J58" s="18" t="s">
        <v>53</v>
      </c>
      <c r="K58" s="20">
        <v>2265</v>
      </c>
      <c r="L58" s="20">
        <v>53</v>
      </c>
    </row>
    <row r="59" spans="1:12">
      <c r="A59" s="18" t="s">
        <v>44</v>
      </c>
      <c r="B59" s="18" t="s">
        <v>45</v>
      </c>
      <c r="C59" s="18" t="s">
        <v>46</v>
      </c>
      <c r="D59" s="18" t="s">
        <v>82</v>
      </c>
      <c r="E59" s="18" t="s">
        <v>48</v>
      </c>
      <c r="F59" s="18" t="s">
        <v>49</v>
      </c>
      <c r="G59" s="18" t="s">
        <v>50</v>
      </c>
      <c r="H59" s="18" t="s">
        <v>51</v>
      </c>
      <c r="I59" s="18" t="s">
        <v>54</v>
      </c>
      <c r="J59" s="18" t="s">
        <v>53</v>
      </c>
      <c r="K59" s="20">
        <v>240</v>
      </c>
      <c r="L59" s="20">
        <v>5</v>
      </c>
    </row>
    <row r="60" spans="1:12">
      <c r="A60" s="18" t="s">
        <v>44</v>
      </c>
      <c r="B60" s="18" t="s">
        <v>45</v>
      </c>
      <c r="C60" s="18" t="s">
        <v>46</v>
      </c>
      <c r="D60" s="18" t="s">
        <v>83</v>
      </c>
      <c r="E60" s="18" t="s">
        <v>48</v>
      </c>
      <c r="F60" s="18" t="s">
        <v>49</v>
      </c>
      <c r="G60" s="18" t="s">
        <v>50</v>
      </c>
      <c r="H60" s="18" t="s">
        <v>51</v>
      </c>
      <c r="I60" s="18" t="s">
        <v>52</v>
      </c>
      <c r="J60" s="18" t="s">
        <v>53</v>
      </c>
      <c r="K60" s="20">
        <v>2265</v>
      </c>
      <c r="L60" s="20">
        <v>53</v>
      </c>
    </row>
    <row r="61" spans="1:12">
      <c r="A61" s="18" t="s">
        <v>44</v>
      </c>
      <c r="B61" s="18" t="s">
        <v>45</v>
      </c>
      <c r="C61" s="18" t="s">
        <v>46</v>
      </c>
      <c r="D61" s="18" t="s">
        <v>83</v>
      </c>
      <c r="E61" s="18" t="s">
        <v>48</v>
      </c>
      <c r="F61" s="18" t="s">
        <v>49</v>
      </c>
      <c r="G61" s="18" t="s">
        <v>50</v>
      </c>
      <c r="H61" s="18" t="s">
        <v>51</v>
      </c>
      <c r="I61" s="18" t="s">
        <v>54</v>
      </c>
      <c r="J61" s="18" t="s">
        <v>53</v>
      </c>
      <c r="K61" s="20">
        <v>240</v>
      </c>
      <c r="L61" s="20">
        <v>5</v>
      </c>
    </row>
    <row r="62" spans="1:12">
      <c r="A62" s="18" t="s">
        <v>44</v>
      </c>
      <c r="B62" s="18" t="s">
        <v>45</v>
      </c>
      <c r="C62" s="18" t="s">
        <v>46</v>
      </c>
      <c r="D62" s="18" t="s">
        <v>84</v>
      </c>
      <c r="E62" s="18" t="s">
        <v>48</v>
      </c>
      <c r="F62" s="18" t="s">
        <v>49</v>
      </c>
      <c r="G62" s="18" t="s">
        <v>50</v>
      </c>
      <c r="H62" s="18" t="s">
        <v>51</v>
      </c>
      <c r="I62" s="18" t="s">
        <v>52</v>
      </c>
      <c r="J62" s="18" t="s">
        <v>53</v>
      </c>
      <c r="K62" s="20">
        <v>2265</v>
      </c>
      <c r="L62" s="20">
        <v>53</v>
      </c>
    </row>
    <row r="63" spans="1:12">
      <c r="A63" s="18" t="s">
        <v>44</v>
      </c>
      <c r="B63" s="18" t="s">
        <v>45</v>
      </c>
      <c r="C63" s="18" t="s">
        <v>46</v>
      </c>
      <c r="D63" s="18" t="s">
        <v>84</v>
      </c>
      <c r="E63" s="18" t="s">
        <v>48</v>
      </c>
      <c r="F63" s="18" t="s">
        <v>49</v>
      </c>
      <c r="G63" s="18" t="s">
        <v>50</v>
      </c>
      <c r="H63" s="18" t="s">
        <v>51</v>
      </c>
      <c r="I63" s="18" t="s">
        <v>54</v>
      </c>
      <c r="J63" s="18" t="s">
        <v>53</v>
      </c>
      <c r="K63" s="20">
        <v>240</v>
      </c>
      <c r="L63" s="20">
        <v>5</v>
      </c>
    </row>
    <row r="64" spans="1:12">
      <c r="A64" s="18" t="s">
        <v>85</v>
      </c>
      <c r="B64" s="18" t="s">
        <v>86</v>
      </c>
      <c r="C64" s="18" t="s">
        <v>87</v>
      </c>
      <c r="D64" s="18" t="s">
        <v>88</v>
      </c>
      <c r="E64" s="18" t="s">
        <v>89</v>
      </c>
      <c r="F64" s="18" t="s">
        <v>90</v>
      </c>
      <c r="G64" s="18" t="s">
        <v>50</v>
      </c>
      <c r="H64" s="18" t="s">
        <v>51</v>
      </c>
      <c r="I64" s="18" t="s">
        <v>52</v>
      </c>
      <c r="J64" s="18" t="s">
        <v>53</v>
      </c>
      <c r="K64" s="20">
        <v>1908</v>
      </c>
      <c r="L64" s="20">
        <v>66</v>
      </c>
    </row>
    <row r="65" spans="1:12">
      <c r="A65" s="18" t="s">
        <v>85</v>
      </c>
      <c r="B65" s="18" t="s">
        <v>86</v>
      </c>
      <c r="C65" s="18" t="s">
        <v>87</v>
      </c>
      <c r="D65" s="18" t="s">
        <v>88</v>
      </c>
      <c r="E65" s="18" t="s">
        <v>89</v>
      </c>
      <c r="F65" s="18" t="s">
        <v>90</v>
      </c>
      <c r="G65" s="18" t="s">
        <v>50</v>
      </c>
      <c r="H65" s="18" t="s">
        <v>51</v>
      </c>
      <c r="I65" s="18" t="s">
        <v>54</v>
      </c>
      <c r="J65" s="18" t="s">
        <v>53</v>
      </c>
      <c r="K65" s="20">
        <v>396</v>
      </c>
      <c r="L65" s="20">
        <v>9</v>
      </c>
    </row>
    <row r="66" spans="1:12">
      <c r="A66" s="18" t="s">
        <v>85</v>
      </c>
      <c r="B66" s="18" t="s">
        <v>86</v>
      </c>
      <c r="C66" s="18" t="s">
        <v>87</v>
      </c>
      <c r="D66" s="18" t="s">
        <v>91</v>
      </c>
      <c r="E66" s="18" t="s">
        <v>89</v>
      </c>
      <c r="F66" s="18" t="s">
        <v>90</v>
      </c>
      <c r="G66" s="18" t="s">
        <v>50</v>
      </c>
      <c r="H66" s="18" t="s">
        <v>51</v>
      </c>
      <c r="I66" s="18" t="s">
        <v>52</v>
      </c>
      <c r="J66" s="18" t="s">
        <v>53</v>
      </c>
      <c r="K66" s="20">
        <v>1316</v>
      </c>
      <c r="L66" s="20">
        <v>58</v>
      </c>
    </row>
    <row r="67" spans="1:12">
      <c r="A67" s="18" t="s">
        <v>85</v>
      </c>
      <c r="B67" s="18" t="s">
        <v>86</v>
      </c>
      <c r="C67" s="18" t="s">
        <v>87</v>
      </c>
      <c r="D67" s="18" t="s">
        <v>91</v>
      </c>
      <c r="E67" s="18" t="s">
        <v>89</v>
      </c>
      <c r="F67" s="18" t="s">
        <v>90</v>
      </c>
      <c r="G67" s="18" t="s">
        <v>50</v>
      </c>
      <c r="H67" s="18" t="s">
        <v>51</v>
      </c>
      <c r="I67" s="18" t="s">
        <v>54</v>
      </c>
      <c r="J67" s="18" t="s">
        <v>53</v>
      </c>
      <c r="K67" s="20">
        <v>440</v>
      </c>
      <c r="L67" s="20">
        <v>10</v>
      </c>
    </row>
    <row r="68" spans="1:12">
      <c r="A68" s="18" t="s">
        <v>85</v>
      </c>
      <c r="B68" s="18" t="s">
        <v>86</v>
      </c>
      <c r="C68" s="18" t="s">
        <v>87</v>
      </c>
      <c r="D68" s="18" t="s">
        <v>92</v>
      </c>
      <c r="E68" s="18" t="s">
        <v>89</v>
      </c>
      <c r="F68" s="18" t="s">
        <v>90</v>
      </c>
      <c r="G68" s="18" t="s">
        <v>50</v>
      </c>
      <c r="H68" s="18" t="s">
        <v>51</v>
      </c>
      <c r="I68" s="18" t="s">
        <v>52</v>
      </c>
      <c r="J68" s="18" t="s">
        <v>53</v>
      </c>
      <c r="K68" s="20">
        <v>2021</v>
      </c>
      <c r="L68" s="20">
        <v>67</v>
      </c>
    </row>
    <row r="69" spans="1:12">
      <c r="A69" s="18" t="s">
        <v>85</v>
      </c>
      <c r="B69" s="18" t="s">
        <v>86</v>
      </c>
      <c r="C69" s="18" t="s">
        <v>87</v>
      </c>
      <c r="D69" s="18" t="s">
        <v>92</v>
      </c>
      <c r="E69" s="18" t="s">
        <v>89</v>
      </c>
      <c r="F69" s="18" t="s">
        <v>90</v>
      </c>
      <c r="G69" s="18" t="s">
        <v>50</v>
      </c>
      <c r="H69" s="18" t="s">
        <v>51</v>
      </c>
      <c r="I69" s="18" t="s">
        <v>54</v>
      </c>
      <c r="J69" s="18" t="s">
        <v>53</v>
      </c>
      <c r="K69" s="20">
        <v>484</v>
      </c>
      <c r="L69" s="20">
        <v>11</v>
      </c>
    </row>
    <row r="70" spans="1:12">
      <c r="A70" s="18" t="s">
        <v>85</v>
      </c>
      <c r="B70" s="18" t="s">
        <v>86</v>
      </c>
      <c r="C70" s="18" t="s">
        <v>87</v>
      </c>
      <c r="D70" s="18" t="s">
        <v>93</v>
      </c>
      <c r="E70" s="18" t="s">
        <v>89</v>
      </c>
      <c r="F70" s="18" t="s">
        <v>90</v>
      </c>
      <c r="G70" s="18" t="s">
        <v>50</v>
      </c>
      <c r="H70" s="18" t="s">
        <v>51</v>
      </c>
      <c r="I70" s="18" t="s">
        <v>52</v>
      </c>
      <c r="J70" s="18" t="s">
        <v>53</v>
      </c>
      <c r="K70" s="20">
        <v>2099</v>
      </c>
      <c r="L70" s="20">
        <v>73</v>
      </c>
    </row>
    <row r="71" spans="1:12">
      <c r="A71" s="18" t="s">
        <v>85</v>
      </c>
      <c r="B71" s="18" t="s">
        <v>86</v>
      </c>
      <c r="C71" s="18" t="s">
        <v>87</v>
      </c>
      <c r="D71" s="18" t="s">
        <v>93</v>
      </c>
      <c r="E71" s="18" t="s">
        <v>89</v>
      </c>
      <c r="F71" s="18" t="s">
        <v>90</v>
      </c>
      <c r="G71" s="18" t="s">
        <v>50</v>
      </c>
      <c r="H71" s="18" t="s">
        <v>51</v>
      </c>
      <c r="I71" s="18" t="s">
        <v>54</v>
      </c>
      <c r="J71" s="18" t="s">
        <v>53</v>
      </c>
      <c r="K71" s="20">
        <v>484</v>
      </c>
      <c r="L71" s="20">
        <v>11</v>
      </c>
    </row>
    <row r="72" spans="1:12">
      <c r="A72" s="18" t="s">
        <v>85</v>
      </c>
      <c r="B72" s="18" t="s">
        <v>86</v>
      </c>
      <c r="C72" s="18" t="s">
        <v>87</v>
      </c>
      <c r="D72" s="18" t="s">
        <v>94</v>
      </c>
      <c r="E72" s="18" t="s">
        <v>89</v>
      </c>
      <c r="F72" s="18" t="s">
        <v>90</v>
      </c>
      <c r="G72" s="18" t="s">
        <v>50</v>
      </c>
      <c r="H72" s="18" t="s">
        <v>51</v>
      </c>
      <c r="I72" s="18" t="s">
        <v>52</v>
      </c>
      <c r="J72" s="18" t="s">
        <v>53</v>
      </c>
      <c r="K72" s="20">
        <v>1992</v>
      </c>
      <c r="L72" s="20">
        <v>68</v>
      </c>
    </row>
    <row r="73" spans="1:12">
      <c r="A73" s="18" t="s">
        <v>85</v>
      </c>
      <c r="B73" s="18" t="s">
        <v>86</v>
      </c>
      <c r="C73" s="18" t="s">
        <v>87</v>
      </c>
      <c r="D73" s="18" t="s">
        <v>94</v>
      </c>
      <c r="E73" s="18" t="s">
        <v>89</v>
      </c>
      <c r="F73" s="18" t="s">
        <v>90</v>
      </c>
      <c r="G73" s="18" t="s">
        <v>50</v>
      </c>
      <c r="H73" s="18" t="s">
        <v>51</v>
      </c>
      <c r="I73" s="18" t="s">
        <v>54</v>
      </c>
      <c r="J73" s="18" t="s">
        <v>53</v>
      </c>
      <c r="K73" s="20">
        <v>484</v>
      </c>
      <c r="L73" s="20">
        <v>11</v>
      </c>
    </row>
    <row r="74" spans="1:12">
      <c r="A74" s="18" t="s">
        <v>85</v>
      </c>
      <c r="B74" s="18" t="s">
        <v>86</v>
      </c>
      <c r="C74" s="18" t="s">
        <v>87</v>
      </c>
      <c r="D74" s="18" t="s">
        <v>95</v>
      </c>
      <c r="E74" s="18" t="s">
        <v>89</v>
      </c>
      <c r="F74" s="18" t="s">
        <v>90</v>
      </c>
      <c r="G74" s="18" t="s">
        <v>50</v>
      </c>
      <c r="H74" s="18" t="s">
        <v>51</v>
      </c>
      <c r="I74" s="18" t="s">
        <v>52</v>
      </c>
      <c r="J74" s="18" t="s">
        <v>53</v>
      </c>
      <c r="K74" s="20">
        <v>2275</v>
      </c>
      <c r="L74" s="20">
        <v>72</v>
      </c>
    </row>
    <row r="75" spans="1:12">
      <c r="A75" s="18" t="s">
        <v>85</v>
      </c>
      <c r="B75" s="18" t="s">
        <v>86</v>
      </c>
      <c r="C75" s="18" t="s">
        <v>87</v>
      </c>
      <c r="D75" s="18" t="s">
        <v>95</v>
      </c>
      <c r="E75" s="18" t="s">
        <v>89</v>
      </c>
      <c r="F75" s="18" t="s">
        <v>90</v>
      </c>
      <c r="G75" s="18" t="s">
        <v>50</v>
      </c>
      <c r="H75" s="18" t="s">
        <v>51</v>
      </c>
      <c r="I75" s="18" t="s">
        <v>54</v>
      </c>
      <c r="J75" s="18" t="s">
        <v>53</v>
      </c>
      <c r="K75" s="20">
        <v>484</v>
      </c>
      <c r="L75" s="20">
        <v>11</v>
      </c>
    </row>
    <row r="76" spans="1:12">
      <c r="A76" s="18" t="s">
        <v>85</v>
      </c>
      <c r="B76" s="18" t="s">
        <v>86</v>
      </c>
      <c r="C76" s="18" t="s">
        <v>87</v>
      </c>
      <c r="D76" s="18" t="s">
        <v>96</v>
      </c>
      <c r="E76" s="18" t="s">
        <v>89</v>
      </c>
      <c r="F76" s="18" t="s">
        <v>90</v>
      </c>
      <c r="G76" s="18" t="s">
        <v>50</v>
      </c>
      <c r="H76" s="18" t="s">
        <v>51</v>
      </c>
      <c r="I76" s="18" t="s">
        <v>52</v>
      </c>
      <c r="J76" s="18" t="s">
        <v>53</v>
      </c>
      <c r="K76" s="20">
        <v>2188</v>
      </c>
      <c r="L76" s="20">
        <v>70</v>
      </c>
    </row>
    <row r="77" spans="1:12">
      <c r="A77" s="18" t="s">
        <v>85</v>
      </c>
      <c r="B77" s="18" t="s">
        <v>86</v>
      </c>
      <c r="C77" s="18" t="s">
        <v>87</v>
      </c>
      <c r="D77" s="18" t="s">
        <v>96</v>
      </c>
      <c r="E77" s="18" t="s">
        <v>89</v>
      </c>
      <c r="F77" s="18" t="s">
        <v>90</v>
      </c>
      <c r="G77" s="18" t="s">
        <v>50</v>
      </c>
      <c r="H77" s="18" t="s">
        <v>51</v>
      </c>
      <c r="I77" s="18" t="s">
        <v>54</v>
      </c>
      <c r="J77" s="18" t="s">
        <v>53</v>
      </c>
      <c r="K77" s="20">
        <v>440</v>
      </c>
      <c r="L77" s="20">
        <v>10</v>
      </c>
    </row>
    <row r="78" spans="1:12">
      <c r="A78" s="18" t="s">
        <v>85</v>
      </c>
      <c r="B78" s="18" t="s">
        <v>86</v>
      </c>
      <c r="C78" s="18" t="s">
        <v>87</v>
      </c>
      <c r="D78" s="18" t="s">
        <v>97</v>
      </c>
      <c r="E78" s="18" t="s">
        <v>89</v>
      </c>
      <c r="F78" s="18" t="s">
        <v>90</v>
      </c>
      <c r="G78" s="18" t="s">
        <v>50</v>
      </c>
      <c r="H78" s="18" t="s">
        <v>51</v>
      </c>
      <c r="I78" s="18" t="s">
        <v>52</v>
      </c>
      <c r="J78" s="18" t="s">
        <v>53</v>
      </c>
      <c r="K78" s="20">
        <v>2170</v>
      </c>
      <c r="L78" s="20">
        <v>68</v>
      </c>
    </row>
    <row r="79" spans="1:12">
      <c r="A79" s="18" t="s">
        <v>85</v>
      </c>
      <c r="B79" s="18" t="s">
        <v>86</v>
      </c>
      <c r="C79" s="18" t="s">
        <v>87</v>
      </c>
      <c r="D79" s="18" t="s">
        <v>97</v>
      </c>
      <c r="E79" s="18" t="s">
        <v>89</v>
      </c>
      <c r="F79" s="18" t="s">
        <v>90</v>
      </c>
      <c r="G79" s="18" t="s">
        <v>50</v>
      </c>
      <c r="H79" s="18" t="s">
        <v>51</v>
      </c>
      <c r="I79" s="18" t="s">
        <v>54</v>
      </c>
      <c r="J79" s="18" t="s">
        <v>53</v>
      </c>
      <c r="K79" s="20">
        <v>440</v>
      </c>
      <c r="L79" s="20">
        <v>10</v>
      </c>
    </row>
    <row r="80" spans="1:12">
      <c r="A80" s="18" t="s">
        <v>85</v>
      </c>
      <c r="B80" s="18" t="s">
        <v>86</v>
      </c>
      <c r="C80" s="18" t="s">
        <v>87</v>
      </c>
      <c r="D80" s="18" t="s">
        <v>98</v>
      </c>
      <c r="E80" s="18" t="s">
        <v>89</v>
      </c>
      <c r="F80" s="18" t="s">
        <v>90</v>
      </c>
      <c r="G80" s="18" t="s">
        <v>50</v>
      </c>
      <c r="H80" s="18" t="s">
        <v>51</v>
      </c>
      <c r="I80" s="18" t="s">
        <v>52</v>
      </c>
      <c r="J80" s="18" t="s">
        <v>53</v>
      </c>
      <c r="K80" s="20">
        <v>1916</v>
      </c>
      <c r="L80" s="20">
        <v>66</v>
      </c>
    </row>
    <row r="81" spans="1:12">
      <c r="A81" s="18" t="s">
        <v>85</v>
      </c>
      <c r="B81" s="18" t="s">
        <v>86</v>
      </c>
      <c r="C81" s="18" t="s">
        <v>87</v>
      </c>
      <c r="D81" s="18" t="s">
        <v>98</v>
      </c>
      <c r="E81" s="18" t="s">
        <v>89</v>
      </c>
      <c r="F81" s="18" t="s">
        <v>90</v>
      </c>
      <c r="G81" s="18" t="s">
        <v>50</v>
      </c>
      <c r="H81" s="18" t="s">
        <v>51</v>
      </c>
      <c r="I81" s="18" t="s">
        <v>54</v>
      </c>
      <c r="J81" s="18" t="s">
        <v>53</v>
      </c>
      <c r="K81" s="20">
        <v>440</v>
      </c>
      <c r="L81" s="20">
        <v>10</v>
      </c>
    </row>
    <row r="82" spans="1:12">
      <c r="A82" s="18" t="s">
        <v>85</v>
      </c>
      <c r="B82" s="18" t="s">
        <v>86</v>
      </c>
      <c r="C82" s="18" t="s">
        <v>87</v>
      </c>
      <c r="D82" s="18" t="s">
        <v>99</v>
      </c>
      <c r="E82" s="18" t="s">
        <v>89</v>
      </c>
      <c r="F82" s="18" t="s">
        <v>90</v>
      </c>
      <c r="G82" s="18" t="s">
        <v>50</v>
      </c>
      <c r="H82" s="18" t="s">
        <v>51</v>
      </c>
      <c r="I82" s="18" t="s">
        <v>52</v>
      </c>
      <c r="J82" s="18" t="s">
        <v>53</v>
      </c>
      <c r="K82" s="20">
        <v>2000</v>
      </c>
      <c r="L82" s="20">
        <v>69</v>
      </c>
    </row>
    <row r="83" spans="1:12">
      <c r="A83" s="18" t="s">
        <v>85</v>
      </c>
      <c r="B83" s="18" t="s">
        <v>86</v>
      </c>
      <c r="C83" s="18" t="s">
        <v>87</v>
      </c>
      <c r="D83" s="18" t="s">
        <v>99</v>
      </c>
      <c r="E83" s="18" t="s">
        <v>89</v>
      </c>
      <c r="F83" s="18" t="s">
        <v>90</v>
      </c>
      <c r="G83" s="18" t="s">
        <v>50</v>
      </c>
      <c r="H83" s="18" t="s">
        <v>51</v>
      </c>
      <c r="I83" s="18" t="s">
        <v>54</v>
      </c>
      <c r="J83" s="18" t="s">
        <v>53</v>
      </c>
      <c r="K83" s="20">
        <v>440</v>
      </c>
      <c r="L83" s="20">
        <v>10</v>
      </c>
    </row>
    <row r="84" spans="1:12">
      <c r="A84" s="18" t="s">
        <v>85</v>
      </c>
      <c r="B84" s="18" t="s">
        <v>86</v>
      </c>
      <c r="C84" s="18" t="s">
        <v>87</v>
      </c>
      <c r="D84" s="18" t="s">
        <v>100</v>
      </c>
      <c r="E84" s="18" t="s">
        <v>89</v>
      </c>
      <c r="F84" s="18" t="s">
        <v>90</v>
      </c>
      <c r="G84" s="18" t="s">
        <v>50</v>
      </c>
      <c r="H84" s="18" t="s">
        <v>51</v>
      </c>
      <c r="I84" s="18" t="s">
        <v>52</v>
      </c>
      <c r="J84" s="18" t="s">
        <v>53</v>
      </c>
      <c r="K84" s="20">
        <v>1974</v>
      </c>
      <c r="L84" s="20">
        <v>67</v>
      </c>
    </row>
    <row r="85" spans="1:12">
      <c r="A85" s="18" t="s">
        <v>85</v>
      </c>
      <c r="B85" s="18" t="s">
        <v>86</v>
      </c>
      <c r="C85" s="18" t="s">
        <v>87</v>
      </c>
      <c r="D85" s="18" t="s">
        <v>100</v>
      </c>
      <c r="E85" s="18" t="s">
        <v>89</v>
      </c>
      <c r="F85" s="18" t="s">
        <v>90</v>
      </c>
      <c r="G85" s="18" t="s">
        <v>50</v>
      </c>
      <c r="H85" s="18" t="s">
        <v>51</v>
      </c>
      <c r="I85" s="18" t="s">
        <v>54</v>
      </c>
      <c r="J85" s="18" t="s">
        <v>53</v>
      </c>
      <c r="K85" s="20">
        <v>440</v>
      </c>
      <c r="L85" s="20">
        <v>10</v>
      </c>
    </row>
    <row r="86" spans="1:12">
      <c r="A86" s="18" t="s">
        <v>85</v>
      </c>
      <c r="B86" s="18" t="s">
        <v>86</v>
      </c>
      <c r="C86" s="18" t="s">
        <v>87</v>
      </c>
      <c r="D86" s="18" t="s">
        <v>101</v>
      </c>
      <c r="E86" s="18" t="s">
        <v>89</v>
      </c>
      <c r="F86" s="18" t="s">
        <v>90</v>
      </c>
      <c r="G86" s="18" t="s">
        <v>50</v>
      </c>
      <c r="H86" s="18" t="s">
        <v>51</v>
      </c>
      <c r="I86" s="18" t="s">
        <v>52</v>
      </c>
      <c r="J86" s="18" t="s">
        <v>53</v>
      </c>
      <c r="K86" s="20">
        <v>1842</v>
      </c>
      <c r="L86" s="20">
        <v>65</v>
      </c>
    </row>
    <row r="87" spans="1:12">
      <c r="A87" s="18" t="s">
        <v>85</v>
      </c>
      <c r="B87" s="18" t="s">
        <v>86</v>
      </c>
      <c r="C87" s="18" t="s">
        <v>87</v>
      </c>
      <c r="D87" s="18" t="s">
        <v>101</v>
      </c>
      <c r="E87" s="18" t="s">
        <v>89</v>
      </c>
      <c r="F87" s="18" t="s">
        <v>90</v>
      </c>
      <c r="G87" s="18" t="s">
        <v>50</v>
      </c>
      <c r="H87" s="18" t="s">
        <v>51</v>
      </c>
      <c r="I87" s="18" t="s">
        <v>54</v>
      </c>
      <c r="J87" s="18" t="s">
        <v>53</v>
      </c>
      <c r="K87" s="20">
        <v>396</v>
      </c>
      <c r="L87" s="20">
        <v>9</v>
      </c>
    </row>
    <row r="88" spans="1:12">
      <c r="A88" s="18" t="s">
        <v>85</v>
      </c>
      <c r="B88" s="18" t="s">
        <v>86</v>
      </c>
      <c r="C88" s="18" t="s">
        <v>87</v>
      </c>
      <c r="D88" s="18" t="s">
        <v>102</v>
      </c>
      <c r="E88" s="18" t="s">
        <v>89</v>
      </c>
      <c r="F88" s="18" t="s">
        <v>90</v>
      </c>
      <c r="G88" s="18" t="s">
        <v>50</v>
      </c>
      <c r="H88" s="18" t="s">
        <v>51</v>
      </c>
      <c r="I88" s="18" t="s">
        <v>52</v>
      </c>
      <c r="J88" s="18" t="s">
        <v>53</v>
      </c>
      <c r="K88" s="20">
        <v>1829</v>
      </c>
      <c r="L88" s="20">
        <v>64</v>
      </c>
    </row>
    <row r="89" spans="1:12">
      <c r="A89" s="18" t="s">
        <v>85</v>
      </c>
      <c r="B89" s="18" t="s">
        <v>86</v>
      </c>
      <c r="C89" s="18" t="s">
        <v>87</v>
      </c>
      <c r="D89" s="18" t="s">
        <v>102</v>
      </c>
      <c r="E89" s="18" t="s">
        <v>89</v>
      </c>
      <c r="F89" s="18" t="s">
        <v>90</v>
      </c>
      <c r="G89" s="18" t="s">
        <v>50</v>
      </c>
      <c r="H89" s="18" t="s">
        <v>51</v>
      </c>
      <c r="I89" s="18" t="s">
        <v>54</v>
      </c>
      <c r="J89" s="18" t="s">
        <v>53</v>
      </c>
      <c r="K89" s="20">
        <v>352</v>
      </c>
      <c r="L89" s="20">
        <v>8</v>
      </c>
    </row>
    <row r="90" spans="1:12">
      <c r="A90" s="18" t="s">
        <v>85</v>
      </c>
      <c r="B90" s="18" t="s">
        <v>86</v>
      </c>
      <c r="C90" s="18" t="s">
        <v>87</v>
      </c>
      <c r="D90" s="18" t="s">
        <v>103</v>
      </c>
      <c r="E90" s="18" t="s">
        <v>89</v>
      </c>
      <c r="F90" s="18" t="s">
        <v>90</v>
      </c>
      <c r="G90" s="18" t="s">
        <v>50</v>
      </c>
      <c r="H90" s="18" t="s">
        <v>51</v>
      </c>
      <c r="I90" s="18" t="s">
        <v>52</v>
      </c>
      <c r="J90" s="18" t="s">
        <v>53</v>
      </c>
      <c r="K90" s="20">
        <v>1921</v>
      </c>
      <c r="L90" s="20">
        <v>67</v>
      </c>
    </row>
    <row r="91" spans="1:12">
      <c r="A91" s="18" t="s">
        <v>85</v>
      </c>
      <c r="B91" s="18" t="s">
        <v>86</v>
      </c>
      <c r="C91" s="18" t="s">
        <v>87</v>
      </c>
      <c r="D91" s="18" t="s">
        <v>103</v>
      </c>
      <c r="E91" s="18" t="s">
        <v>89</v>
      </c>
      <c r="F91" s="18" t="s">
        <v>90</v>
      </c>
      <c r="G91" s="18" t="s">
        <v>50</v>
      </c>
      <c r="H91" s="18" t="s">
        <v>51</v>
      </c>
      <c r="I91" s="18" t="s">
        <v>54</v>
      </c>
      <c r="J91" s="18" t="s">
        <v>53</v>
      </c>
      <c r="K91" s="20">
        <v>528</v>
      </c>
      <c r="L91" s="20">
        <v>12</v>
      </c>
    </row>
    <row r="92" spans="1:12">
      <c r="A92" s="18" t="s">
        <v>85</v>
      </c>
      <c r="B92" s="18" t="s">
        <v>86</v>
      </c>
      <c r="C92" s="18" t="s">
        <v>87</v>
      </c>
      <c r="D92" s="18" t="s">
        <v>104</v>
      </c>
      <c r="E92" s="18" t="s">
        <v>89</v>
      </c>
      <c r="F92" s="18" t="s">
        <v>90</v>
      </c>
      <c r="G92" s="18" t="s">
        <v>50</v>
      </c>
      <c r="H92" s="18" t="s">
        <v>51</v>
      </c>
      <c r="I92" s="18" t="s">
        <v>52</v>
      </c>
      <c r="J92" s="18" t="s">
        <v>53</v>
      </c>
      <c r="K92" s="20">
        <v>1974</v>
      </c>
      <c r="L92" s="20">
        <v>67</v>
      </c>
    </row>
    <row r="93" spans="1:12">
      <c r="A93" s="18" t="s">
        <v>85</v>
      </c>
      <c r="B93" s="18" t="s">
        <v>86</v>
      </c>
      <c r="C93" s="18" t="s">
        <v>87</v>
      </c>
      <c r="D93" s="18" t="s">
        <v>104</v>
      </c>
      <c r="E93" s="18" t="s">
        <v>89</v>
      </c>
      <c r="F93" s="18" t="s">
        <v>90</v>
      </c>
      <c r="G93" s="18" t="s">
        <v>50</v>
      </c>
      <c r="H93" s="18" t="s">
        <v>51</v>
      </c>
      <c r="I93" s="18" t="s">
        <v>54</v>
      </c>
      <c r="J93" s="18" t="s">
        <v>53</v>
      </c>
      <c r="K93" s="20">
        <v>396</v>
      </c>
      <c r="L93" s="20">
        <v>9</v>
      </c>
    </row>
    <row r="94" spans="1:12">
      <c r="A94" s="18" t="s">
        <v>85</v>
      </c>
      <c r="B94" s="18" t="s">
        <v>86</v>
      </c>
      <c r="C94" s="18" t="s">
        <v>87</v>
      </c>
      <c r="D94" s="18" t="s">
        <v>105</v>
      </c>
      <c r="E94" s="18" t="s">
        <v>89</v>
      </c>
      <c r="F94" s="18" t="s">
        <v>90</v>
      </c>
      <c r="G94" s="18" t="s">
        <v>50</v>
      </c>
      <c r="H94" s="18" t="s">
        <v>51</v>
      </c>
      <c r="I94" s="18" t="s">
        <v>52</v>
      </c>
      <c r="J94" s="18" t="s">
        <v>53</v>
      </c>
      <c r="K94" s="20">
        <v>1887</v>
      </c>
      <c r="L94" s="20">
        <v>65</v>
      </c>
    </row>
    <row r="95" spans="1:12">
      <c r="A95" s="18" t="s">
        <v>85</v>
      </c>
      <c r="B95" s="18" t="s">
        <v>86</v>
      </c>
      <c r="C95" s="18" t="s">
        <v>87</v>
      </c>
      <c r="D95" s="18" t="s">
        <v>105</v>
      </c>
      <c r="E95" s="18" t="s">
        <v>89</v>
      </c>
      <c r="F95" s="18" t="s">
        <v>90</v>
      </c>
      <c r="G95" s="18" t="s">
        <v>50</v>
      </c>
      <c r="H95" s="18" t="s">
        <v>51</v>
      </c>
      <c r="I95" s="18" t="s">
        <v>54</v>
      </c>
      <c r="J95" s="18" t="s">
        <v>53</v>
      </c>
      <c r="K95" s="20">
        <v>528</v>
      </c>
      <c r="L95" s="20">
        <v>12</v>
      </c>
    </row>
    <row r="96" spans="1:12">
      <c r="A96" s="18" t="s">
        <v>85</v>
      </c>
      <c r="B96" s="18" t="s">
        <v>86</v>
      </c>
      <c r="C96" s="18" t="s">
        <v>87</v>
      </c>
      <c r="D96" s="18" t="s">
        <v>106</v>
      </c>
      <c r="E96" s="18" t="s">
        <v>89</v>
      </c>
      <c r="F96" s="18" t="s">
        <v>90</v>
      </c>
      <c r="G96" s="18" t="s">
        <v>50</v>
      </c>
      <c r="H96" s="18" t="s">
        <v>51</v>
      </c>
      <c r="I96" s="18" t="s">
        <v>52</v>
      </c>
      <c r="J96" s="18" t="s">
        <v>53</v>
      </c>
      <c r="K96" s="20">
        <v>1995</v>
      </c>
      <c r="L96" s="20">
        <v>68</v>
      </c>
    </row>
    <row r="97" spans="1:12">
      <c r="A97" s="18" t="s">
        <v>85</v>
      </c>
      <c r="B97" s="18" t="s">
        <v>86</v>
      </c>
      <c r="C97" s="18" t="s">
        <v>87</v>
      </c>
      <c r="D97" s="18" t="s">
        <v>106</v>
      </c>
      <c r="E97" s="18" t="s">
        <v>89</v>
      </c>
      <c r="F97" s="18" t="s">
        <v>90</v>
      </c>
      <c r="G97" s="18" t="s">
        <v>50</v>
      </c>
      <c r="H97" s="18" t="s">
        <v>51</v>
      </c>
      <c r="I97" s="18" t="s">
        <v>54</v>
      </c>
      <c r="J97" s="18" t="s">
        <v>53</v>
      </c>
      <c r="K97" s="20">
        <v>308</v>
      </c>
      <c r="L97" s="20">
        <v>7</v>
      </c>
    </row>
    <row r="98" spans="1:12">
      <c r="A98" s="18" t="s">
        <v>85</v>
      </c>
      <c r="B98" s="18" t="s">
        <v>86</v>
      </c>
      <c r="C98" s="18" t="s">
        <v>87</v>
      </c>
      <c r="D98" s="18" t="s">
        <v>107</v>
      </c>
      <c r="E98" s="18" t="s">
        <v>89</v>
      </c>
      <c r="F98" s="18" t="s">
        <v>90</v>
      </c>
      <c r="G98" s="18" t="s">
        <v>50</v>
      </c>
      <c r="H98" s="18" t="s">
        <v>51</v>
      </c>
      <c r="I98" s="18" t="s">
        <v>52</v>
      </c>
      <c r="J98" s="18" t="s">
        <v>53</v>
      </c>
      <c r="K98" s="20">
        <v>1908</v>
      </c>
      <c r="L98" s="20">
        <v>66</v>
      </c>
    </row>
    <row r="99" spans="1:12">
      <c r="A99" s="18" t="s">
        <v>85</v>
      </c>
      <c r="B99" s="18" t="s">
        <v>86</v>
      </c>
      <c r="C99" s="18" t="s">
        <v>87</v>
      </c>
      <c r="D99" s="18" t="s">
        <v>107</v>
      </c>
      <c r="E99" s="18" t="s">
        <v>89</v>
      </c>
      <c r="F99" s="18" t="s">
        <v>90</v>
      </c>
      <c r="G99" s="18" t="s">
        <v>50</v>
      </c>
      <c r="H99" s="18" t="s">
        <v>51</v>
      </c>
      <c r="I99" s="18" t="s">
        <v>54</v>
      </c>
      <c r="J99" s="18" t="s">
        <v>53</v>
      </c>
      <c r="K99" s="20">
        <v>396</v>
      </c>
      <c r="L99" s="20">
        <v>9</v>
      </c>
    </row>
    <row r="100" spans="1:12">
      <c r="A100" s="18" t="s">
        <v>85</v>
      </c>
      <c r="B100" s="18" t="s">
        <v>86</v>
      </c>
      <c r="C100" s="18" t="s">
        <v>87</v>
      </c>
      <c r="D100" s="18" t="s">
        <v>108</v>
      </c>
      <c r="E100" s="18" t="s">
        <v>89</v>
      </c>
      <c r="F100" s="18" t="s">
        <v>90</v>
      </c>
      <c r="G100" s="18" t="s">
        <v>50</v>
      </c>
      <c r="H100" s="18" t="s">
        <v>51</v>
      </c>
      <c r="I100" s="18" t="s">
        <v>52</v>
      </c>
      <c r="J100" s="18" t="s">
        <v>53</v>
      </c>
      <c r="K100" s="20">
        <v>1768</v>
      </c>
      <c r="L100" s="20">
        <v>64</v>
      </c>
    </row>
    <row r="101" spans="1:12">
      <c r="A101" s="18" t="s">
        <v>85</v>
      </c>
      <c r="B101" s="18" t="s">
        <v>86</v>
      </c>
      <c r="C101" s="18" t="s">
        <v>87</v>
      </c>
      <c r="D101" s="18" t="s">
        <v>108</v>
      </c>
      <c r="E101" s="18" t="s">
        <v>89</v>
      </c>
      <c r="F101" s="18" t="s">
        <v>90</v>
      </c>
      <c r="G101" s="18" t="s">
        <v>50</v>
      </c>
      <c r="H101" s="18" t="s">
        <v>51</v>
      </c>
      <c r="I101" s="18" t="s">
        <v>54</v>
      </c>
      <c r="J101" s="18" t="s">
        <v>53</v>
      </c>
      <c r="K101" s="20">
        <v>572</v>
      </c>
      <c r="L101" s="20">
        <v>13</v>
      </c>
    </row>
    <row r="102" spans="1:12">
      <c r="A102" s="18" t="s">
        <v>85</v>
      </c>
      <c r="B102" s="18" t="s">
        <v>86</v>
      </c>
      <c r="C102" s="18" t="s">
        <v>87</v>
      </c>
      <c r="D102" s="18" t="s">
        <v>109</v>
      </c>
      <c r="E102" s="18" t="s">
        <v>89</v>
      </c>
      <c r="F102" s="18" t="s">
        <v>90</v>
      </c>
      <c r="G102" s="18" t="s">
        <v>50</v>
      </c>
      <c r="H102" s="18" t="s">
        <v>51</v>
      </c>
      <c r="I102" s="18" t="s">
        <v>52</v>
      </c>
      <c r="J102" s="18" t="s">
        <v>53</v>
      </c>
      <c r="K102" s="20">
        <v>2035</v>
      </c>
      <c r="L102" s="20">
        <v>67</v>
      </c>
    </row>
    <row r="103" spans="1:12">
      <c r="A103" s="18" t="s">
        <v>85</v>
      </c>
      <c r="B103" s="18" t="s">
        <v>86</v>
      </c>
      <c r="C103" s="18" t="s">
        <v>87</v>
      </c>
      <c r="D103" s="18" t="s">
        <v>109</v>
      </c>
      <c r="E103" s="18" t="s">
        <v>89</v>
      </c>
      <c r="F103" s="18" t="s">
        <v>90</v>
      </c>
      <c r="G103" s="18" t="s">
        <v>50</v>
      </c>
      <c r="H103" s="18" t="s">
        <v>51</v>
      </c>
      <c r="I103" s="18" t="s">
        <v>54</v>
      </c>
      <c r="J103" s="18" t="s">
        <v>53</v>
      </c>
      <c r="K103" s="20">
        <v>396</v>
      </c>
      <c r="L103" s="20">
        <v>9</v>
      </c>
    </row>
    <row r="104" spans="1:12">
      <c r="A104" s="18" t="s">
        <v>85</v>
      </c>
      <c r="B104" s="18" t="s">
        <v>86</v>
      </c>
      <c r="C104" s="18" t="s">
        <v>87</v>
      </c>
      <c r="D104" s="18" t="s">
        <v>110</v>
      </c>
      <c r="E104" s="18" t="s">
        <v>89</v>
      </c>
      <c r="F104" s="18" t="s">
        <v>90</v>
      </c>
      <c r="G104" s="18" t="s">
        <v>50</v>
      </c>
      <c r="H104" s="18" t="s">
        <v>51</v>
      </c>
      <c r="I104" s="18" t="s">
        <v>52</v>
      </c>
      <c r="J104" s="18" t="s">
        <v>53</v>
      </c>
      <c r="K104" s="20">
        <v>1847</v>
      </c>
      <c r="L104" s="20">
        <v>66</v>
      </c>
    </row>
    <row r="105" spans="1:12">
      <c r="A105" s="18" t="s">
        <v>85</v>
      </c>
      <c r="B105" s="18" t="s">
        <v>86</v>
      </c>
      <c r="C105" s="18" t="s">
        <v>87</v>
      </c>
      <c r="D105" s="18" t="s">
        <v>110</v>
      </c>
      <c r="E105" s="18" t="s">
        <v>89</v>
      </c>
      <c r="F105" s="18" t="s">
        <v>90</v>
      </c>
      <c r="G105" s="18" t="s">
        <v>50</v>
      </c>
      <c r="H105" s="18" t="s">
        <v>51</v>
      </c>
      <c r="I105" s="18" t="s">
        <v>54</v>
      </c>
      <c r="J105" s="18" t="s">
        <v>53</v>
      </c>
      <c r="K105" s="20">
        <v>484</v>
      </c>
      <c r="L105" s="20">
        <v>11</v>
      </c>
    </row>
    <row r="106" spans="1:12">
      <c r="A106" s="18" t="s">
        <v>85</v>
      </c>
      <c r="B106" s="18" t="s">
        <v>86</v>
      </c>
      <c r="C106" s="18" t="s">
        <v>87</v>
      </c>
      <c r="D106" s="18" t="s">
        <v>111</v>
      </c>
      <c r="E106" s="18" t="s">
        <v>89</v>
      </c>
      <c r="F106" s="18" t="s">
        <v>90</v>
      </c>
      <c r="G106" s="18" t="s">
        <v>50</v>
      </c>
      <c r="H106" s="18" t="s">
        <v>51</v>
      </c>
      <c r="I106" s="18" t="s">
        <v>52</v>
      </c>
      <c r="J106" s="18" t="s">
        <v>53</v>
      </c>
      <c r="K106" s="20">
        <v>1943</v>
      </c>
      <c r="L106" s="20">
        <v>64</v>
      </c>
    </row>
    <row r="107" spans="1:12">
      <c r="A107" s="18" t="s">
        <v>85</v>
      </c>
      <c r="B107" s="18" t="s">
        <v>86</v>
      </c>
      <c r="C107" s="18" t="s">
        <v>87</v>
      </c>
      <c r="D107" s="18" t="s">
        <v>111</v>
      </c>
      <c r="E107" s="18" t="s">
        <v>89</v>
      </c>
      <c r="F107" s="18" t="s">
        <v>90</v>
      </c>
      <c r="G107" s="18" t="s">
        <v>50</v>
      </c>
      <c r="H107" s="18" t="s">
        <v>51</v>
      </c>
      <c r="I107" s="18" t="s">
        <v>54</v>
      </c>
      <c r="J107" s="18" t="s">
        <v>53</v>
      </c>
      <c r="K107" s="20">
        <v>440</v>
      </c>
      <c r="L107" s="20">
        <v>10</v>
      </c>
    </row>
    <row r="108" spans="1:12">
      <c r="A108" s="18" t="s">
        <v>85</v>
      </c>
      <c r="B108" s="18" t="s">
        <v>86</v>
      </c>
      <c r="C108" s="18" t="s">
        <v>87</v>
      </c>
      <c r="D108" s="18" t="s">
        <v>112</v>
      </c>
      <c r="E108" s="18" t="s">
        <v>89</v>
      </c>
      <c r="F108" s="18" t="s">
        <v>90</v>
      </c>
      <c r="G108" s="18" t="s">
        <v>50</v>
      </c>
      <c r="H108" s="18" t="s">
        <v>51</v>
      </c>
      <c r="I108" s="18" t="s">
        <v>52</v>
      </c>
      <c r="J108" s="18" t="s">
        <v>53</v>
      </c>
      <c r="K108" s="20">
        <v>1842</v>
      </c>
      <c r="L108" s="20">
        <v>65</v>
      </c>
    </row>
    <row r="109" spans="1:12">
      <c r="A109" s="18" t="s">
        <v>85</v>
      </c>
      <c r="B109" s="18" t="s">
        <v>86</v>
      </c>
      <c r="C109" s="18" t="s">
        <v>87</v>
      </c>
      <c r="D109" s="18" t="s">
        <v>112</v>
      </c>
      <c r="E109" s="18" t="s">
        <v>89</v>
      </c>
      <c r="F109" s="18" t="s">
        <v>90</v>
      </c>
      <c r="G109" s="18" t="s">
        <v>50</v>
      </c>
      <c r="H109" s="18" t="s">
        <v>51</v>
      </c>
      <c r="I109" s="18" t="s">
        <v>54</v>
      </c>
      <c r="J109" s="18" t="s">
        <v>53</v>
      </c>
      <c r="K109" s="20">
        <v>440</v>
      </c>
      <c r="L109" s="20">
        <v>10</v>
      </c>
    </row>
    <row r="110" spans="1:12">
      <c r="A110" s="18" t="s">
        <v>85</v>
      </c>
      <c r="B110" s="18" t="s">
        <v>86</v>
      </c>
      <c r="C110" s="18" t="s">
        <v>87</v>
      </c>
      <c r="D110" s="18" t="s">
        <v>113</v>
      </c>
      <c r="E110" s="18" t="s">
        <v>89</v>
      </c>
      <c r="F110" s="18" t="s">
        <v>90</v>
      </c>
      <c r="G110" s="18" t="s">
        <v>50</v>
      </c>
      <c r="H110" s="18" t="s">
        <v>51</v>
      </c>
      <c r="I110" s="18" t="s">
        <v>52</v>
      </c>
      <c r="J110" s="18" t="s">
        <v>53</v>
      </c>
      <c r="K110" s="20">
        <v>1947</v>
      </c>
      <c r="L110" s="20">
        <v>69</v>
      </c>
    </row>
    <row r="111" spans="1:12">
      <c r="A111" s="18" t="s">
        <v>85</v>
      </c>
      <c r="B111" s="18" t="s">
        <v>86</v>
      </c>
      <c r="C111" s="18" t="s">
        <v>87</v>
      </c>
      <c r="D111" s="18" t="s">
        <v>113</v>
      </c>
      <c r="E111" s="18" t="s">
        <v>89</v>
      </c>
      <c r="F111" s="18" t="s">
        <v>90</v>
      </c>
      <c r="G111" s="18" t="s">
        <v>50</v>
      </c>
      <c r="H111" s="18" t="s">
        <v>51</v>
      </c>
      <c r="I111" s="18" t="s">
        <v>54</v>
      </c>
      <c r="J111" s="18" t="s">
        <v>53</v>
      </c>
      <c r="K111" s="20">
        <v>484</v>
      </c>
      <c r="L111" s="20">
        <v>11</v>
      </c>
    </row>
    <row r="112" spans="1:12">
      <c r="A112" s="18" t="s">
        <v>85</v>
      </c>
      <c r="B112" s="18" t="s">
        <v>86</v>
      </c>
      <c r="C112" s="18" t="s">
        <v>87</v>
      </c>
      <c r="D112" s="18" t="s">
        <v>114</v>
      </c>
      <c r="E112" s="18" t="s">
        <v>89</v>
      </c>
      <c r="F112" s="18" t="s">
        <v>90</v>
      </c>
      <c r="G112" s="18" t="s">
        <v>50</v>
      </c>
      <c r="H112" s="18" t="s">
        <v>51</v>
      </c>
      <c r="I112" s="18" t="s">
        <v>52</v>
      </c>
      <c r="J112" s="18" t="s">
        <v>53</v>
      </c>
      <c r="K112" s="20">
        <v>1868</v>
      </c>
      <c r="L112" s="20">
        <v>62</v>
      </c>
    </row>
    <row r="113" spans="1:12">
      <c r="A113" s="18" t="s">
        <v>85</v>
      </c>
      <c r="B113" s="18" t="s">
        <v>86</v>
      </c>
      <c r="C113" s="18" t="s">
        <v>87</v>
      </c>
      <c r="D113" s="18" t="s">
        <v>114</v>
      </c>
      <c r="E113" s="18" t="s">
        <v>89</v>
      </c>
      <c r="F113" s="18" t="s">
        <v>90</v>
      </c>
      <c r="G113" s="18" t="s">
        <v>50</v>
      </c>
      <c r="H113" s="18" t="s">
        <v>51</v>
      </c>
      <c r="I113" s="18" t="s">
        <v>54</v>
      </c>
      <c r="J113" s="18" t="s">
        <v>53</v>
      </c>
      <c r="K113" s="20">
        <v>440</v>
      </c>
      <c r="L113" s="20">
        <v>10</v>
      </c>
    </row>
    <row r="114" spans="1:12">
      <c r="A114" s="18" t="s">
        <v>85</v>
      </c>
      <c r="B114" s="18" t="s">
        <v>86</v>
      </c>
      <c r="C114" s="18" t="s">
        <v>87</v>
      </c>
      <c r="D114" s="18" t="s">
        <v>115</v>
      </c>
      <c r="E114" s="18" t="s">
        <v>89</v>
      </c>
      <c r="F114" s="18" t="s">
        <v>90</v>
      </c>
      <c r="G114" s="18" t="s">
        <v>50</v>
      </c>
      <c r="H114" s="18" t="s">
        <v>51</v>
      </c>
      <c r="I114" s="18" t="s">
        <v>52</v>
      </c>
      <c r="J114" s="18" t="s">
        <v>53</v>
      </c>
      <c r="K114" s="20">
        <v>1868</v>
      </c>
      <c r="L114" s="20">
        <v>62</v>
      </c>
    </row>
    <row r="115" spans="1:12">
      <c r="A115" s="18" t="s">
        <v>85</v>
      </c>
      <c r="B115" s="18" t="s">
        <v>86</v>
      </c>
      <c r="C115" s="18" t="s">
        <v>87</v>
      </c>
      <c r="D115" s="18" t="s">
        <v>115</v>
      </c>
      <c r="E115" s="18" t="s">
        <v>89</v>
      </c>
      <c r="F115" s="18" t="s">
        <v>90</v>
      </c>
      <c r="G115" s="18" t="s">
        <v>50</v>
      </c>
      <c r="H115" s="18" t="s">
        <v>51</v>
      </c>
      <c r="I115" s="18" t="s">
        <v>54</v>
      </c>
      <c r="J115" s="18" t="s">
        <v>53</v>
      </c>
      <c r="K115" s="20">
        <v>440</v>
      </c>
      <c r="L115" s="20">
        <v>10</v>
      </c>
    </row>
    <row r="116" spans="1:12">
      <c r="A116" s="18" t="s">
        <v>85</v>
      </c>
      <c r="B116" s="18" t="s">
        <v>86</v>
      </c>
      <c r="C116" s="18" t="s">
        <v>87</v>
      </c>
      <c r="D116" s="18" t="s">
        <v>116</v>
      </c>
      <c r="E116" s="18" t="s">
        <v>89</v>
      </c>
      <c r="F116" s="18" t="s">
        <v>90</v>
      </c>
      <c r="G116" s="18" t="s">
        <v>50</v>
      </c>
      <c r="H116" s="18" t="s">
        <v>51</v>
      </c>
      <c r="I116" s="18" t="s">
        <v>52</v>
      </c>
      <c r="J116" s="18" t="s">
        <v>53</v>
      </c>
      <c r="K116" s="20">
        <v>1787</v>
      </c>
      <c r="L116" s="20">
        <v>59</v>
      </c>
    </row>
    <row r="117" spans="1:12">
      <c r="A117" s="18" t="s">
        <v>85</v>
      </c>
      <c r="B117" s="18" t="s">
        <v>86</v>
      </c>
      <c r="C117" s="18" t="s">
        <v>87</v>
      </c>
      <c r="D117" s="18" t="s">
        <v>116</v>
      </c>
      <c r="E117" s="18" t="s">
        <v>89</v>
      </c>
      <c r="F117" s="18" t="s">
        <v>90</v>
      </c>
      <c r="G117" s="18" t="s">
        <v>50</v>
      </c>
      <c r="H117" s="18" t="s">
        <v>51</v>
      </c>
      <c r="I117" s="18" t="s">
        <v>54</v>
      </c>
      <c r="J117" s="18" t="s">
        <v>53</v>
      </c>
      <c r="K117" s="20">
        <v>352</v>
      </c>
      <c r="L117" s="20">
        <v>8</v>
      </c>
    </row>
    <row r="118" spans="1:12">
      <c r="A118" s="18" t="s">
        <v>85</v>
      </c>
      <c r="B118" s="18" t="s">
        <v>86</v>
      </c>
      <c r="C118" s="18" t="s">
        <v>87</v>
      </c>
      <c r="D118" s="18" t="s">
        <v>117</v>
      </c>
      <c r="E118" s="18" t="s">
        <v>89</v>
      </c>
      <c r="F118" s="18" t="s">
        <v>90</v>
      </c>
      <c r="G118" s="18" t="s">
        <v>50</v>
      </c>
      <c r="H118" s="18" t="s">
        <v>51</v>
      </c>
      <c r="I118" s="18" t="s">
        <v>52</v>
      </c>
      <c r="J118" s="18" t="s">
        <v>53</v>
      </c>
      <c r="K118" s="20">
        <v>1802</v>
      </c>
      <c r="L118" s="20">
        <v>61</v>
      </c>
    </row>
    <row r="119" spans="1:12">
      <c r="A119" s="18" t="s">
        <v>85</v>
      </c>
      <c r="B119" s="18" t="s">
        <v>86</v>
      </c>
      <c r="C119" s="18" t="s">
        <v>87</v>
      </c>
      <c r="D119" s="18" t="s">
        <v>117</v>
      </c>
      <c r="E119" s="18" t="s">
        <v>89</v>
      </c>
      <c r="F119" s="18" t="s">
        <v>90</v>
      </c>
      <c r="G119" s="18" t="s">
        <v>50</v>
      </c>
      <c r="H119" s="18" t="s">
        <v>51</v>
      </c>
      <c r="I119" s="18" t="s">
        <v>54</v>
      </c>
      <c r="J119" s="18" t="s">
        <v>53</v>
      </c>
      <c r="K119" s="20">
        <v>352</v>
      </c>
      <c r="L119" s="20">
        <v>8</v>
      </c>
    </row>
    <row r="120" spans="1:12">
      <c r="A120" s="18" t="s">
        <v>85</v>
      </c>
      <c r="B120" s="18" t="s">
        <v>86</v>
      </c>
      <c r="C120" s="18" t="s">
        <v>87</v>
      </c>
      <c r="D120" s="18" t="s">
        <v>118</v>
      </c>
      <c r="E120" s="18" t="s">
        <v>89</v>
      </c>
      <c r="F120" s="18" t="s">
        <v>90</v>
      </c>
      <c r="G120" s="18" t="s">
        <v>50</v>
      </c>
      <c r="H120" s="18" t="s">
        <v>51</v>
      </c>
      <c r="I120" s="18" t="s">
        <v>52</v>
      </c>
      <c r="J120" s="18" t="s">
        <v>53</v>
      </c>
      <c r="K120" s="20">
        <v>1868</v>
      </c>
      <c r="L120" s="20">
        <v>62</v>
      </c>
    </row>
    <row r="121" spans="1:12">
      <c r="A121" s="18" t="s">
        <v>85</v>
      </c>
      <c r="B121" s="18" t="s">
        <v>86</v>
      </c>
      <c r="C121" s="18" t="s">
        <v>87</v>
      </c>
      <c r="D121" s="18" t="s">
        <v>118</v>
      </c>
      <c r="E121" s="18" t="s">
        <v>89</v>
      </c>
      <c r="F121" s="18" t="s">
        <v>90</v>
      </c>
      <c r="G121" s="18" t="s">
        <v>50</v>
      </c>
      <c r="H121" s="18" t="s">
        <v>51</v>
      </c>
      <c r="I121" s="18" t="s">
        <v>54</v>
      </c>
      <c r="J121" s="18" t="s">
        <v>53</v>
      </c>
      <c r="K121" s="20">
        <v>440</v>
      </c>
      <c r="L121" s="20">
        <v>10</v>
      </c>
    </row>
    <row r="122" spans="1:12">
      <c r="A122" s="18" t="s">
        <v>85</v>
      </c>
      <c r="B122" s="18" t="s">
        <v>86</v>
      </c>
      <c r="C122" s="18" t="s">
        <v>87</v>
      </c>
      <c r="D122" s="18" t="s">
        <v>119</v>
      </c>
      <c r="E122" s="18" t="s">
        <v>89</v>
      </c>
      <c r="F122" s="18" t="s">
        <v>90</v>
      </c>
      <c r="G122" s="18" t="s">
        <v>50</v>
      </c>
      <c r="H122" s="18" t="s">
        <v>51</v>
      </c>
      <c r="I122" s="18" t="s">
        <v>52</v>
      </c>
      <c r="J122" s="18" t="s">
        <v>53</v>
      </c>
      <c r="K122" s="20">
        <v>1857</v>
      </c>
      <c r="L122" s="20">
        <v>62</v>
      </c>
    </row>
    <row r="123" spans="1:12">
      <c r="A123" s="18" t="s">
        <v>85</v>
      </c>
      <c r="B123" s="18" t="s">
        <v>86</v>
      </c>
      <c r="C123" s="18" t="s">
        <v>87</v>
      </c>
      <c r="D123" s="18" t="s">
        <v>119</v>
      </c>
      <c r="E123" s="18" t="s">
        <v>89</v>
      </c>
      <c r="F123" s="18" t="s">
        <v>90</v>
      </c>
      <c r="G123" s="18" t="s">
        <v>50</v>
      </c>
      <c r="H123" s="18" t="s">
        <v>51</v>
      </c>
      <c r="I123" s="18" t="s">
        <v>54</v>
      </c>
      <c r="J123" s="18" t="s">
        <v>53</v>
      </c>
      <c r="K123" s="20">
        <v>440</v>
      </c>
      <c r="L123" s="20">
        <v>10</v>
      </c>
    </row>
    <row r="124" spans="1:12">
      <c r="A124" s="18" t="s">
        <v>85</v>
      </c>
      <c r="B124" s="18" t="s">
        <v>86</v>
      </c>
      <c r="C124" s="18" t="s">
        <v>87</v>
      </c>
      <c r="D124" s="18" t="s">
        <v>120</v>
      </c>
      <c r="E124" s="18" t="s">
        <v>89</v>
      </c>
      <c r="F124" s="18" t="s">
        <v>90</v>
      </c>
      <c r="G124" s="18" t="s">
        <v>50</v>
      </c>
      <c r="H124" s="18" t="s">
        <v>51</v>
      </c>
      <c r="I124" s="18" t="s">
        <v>52</v>
      </c>
      <c r="J124" s="18" t="s">
        <v>53</v>
      </c>
      <c r="K124" s="20">
        <v>2000</v>
      </c>
      <c r="L124" s="20">
        <v>64</v>
      </c>
    </row>
    <row r="125" spans="1:12">
      <c r="A125" s="18" t="s">
        <v>85</v>
      </c>
      <c r="B125" s="18" t="s">
        <v>86</v>
      </c>
      <c r="C125" s="18" t="s">
        <v>87</v>
      </c>
      <c r="D125" s="18" t="s">
        <v>120</v>
      </c>
      <c r="E125" s="18" t="s">
        <v>89</v>
      </c>
      <c r="F125" s="18" t="s">
        <v>90</v>
      </c>
      <c r="G125" s="18" t="s">
        <v>50</v>
      </c>
      <c r="H125" s="18" t="s">
        <v>51</v>
      </c>
      <c r="I125" s="18" t="s">
        <v>54</v>
      </c>
      <c r="J125" s="18" t="s">
        <v>53</v>
      </c>
      <c r="K125" s="20">
        <v>440</v>
      </c>
      <c r="L125" s="20">
        <v>10</v>
      </c>
    </row>
    <row r="126" spans="1:12">
      <c r="A126" s="18" t="s">
        <v>85</v>
      </c>
      <c r="B126" s="18" t="s">
        <v>86</v>
      </c>
      <c r="C126" s="18" t="s">
        <v>87</v>
      </c>
      <c r="D126" s="18" t="s">
        <v>121</v>
      </c>
      <c r="E126" s="18" t="s">
        <v>89</v>
      </c>
      <c r="F126" s="18" t="s">
        <v>90</v>
      </c>
      <c r="G126" s="18" t="s">
        <v>50</v>
      </c>
      <c r="H126" s="18" t="s">
        <v>51</v>
      </c>
      <c r="I126" s="18" t="s">
        <v>52</v>
      </c>
      <c r="J126" s="18" t="s">
        <v>53</v>
      </c>
      <c r="K126" s="20">
        <v>1804</v>
      </c>
      <c r="L126" s="20">
        <v>62</v>
      </c>
    </row>
    <row r="127" spans="1:12">
      <c r="A127" s="18" t="s">
        <v>85</v>
      </c>
      <c r="B127" s="18" t="s">
        <v>86</v>
      </c>
      <c r="C127" s="18" t="s">
        <v>87</v>
      </c>
      <c r="D127" s="18" t="s">
        <v>121</v>
      </c>
      <c r="E127" s="18" t="s">
        <v>89</v>
      </c>
      <c r="F127" s="18" t="s">
        <v>90</v>
      </c>
      <c r="G127" s="18" t="s">
        <v>50</v>
      </c>
      <c r="H127" s="18" t="s">
        <v>51</v>
      </c>
      <c r="I127" s="18" t="s">
        <v>54</v>
      </c>
      <c r="J127" s="18" t="s">
        <v>53</v>
      </c>
      <c r="K127" s="20">
        <v>484</v>
      </c>
      <c r="L127" s="20">
        <v>11</v>
      </c>
    </row>
    <row r="128" spans="1:12">
      <c r="A128" s="18" t="s">
        <v>85</v>
      </c>
      <c r="B128" s="18" t="s">
        <v>86</v>
      </c>
      <c r="C128" s="18" t="s">
        <v>87</v>
      </c>
      <c r="D128" s="18" t="s">
        <v>122</v>
      </c>
      <c r="E128" s="18" t="s">
        <v>89</v>
      </c>
      <c r="F128" s="18" t="s">
        <v>90</v>
      </c>
      <c r="G128" s="18" t="s">
        <v>50</v>
      </c>
      <c r="H128" s="18" t="s">
        <v>51</v>
      </c>
      <c r="I128" s="18" t="s">
        <v>52</v>
      </c>
      <c r="J128" s="18" t="s">
        <v>53</v>
      </c>
      <c r="K128" s="20">
        <v>1868</v>
      </c>
      <c r="L128" s="20">
        <v>62</v>
      </c>
    </row>
    <row r="129" spans="1:12">
      <c r="A129" s="18" t="s">
        <v>85</v>
      </c>
      <c r="B129" s="18" t="s">
        <v>86</v>
      </c>
      <c r="C129" s="18" t="s">
        <v>87</v>
      </c>
      <c r="D129" s="18" t="s">
        <v>122</v>
      </c>
      <c r="E129" s="18" t="s">
        <v>89</v>
      </c>
      <c r="F129" s="18" t="s">
        <v>90</v>
      </c>
      <c r="G129" s="18" t="s">
        <v>50</v>
      </c>
      <c r="H129" s="18" t="s">
        <v>51</v>
      </c>
      <c r="I129" s="18" t="s">
        <v>54</v>
      </c>
      <c r="J129" s="18" t="s">
        <v>53</v>
      </c>
      <c r="K129" s="20">
        <v>528</v>
      </c>
      <c r="L129" s="20">
        <v>12</v>
      </c>
    </row>
    <row r="130" spans="1:12">
      <c r="A130" s="18" t="s">
        <v>85</v>
      </c>
      <c r="B130" s="18" t="s">
        <v>86</v>
      </c>
      <c r="C130" s="18" t="s">
        <v>123</v>
      </c>
      <c r="D130" s="18" t="s">
        <v>122</v>
      </c>
      <c r="E130" s="18" t="s">
        <v>124</v>
      </c>
      <c r="F130" s="18" t="s">
        <v>125</v>
      </c>
      <c r="G130" s="18" t="s">
        <v>50</v>
      </c>
      <c r="H130" s="18" t="s">
        <v>51</v>
      </c>
      <c r="I130" s="18" t="s">
        <v>54</v>
      </c>
      <c r="J130" s="18" t="s">
        <v>53</v>
      </c>
      <c r="K130" s="20">
        <v>450</v>
      </c>
      <c r="L130" s="20">
        <v>10</v>
      </c>
    </row>
    <row r="131" spans="1:12">
      <c r="A131" s="18" t="s">
        <v>85</v>
      </c>
      <c r="B131" s="18" t="s">
        <v>86</v>
      </c>
      <c r="C131" s="18" t="s">
        <v>123</v>
      </c>
      <c r="D131" s="18" t="s">
        <v>126</v>
      </c>
      <c r="E131" s="18" t="s">
        <v>124</v>
      </c>
      <c r="F131" s="18" t="s">
        <v>125</v>
      </c>
      <c r="G131" s="18" t="s">
        <v>50</v>
      </c>
      <c r="H131" s="18" t="s">
        <v>51</v>
      </c>
      <c r="I131" s="18" t="s">
        <v>52</v>
      </c>
      <c r="J131" s="18" t="s">
        <v>53</v>
      </c>
      <c r="K131" s="20">
        <v>141</v>
      </c>
      <c r="L131" s="20">
        <v>30</v>
      </c>
    </row>
    <row r="132" spans="1:12">
      <c r="A132" s="18" t="s">
        <v>85</v>
      </c>
      <c r="B132" s="18" t="s">
        <v>86</v>
      </c>
      <c r="C132" s="18" t="s">
        <v>123</v>
      </c>
      <c r="D132" s="18" t="s">
        <v>126</v>
      </c>
      <c r="E132" s="18" t="s">
        <v>124</v>
      </c>
      <c r="F132" s="18" t="s">
        <v>125</v>
      </c>
      <c r="G132" s="18" t="s">
        <v>50</v>
      </c>
      <c r="H132" s="18" t="s">
        <v>51</v>
      </c>
      <c r="I132" s="18" t="s">
        <v>54</v>
      </c>
      <c r="J132" s="18" t="s">
        <v>53</v>
      </c>
      <c r="K132" s="20">
        <v>315</v>
      </c>
      <c r="L132" s="20">
        <v>7</v>
      </c>
    </row>
    <row r="133" spans="1:12">
      <c r="A133" s="18" t="s">
        <v>85</v>
      </c>
      <c r="B133" s="18" t="s">
        <v>86</v>
      </c>
      <c r="C133" s="18" t="s">
        <v>123</v>
      </c>
      <c r="D133" s="18" t="s">
        <v>127</v>
      </c>
      <c r="E133" s="18" t="s">
        <v>124</v>
      </c>
      <c r="F133" s="18" t="s">
        <v>125</v>
      </c>
      <c r="G133" s="18" t="s">
        <v>50</v>
      </c>
      <c r="H133" s="18" t="s">
        <v>51</v>
      </c>
      <c r="I133" s="18" t="s">
        <v>52</v>
      </c>
      <c r="J133" s="18" t="s">
        <v>53</v>
      </c>
      <c r="K133" s="20">
        <v>34</v>
      </c>
      <c r="L133" s="20">
        <v>17</v>
      </c>
    </row>
    <row r="134" spans="1:12">
      <c r="A134" s="18" t="s">
        <v>85</v>
      </c>
      <c r="B134" s="18" t="s">
        <v>86</v>
      </c>
      <c r="C134" s="18" t="s">
        <v>123</v>
      </c>
      <c r="D134" s="18" t="s">
        <v>127</v>
      </c>
      <c r="E134" s="18" t="s">
        <v>124</v>
      </c>
      <c r="F134" s="18" t="s">
        <v>125</v>
      </c>
      <c r="G134" s="18" t="s">
        <v>50</v>
      </c>
      <c r="H134" s="18" t="s">
        <v>51</v>
      </c>
      <c r="I134" s="18" t="s">
        <v>54</v>
      </c>
      <c r="J134" s="18" t="s">
        <v>53</v>
      </c>
      <c r="K134" s="20">
        <v>495</v>
      </c>
      <c r="L134" s="20">
        <v>11</v>
      </c>
    </row>
    <row r="135" spans="1:12">
      <c r="A135" s="18" t="s">
        <v>85</v>
      </c>
      <c r="B135" s="18" t="s">
        <v>86</v>
      </c>
      <c r="C135" s="18" t="s">
        <v>123</v>
      </c>
      <c r="D135" s="18" t="s">
        <v>128</v>
      </c>
      <c r="E135" s="18" t="s">
        <v>124</v>
      </c>
      <c r="F135" s="18" t="s">
        <v>125</v>
      </c>
      <c r="G135" s="18" t="s">
        <v>50</v>
      </c>
      <c r="H135" s="18" t="s">
        <v>51</v>
      </c>
      <c r="I135" s="18" t="s">
        <v>52</v>
      </c>
      <c r="J135" s="18" t="s">
        <v>53</v>
      </c>
      <c r="K135" s="20">
        <v>40</v>
      </c>
      <c r="L135" s="20">
        <v>19</v>
      </c>
    </row>
    <row r="136" spans="1:12">
      <c r="A136" s="18" t="s">
        <v>85</v>
      </c>
      <c r="B136" s="18" t="s">
        <v>86</v>
      </c>
      <c r="C136" s="18" t="s">
        <v>123</v>
      </c>
      <c r="D136" s="18" t="s">
        <v>128</v>
      </c>
      <c r="E136" s="18" t="s">
        <v>124</v>
      </c>
      <c r="F136" s="18" t="s">
        <v>125</v>
      </c>
      <c r="G136" s="18" t="s">
        <v>50</v>
      </c>
      <c r="H136" s="18" t="s">
        <v>51</v>
      </c>
      <c r="I136" s="18" t="s">
        <v>54</v>
      </c>
      <c r="J136" s="18" t="s">
        <v>53</v>
      </c>
      <c r="K136" s="20">
        <v>405</v>
      </c>
      <c r="L136" s="20">
        <v>9</v>
      </c>
    </row>
    <row r="137" spans="1:12">
      <c r="A137" s="18" t="s">
        <v>85</v>
      </c>
      <c r="B137" s="18" t="s">
        <v>86</v>
      </c>
      <c r="C137" s="18" t="s">
        <v>123</v>
      </c>
      <c r="D137" s="18" t="s">
        <v>129</v>
      </c>
      <c r="E137" s="18" t="s">
        <v>124</v>
      </c>
      <c r="F137" s="18" t="s">
        <v>125</v>
      </c>
      <c r="G137" s="18" t="s">
        <v>50</v>
      </c>
      <c r="H137" s="18" t="s">
        <v>51</v>
      </c>
      <c r="I137" s="18" t="s">
        <v>52</v>
      </c>
      <c r="J137" s="18" t="s">
        <v>53</v>
      </c>
      <c r="K137" s="20">
        <v>921</v>
      </c>
      <c r="L137" s="20">
        <v>47</v>
      </c>
    </row>
    <row r="138" spans="1:12">
      <c r="A138" s="18" t="s">
        <v>85</v>
      </c>
      <c r="B138" s="18" t="s">
        <v>86</v>
      </c>
      <c r="C138" s="18" t="s">
        <v>123</v>
      </c>
      <c r="D138" s="18" t="s">
        <v>129</v>
      </c>
      <c r="E138" s="18" t="s">
        <v>124</v>
      </c>
      <c r="F138" s="18" t="s">
        <v>125</v>
      </c>
      <c r="G138" s="18" t="s">
        <v>50</v>
      </c>
      <c r="H138" s="18" t="s">
        <v>51</v>
      </c>
      <c r="I138" s="18" t="s">
        <v>54</v>
      </c>
      <c r="J138" s="18" t="s">
        <v>53</v>
      </c>
      <c r="K138" s="20">
        <v>450</v>
      </c>
      <c r="L138" s="20">
        <v>10</v>
      </c>
    </row>
    <row r="139" spans="1:12">
      <c r="A139" s="18" t="s">
        <v>85</v>
      </c>
      <c r="B139" s="18" t="s">
        <v>86</v>
      </c>
      <c r="C139" s="18" t="s">
        <v>123</v>
      </c>
      <c r="D139" s="18" t="s">
        <v>130</v>
      </c>
      <c r="E139" s="18" t="s">
        <v>124</v>
      </c>
      <c r="F139" s="18" t="s">
        <v>125</v>
      </c>
      <c r="G139" s="18" t="s">
        <v>50</v>
      </c>
      <c r="H139" s="18" t="s">
        <v>51</v>
      </c>
      <c r="I139" s="18" t="s">
        <v>52</v>
      </c>
      <c r="J139" s="18" t="s">
        <v>53</v>
      </c>
      <c r="K139" s="20">
        <v>781</v>
      </c>
      <c r="L139" s="20">
        <v>55</v>
      </c>
    </row>
    <row r="140" spans="1:12">
      <c r="A140" s="18" t="s">
        <v>85</v>
      </c>
      <c r="B140" s="18" t="s">
        <v>86</v>
      </c>
      <c r="C140" s="18" t="s">
        <v>123</v>
      </c>
      <c r="D140" s="18" t="s">
        <v>130</v>
      </c>
      <c r="E140" s="18" t="s">
        <v>124</v>
      </c>
      <c r="F140" s="18" t="s">
        <v>125</v>
      </c>
      <c r="G140" s="18" t="s">
        <v>50</v>
      </c>
      <c r="H140" s="18" t="s">
        <v>51</v>
      </c>
      <c r="I140" s="18" t="s">
        <v>54</v>
      </c>
      <c r="J140" s="18" t="s">
        <v>53</v>
      </c>
      <c r="K140" s="20">
        <v>450</v>
      </c>
      <c r="L140" s="20">
        <v>10</v>
      </c>
    </row>
    <row r="141" spans="1:12">
      <c r="A141" s="18" t="s">
        <v>85</v>
      </c>
      <c r="B141" s="18" t="s">
        <v>86</v>
      </c>
      <c r="C141" s="18" t="s">
        <v>123</v>
      </c>
      <c r="D141" s="18" t="s">
        <v>131</v>
      </c>
      <c r="E141" s="18" t="s">
        <v>124</v>
      </c>
      <c r="F141" s="18" t="s">
        <v>125</v>
      </c>
      <c r="G141" s="18" t="s">
        <v>50</v>
      </c>
      <c r="H141" s="18" t="s">
        <v>51</v>
      </c>
      <c r="I141" s="18" t="s">
        <v>52</v>
      </c>
      <c r="J141" s="18" t="s">
        <v>53</v>
      </c>
      <c r="K141" s="20">
        <v>1532</v>
      </c>
      <c r="L141" s="20">
        <v>69</v>
      </c>
    </row>
    <row r="142" spans="1:12">
      <c r="A142" s="18" t="s">
        <v>85</v>
      </c>
      <c r="B142" s="18" t="s">
        <v>86</v>
      </c>
      <c r="C142" s="18" t="s">
        <v>123</v>
      </c>
      <c r="D142" s="18" t="s">
        <v>131</v>
      </c>
      <c r="E142" s="18" t="s">
        <v>124</v>
      </c>
      <c r="F142" s="18" t="s">
        <v>125</v>
      </c>
      <c r="G142" s="18" t="s">
        <v>50</v>
      </c>
      <c r="H142" s="18" t="s">
        <v>51</v>
      </c>
      <c r="I142" s="18" t="s">
        <v>54</v>
      </c>
      <c r="J142" s="18" t="s">
        <v>53</v>
      </c>
      <c r="K142" s="20">
        <v>450</v>
      </c>
      <c r="L142" s="20">
        <v>10</v>
      </c>
    </row>
    <row r="143" spans="1:12">
      <c r="A143" s="18" t="s">
        <v>85</v>
      </c>
      <c r="B143" s="18" t="s">
        <v>86</v>
      </c>
      <c r="C143" s="18" t="s">
        <v>123</v>
      </c>
      <c r="D143" s="18" t="s">
        <v>132</v>
      </c>
      <c r="E143" s="18" t="s">
        <v>124</v>
      </c>
      <c r="F143" s="18" t="s">
        <v>125</v>
      </c>
      <c r="G143" s="18" t="s">
        <v>50</v>
      </c>
      <c r="H143" s="18" t="s">
        <v>51</v>
      </c>
      <c r="I143" s="18" t="s">
        <v>52</v>
      </c>
      <c r="J143" s="18" t="s">
        <v>53</v>
      </c>
      <c r="K143" s="20">
        <v>1726</v>
      </c>
      <c r="L143" s="20">
        <v>73</v>
      </c>
    </row>
    <row r="144" spans="1:12">
      <c r="A144" s="18" t="s">
        <v>85</v>
      </c>
      <c r="B144" s="18" t="s">
        <v>86</v>
      </c>
      <c r="C144" s="18" t="s">
        <v>123</v>
      </c>
      <c r="D144" s="18" t="s">
        <v>132</v>
      </c>
      <c r="E144" s="18" t="s">
        <v>124</v>
      </c>
      <c r="F144" s="18" t="s">
        <v>125</v>
      </c>
      <c r="G144" s="18" t="s">
        <v>50</v>
      </c>
      <c r="H144" s="18" t="s">
        <v>51</v>
      </c>
      <c r="I144" s="18" t="s">
        <v>54</v>
      </c>
      <c r="J144" s="18" t="s">
        <v>53</v>
      </c>
      <c r="K144" s="20">
        <v>405</v>
      </c>
      <c r="L144" s="20">
        <v>9</v>
      </c>
    </row>
    <row r="145" spans="1:12">
      <c r="A145" s="18" t="s">
        <v>85</v>
      </c>
      <c r="B145" s="18" t="s">
        <v>86</v>
      </c>
      <c r="C145" s="18" t="s">
        <v>123</v>
      </c>
      <c r="D145" s="18" t="s">
        <v>133</v>
      </c>
      <c r="E145" s="18" t="s">
        <v>124</v>
      </c>
      <c r="F145" s="18" t="s">
        <v>125</v>
      </c>
      <c r="G145" s="18" t="s">
        <v>50</v>
      </c>
      <c r="H145" s="18" t="s">
        <v>51</v>
      </c>
      <c r="I145" s="18" t="s">
        <v>52</v>
      </c>
      <c r="J145" s="18" t="s">
        <v>53</v>
      </c>
      <c r="K145" s="20">
        <v>1779</v>
      </c>
      <c r="L145" s="20">
        <v>72</v>
      </c>
    </row>
    <row r="146" spans="1:12">
      <c r="A146" s="18" t="s">
        <v>85</v>
      </c>
      <c r="B146" s="18" t="s">
        <v>86</v>
      </c>
      <c r="C146" s="18" t="s">
        <v>123</v>
      </c>
      <c r="D146" s="18" t="s">
        <v>133</v>
      </c>
      <c r="E146" s="18" t="s">
        <v>124</v>
      </c>
      <c r="F146" s="18" t="s">
        <v>125</v>
      </c>
      <c r="G146" s="18" t="s">
        <v>50</v>
      </c>
      <c r="H146" s="18" t="s">
        <v>51</v>
      </c>
      <c r="I146" s="18" t="s">
        <v>54</v>
      </c>
      <c r="J146" s="18" t="s">
        <v>53</v>
      </c>
      <c r="K146" s="20">
        <v>450</v>
      </c>
      <c r="L146" s="20">
        <v>10</v>
      </c>
    </row>
    <row r="147" spans="1:12">
      <c r="A147" s="18" t="s">
        <v>85</v>
      </c>
      <c r="B147" s="18" t="s">
        <v>86</v>
      </c>
      <c r="C147" s="18" t="s">
        <v>123</v>
      </c>
      <c r="D147" s="18" t="s">
        <v>134</v>
      </c>
      <c r="E147" s="18" t="s">
        <v>124</v>
      </c>
      <c r="F147" s="18" t="s">
        <v>125</v>
      </c>
      <c r="G147" s="18" t="s">
        <v>50</v>
      </c>
      <c r="H147" s="18" t="s">
        <v>51</v>
      </c>
      <c r="I147" s="18" t="s">
        <v>52</v>
      </c>
      <c r="J147" s="18" t="s">
        <v>53</v>
      </c>
      <c r="K147" s="20">
        <v>1763</v>
      </c>
      <c r="L147" s="20">
        <v>71</v>
      </c>
    </row>
    <row r="148" spans="1:12">
      <c r="A148" s="18" t="s">
        <v>85</v>
      </c>
      <c r="B148" s="18" t="s">
        <v>86</v>
      </c>
      <c r="C148" s="18" t="s">
        <v>123</v>
      </c>
      <c r="D148" s="18" t="s">
        <v>134</v>
      </c>
      <c r="E148" s="18" t="s">
        <v>124</v>
      </c>
      <c r="F148" s="18" t="s">
        <v>125</v>
      </c>
      <c r="G148" s="18" t="s">
        <v>50</v>
      </c>
      <c r="H148" s="18" t="s">
        <v>51</v>
      </c>
      <c r="I148" s="18" t="s">
        <v>54</v>
      </c>
      <c r="J148" s="18" t="s">
        <v>53</v>
      </c>
      <c r="K148" s="20">
        <v>405</v>
      </c>
      <c r="L148" s="20">
        <v>9</v>
      </c>
    </row>
    <row r="149" spans="1:12">
      <c r="A149" s="18" t="s">
        <v>85</v>
      </c>
      <c r="B149" s="18" t="s">
        <v>86</v>
      </c>
      <c r="C149" s="18" t="s">
        <v>123</v>
      </c>
      <c r="D149" s="18" t="s">
        <v>135</v>
      </c>
      <c r="E149" s="18" t="s">
        <v>124</v>
      </c>
      <c r="F149" s="18" t="s">
        <v>125</v>
      </c>
      <c r="G149" s="18" t="s">
        <v>50</v>
      </c>
      <c r="H149" s="18" t="s">
        <v>51</v>
      </c>
      <c r="I149" s="18" t="s">
        <v>52</v>
      </c>
      <c r="J149" s="18" t="s">
        <v>53</v>
      </c>
      <c r="K149" s="20">
        <v>1700</v>
      </c>
      <c r="L149" s="20">
        <v>71</v>
      </c>
    </row>
    <row r="150" spans="1:12">
      <c r="A150" s="18" t="s">
        <v>85</v>
      </c>
      <c r="B150" s="18" t="s">
        <v>86</v>
      </c>
      <c r="C150" s="18" t="s">
        <v>123</v>
      </c>
      <c r="D150" s="18" t="s">
        <v>135</v>
      </c>
      <c r="E150" s="18" t="s">
        <v>124</v>
      </c>
      <c r="F150" s="18" t="s">
        <v>125</v>
      </c>
      <c r="G150" s="18" t="s">
        <v>50</v>
      </c>
      <c r="H150" s="18" t="s">
        <v>51</v>
      </c>
      <c r="I150" s="18" t="s">
        <v>54</v>
      </c>
      <c r="J150" s="18" t="s">
        <v>53</v>
      </c>
      <c r="K150" s="20">
        <v>405</v>
      </c>
      <c r="L150" s="20">
        <v>9</v>
      </c>
    </row>
    <row r="151" spans="1:12">
      <c r="A151" s="18" t="s">
        <v>85</v>
      </c>
      <c r="B151" s="18" t="s">
        <v>86</v>
      </c>
      <c r="C151" s="18" t="s">
        <v>123</v>
      </c>
      <c r="D151" s="18" t="s">
        <v>136</v>
      </c>
      <c r="E151" s="18" t="s">
        <v>124</v>
      </c>
      <c r="F151" s="18" t="s">
        <v>125</v>
      </c>
      <c r="G151" s="18" t="s">
        <v>50</v>
      </c>
      <c r="H151" s="18" t="s">
        <v>51</v>
      </c>
      <c r="I151" s="18" t="s">
        <v>52</v>
      </c>
      <c r="J151" s="18" t="s">
        <v>53</v>
      </c>
      <c r="K151" s="20">
        <v>1705</v>
      </c>
      <c r="L151" s="20">
        <v>69</v>
      </c>
    </row>
    <row r="152" spans="1:12">
      <c r="A152" s="18" t="s">
        <v>85</v>
      </c>
      <c r="B152" s="18" t="s">
        <v>86</v>
      </c>
      <c r="C152" s="18" t="s">
        <v>123</v>
      </c>
      <c r="D152" s="18" t="s">
        <v>136</v>
      </c>
      <c r="E152" s="18" t="s">
        <v>124</v>
      </c>
      <c r="F152" s="18" t="s">
        <v>125</v>
      </c>
      <c r="G152" s="18" t="s">
        <v>50</v>
      </c>
      <c r="H152" s="18" t="s">
        <v>51</v>
      </c>
      <c r="I152" s="18" t="s">
        <v>54</v>
      </c>
      <c r="J152" s="18" t="s">
        <v>53</v>
      </c>
      <c r="K152" s="20">
        <v>450</v>
      </c>
      <c r="L152" s="20">
        <v>10</v>
      </c>
    </row>
    <row r="153" spans="1:12">
      <c r="A153" s="18" t="s">
        <v>85</v>
      </c>
      <c r="B153" s="18" t="s">
        <v>86</v>
      </c>
      <c r="C153" s="18" t="s">
        <v>123</v>
      </c>
      <c r="D153" s="18" t="s">
        <v>137</v>
      </c>
      <c r="E153" s="18" t="s">
        <v>124</v>
      </c>
      <c r="F153" s="18" t="s">
        <v>125</v>
      </c>
      <c r="G153" s="18" t="s">
        <v>50</v>
      </c>
      <c r="H153" s="18" t="s">
        <v>51</v>
      </c>
      <c r="I153" s="18" t="s">
        <v>52</v>
      </c>
      <c r="J153" s="18" t="s">
        <v>53</v>
      </c>
      <c r="K153" s="20">
        <v>1930</v>
      </c>
      <c r="L153" s="20">
        <v>75</v>
      </c>
    </row>
    <row r="154" spans="1:12">
      <c r="A154" s="18" t="s">
        <v>85</v>
      </c>
      <c r="B154" s="18" t="s">
        <v>86</v>
      </c>
      <c r="C154" s="18" t="s">
        <v>123</v>
      </c>
      <c r="D154" s="18" t="s">
        <v>137</v>
      </c>
      <c r="E154" s="18" t="s">
        <v>124</v>
      </c>
      <c r="F154" s="18" t="s">
        <v>125</v>
      </c>
      <c r="G154" s="18" t="s">
        <v>50</v>
      </c>
      <c r="H154" s="18" t="s">
        <v>51</v>
      </c>
      <c r="I154" s="18" t="s">
        <v>54</v>
      </c>
      <c r="J154" s="18" t="s">
        <v>53</v>
      </c>
      <c r="K154" s="20">
        <v>675</v>
      </c>
      <c r="L154" s="20">
        <v>15</v>
      </c>
    </row>
    <row r="155" spans="1:12">
      <c r="A155" s="18" t="s">
        <v>85</v>
      </c>
      <c r="B155" s="18" t="s">
        <v>86</v>
      </c>
      <c r="C155" s="18" t="s">
        <v>123</v>
      </c>
      <c r="D155" s="18" t="s">
        <v>138</v>
      </c>
      <c r="E155" s="18" t="s">
        <v>124</v>
      </c>
      <c r="F155" s="18" t="s">
        <v>125</v>
      </c>
      <c r="G155" s="18" t="s">
        <v>50</v>
      </c>
      <c r="H155" s="18" t="s">
        <v>51</v>
      </c>
      <c r="I155" s="18" t="s">
        <v>52</v>
      </c>
      <c r="J155" s="18" t="s">
        <v>53</v>
      </c>
      <c r="K155" s="20">
        <v>1717</v>
      </c>
      <c r="L155" s="20">
        <v>74</v>
      </c>
    </row>
    <row r="156" spans="1:12">
      <c r="A156" s="18" t="s">
        <v>85</v>
      </c>
      <c r="B156" s="18" t="s">
        <v>86</v>
      </c>
      <c r="C156" s="18" t="s">
        <v>123</v>
      </c>
      <c r="D156" s="18" t="s">
        <v>138</v>
      </c>
      <c r="E156" s="18" t="s">
        <v>124</v>
      </c>
      <c r="F156" s="18" t="s">
        <v>125</v>
      </c>
      <c r="G156" s="18" t="s">
        <v>50</v>
      </c>
      <c r="H156" s="18" t="s">
        <v>51</v>
      </c>
      <c r="I156" s="18" t="s">
        <v>54</v>
      </c>
      <c r="J156" s="18" t="s">
        <v>53</v>
      </c>
      <c r="K156" s="20">
        <v>450</v>
      </c>
      <c r="L156" s="20">
        <v>10</v>
      </c>
    </row>
    <row r="157" spans="1:12">
      <c r="A157" s="18" t="s">
        <v>85</v>
      </c>
      <c r="B157" s="18" t="s">
        <v>86</v>
      </c>
      <c r="C157" s="18" t="s">
        <v>123</v>
      </c>
      <c r="D157" s="18" t="s">
        <v>139</v>
      </c>
      <c r="E157" s="18" t="s">
        <v>124</v>
      </c>
      <c r="F157" s="18" t="s">
        <v>125</v>
      </c>
      <c r="G157" s="18" t="s">
        <v>50</v>
      </c>
      <c r="H157" s="18" t="s">
        <v>51</v>
      </c>
      <c r="I157" s="18" t="s">
        <v>52</v>
      </c>
      <c r="J157" s="18" t="s">
        <v>53</v>
      </c>
      <c r="K157" s="20">
        <v>1675</v>
      </c>
      <c r="L157" s="20">
        <v>68</v>
      </c>
    </row>
    <row r="158" spans="1:12">
      <c r="A158" s="18" t="s">
        <v>85</v>
      </c>
      <c r="B158" s="18" t="s">
        <v>86</v>
      </c>
      <c r="C158" s="18" t="s">
        <v>123</v>
      </c>
      <c r="D158" s="18" t="s">
        <v>139</v>
      </c>
      <c r="E158" s="18" t="s">
        <v>124</v>
      </c>
      <c r="F158" s="18" t="s">
        <v>125</v>
      </c>
      <c r="G158" s="18" t="s">
        <v>50</v>
      </c>
      <c r="H158" s="18" t="s">
        <v>51</v>
      </c>
      <c r="I158" s="18" t="s">
        <v>54</v>
      </c>
      <c r="J158" s="18" t="s">
        <v>53</v>
      </c>
      <c r="K158" s="20">
        <v>405</v>
      </c>
      <c r="L158" s="20">
        <v>9</v>
      </c>
    </row>
    <row r="159" spans="1:12">
      <c r="A159" s="18" t="s">
        <v>85</v>
      </c>
      <c r="B159" s="18" t="s">
        <v>86</v>
      </c>
      <c r="C159" s="18" t="s">
        <v>123</v>
      </c>
      <c r="D159" s="18" t="s">
        <v>140</v>
      </c>
      <c r="E159" s="18" t="s">
        <v>124</v>
      </c>
      <c r="F159" s="18" t="s">
        <v>125</v>
      </c>
      <c r="G159" s="18" t="s">
        <v>50</v>
      </c>
      <c r="H159" s="18" t="s">
        <v>51</v>
      </c>
      <c r="I159" s="18" t="s">
        <v>52</v>
      </c>
      <c r="J159" s="18" t="s">
        <v>53</v>
      </c>
      <c r="K159" s="20">
        <v>1711</v>
      </c>
      <c r="L159" s="20">
        <v>71</v>
      </c>
    </row>
    <row r="160" spans="1:12">
      <c r="A160" s="18" t="s">
        <v>85</v>
      </c>
      <c r="B160" s="18" t="s">
        <v>86</v>
      </c>
      <c r="C160" s="18" t="s">
        <v>123</v>
      </c>
      <c r="D160" s="18" t="s">
        <v>140</v>
      </c>
      <c r="E160" s="18" t="s">
        <v>124</v>
      </c>
      <c r="F160" s="18" t="s">
        <v>125</v>
      </c>
      <c r="G160" s="18" t="s">
        <v>50</v>
      </c>
      <c r="H160" s="18" t="s">
        <v>51</v>
      </c>
      <c r="I160" s="18" t="s">
        <v>54</v>
      </c>
      <c r="J160" s="18" t="s">
        <v>53</v>
      </c>
      <c r="K160" s="20">
        <v>450</v>
      </c>
      <c r="L160" s="20">
        <v>10</v>
      </c>
    </row>
    <row r="161" spans="1:12">
      <c r="A161" s="18" t="s">
        <v>85</v>
      </c>
      <c r="B161" s="18" t="s">
        <v>86</v>
      </c>
      <c r="C161" s="18" t="s">
        <v>123</v>
      </c>
      <c r="D161" s="18" t="s">
        <v>141</v>
      </c>
      <c r="E161" s="18" t="s">
        <v>124</v>
      </c>
      <c r="F161" s="18" t="s">
        <v>125</v>
      </c>
      <c r="G161" s="18" t="s">
        <v>50</v>
      </c>
      <c r="H161" s="18" t="s">
        <v>51</v>
      </c>
      <c r="I161" s="18" t="s">
        <v>52</v>
      </c>
      <c r="J161" s="18" t="s">
        <v>53</v>
      </c>
      <c r="K161" s="20">
        <v>1711</v>
      </c>
      <c r="L161" s="20">
        <v>71</v>
      </c>
    </row>
    <row r="162" spans="1:12">
      <c r="A162" s="18" t="s">
        <v>85</v>
      </c>
      <c r="B162" s="18" t="s">
        <v>86</v>
      </c>
      <c r="C162" s="18" t="s">
        <v>123</v>
      </c>
      <c r="D162" s="18" t="s">
        <v>141</v>
      </c>
      <c r="E162" s="18" t="s">
        <v>124</v>
      </c>
      <c r="F162" s="18" t="s">
        <v>125</v>
      </c>
      <c r="G162" s="18" t="s">
        <v>50</v>
      </c>
      <c r="H162" s="18" t="s">
        <v>51</v>
      </c>
      <c r="I162" s="18" t="s">
        <v>54</v>
      </c>
      <c r="J162" s="18" t="s">
        <v>53</v>
      </c>
      <c r="K162" s="20">
        <v>450</v>
      </c>
      <c r="L162" s="20">
        <v>10</v>
      </c>
    </row>
    <row r="163" spans="1:12">
      <c r="A163" s="18" t="s">
        <v>85</v>
      </c>
      <c r="B163" s="18" t="s">
        <v>86</v>
      </c>
      <c r="C163" s="18" t="s">
        <v>123</v>
      </c>
      <c r="D163" s="18" t="s">
        <v>142</v>
      </c>
      <c r="E163" s="18" t="s">
        <v>124</v>
      </c>
      <c r="F163" s="18" t="s">
        <v>125</v>
      </c>
      <c r="G163" s="18" t="s">
        <v>50</v>
      </c>
      <c r="H163" s="18" t="s">
        <v>51</v>
      </c>
      <c r="I163" s="18" t="s">
        <v>52</v>
      </c>
      <c r="J163" s="18" t="s">
        <v>53</v>
      </c>
      <c r="K163" s="20">
        <v>1711</v>
      </c>
      <c r="L163" s="20">
        <v>71</v>
      </c>
    </row>
    <row r="164" spans="1:12">
      <c r="A164" s="18" t="s">
        <v>85</v>
      </c>
      <c r="B164" s="18" t="s">
        <v>86</v>
      </c>
      <c r="C164" s="18" t="s">
        <v>123</v>
      </c>
      <c r="D164" s="18" t="s">
        <v>142</v>
      </c>
      <c r="E164" s="18" t="s">
        <v>124</v>
      </c>
      <c r="F164" s="18" t="s">
        <v>125</v>
      </c>
      <c r="G164" s="18" t="s">
        <v>50</v>
      </c>
      <c r="H164" s="18" t="s">
        <v>51</v>
      </c>
      <c r="I164" s="18" t="s">
        <v>54</v>
      </c>
      <c r="J164" s="18" t="s">
        <v>53</v>
      </c>
      <c r="K164" s="20">
        <v>450</v>
      </c>
      <c r="L164" s="20">
        <v>10</v>
      </c>
    </row>
    <row r="165" spans="1:12">
      <c r="A165" s="18" t="s">
        <v>85</v>
      </c>
      <c r="B165" s="18" t="s">
        <v>86</v>
      </c>
      <c r="C165" s="18" t="s">
        <v>123</v>
      </c>
      <c r="D165" s="18" t="s">
        <v>143</v>
      </c>
      <c r="E165" s="18" t="s">
        <v>124</v>
      </c>
      <c r="F165" s="18" t="s">
        <v>125</v>
      </c>
      <c r="G165" s="18" t="s">
        <v>50</v>
      </c>
      <c r="H165" s="18" t="s">
        <v>51</v>
      </c>
      <c r="I165" s="18" t="s">
        <v>52</v>
      </c>
      <c r="J165" s="18" t="s">
        <v>53</v>
      </c>
      <c r="K165" s="20">
        <v>1928</v>
      </c>
      <c r="L165" s="20">
        <v>78</v>
      </c>
    </row>
    <row r="166" spans="1:12">
      <c r="A166" s="18" t="s">
        <v>85</v>
      </c>
      <c r="B166" s="18" t="s">
        <v>86</v>
      </c>
      <c r="C166" s="18" t="s">
        <v>123</v>
      </c>
      <c r="D166" s="18" t="s">
        <v>143</v>
      </c>
      <c r="E166" s="18" t="s">
        <v>124</v>
      </c>
      <c r="F166" s="18" t="s">
        <v>125</v>
      </c>
      <c r="G166" s="18" t="s">
        <v>50</v>
      </c>
      <c r="H166" s="18" t="s">
        <v>51</v>
      </c>
      <c r="I166" s="18" t="s">
        <v>54</v>
      </c>
      <c r="J166" s="18" t="s">
        <v>53</v>
      </c>
      <c r="K166" s="20">
        <v>450</v>
      </c>
      <c r="L166" s="20">
        <v>10</v>
      </c>
    </row>
    <row r="167" spans="1:12">
      <c r="A167" s="18" t="s">
        <v>85</v>
      </c>
      <c r="B167" s="18" t="s">
        <v>86</v>
      </c>
      <c r="C167" s="18" t="s">
        <v>123</v>
      </c>
      <c r="D167" s="18" t="s">
        <v>144</v>
      </c>
      <c r="E167" s="18" t="s">
        <v>124</v>
      </c>
      <c r="F167" s="18" t="s">
        <v>125</v>
      </c>
      <c r="G167" s="18" t="s">
        <v>50</v>
      </c>
      <c r="H167" s="18" t="s">
        <v>51</v>
      </c>
      <c r="I167" s="18" t="s">
        <v>52</v>
      </c>
      <c r="J167" s="18" t="s">
        <v>53</v>
      </c>
      <c r="K167" s="20">
        <v>2132</v>
      </c>
      <c r="L167" s="20">
        <v>83</v>
      </c>
    </row>
    <row r="168" spans="1:12">
      <c r="A168" s="18" t="s">
        <v>85</v>
      </c>
      <c r="B168" s="18" t="s">
        <v>86</v>
      </c>
      <c r="C168" s="18" t="s">
        <v>123</v>
      </c>
      <c r="D168" s="18" t="s">
        <v>144</v>
      </c>
      <c r="E168" s="18" t="s">
        <v>124</v>
      </c>
      <c r="F168" s="18" t="s">
        <v>125</v>
      </c>
      <c r="G168" s="18" t="s">
        <v>50</v>
      </c>
      <c r="H168" s="18" t="s">
        <v>51</v>
      </c>
      <c r="I168" s="18" t="s">
        <v>54</v>
      </c>
      <c r="J168" s="18" t="s">
        <v>53</v>
      </c>
      <c r="K168" s="20">
        <v>450</v>
      </c>
      <c r="L168" s="20">
        <v>10</v>
      </c>
    </row>
    <row r="169" spans="1:12">
      <c r="A169" s="18" t="s">
        <v>85</v>
      </c>
      <c r="B169" s="18" t="s">
        <v>86</v>
      </c>
      <c r="C169" s="18" t="s">
        <v>123</v>
      </c>
      <c r="D169" s="18" t="s">
        <v>145</v>
      </c>
      <c r="E169" s="18" t="s">
        <v>124</v>
      </c>
      <c r="F169" s="18" t="s">
        <v>125</v>
      </c>
      <c r="G169" s="18" t="s">
        <v>50</v>
      </c>
      <c r="H169" s="18" t="s">
        <v>51</v>
      </c>
      <c r="I169" s="18" t="s">
        <v>52</v>
      </c>
      <c r="J169" s="18" t="s">
        <v>53</v>
      </c>
      <c r="K169" s="20">
        <v>2070</v>
      </c>
      <c r="L169" s="20">
        <v>82</v>
      </c>
    </row>
    <row r="170" spans="1:12">
      <c r="A170" s="18" t="s">
        <v>85</v>
      </c>
      <c r="B170" s="18" t="s">
        <v>86</v>
      </c>
      <c r="C170" s="18" t="s">
        <v>123</v>
      </c>
      <c r="D170" s="18" t="s">
        <v>145</v>
      </c>
      <c r="E170" s="18" t="s">
        <v>124</v>
      </c>
      <c r="F170" s="18" t="s">
        <v>125</v>
      </c>
      <c r="G170" s="18" t="s">
        <v>50</v>
      </c>
      <c r="H170" s="18" t="s">
        <v>51</v>
      </c>
      <c r="I170" s="18" t="s">
        <v>54</v>
      </c>
      <c r="J170" s="18" t="s">
        <v>53</v>
      </c>
      <c r="K170" s="20">
        <v>450</v>
      </c>
      <c r="L170" s="20">
        <v>10</v>
      </c>
    </row>
    <row r="171" spans="1:12">
      <c r="A171" s="18" t="s">
        <v>85</v>
      </c>
      <c r="B171" s="18" t="s">
        <v>86</v>
      </c>
      <c r="C171" s="18" t="s">
        <v>123</v>
      </c>
      <c r="D171" s="18" t="s">
        <v>146</v>
      </c>
      <c r="E171" s="18" t="s">
        <v>124</v>
      </c>
      <c r="F171" s="18" t="s">
        <v>125</v>
      </c>
      <c r="G171" s="18" t="s">
        <v>50</v>
      </c>
      <c r="H171" s="18" t="s">
        <v>51</v>
      </c>
      <c r="I171" s="18" t="s">
        <v>52</v>
      </c>
      <c r="J171" s="18" t="s">
        <v>53</v>
      </c>
      <c r="K171" s="20">
        <v>2130</v>
      </c>
      <c r="L171" s="20">
        <v>82</v>
      </c>
    </row>
    <row r="172" spans="1:12">
      <c r="A172" s="18" t="s">
        <v>85</v>
      </c>
      <c r="B172" s="18" t="s">
        <v>86</v>
      </c>
      <c r="C172" s="18" t="s">
        <v>123</v>
      </c>
      <c r="D172" s="18" t="s">
        <v>146</v>
      </c>
      <c r="E172" s="18" t="s">
        <v>124</v>
      </c>
      <c r="F172" s="18" t="s">
        <v>125</v>
      </c>
      <c r="G172" s="18" t="s">
        <v>50</v>
      </c>
      <c r="H172" s="18" t="s">
        <v>51</v>
      </c>
      <c r="I172" s="18" t="s">
        <v>54</v>
      </c>
      <c r="J172" s="18" t="s">
        <v>53</v>
      </c>
      <c r="K172" s="20">
        <v>405</v>
      </c>
      <c r="L172" s="20">
        <v>9</v>
      </c>
    </row>
    <row r="173" spans="1:12">
      <c r="A173" s="18" t="s">
        <v>85</v>
      </c>
      <c r="B173" s="18" t="s">
        <v>86</v>
      </c>
      <c r="C173" s="18" t="s">
        <v>123</v>
      </c>
      <c r="D173" s="18" t="s">
        <v>147</v>
      </c>
      <c r="E173" s="18" t="s">
        <v>124</v>
      </c>
      <c r="F173" s="18" t="s">
        <v>125</v>
      </c>
      <c r="G173" s="18" t="s">
        <v>50</v>
      </c>
      <c r="H173" s="18" t="s">
        <v>51</v>
      </c>
      <c r="I173" s="18" t="s">
        <v>52</v>
      </c>
      <c r="J173" s="18" t="s">
        <v>53</v>
      </c>
      <c r="K173" s="20">
        <v>2142</v>
      </c>
      <c r="L173" s="20">
        <v>85</v>
      </c>
    </row>
    <row r="174" spans="1:12">
      <c r="A174" s="18" t="s">
        <v>85</v>
      </c>
      <c r="B174" s="18" t="s">
        <v>86</v>
      </c>
      <c r="C174" s="18" t="s">
        <v>123</v>
      </c>
      <c r="D174" s="18" t="s">
        <v>147</v>
      </c>
      <c r="E174" s="18" t="s">
        <v>124</v>
      </c>
      <c r="F174" s="18" t="s">
        <v>125</v>
      </c>
      <c r="G174" s="18" t="s">
        <v>50</v>
      </c>
      <c r="H174" s="18" t="s">
        <v>51</v>
      </c>
      <c r="I174" s="18" t="s">
        <v>54</v>
      </c>
      <c r="J174" s="18" t="s">
        <v>53</v>
      </c>
      <c r="K174" s="20">
        <v>495</v>
      </c>
      <c r="L174" s="20">
        <v>11</v>
      </c>
    </row>
    <row r="175" spans="1:12">
      <c r="A175" s="18" t="s">
        <v>85</v>
      </c>
      <c r="B175" s="18" t="s">
        <v>86</v>
      </c>
      <c r="C175" s="18" t="s">
        <v>123</v>
      </c>
      <c r="D175" s="18" t="s">
        <v>148</v>
      </c>
      <c r="E175" s="18" t="s">
        <v>124</v>
      </c>
      <c r="F175" s="18" t="s">
        <v>125</v>
      </c>
      <c r="G175" s="18" t="s">
        <v>50</v>
      </c>
      <c r="H175" s="18" t="s">
        <v>51</v>
      </c>
      <c r="I175" s="18" t="s">
        <v>52</v>
      </c>
      <c r="J175" s="18" t="s">
        <v>53</v>
      </c>
      <c r="K175" s="20">
        <v>2070</v>
      </c>
      <c r="L175" s="20">
        <v>82</v>
      </c>
    </row>
    <row r="176" spans="1:12">
      <c r="A176" s="18" t="s">
        <v>85</v>
      </c>
      <c r="B176" s="18" t="s">
        <v>86</v>
      </c>
      <c r="C176" s="18" t="s">
        <v>123</v>
      </c>
      <c r="D176" s="18" t="s">
        <v>148</v>
      </c>
      <c r="E176" s="18" t="s">
        <v>124</v>
      </c>
      <c r="F176" s="18" t="s">
        <v>125</v>
      </c>
      <c r="G176" s="18" t="s">
        <v>50</v>
      </c>
      <c r="H176" s="18" t="s">
        <v>51</v>
      </c>
      <c r="I176" s="18" t="s">
        <v>54</v>
      </c>
      <c r="J176" s="18" t="s">
        <v>53</v>
      </c>
      <c r="K176" s="20">
        <v>450</v>
      </c>
      <c r="L176" s="20">
        <v>10</v>
      </c>
    </row>
    <row r="177" spans="1:12">
      <c r="A177" s="18" t="s">
        <v>85</v>
      </c>
      <c r="B177" s="18" t="s">
        <v>86</v>
      </c>
      <c r="C177" s="18" t="s">
        <v>123</v>
      </c>
      <c r="D177" s="18" t="s">
        <v>149</v>
      </c>
      <c r="E177" s="18" t="s">
        <v>124</v>
      </c>
      <c r="F177" s="18" t="s">
        <v>125</v>
      </c>
      <c r="G177" s="18" t="s">
        <v>50</v>
      </c>
      <c r="H177" s="18" t="s">
        <v>51</v>
      </c>
      <c r="I177" s="18" t="s">
        <v>52</v>
      </c>
      <c r="J177" s="18" t="s">
        <v>53</v>
      </c>
      <c r="K177" s="20">
        <v>2409</v>
      </c>
      <c r="L177" s="20">
        <v>87</v>
      </c>
    </row>
    <row r="178" spans="1:12">
      <c r="A178" s="18" t="s">
        <v>85</v>
      </c>
      <c r="B178" s="18" t="s">
        <v>86</v>
      </c>
      <c r="C178" s="18" t="s">
        <v>123</v>
      </c>
      <c r="D178" s="18" t="s">
        <v>149</v>
      </c>
      <c r="E178" s="18" t="s">
        <v>124</v>
      </c>
      <c r="F178" s="18" t="s">
        <v>125</v>
      </c>
      <c r="G178" s="18" t="s">
        <v>50</v>
      </c>
      <c r="H178" s="18" t="s">
        <v>51</v>
      </c>
      <c r="I178" s="18" t="s">
        <v>54</v>
      </c>
      <c r="J178" s="18" t="s">
        <v>53</v>
      </c>
      <c r="K178" s="20">
        <v>450</v>
      </c>
      <c r="L178" s="20">
        <v>10</v>
      </c>
    </row>
    <row r="179" spans="1:12">
      <c r="A179" s="18" t="s">
        <v>85</v>
      </c>
      <c r="B179" s="18" t="s">
        <v>86</v>
      </c>
      <c r="C179" s="18" t="s">
        <v>123</v>
      </c>
      <c r="D179" s="18" t="s">
        <v>150</v>
      </c>
      <c r="E179" s="18" t="s">
        <v>124</v>
      </c>
      <c r="F179" s="18" t="s">
        <v>125</v>
      </c>
      <c r="G179" s="18" t="s">
        <v>50</v>
      </c>
      <c r="H179" s="18" t="s">
        <v>51</v>
      </c>
      <c r="I179" s="18" t="s">
        <v>52</v>
      </c>
      <c r="J179" s="18" t="s">
        <v>53</v>
      </c>
      <c r="K179" s="20">
        <v>2132</v>
      </c>
      <c r="L179" s="20">
        <v>83</v>
      </c>
    </row>
    <row r="180" spans="1:12">
      <c r="A180" s="18" t="s">
        <v>85</v>
      </c>
      <c r="B180" s="18" t="s">
        <v>86</v>
      </c>
      <c r="C180" s="18" t="s">
        <v>123</v>
      </c>
      <c r="D180" s="18" t="s">
        <v>150</v>
      </c>
      <c r="E180" s="18" t="s">
        <v>124</v>
      </c>
      <c r="F180" s="18" t="s">
        <v>125</v>
      </c>
      <c r="G180" s="18" t="s">
        <v>50</v>
      </c>
      <c r="H180" s="18" t="s">
        <v>51</v>
      </c>
      <c r="I180" s="18" t="s">
        <v>54</v>
      </c>
      <c r="J180" s="18" t="s">
        <v>53</v>
      </c>
      <c r="K180" s="20">
        <v>450</v>
      </c>
      <c r="L180" s="20">
        <v>10</v>
      </c>
    </row>
    <row r="181" spans="1:12">
      <c r="A181" s="18" t="s">
        <v>85</v>
      </c>
      <c r="B181" s="18" t="s">
        <v>86</v>
      </c>
      <c r="C181" s="18" t="s">
        <v>123</v>
      </c>
      <c r="D181" s="18" t="s">
        <v>151</v>
      </c>
      <c r="E181" s="18" t="s">
        <v>124</v>
      </c>
      <c r="F181" s="18" t="s">
        <v>125</v>
      </c>
      <c r="G181" s="18" t="s">
        <v>50</v>
      </c>
      <c r="H181" s="18" t="s">
        <v>51</v>
      </c>
      <c r="I181" s="18" t="s">
        <v>52</v>
      </c>
      <c r="J181" s="18" t="s">
        <v>53</v>
      </c>
      <c r="K181" s="20">
        <v>2126</v>
      </c>
      <c r="L181" s="20">
        <v>85</v>
      </c>
    </row>
    <row r="182" spans="1:12">
      <c r="A182" s="18" t="s">
        <v>85</v>
      </c>
      <c r="B182" s="18" t="s">
        <v>86</v>
      </c>
      <c r="C182" s="18" t="s">
        <v>123</v>
      </c>
      <c r="D182" s="18" t="s">
        <v>151</v>
      </c>
      <c r="E182" s="18" t="s">
        <v>124</v>
      </c>
      <c r="F182" s="18" t="s">
        <v>125</v>
      </c>
      <c r="G182" s="18" t="s">
        <v>50</v>
      </c>
      <c r="H182" s="18" t="s">
        <v>51</v>
      </c>
      <c r="I182" s="18" t="s">
        <v>54</v>
      </c>
      <c r="J182" s="18" t="s">
        <v>53</v>
      </c>
      <c r="K182" s="20">
        <v>450</v>
      </c>
      <c r="L182" s="20">
        <v>10</v>
      </c>
    </row>
    <row r="183" spans="1:12">
      <c r="A183" s="18" t="s">
        <v>85</v>
      </c>
      <c r="B183" s="18" t="s">
        <v>86</v>
      </c>
      <c r="C183" s="18" t="s">
        <v>123</v>
      </c>
      <c r="D183" s="18" t="s">
        <v>152</v>
      </c>
      <c r="E183" s="18" t="s">
        <v>124</v>
      </c>
      <c r="F183" s="18" t="s">
        <v>125</v>
      </c>
      <c r="G183" s="18" t="s">
        <v>50</v>
      </c>
      <c r="H183" s="18" t="s">
        <v>51</v>
      </c>
      <c r="I183" s="18" t="s">
        <v>52</v>
      </c>
      <c r="J183" s="18" t="s">
        <v>53</v>
      </c>
      <c r="K183" s="20">
        <v>2113</v>
      </c>
      <c r="L183" s="20">
        <v>80</v>
      </c>
    </row>
    <row r="184" spans="1:12">
      <c r="A184" s="18" t="s">
        <v>85</v>
      </c>
      <c r="B184" s="18" t="s">
        <v>86</v>
      </c>
      <c r="C184" s="18" t="s">
        <v>123</v>
      </c>
      <c r="D184" s="18" t="s">
        <v>152</v>
      </c>
      <c r="E184" s="18" t="s">
        <v>124</v>
      </c>
      <c r="F184" s="18" t="s">
        <v>125</v>
      </c>
      <c r="G184" s="18" t="s">
        <v>50</v>
      </c>
      <c r="H184" s="18" t="s">
        <v>51</v>
      </c>
      <c r="I184" s="18" t="s">
        <v>54</v>
      </c>
      <c r="J184" s="18" t="s">
        <v>53</v>
      </c>
      <c r="K184" s="20">
        <v>405</v>
      </c>
      <c r="L184" s="20">
        <v>9</v>
      </c>
    </row>
    <row r="185" spans="1:12">
      <c r="A185" s="18" t="s">
        <v>85</v>
      </c>
      <c r="B185" s="18" t="s">
        <v>86</v>
      </c>
      <c r="C185" s="18" t="s">
        <v>123</v>
      </c>
      <c r="D185" s="18" t="s">
        <v>153</v>
      </c>
      <c r="E185" s="18" t="s">
        <v>124</v>
      </c>
      <c r="F185" s="18" t="s">
        <v>125</v>
      </c>
      <c r="G185" s="18" t="s">
        <v>50</v>
      </c>
      <c r="H185" s="18" t="s">
        <v>51</v>
      </c>
      <c r="I185" s="18" t="s">
        <v>52</v>
      </c>
      <c r="J185" s="18" t="s">
        <v>53</v>
      </c>
      <c r="K185" s="20">
        <v>2132</v>
      </c>
      <c r="L185" s="20">
        <v>83</v>
      </c>
    </row>
    <row r="186" spans="1:12">
      <c r="A186" s="18" t="s">
        <v>85</v>
      </c>
      <c r="B186" s="18" t="s">
        <v>86</v>
      </c>
      <c r="C186" s="18" t="s">
        <v>123</v>
      </c>
      <c r="D186" s="18" t="s">
        <v>153</v>
      </c>
      <c r="E186" s="18" t="s">
        <v>124</v>
      </c>
      <c r="F186" s="18" t="s">
        <v>125</v>
      </c>
      <c r="G186" s="18" t="s">
        <v>50</v>
      </c>
      <c r="H186" s="18" t="s">
        <v>51</v>
      </c>
      <c r="I186" s="18" t="s">
        <v>54</v>
      </c>
      <c r="J186" s="18" t="s">
        <v>53</v>
      </c>
      <c r="K186" s="20">
        <v>450</v>
      </c>
      <c r="L186" s="20">
        <v>10</v>
      </c>
    </row>
    <row r="187" spans="1:12">
      <c r="A187" s="18" t="s">
        <v>85</v>
      </c>
      <c r="B187" s="18" t="s">
        <v>86</v>
      </c>
      <c r="C187" s="18" t="s">
        <v>123</v>
      </c>
      <c r="D187" s="18" t="s">
        <v>154</v>
      </c>
      <c r="E187" s="18" t="s">
        <v>124</v>
      </c>
      <c r="F187" s="18" t="s">
        <v>125</v>
      </c>
      <c r="G187" s="18" t="s">
        <v>50</v>
      </c>
      <c r="H187" s="18" t="s">
        <v>51</v>
      </c>
      <c r="I187" s="18" t="s">
        <v>52</v>
      </c>
      <c r="J187" s="18" t="s">
        <v>53</v>
      </c>
      <c r="K187" s="20">
        <v>2132</v>
      </c>
      <c r="L187" s="20">
        <v>83</v>
      </c>
    </row>
    <row r="188" spans="1:12">
      <c r="A188" s="18" t="s">
        <v>85</v>
      </c>
      <c r="B188" s="18" t="s">
        <v>86</v>
      </c>
      <c r="C188" s="18" t="s">
        <v>123</v>
      </c>
      <c r="D188" s="18" t="s">
        <v>154</v>
      </c>
      <c r="E188" s="18" t="s">
        <v>124</v>
      </c>
      <c r="F188" s="18" t="s">
        <v>125</v>
      </c>
      <c r="G188" s="18" t="s">
        <v>50</v>
      </c>
      <c r="H188" s="18" t="s">
        <v>51</v>
      </c>
      <c r="I188" s="18" t="s">
        <v>54</v>
      </c>
      <c r="J188" s="18" t="s">
        <v>53</v>
      </c>
      <c r="K188" s="20">
        <v>450</v>
      </c>
      <c r="L188" s="20">
        <v>10</v>
      </c>
    </row>
    <row r="189" spans="1:12">
      <c r="A189" s="18" t="s">
        <v>85</v>
      </c>
      <c r="B189" s="18" t="s">
        <v>86</v>
      </c>
      <c r="C189" s="18" t="s">
        <v>123</v>
      </c>
      <c r="D189" s="18" t="s">
        <v>155</v>
      </c>
      <c r="E189" s="18" t="s">
        <v>124</v>
      </c>
      <c r="F189" s="18" t="s">
        <v>125</v>
      </c>
      <c r="G189" s="18" t="s">
        <v>50</v>
      </c>
      <c r="H189" s="18" t="s">
        <v>51</v>
      </c>
      <c r="I189" s="18" t="s">
        <v>52</v>
      </c>
      <c r="J189" s="18" t="s">
        <v>53</v>
      </c>
      <c r="K189" s="20">
        <v>2132</v>
      </c>
      <c r="L189" s="20">
        <v>83</v>
      </c>
    </row>
    <row r="190" spans="1:12">
      <c r="A190" s="18" t="s">
        <v>85</v>
      </c>
      <c r="B190" s="18" t="s">
        <v>86</v>
      </c>
      <c r="C190" s="18" t="s">
        <v>123</v>
      </c>
      <c r="D190" s="18" t="s">
        <v>155</v>
      </c>
      <c r="E190" s="18" t="s">
        <v>124</v>
      </c>
      <c r="F190" s="18" t="s">
        <v>125</v>
      </c>
      <c r="G190" s="18" t="s">
        <v>50</v>
      </c>
      <c r="H190" s="18" t="s">
        <v>51</v>
      </c>
      <c r="I190" s="18" t="s">
        <v>54</v>
      </c>
      <c r="J190" s="18" t="s">
        <v>53</v>
      </c>
      <c r="K190" s="20">
        <v>450</v>
      </c>
      <c r="L190" s="20">
        <v>10</v>
      </c>
    </row>
    <row r="191" spans="1:12">
      <c r="A191" s="18" t="s">
        <v>85</v>
      </c>
      <c r="B191" s="18" t="s">
        <v>86</v>
      </c>
      <c r="C191" s="18" t="s">
        <v>123</v>
      </c>
      <c r="D191" s="18" t="s">
        <v>156</v>
      </c>
      <c r="E191" s="18" t="s">
        <v>124</v>
      </c>
      <c r="F191" s="18" t="s">
        <v>125</v>
      </c>
      <c r="G191" s="18" t="s">
        <v>50</v>
      </c>
      <c r="H191" s="18" t="s">
        <v>51</v>
      </c>
      <c r="I191" s="18" t="s">
        <v>52</v>
      </c>
      <c r="J191" s="18" t="s">
        <v>53</v>
      </c>
      <c r="K191" s="20">
        <v>2132</v>
      </c>
      <c r="L191" s="20">
        <v>83</v>
      </c>
    </row>
    <row r="192" spans="1:12">
      <c r="A192" s="18" t="s">
        <v>85</v>
      </c>
      <c r="B192" s="18" t="s">
        <v>86</v>
      </c>
      <c r="C192" s="18" t="s">
        <v>123</v>
      </c>
      <c r="D192" s="18" t="s">
        <v>156</v>
      </c>
      <c r="E192" s="18" t="s">
        <v>124</v>
      </c>
      <c r="F192" s="18" t="s">
        <v>125</v>
      </c>
      <c r="G192" s="18" t="s">
        <v>50</v>
      </c>
      <c r="H192" s="18" t="s">
        <v>51</v>
      </c>
      <c r="I192" s="18" t="s">
        <v>54</v>
      </c>
      <c r="J192" s="18" t="s">
        <v>53</v>
      </c>
      <c r="K192" s="20">
        <v>450</v>
      </c>
      <c r="L192" s="20">
        <v>10</v>
      </c>
    </row>
    <row r="193" spans="1:12">
      <c r="A193" s="18" t="s">
        <v>85</v>
      </c>
      <c r="B193" s="18" t="s">
        <v>86</v>
      </c>
      <c r="C193" s="18" t="s">
        <v>123</v>
      </c>
      <c r="D193" s="18" t="s">
        <v>157</v>
      </c>
      <c r="E193" s="18" t="s">
        <v>124</v>
      </c>
      <c r="F193" s="18" t="s">
        <v>125</v>
      </c>
      <c r="G193" s="18" t="s">
        <v>50</v>
      </c>
      <c r="H193" s="18" t="s">
        <v>51</v>
      </c>
      <c r="I193" s="18" t="s">
        <v>52</v>
      </c>
      <c r="J193" s="18" t="s">
        <v>53</v>
      </c>
      <c r="K193" s="20">
        <v>2062</v>
      </c>
      <c r="L193" s="20">
        <v>81</v>
      </c>
    </row>
    <row r="194" spans="1:12">
      <c r="A194" s="18" t="s">
        <v>85</v>
      </c>
      <c r="B194" s="18" t="s">
        <v>86</v>
      </c>
      <c r="C194" s="18" t="s">
        <v>123</v>
      </c>
      <c r="D194" s="18" t="s">
        <v>157</v>
      </c>
      <c r="E194" s="18" t="s">
        <v>124</v>
      </c>
      <c r="F194" s="18" t="s">
        <v>125</v>
      </c>
      <c r="G194" s="18" t="s">
        <v>50</v>
      </c>
      <c r="H194" s="18" t="s">
        <v>51</v>
      </c>
      <c r="I194" s="18" t="s">
        <v>54</v>
      </c>
      <c r="J194" s="18" t="s">
        <v>53</v>
      </c>
      <c r="K194" s="20">
        <v>450</v>
      </c>
      <c r="L194" s="20">
        <v>10</v>
      </c>
    </row>
    <row r="195" spans="1:12">
      <c r="A195" s="18" t="s">
        <v>85</v>
      </c>
      <c r="B195" s="18" t="s">
        <v>86</v>
      </c>
      <c r="C195" s="18" t="s">
        <v>123</v>
      </c>
      <c r="D195" s="18" t="s">
        <v>158</v>
      </c>
      <c r="E195" s="18" t="s">
        <v>124</v>
      </c>
      <c r="F195" s="18" t="s">
        <v>125</v>
      </c>
      <c r="G195" s="18" t="s">
        <v>50</v>
      </c>
      <c r="H195" s="18" t="s">
        <v>51</v>
      </c>
      <c r="I195" s="18" t="s">
        <v>52</v>
      </c>
      <c r="J195" s="18" t="s">
        <v>53</v>
      </c>
      <c r="K195" s="20">
        <v>2132</v>
      </c>
      <c r="L195" s="20">
        <v>83</v>
      </c>
    </row>
    <row r="196" spans="1:12">
      <c r="A196" s="18" t="s">
        <v>85</v>
      </c>
      <c r="B196" s="18" t="s">
        <v>86</v>
      </c>
      <c r="C196" s="18" t="s">
        <v>123</v>
      </c>
      <c r="D196" s="18" t="s">
        <v>158</v>
      </c>
      <c r="E196" s="18" t="s">
        <v>124</v>
      </c>
      <c r="F196" s="18" t="s">
        <v>125</v>
      </c>
      <c r="G196" s="18" t="s">
        <v>50</v>
      </c>
      <c r="H196" s="18" t="s">
        <v>51</v>
      </c>
      <c r="I196" s="18" t="s">
        <v>54</v>
      </c>
      <c r="J196" s="18" t="s">
        <v>53</v>
      </c>
      <c r="K196" s="20">
        <v>450</v>
      </c>
      <c r="L196" s="20">
        <v>10</v>
      </c>
    </row>
    <row r="197" spans="1:12">
      <c r="A197" s="18" t="s">
        <v>85</v>
      </c>
      <c r="B197" s="18" t="s">
        <v>86</v>
      </c>
      <c r="C197" s="18" t="s">
        <v>123</v>
      </c>
      <c r="D197" s="18" t="s">
        <v>159</v>
      </c>
      <c r="E197" s="18" t="s">
        <v>124</v>
      </c>
      <c r="F197" s="18" t="s">
        <v>125</v>
      </c>
      <c r="G197" s="18" t="s">
        <v>50</v>
      </c>
      <c r="H197" s="18" t="s">
        <v>51</v>
      </c>
      <c r="I197" s="18" t="s">
        <v>52</v>
      </c>
      <c r="J197" s="18" t="s">
        <v>53</v>
      </c>
      <c r="K197" s="20">
        <v>2056</v>
      </c>
      <c r="L197" s="20">
        <v>82</v>
      </c>
    </row>
    <row r="198" spans="1:12">
      <c r="A198" s="18" t="s">
        <v>85</v>
      </c>
      <c r="B198" s="18" t="s">
        <v>86</v>
      </c>
      <c r="C198" s="18" t="s">
        <v>123</v>
      </c>
      <c r="D198" s="18" t="s">
        <v>159</v>
      </c>
      <c r="E198" s="18" t="s">
        <v>124</v>
      </c>
      <c r="F198" s="18" t="s">
        <v>125</v>
      </c>
      <c r="G198" s="18" t="s">
        <v>50</v>
      </c>
      <c r="H198" s="18" t="s">
        <v>51</v>
      </c>
      <c r="I198" s="18" t="s">
        <v>54</v>
      </c>
      <c r="J198" s="18" t="s">
        <v>53</v>
      </c>
      <c r="K198" s="20">
        <v>450</v>
      </c>
      <c r="L198" s="20">
        <v>10</v>
      </c>
    </row>
    <row r="199" spans="1:12">
      <c r="A199" s="18" t="s">
        <v>85</v>
      </c>
      <c r="B199" s="18" t="s">
        <v>86</v>
      </c>
      <c r="C199" s="18" t="s">
        <v>123</v>
      </c>
      <c r="D199" s="18" t="s">
        <v>160</v>
      </c>
      <c r="E199" s="18" t="s">
        <v>124</v>
      </c>
      <c r="F199" s="18" t="s">
        <v>125</v>
      </c>
      <c r="G199" s="18" t="s">
        <v>50</v>
      </c>
      <c r="H199" s="18" t="s">
        <v>51</v>
      </c>
      <c r="I199" s="18" t="s">
        <v>52</v>
      </c>
      <c r="J199" s="18" t="s">
        <v>53</v>
      </c>
      <c r="K199" s="20">
        <v>2118</v>
      </c>
      <c r="L199" s="20">
        <v>83</v>
      </c>
    </row>
    <row r="200" spans="1:12">
      <c r="A200" s="18" t="s">
        <v>85</v>
      </c>
      <c r="B200" s="18" t="s">
        <v>86</v>
      </c>
      <c r="C200" s="18" t="s">
        <v>123</v>
      </c>
      <c r="D200" s="18" t="s">
        <v>160</v>
      </c>
      <c r="E200" s="18" t="s">
        <v>124</v>
      </c>
      <c r="F200" s="18" t="s">
        <v>125</v>
      </c>
      <c r="G200" s="18" t="s">
        <v>50</v>
      </c>
      <c r="H200" s="18" t="s">
        <v>51</v>
      </c>
      <c r="I200" s="18" t="s">
        <v>54</v>
      </c>
      <c r="J200" s="18" t="s">
        <v>53</v>
      </c>
      <c r="K200" s="20">
        <v>450</v>
      </c>
      <c r="L200" s="20">
        <v>10</v>
      </c>
    </row>
    <row r="201" spans="1:12">
      <c r="A201" s="18" t="s">
        <v>85</v>
      </c>
      <c r="B201" s="18" t="s">
        <v>86</v>
      </c>
      <c r="C201" s="18" t="s">
        <v>123</v>
      </c>
      <c r="D201" s="18" t="s">
        <v>161</v>
      </c>
      <c r="E201" s="18" t="s">
        <v>124</v>
      </c>
      <c r="F201" s="18" t="s">
        <v>125</v>
      </c>
      <c r="G201" s="18" t="s">
        <v>50</v>
      </c>
      <c r="H201" s="18" t="s">
        <v>51</v>
      </c>
      <c r="I201" s="18" t="s">
        <v>52</v>
      </c>
      <c r="J201" s="18" t="s">
        <v>53</v>
      </c>
      <c r="K201" s="20">
        <v>2168</v>
      </c>
      <c r="L201" s="20">
        <v>84</v>
      </c>
    </row>
    <row r="202" spans="1:12">
      <c r="A202" s="18" t="s">
        <v>85</v>
      </c>
      <c r="B202" s="18" t="s">
        <v>86</v>
      </c>
      <c r="C202" s="18" t="s">
        <v>123</v>
      </c>
      <c r="D202" s="18" t="s">
        <v>161</v>
      </c>
      <c r="E202" s="18" t="s">
        <v>124</v>
      </c>
      <c r="F202" s="18" t="s">
        <v>125</v>
      </c>
      <c r="G202" s="18" t="s">
        <v>50</v>
      </c>
      <c r="H202" s="18" t="s">
        <v>51</v>
      </c>
      <c r="I202" s="18" t="s">
        <v>54</v>
      </c>
      <c r="J202" s="18" t="s">
        <v>53</v>
      </c>
      <c r="K202" s="20">
        <v>450</v>
      </c>
      <c r="L202" s="20">
        <v>10</v>
      </c>
    </row>
    <row r="203" spans="1:12">
      <c r="A203" s="18" t="s">
        <v>85</v>
      </c>
      <c r="B203" s="18" t="s">
        <v>86</v>
      </c>
      <c r="C203" s="18" t="s">
        <v>123</v>
      </c>
      <c r="D203" s="18" t="s">
        <v>162</v>
      </c>
      <c r="E203" s="18" t="s">
        <v>124</v>
      </c>
      <c r="F203" s="18" t="s">
        <v>125</v>
      </c>
      <c r="G203" s="18" t="s">
        <v>50</v>
      </c>
      <c r="H203" s="18" t="s">
        <v>51</v>
      </c>
      <c r="I203" s="18" t="s">
        <v>52</v>
      </c>
      <c r="J203" s="18" t="s">
        <v>53</v>
      </c>
      <c r="K203" s="20">
        <v>2266</v>
      </c>
      <c r="L203" s="20">
        <v>86</v>
      </c>
    </row>
    <row r="204" spans="1:12">
      <c r="A204" s="18" t="s">
        <v>85</v>
      </c>
      <c r="B204" s="18" t="s">
        <v>86</v>
      </c>
      <c r="C204" s="18" t="s">
        <v>123</v>
      </c>
      <c r="D204" s="18" t="s">
        <v>162</v>
      </c>
      <c r="E204" s="18" t="s">
        <v>124</v>
      </c>
      <c r="F204" s="18" t="s">
        <v>125</v>
      </c>
      <c r="G204" s="18" t="s">
        <v>50</v>
      </c>
      <c r="H204" s="18" t="s">
        <v>51</v>
      </c>
      <c r="I204" s="18" t="s">
        <v>54</v>
      </c>
      <c r="J204" s="18" t="s">
        <v>53</v>
      </c>
      <c r="K204" s="20">
        <v>450</v>
      </c>
      <c r="L204" s="20">
        <v>10</v>
      </c>
    </row>
    <row r="205" spans="1:12">
      <c r="A205" s="18" t="s">
        <v>85</v>
      </c>
      <c r="B205" s="18" t="s">
        <v>86</v>
      </c>
      <c r="C205" s="18" t="s">
        <v>123</v>
      </c>
      <c r="D205" s="18" t="s">
        <v>163</v>
      </c>
      <c r="E205" s="18" t="s">
        <v>124</v>
      </c>
      <c r="F205" s="18" t="s">
        <v>125</v>
      </c>
      <c r="G205" s="18" t="s">
        <v>50</v>
      </c>
      <c r="H205" s="18" t="s">
        <v>51</v>
      </c>
      <c r="I205" s="18" t="s">
        <v>52</v>
      </c>
      <c r="J205" s="18" t="s">
        <v>53</v>
      </c>
      <c r="K205" s="20">
        <v>2132</v>
      </c>
      <c r="L205" s="20">
        <v>83</v>
      </c>
    </row>
    <row r="206" spans="1:12">
      <c r="A206" s="18" t="s">
        <v>85</v>
      </c>
      <c r="B206" s="18" t="s">
        <v>86</v>
      </c>
      <c r="C206" s="18" t="s">
        <v>123</v>
      </c>
      <c r="D206" s="18" t="s">
        <v>163</v>
      </c>
      <c r="E206" s="18" t="s">
        <v>124</v>
      </c>
      <c r="F206" s="18" t="s">
        <v>125</v>
      </c>
      <c r="G206" s="18" t="s">
        <v>50</v>
      </c>
      <c r="H206" s="18" t="s">
        <v>51</v>
      </c>
      <c r="I206" s="18" t="s">
        <v>54</v>
      </c>
      <c r="J206" s="18" t="s">
        <v>53</v>
      </c>
      <c r="K206" s="20">
        <v>450</v>
      </c>
      <c r="L206" s="20">
        <v>10</v>
      </c>
    </row>
    <row r="207" spans="1:12">
      <c r="A207" s="18" t="s">
        <v>85</v>
      </c>
      <c r="B207" s="18" t="s">
        <v>86</v>
      </c>
      <c r="C207" s="18" t="s">
        <v>123</v>
      </c>
      <c r="D207" s="18" t="s">
        <v>164</v>
      </c>
      <c r="E207" s="18" t="s">
        <v>124</v>
      </c>
      <c r="F207" s="18" t="s">
        <v>125</v>
      </c>
      <c r="G207" s="18" t="s">
        <v>50</v>
      </c>
      <c r="H207" s="18" t="s">
        <v>51</v>
      </c>
      <c r="I207" s="18" t="s">
        <v>52</v>
      </c>
      <c r="J207" s="18" t="s">
        <v>53</v>
      </c>
      <c r="K207" s="20">
        <v>2129</v>
      </c>
      <c r="L207" s="20">
        <v>82</v>
      </c>
    </row>
    <row r="208" spans="1:12">
      <c r="A208" s="18" t="s">
        <v>85</v>
      </c>
      <c r="B208" s="18" t="s">
        <v>86</v>
      </c>
      <c r="C208" s="18" t="s">
        <v>123</v>
      </c>
      <c r="D208" s="18" t="s">
        <v>164</v>
      </c>
      <c r="E208" s="18" t="s">
        <v>124</v>
      </c>
      <c r="F208" s="18" t="s">
        <v>125</v>
      </c>
      <c r="G208" s="18" t="s">
        <v>50</v>
      </c>
      <c r="H208" s="18" t="s">
        <v>51</v>
      </c>
      <c r="I208" s="18" t="s">
        <v>54</v>
      </c>
      <c r="J208" s="18" t="s">
        <v>53</v>
      </c>
      <c r="K208" s="20">
        <v>450</v>
      </c>
      <c r="L208" s="20">
        <v>10</v>
      </c>
    </row>
    <row r="209" spans="1:12">
      <c r="A209" s="18" t="s">
        <v>85</v>
      </c>
      <c r="B209" s="18" t="s">
        <v>86</v>
      </c>
      <c r="C209" s="18" t="s">
        <v>123</v>
      </c>
      <c r="D209" s="18" t="s">
        <v>165</v>
      </c>
      <c r="E209" s="18" t="s">
        <v>124</v>
      </c>
      <c r="F209" s="18" t="s">
        <v>125</v>
      </c>
      <c r="G209" s="18" t="s">
        <v>50</v>
      </c>
      <c r="H209" s="18" t="s">
        <v>51</v>
      </c>
      <c r="I209" s="18" t="s">
        <v>52</v>
      </c>
      <c r="J209" s="18" t="s">
        <v>53</v>
      </c>
      <c r="K209" s="20">
        <v>2135</v>
      </c>
      <c r="L209" s="20">
        <v>84</v>
      </c>
    </row>
    <row r="210" spans="1:12">
      <c r="A210" s="18" t="s">
        <v>85</v>
      </c>
      <c r="B210" s="18" t="s">
        <v>86</v>
      </c>
      <c r="C210" s="18" t="s">
        <v>123</v>
      </c>
      <c r="D210" s="18" t="s">
        <v>165</v>
      </c>
      <c r="E210" s="18" t="s">
        <v>124</v>
      </c>
      <c r="F210" s="18" t="s">
        <v>125</v>
      </c>
      <c r="G210" s="18" t="s">
        <v>50</v>
      </c>
      <c r="H210" s="18" t="s">
        <v>51</v>
      </c>
      <c r="I210" s="18" t="s">
        <v>54</v>
      </c>
      <c r="J210" s="18" t="s">
        <v>53</v>
      </c>
      <c r="K210" s="20">
        <v>405</v>
      </c>
      <c r="L210" s="20">
        <v>9</v>
      </c>
    </row>
    <row r="211" spans="1:12">
      <c r="A211" s="18" t="s">
        <v>85</v>
      </c>
      <c r="B211" s="18" t="s">
        <v>86</v>
      </c>
      <c r="C211" s="18" t="s">
        <v>123</v>
      </c>
      <c r="D211" s="18" t="s">
        <v>166</v>
      </c>
      <c r="E211" s="18" t="s">
        <v>124</v>
      </c>
      <c r="F211" s="18" t="s">
        <v>125</v>
      </c>
      <c r="G211" s="18" t="s">
        <v>50</v>
      </c>
      <c r="H211" s="18" t="s">
        <v>51</v>
      </c>
      <c r="I211" s="18" t="s">
        <v>52</v>
      </c>
      <c r="J211" s="18" t="s">
        <v>53</v>
      </c>
      <c r="K211" s="20">
        <v>2194</v>
      </c>
      <c r="L211" s="20">
        <v>84</v>
      </c>
    </row>
    <row r="212" spans="1:12">
      <c r="A212" s="18" t="s">
        <v>85</v>
      </c>
      <c r="B212" s="18" t="s">
        <v>86</v>
      </c>
      <c r="C212" s="18" t="s">
        <v>123</v>
      </c>
      <c r="D212" s="18" t="s">
        <v>166</v>
      </c>
      <c r="E212" s="18" t="s">
        <v>124</v>
      </c>
      <c r="F212" s="18" t="s">
        <v>125</v>
      </c>
      <c r="G212" s="18" t="s">
        <v>50</v>
      </c>
      <c r="H212" s="18" t="s">
        <v>51</v>
      </c>
      <c r="I212" s="18" t="s">
        <v>54</v>
      </c>
      <c r="J212" s="18" t="s">
        <v>53</v>
      </c>
      <c r="K212" s="20">
        <v>450</v>
      </c>
      <c r="L212" s="20">
        <v>10</v>
      </c>
    </row>
    <row r="213" spans="1:12">
      <c r="A213" s="18" t="s">
        <v>85</v>
      </c>
      <c r="B213" s="18" t="s">
        <v>86</v>
      </c>
      <c r="C213" s="18" t="s">
        <v>123</v>
      </c>
      <c r="D213" s="18" t="s">
        <v>167</v>
      </c>
      <c r="E213" s="18" t="s">
        <v>124</v>
      </c>
      <c r="F213" s="18" t="s">
        <v>125</v>
      </c>
      <c r="G213" s="18" t="s">
        <v>50</v>
      </c>
      <c r="H213" s="18" t="s">
        <v>51</v>
      </c>
      <c r="I213" s="18" t="s">
        <v>52</v>
      </c>
      <c r="J213" s="18" t="s">
        <v>53</v>
      </c>
      <c r="K213" s="20">
        <v>2181</v>
      </c>
      <c r="L213" s="20">
        <v>83</v>
      </c>
    </row>
    <row r="214" spans="1:12">
      <c r="A214" s="18" t="s">
        <v>85</v>
      </c>
      <c r="B214" s="18" t="s">
        <v>86</v>
      </c>
      <c r="C214" s="18" t="s">
        <v>123</v>
      </c>
      <c r="D214" s="18" t="s">
        <v>167</v>
      </c>
      <c r="E214" s="18" t="s">
        <v>124</v>
      </c>
      <c r="F214" s="18" t="s">
        <v>125</v>
      </c>
      <c r="G214" s="18" t="s">
        <v>50</v>
      </c>
      <c r="H214" s="18" t="s">
        <v>51</v>
      </c>
      <c r="I214" s="18" t="s">
        <v>54</v>
      </c>
      <c r="J214" s="18" t="s">
        <v>53</v>
      </c>
      <c r="K214" s="20">
        <v>405</v>
      </c>
      <c r="L214" s="20">
        <v>9</v>
      </c>
    </row>
    <row r="215" spans="1:12">
      <c r="A215" s="18" t="s">
        <v>85</v>
      </c>
      <c r="B215" s="18" t="s">
        <v>86</v>
      </c>
      <c r="C215" s="18" t="s">
        <v>123</v>
      </c>
      <c r="D215" s="18" t="s">
        <v>168</v>
      </c>
      <c r="E215" s="18" t="s">
        <v>124</v>
      </c>
      <c r="F215" s="18" t="s">
        <v>125</v>
      </c>
      <c r="G215" s="18" t="s">
        <v>50</v>
      </c>
      <c r="H215" s="18" t="s">
        <v>51</v>
      </c>
      <c r="I215" s="18" t="s">
        <v>52</v>
      </c>
      <c r="J215" s="18" t="s">
        <v>53</v>
      </c>
      <c r="K215" s="20">
        <v>2248</v>
      </c>
      <c r="L215" s="20">
        <v>83</v>
      </c>
    </row>
    <row r="216" spans="1:12">
      <c r="A216" s="18" t="s">
        <v>85</v>
      </c>
      <c r="B216" s="18" t="s">
        <v>86</v>
      </c>
      <c r="C216" s="18" t="s">
        <v>123</v>
      </c>
      <c r="D216" s="18" t="s">
        <v>168</v>
      </c>
      <c r="E216" s="18" t="s">
        <v>124</v>
      </c>
      <c r="F216" s="18" t="s">
        <v>125</v>
      </c>
      <c r="G216" s="18" t="s">
        <v>50</v>
      </c>
      <c r="H216" s="18" t="s">
        <v>51</v>
      </c>
      <c r="I216" s="18" t="s">
        <v>54</v>
      </c>
      <c r="J216" s="18" t="s">
        <v>53</v>
      </c>
      <c r="K216" s="20">
        <v>570</v>
      </c>
      <c r="L216" s="20">
        <v>12</v>
      </c>
    </row>
    <row r="217" spans="1:12">
      <c r="A217" s="18" t="s">
        <v>85</v>
      </c>
      <c r="B217" s="18" t="s">
        <v>86</v>
      </c>
      <c r="C217" s="18" t="s">
        <v>123</v>
      </c>
      <c r="D217" s="18" t="s">
        <v>169</v>
      </c>
      <c r="E217" s="18" t="s">
        <v>124</v>
      </c>
      <c r="F217" s="18" t="s">
        <v>125</v>
      </c>
      <c r="G217" s="18" t="s">
        <v>50</v>
      </c>
      <c r="H217" s="18" t="s">
        <v>51</v>
      </c>
      <c r="I217" s="18" t="s">
        <v>52</v>
      </c>
      <c r="J217" s="18" t="s">
        <v>53</v>
      </c>
      <c r="K217" s="20">
        <v>2237</v>
      </c>
      <c r="L217" s="20">
        <v>83</v>
      </c>
    </row>
    <row r="218" spans="1:12">
      <c r="A218" s="18" t="s">
        <v>85</v>
      </c>
      <c r="B218" s="18" t="s">
        <v>86</v>
      </c>
      <c r="C218" s="18" t="s">
        <v>123</v>
      </c>
      <c r="D218" s="18" t="s">
        <v>169</v>
      </c>
      <c r="E218" s="18" t="s">
        <v>124</v>
      </c>
      <c r="F218" s="18" t="s">
        <v>125</v>
      </c>
      <c r="G218" s="18" t="s">
        <v>50</v>
      </c>
      <c r="H218" s="18" t="s">
        <v>51</v>
      </c>
      <c r="I218" s="18" t="s">
        <v>54</v>
      </c>
      <c r="J218" s="18" t="s">
        <v>53</v>
      </c>
      <c r="K218" s="20">
        <v>480</v>
      </c>
      <c r="L218" s="20">
        <v>10</v>
      </c>
    </row>
    <row r="219" spans="1:12">
      <c r="A219" s="18" t="s">
        <v>85</v>
      </c>
      <c r="B219" s="18" t="s">
        <v>86</v>
      </c>
      <c r="C219" s="18" t="s">
        <v>123</v>
      </c>
      <c r="D219" s="18" t="s">
        <v>170</v>
      </c>
      <c r="E219" s="18" t="s">
        <v>124</v>
      </c>
      <c r="F219" s="18" t="s">
        <v>125</v>
      </c>
      <c r="G219" s="18" t="s">
        <v>50</v>
      </c>
      <c r="H219" s="18" t="s">
        <v>51</v>
      </c>
      <c r="I219" s="18" t="s">
        <v>52</v>
      </c>
      <c r="J219" s="18" t="s">
        <v>53</v>
      </c>
      <c r="K219" s="20">
        <v>2237</v>
      </c>
      <c r="L219" s="20">
        <v>83</v>
      </c>
    </row>
    <row r="220" spans="1:12">
      <c r="A220" s="18" t="s">
        <v>85</v>
      </c>
      <c r="B220" s="18" t="s">
        <v>86</v>
      </c>
      <c r="C220" s="18" t="s">
        <v>123</v>
      </c>
      <c r="D220" s="18" t="s">
        <v>170</v>
      </c>
      <c r="E220" s="18" t="s">
        <v>124</v>
      </c>
      <c r="F220" s="18" t="s">
        <v>125</v>
      </c>
      <c r="G220" s="18" t="s">
        <v>50</v>
      </c>
      <c r="H220" s="18" t="s">
        <v>51</v>
      </c>
      <c r="I220" s="18" t="s">
        <v>54</v>
      </c>
      <c r="J220" s="18" t="s">
        <v>53</v>
      </c>
      <c r="K220" s="20">
        <v>480</v>
      </c>
      <c r="L220" s="20">
        <v>10</v>
      </c>
    </row>
    <row r="221" spans="1:12">
      <c r="A221" s="18" t="s">
        <v>85</v>
      </c>
      <c r="B221" s="18" t="s">
        <v>86</v>
      </c>
      <c r="C221" s="18" t="s">
        <v>123</v>
      </c>
      <c r="D221" s="18" t="s">
        <v>171</v>
      </c>
      <c r="E221" s="18" t="s">
        <v>124</v>
      </c>
      <c r="F221" s="18" t="s">
        <v>125</v>
      </c>
      <c r="G221" s="18" t="s">
        <v>50</v>
      </c>
      <c r="H221" s="18" t="s">
        <v>51</v>
      </c>
      <c r="I221" s="18" t="s">
        <v>52</v>
      </c>
      <c r="J221" s="18" t="s">
        <v>53</v>
      </c>
      <c r="K221" s="20">
        <v>2239</v>
      </c>
      <c r="L221" s="20">
        <v>84</v>
      </c>
    </row>
    <row r="222" spans="1:12">
      <c r="A222" s="18" t="s">
        <v>85</v>
      </c>
      <c r="B222" s="18" t="s">
        <v>86</v>
      </c>
      <c r="C222" s="18" t="s">
        <v>123</v>
      </c>
      <c r="D222" s="18" t="s">
        <v>171</v>
      </c>
      <c r="E222" s="18" t="s">
        <v>124</v>
      </c>
      <c r="F222" s="18" t="s">
        <v>125</v>
      </c>
      <c r="G222" s="18" t="s">
        <v>50</v>
      </c>
      <c r="H222" s="18" t="s">
        <v>51</v>
      </c>
      <c r="I222" s="18" t="s">
        <v>54</v>
      </c>
      <c r="J222" s="18" t="s">
        <v>53</v>
      </c>
      <c r="K222" s="20">
        <v>480</v>
      </c>
      <c r="L222" s="20">
        <v>10</v>
      </c>
    </row>
    <row r="223" spans="1:12">
      <c r="A223" s="18" t="s">
        <v>85</v>
      </c>
      <c r="B223" s="18" t="s">
        <v>86</v>
      </c>
      <c r="C223" s="18" t="s">
        <v>123</v>
      </c>
      <c r="D223" s="18" t="s">
        <v>172</v>
      </c>
      <c r="E223" s="18" t="s">
        <v>124</v>
      </c>
      <c r="F223" s="18" t="s">
        <v>125</v>
      </c>
      <c r="G223" s="18" t="s">
        <v>50</v>
      </c>
      <c r="H223" s="18" t="s">
        <v>51</v>
      </c>
      <c r="I223" s="18" t="s">
        <v>52</v>
      </c>
      <c r="J223" s="18" t="s">
        <v>53</v>
      </c>
      <c r="K223" s="20">
        <v>2235</v>
      </c>
      <c r="L223" s="20">
        <v>82</v>
      </c>
    </row>
    <row r="224" spans="1:12">
      <c r="A224" s="18" t="s">
        <v>85</v>
      </c>
      <c r="B224" s="18" t="s">
        <v>86</v>
      </c>
      <c r="C224" s="18" t="s">
        <v>123</v>
      </c>
      <c r="D224" s="18" t="s">
        <v>172</v>
      </c>
      <c r="E224" s="18" t="s">
        <v>124</v>
      </c>
      <c r="F224" s="18" t="s">
        <v>125</v>
      </c>
      <c r="G224" s="18" t="s">
        <v>50</v>
      </c>
      <c r="H224" s="18" t="s">
        <v>51</v>
      </c>
      <c r="I224" s="18" t="s">
        <v>54</v>
      </c>
      <c r="J224" s="18" t="s">
        <v>53</v>
      </c>
      <c r="K224" s="20">
        <v>480</v>
      </c>
      <c r="L224" s="20">
        <v>10</v>
      </c>
    </row>
    <row r="225" spans="1:12">
      <c r="A225" s="18" t="s">
        <v>85</v>
      </c>
      <c r="B225" s="18" t="s">
        <v>86</v>
      </c>
      <c r="C225" s="18" t="s">
        <v>123</v>
      </c>
      <c r="D225" s="18" t="s">
        <v>173</v>
      </c>
      <c r="E225" s="18" t="s">
        <v>124</v>
      </c>
      <c r="F225" s="18" t="s">
        <v>125</v>
      </c>
      <c r="G225" s="18" t="s">
        <v>50</v>
      </c>
      <c r="H225" s="18" t="s">
        <v>51</v>
      </c>
      <c r="I225" s="18" t="s">
        <v>52</v>
      </c>
      <c r="J225" s="18" t="s">
        <v>53</v>
      </c>
      <c r="K225" s="20">
        <v>2239</v>
      </c>
      <c r="L225" s="20">
        <v>84</v>
      </c>
    </row>
    <row r="226" spans="1:12">
      <c r="A226" s="18" t="s">
        <v>85</v>
      </c>
      <c r="B226" s="18" t="s">
        <v>86</v>
      </c>
      <c r="C226" s="18" t="s">
        <v>123</v>
      </c>
      <c r="D226" s="18" t="s">
        <v>173</v>
      </c>
      <c r="E226" s="18" t="s">
        <v>124</v>
      </c>
      <c r="F226" s="18" t="s">
        <v>125</v>
      </c>
      <c r="G226" s="18" t="s">
        <v>50</v>
      </c>
      <c r="H226" s="18" t="s">
        <v>51</v>
      </c>
      <c r="I226" s="18" t="s">
        <v>54</v>
      </c>
      <c r="J226" s="18" t="s">
        <v>53</v>
      </c>
      <c r="K226" s="20">
        <v>480</v>
      </c>
      <c r="L226" s="20">
        <v>10</v>
      </c>
    </row>
    <row r="227" spans="1:12">
      <c r="A227" s="18" t="s">
        <v>85</v>
      </c>
      <c r="B227" s="18" t="s">
        <v>86</v>
      </c>
      <c r="C227" s="18" t="s">
        <v>123</v>
      </c>
      <c r="D227" s="18" t="s">
        <v>174</v>
      </c>
      <c r="E227" s="18" t="s">
        <v>124</v>
      </c>
      <c r="F227" s="18" t="s">
        <v>125</v>
      </c>
      <c r="G227" s="18" t="s">
        <v>50</v>
      </c>
      <c r="H227" s="18" t="s">
        <v>51</v>
      </c>
      <c r="I227" s="18" t="s">
        <v>52</v>
      </c>
      <c r="J227" s="18" t="s">
        <v>53</v>
      </c>
      <c r="K227" s="20">
        <v>2131</v>
      </c>
      <c r="L227" s="20">
        <v>78</v>
      </c>
    </row>
    <row r="228" spans="1:12">
      <c r="A228" s="18" t="s">
        <v>85</v>
      </c>
      <c r="B228" s="18" t="s">
        <v>86</v>
      </c>
      <c r="C228" s="18" t="s">
        <v>123</v>
      </c>
      <c r="D228" s="18" t="s">
        <v>174</v>
      </c>
      <c r="E228" s="18" t="s">
        <v>124</v>
      </c>
      <c r="F228" s="18" t="s">
        <v>125</v>
      </c>
      <c r="G228" s="18" t="s">
        <v>50</v>
      </c>
      <c r="H228" s="18" t="s">
        <v>51</v>
      </c>
      <c r="I228" s="18" t="s">
        <v>54</v>
      </c>
      <c r="J228" s="18" t="s">
        <v>53</v>
      </c>
      <c r="K228" s="20">
        <v>480</v>
      </c>
      <c r="L228" s="20">
        <v>10</v>
      </c>
    </row>
    <row r="229" spans="1:12">
      <c r="A229" s="18" t="s">
        <v>85</v>
      </c>
      <c r="B229" s="18" t="s">
        <v>86</v>
      </c>
      <c r="C229" s="18" t="s">
        <v>175</v>
      </c>
      <c r="D229" s="18" t="s">
        <v>176</v>
      </c>
      <c r="E229" s="18" t="s">
        <v>177</v>
      </c>
      <c r="F229" s="18" t="s">
        <v>125</v>
      </c>
      <c r="G229" s="18" t="s">
        <v>50</v>
      </c>
      <c r="H229" s="18" t="s">
        <v>51</v>
      </c>
      <c r="I229" s="18" t="s">
        <v>52</v>
      </c>
      <c r="J229" s="18" t="s">
        <v>53</v>
      </c>
      <c r="K229" s="20">
        <v>2571</v>
      </c>
      <c r="L229" s="20">
        <v>65</v>
      </c>
    </row>
    <row r="230" spans="1:12">
      <c r="A230" s="18" t="s">
        <v>85</v>
      </c>
      <c r="B230" s="18" t="s">
        <v>86</v>
      </c>
      <c r="C230" s="18" t="s">
        <v>175</v>
      </c>
      <c r="D230" s="18" t="s">
        <v>176</v>
      </c>
      <c r="E230" s="18" t="s">
        <v>177</v>
      </c>
      <c r="F230" s="18" t="s">
        <v>125</v>
      </c>
      <c r="G230" s="18" t="s">
        <v>50</v>
      </c>
      <c r="H230" s="18" t="s">
        <v>51</v>
      </c>
      <c r="I230" s="18" t="s">
        <v>54</v>
      </c>
      <c r="J230" s="18" t="s">
        <v>53</v>
      </c>
      <c r="K230" s="20">
        <v>270</v>
      </c>
      <c r="L230" s="20">
        <v>6</v>
      </c>
    </row>
    <row r="231" spans="1:12">
      <c r="A231" s="18" t="s">
        <v>85</v>
      </c>
      <c r="B231" s="18" t="s">
        <v>86</v>
      </c>
      <c r="C231" s="18" t="s">
        <v>175</v>
      </c>
      <c r="D231" s="18" t="s">
        <v>178</v>
      </c>
      <c r="E231" s="18" t="s">
        <v>177</v>
      </c>
      <c r="F231" s="18" t="s">
        <v>125</v>
      </c>
      <c r="G231" s="18" t="s">
        <v>50</v>
      </c>
      <c r="H231" s="18" t="s">
        <v>51</v>
      </c>
      <c r="I231" s="18" t="s">
        <v>52</v>
      </c>
      <c r="J231" s="18" t="s">
        <v>53</v>
      </c>
      <c r="K231" s="20">
        <v>2650</v>
      </c>
      <c r="L231" s="20">
        <v>66</v>
      </c>
    </row>
    <row r="232" spans="1:12">
      <c r="A232" s="18" t="s">
        <v>85</v>
      </c>
      <c r="B232" s="18" t="s">
        <v>86</v>
      </c>
      <c r="C232" s="18" t="s">
        <v>175</v>
      </c>
      <c r="D232" s="18" t="s">
        <v>178</v>
      </c>
      <c r="E232" s="18" t="s">
        <v>177</v>
      </c>
      <c r="F232" s="18" t="s">
        <v>125</v>
      </c>
      <c r="G232" s="18" t="s">
        <v>50</v>
      </c>
      <c r="H232" s="18" t="s">
        <v>51</v>
      </c>
      <c r="I232" s="18" t="s">
        <v>54</v>
      </c>
      <c r="J232" s="18" t="s">
        <v>53</v>
      </c>
      <c r="K232" s="20">
        <v>270</v>
      </c>
      <c r="L232" s="20">
        <v>6</v>
      </c>
    </row>
    <row r="233" spans="1:12">
      <c r="A233" s="18" t="s">
        <v>85</v>
      </c>
      <c r="B233" s="18" t="s">
        <v>86</v>
      </c>
      <c r="C233" s="18" t="s">
        <v>175</v>
      </c>
      <c r="D233" s="18" t="s">
        <v>179</v>
      </c>
      <c r="E233" s="18" t="s">
        <v>177</v>
      </c>
      <c r="F233" s="18" t="s">
        <v>125</v>
      </c>
      <c r="G233" s="18" t="s">
        <v>50</v>
      </c>
      <c r="H233" s="18" t="s">
        <v>51</v>
      </c>
      <c r="I233" s="18" t="s">
        <v>52</v>
      </c>
      <c r="J233" s="18" t="s">
        <v>53</v>
      </c>
      <c r="K233" s="20">
        <v>2233</v>
      </c>
      <c r="L233" s="20">
        <v>56</v>
      </c>
    </row>
    <row r="234" spans="1:12">
      <c r="A234" s="18" t="s">
        <v>85</v>
      </c>
      <c r="B234" s="18" t="s">
        <v>86</v>
      </c>
      <c r="C234" s="18" t="s">
        <v>175</v>
      </c>
      <c r="D234" s="18" t="s">
        <v>179</v>
      </c>
      <c r="E234" s="18" t="s">
        <v>177</v>
      </c>
      <c r="F234" s="18" t="s">
        <v>125</v>
      </c>
      <c r="G234" s="18" t="s">
        <v>50</v>
      </c>
      <c r="H234" s="18" t="s">
        <v>51</v>
      </c>
      <c r="I234" s="18" t="s">
        <v>54</v>
      </c>
      <c r="J234" s="18" t="s">
        <v>53</v>
      </c>
      <c r="K234" s="20">
        <v>225</v>
      </c>
      <c r="L234" s="20">
        <v>5</v>
      </c>
    </row>
    <row r="235" spans="1:12">
      <c r="A235" s="18" t="s">
        <v>85</v>
      </c>
      <c r="B235" s="18" t="s">
        <v>86</v>
      </c>
      <c r="C235" s="18" t="s">
        <v>175</v>
      </c>
      <c r="D235" s="18" t="s">
        <v>180</v>
      </c>
      <c r="E235" s="18" t="s">
        <v>177</v>
      </c>
      <c r="F235" s="18" t="s">
        <v>125</v>
      </c>
      <c r="G235" s="18" t="s">
        <v>50</v>
      </c>
      <c r="H235" s="18" t="s">
        <v>51</v>
      </c>
      <c r="I235" s="18" t="s">
        <v>52</v>
      </c>
      <c r="J235" s="18" t="s">
        <v>53</v>
      </c>
      <c r="K235" s="20">
        <v>2098</v>
      </c>
      <c r="L235" s="20">
        <v>53</v>
      </c>
    </row>
    <row r="236" spans="1:12">
      <c r="A236" s="18" t="s">
        <v>85</v>
      </c>
      <c r="B236" s="18" t="s">
        <v>86</v>
      </c>
      <c r="C236" s="18" t="s">
        <v>175</v>
      </c>
      <c r="D236" s="18" t="s">
        <v>180</v>
      </c>
      <c r="E236" s="18" t="s">
        <v>177</v>
      </c>
      <c r="F236" s="18" t="s">
        <v>125</v>
      </c>
      <c r="G236" s="18" t="s">
        <v>50</v>
      </c>
      <c r="H236" s="18" t="s">
        <v>51</v>
      </c>
      <c r="I236" s="18" t="s">
        <v>54</v>
      </c>
      <c r="J236" s="18" t="s">
        <v>53</v>
      </c>
      <c r="K236" s="20">
        <v>270</v>
      </c>
      <c r="L236" s="20">
        <v>6</v>
      </c>
    </row>
    <row r="237" spans="1:12">
      <c r="A237" s="18" t="s">
        <v>85</v>
      </c>
      <c r="B237" s="18" t="s">
        <v>86</v>
      </c>
      <c r="C237" s="18" t="s">
        <v>175</v>
      </c>
      <c r="D237" s="18" t="s">
        <v>181</v>
      </c>
      <c r="E237" s="18" t="s">
        <v>177</v>
      </c>
      <c r="F237" s="18" t="s">
        <v>125</v>
      </c>
      <c r="G237" s="18" t="s">
        <v>50</v>
      </c>
      <c r="H237" s="18" t="s">
        <v>51</v>
      </c>
      <c r="I237" s="18" t="s">
        <v>52</v>
      </c>
      <c r="J237" s="18" t="s">
        <v>53</v>
      </c>
      <c r="K237" s="20">
        <v>2036</v>
      </c>
      <c r="L237" s="20">
        <v>52</v>
      </c>
    </row>
    <row r="238" spans="1:12">
      <c r="A238" s="18" t="s">
        <v>85</v>
      </c>
      <c r="B238" s="18" t="s">
        <v>86</v>
      </c>
      <c r="C238" s="18" t="s">
        <v>175</v>
      </c>
      <c r="D238" s="18" t="s">
        <v>181</v>
      </c>
      <c r="E238" s="18" t="s">
        <v>177</v>
      </c>
      <c r="F238" s="18" t="s">
        <v>125</v>
      </c>
      <c r="G238" s="18" t="s">
        <v>50</v>
      </c>
      <c r="H238" s="18" t="s">
        <v>51</v>
      </c>
      <c r="I238" s="18" t="s">
        <v>54</v>
      </c>
      <c r="J238" s="18" t="s">
        <v>53</v>
      </c>
      <c r="K238" s="20">
        <v>270</v>
      </c>
      <c r="L238" s="20">
        <v>6</v>
      </c>
    </row>
    <row r="239" spans="1:12">
      <c r="A239" s="18" t="s">
        <v>85</v>
      </c>
      <c r="B239" s="18" t="s">
        <v>86</v>
      </c>
      <c r="C239" s="18" t="s">
        <v>175</v>
      </c>
      <c r="D239" s="18" t="s">
        <v>182</v>
      </c>
      <c r="E239" s="18" t="s">
        <v>177</v>
      </c>
      <c r="F239" s="18" t="s">
        <v>125</v>
      </c>
      <c r="G239" s="18" t="s">
        <v>50</v>
      </c>
      <c r="H239" s="18" t="s">
        <v>51</v>
      </c>
      <c r="I239" s="18" t="s">
        <v>52</v>
      </c>
      <c r="J239" s="18" t="s">
        <v>53</v>
      </c>
      <c r="K239" s="20">
        <v>1952</v>
      </c>
      <c r="L239" s="20">
        <v>49</v>
      </c>
    </row>
    <row r="240" spans="1:12">
      <c r="A240" s="18" t="s">
        <v>85</v>
      </c>
      <c r="B240" s="18" t="s">
        <v>86</v>
      </c>
      <c r="C240" s="18" t="s">
        <v>175</v>
      </c>
      <c r="D240" s="18" t="s">
        <v>182</v>
      </c>
      <c r="E240" s="18" t="s">
        <v>177</v>
      </c>
      <c r="F240" s="18" t="s">
        <v>125</v>
      </c>
      <c r="G240" s="18" t="s">
        <v>50</v>
      </c>
      <c r="H240" s="18" t="s">
        <v>51</v>
      </c>
      <c r="I240" s="18" t="s">
        <v>54</v>
      </c>
      <c r="J240" s="18" t="s">
        <v>53</v>
      </c>
      <c r="K240" s="20">
        <v>180</v>
      </c>
      <c r="L240" s="20">
        <v>4</v>
      </c>
    </row>
    <row r="241" spans="1:12">
      <c r="A241" s="18" t="s">
        <v>85</v>
      </c>
      <c r="B241" s="18" t="s">
        <v>86</v>
      </c>
      <c r="C241" s="18" t="s">
        <v>175</v>
      </c>
      <c r="D241" s="18" t="s">
        <v>183</v>
      </c>
      <c r="E241" s="18" t="s">
        <v>177</v>
      </c>
      <c r="F241" s="18" t="s">
        <v>125</v>
      </c>
      <c r="G241" s="18" t="s">
        <v>50</v>
      </c>
      <c r="H241" s="18" t="s">
        <v>51</v>
      </c>
      <c r="I241" s="18" t="s">
        <v>52</v>
      </c>
      <c r="J241" s="18" t="s">
        <v>53</v>
      </c>
      <c r="K241" s="20">
        <v>1952</v>
      </c>
      <c r="L241" s="20">
        <v>49</v>
      </c>
    </row>
    <row r="242" spans="1:12">
      <c r="A242" s="18" t="s">
        <v>85</v>
      </c>
      <c r="B242" s="18" t="s">
        <v>86</v>
      </c>
      <c r="C242" s="18" t="s">
        <v>175</v>
      </c>
      <c r="D242" s="18" t="s">
        <v>183</v>
      </c>
      <c r="E242" s="18" t="s">
        <v>177</v>
      </c>
      <c r="F242" s="18" t="s">
        <v>125</v>
      </c>
      <c r="G242" s="18" t="s">
        <v>50</v>
      </c>
      <c r="H242" s="18" t="s">
        <v>51</v>
      </c>
      <c r="I242" s="18" t="s">
        <v>54</v>
      </c>
      <c r="J242" s="18" t="s">
        <v>53</v>
      </c>
      <c r="K242" s="20">
        <v>225</v>
      </c>
      <c r="L242" s="20">
        <v>5</v>
      </c>
    </row>
    <row r="243" spans="1:12">
      <c r="A243" s="18" t="s">
        <v>85</v>
      </c>
      <c r="B243" s="18" t="s">
        <v>86</v>
      </c>
      <c r="C243" s="18" t="s">
        <v>175</v>
      </c>
      <c r="D243" s="18" t="s">
        <v>184</v>
      </c>
      <c r="E243" s="18" t="s">
        <v>177</v>
      </c>
      <c r="F243" s="18" t="s">
        <v>125</v>
      </c>
      <c r="G243" s="18" t="s">
        <v>50</v>
      </c>
      <c r="H243" s="18" t="s">
        <v>51</v>
      </c>
      <c r="I243" s="18" t="s">
        <v>52</v>
      </c>
      <c r="J243" s="18" t="s">
        <v>53</v>
      </c>
      <c r="K243" s="20">
        <v>1890</v>
      </c>
      <c r="L243" s="20">
        <v>48</v>
      </c>
    </row>
    <row r="244" spans="1:12">
      <c r="A244" s="18" t="s">
        <v>85</v>
      </c>
      <c r="B244" s="18" t="s">
        <v>86</v>
      </c>
      <c r="C244" s="18" t="s">
        <v>175</v>
      </c>
      <c r="D244" s="18" t="s">
        <v>184</v>
      </c>
      <c r="E244" s="18" t="s">
        <v>177</v>
      </c>
      <c r="F244" s="18" t="s">
        <v>125</v>
      </c>
      <c r="G244" s="18" t="s">
        <v>50</v>
      </c>
      <c r="H244" s="18" t="s">
        <v>51</v>
      </c>
      <c r="I244" s="18" t="s">
        <v>54</v>
      </c>
      <c r="J244" s="18" t="s">
        <v>53</v>
      </c>
      <c r="K244" s="20">
        <v>225</v>
      </c>
      <c r="L244" s="20">
        <v>5</v>
      </c>
    </row>
    <row r="245" spans="1:12">
      <c r="A245" s="18" t="s">
        <v>85</v>
      </c>
      <c r="B245" s="18" t="s">
        <v>86</v>
      </c>
      <c r="C245" s="18" t="s">
        <v>175</v>
      </c>
      <c r="D245" s="18" t="s">
        <v>185</v>
      </c>
      <c r="E245" s="18" t="s">
        <v>177</v>
      </c>
      <c r="F245" s="18" t="s">
        <v>125</v>
      </c>
      <c r="G245" s="18" t="s">
        <v>50</v>
      </c>
      <c r="H245" s="18" t="s">
        <v>51</v>
      </c>
      <c r="I245" s="18" t="s">
        <v>52</v>
      </c>
      <c r="J245" s="18" t="s">
        <v>53</v>
      </c>
      <c r="K245" s="20">
        <v>1890</v>
      </c>
      <c r="L245" s="20">
        <v>48</v>
      </c>
    </row>
    <row r="246" spans="1:12">
      <c r="A246" s="18" t="s">
        <v>85</v>
      </c>
      <c r="B246" s="18" t="s">
        <v>86</v>
      </c>
      <c r="C246" s="18" t="s">
        <v>175</v>
      </c>
      <c r="D246" s="18" t="s">
        <v>185</v>
      </c>
      <c r="E246" s="18" t="s">
        <v>177</v>
      </c>
      <c r="F246" s="18" t="s">
        <v>125</v>
      </c>
      <c r="G246" s="18" t="s">
        <v>50</v>
      </c>
      <c r="H246" s="18" t="s">
        <v>51</v>
      </c>
      <c r="I246" s="18" t="s">
        <v>54</v>
      </c>
      <c r="J246" s="18" t="s">
        <v>53</v>
      </c>
      <c r="K246" s="20">
        <v>180</v>
      </c>
      <c r="L246" s="20">
        <v>4</v>
      </c>
    </row>
    <row r="247" spans="1:12">
      <c r="A247" s="18" t="s">
        <v>85</v>
      </c>
      <c r="B247" s="18" t="s">
        <v>86</v>
      </c>
      <c r="C247" s="18" t="s">
        <v>175</v>
      </c>
      <c r="D247" s="18" t="s">
        <v>186</v>
      </c>
      <c r="E247" s="18" t="s">
        <v>177</v>
      </c>
      <c r="F247" s="18" t="s">
        <v>125</v>
      </c>
      <c r="G247" s="18" t="s">
        <v>50</v>
      </c>
      <c r="H247" s="18" t="s">
        <v>51</v>
      </c>
      <c r="I247" s="18" t="s">
        <v>52</v>
      </c>
      <c r="J247" s="18" t="s">
        <v>53</v>
      </c>
      <c r="K247" s="20">
        <v>2014</v>
      </c>
      <c r="L247" s="20">
        <v>50</v>
      </c>
    </row>
    <row r="248" spans="1:12">
      <c r="A248" s="18" t="s">
        <v>85</v>
      </c>
      <c r="B248" s="18" t="s">
        <v>86</v>
      </c>
      <c r="C248" s="18" t="s">
        <v>175</v>
      </c>
      <c r="D248" s="18" t="s">
        <v>186</v>
      </c>
      <c r="E248" s="18" t="s">
        <v>177</v>
      </c>
      <c r="F248" s="18" t="s">
        <v>125</v>
      </c>
      <c r="G248" s="18" t="s">
        <v>50</v>
      </c>
      <c r="H248" s="18" t="s">
        <v>51</v>
      </c>
      <c r="I248" s="18" t="s">
        <v>54</v>
      </c>
      <c r="J248" s="18" t="s">
        <v>53</v>
      </c>
      <c r="K248" s="20">
        <v>225</v>
      </c>
      <c r="L248" s="20">
        <v>5</v>
      </c>
    </row>
    <row r="249" spans="1:12">
      <c r="A249" s="18" t="s">
        <v>85</v>
      </c>
      <c r="B249" s="18" t="s">
        <v>86</v>
      </c>
      <c r="C249" s="18" t="s">
        <v>175</v>
      </c>
      <c r="D249" s="18" t="s">
        <v>187</v>
      </c>
      <c r="E249" s="18" t="s">
        <v>177</v>
      </c>
      <c r="F249" s="18" t="s">
        <v>125</v>
      </c>
      <c r="G249" s="18" t="s">
        <v>50</v>
      </c>
      <c r="H249" s="18" t="s">
        <v>51</v>
      </c>
      <c r="I249" s="18" t="s">
        <v>52</v>
      </c>
      <c r="J249" s="18" t="s">
        <v>53</v>
      </c>
      <c r="K249" s="20">
        <v>2059</v>
      </c>
      <c r="L249" s="20">
        <v>51</v>
      </c>
    </row>
    <row r="250" spans="1:12">
      <c r="A250" s="18" t="s">
        <v>85</v>
      </c>
      <c r="B250" s="18" t="s">
        <v>86</v>
      </c>
      <c r="C250" s="18" t="s">
        <v>175</v>
      </c>
      <c r="D250" s="18" t="s">
        <v>187</v>
      </c>
      <c r="E250" s="18" t="s">
        <v>177</v>
      </c>
      <c r="F250" s="18" t="s">
        <v>125</v>
      </c>
      <c r="G250" s="18" t="s">
        <v>50</v>
      </c>
      <c r="H250" s="18" t="s">
        <v>51</v>
      </c>
      <c r="I250" s="18" t="s">
        <v>54</v>
      </c>
      <c r="J250" s="18" t="s">
        <v>53</v>
      </c>
      <c r="K250" s="20">
        <v>225</v>
      </c>
      <c r="L250" s="20">
        <v>5</v>
      </c>
    </row>
    <row r="251" spans="1:12">
      <c r="A251" s="18" t="s">
        <v>85</v>
      </c>
      <c r="B251" s="18" t="s">
        <v>86</v>
      </c>
      <c r="C251" s="18" t="s">
        <v>175</v>
      </c>
      <c r="D251" s="18" t="s">
        <v>188</v>
      </c>
      <c r="E251" s="18" t="s">
        <v>177</v>
      </c>
      <c r="F251" s="18" t="s">
        <v>125</v>
      </c>
      <c r="G251" s="18" t="s">
        <v>50</v>
      </c>
      <c r="H251" s="18" t="s">
        <v>51</v>
      </c>
      <c r="I251" s="18" t="s">
        <v>52</v>
      </c>
      <c r="J251" s="18" t="s">
        <v>53</v>
      </c>
      <c r="K251" s="20">
        <v>1859</v>
      </c>
      <c r="L251" s="20">
        <v>48</v>
      </c>
    </row>
    <row r="252" spans="1:12">
      <c r="A252" s="18" t="s">
        <v>85</v>
      </c>
      <c r="B252" s="18" t="s">
        <v>86</v>
      </c>
      <c r="C252" s="18" t="s">
        <v>175</v>
      </c>
      <c r="D252" s="18" t="s">
        <v>188</v>
      </c>
      <c r="E252" s="18" t="s">
        <v>177</v>
      </c>
      <c r="F252" s="18" t="s">
        <v>125</v>
      </c>
      <c r="G252" s="18" t="s">
        <v>50</v>
      </c>
      <c r="H252" s="18" t="s">
        <v>51</v>
      </c>
      <c r="I252" s="18" t="s">
        <v>54</v>
      </c>
      <c r="J252" s="18" t="s">
        <v>53</v>
      </c>
      <c r="K252" s="20">
        <v>225</v>
      </c>
      <c r="L252" s="20">
        <v>5</v>
      </c>
    </row>
    <row r="253" spans="1:12">
      <c r="A253" s="18" t="s">
        <v>85</v>
      </c>
      <c r="B253" s="18" t="s">
        <v>86</v>
      </c>
      <c r="C253" s="18" t="s">
        <v>175</v>
      </c>
      <c r="D253" s="18" t="s">
        <v>189</v>
      </c>
      <c r="E253" s="18" t="s">
        <v>177</v>
      </c>
      <c r="F253" s="18" t="s">
        <v>125</v>
      </c>
      <c r="G253" s="18" t="s">
        <v>50</v>
      </c>
      <c r="H253" s="18" t="s">
        <v>51</v>
      </c>
      <c r="I253" s="18" t="s">
        <v>52</v>
      </c>
      <c r="J253" s="18" t="s">
        <v>53</v>
      </c>
      <c r="K253" s="20">
        <v>1997</v>
      </c>
      <c r="L253" s="20">
        <v>50</v>
      </c>
    </row>
    <row r="254" spans="1:12">
      <c r="A254" s="18" t="s">
        <v>85</v>
      </c>
      <c r="B254" s="18" t="s">
        <v>86</v>
      </c>
      <c r="C254" s="18" t="s">
        <v>175</v>
      </c>
      <c r="D254" s="18" t="s">
        <v>189</v>
      </c>
      <c r="E254" s="18" t="s">
        <v>177</v>
      </c>
      <c r="F254" s="18" t="s">
        <v>125</v>
      </c>
      <c r="G254" s="18" t="s">
        <v>50</v>
      </c>
      <c r="H254" s="18" t="s">
        <v>51</v>
      </c>
      <c r="I254" s="18" t="s">
        <v>54</v>
      </c>
      <c r="J254" s="18" t="s">
        <v>53</v>
      </c>
      <c r="K254" s="20">
        <v>225</v>
      </c>
      <c r="L254" s="20">
        <v>5</v>
      </c>
    </row>
    <row r="255" spans="1:12">
      <c r="A255" s="18" t="s">
        <v>85</v>
      </c>
      <c r="B255" s="18" t="s">
        <v>86</v>
      </c>
      <c r="C255" s="18" t="s">
        <v>175</v>
      </c>
      <c r="D255" s="18" t="s">
        <v>190</v>
      </c>
      <c r="E255" s="18" t="s">
        <v>177</v>
      </c>
      <c r="F255" s="18" t="s">
        <v>125</v>
      </c>
      <c r="G255" s="18" t="s">
        <v>50</v>
      </c>
      <c r="H255" s="18" t="s">
        <v>51</v>
      </c>
      <c r="I255" s="18" t="s">
        <v>52</v>
      </c>
      <c r="J255" s="18" t="s">
        <v>53</v>
      </c>
      <c r="K255" s="20">
        <v>2001</v>
      </c>
      <c r="L255" s="20">
        <v>49</v>
      </c>
    </row>
    <row r="256" spans="1:12">
      <c r="A256" s="18" t="s">
        <v>85</v>
      </c>
      <c r="B256" s="18" t="s">
        <v>86</v>
      </c>
      <c r="C256" s="18" t="s">
        <v>175</v>
      </c>
      <c r="D256" s="18" t="s">
        <v>190</v>
      </c>
      <c r="E256" s="18" t="s">
        <v>177</v>
      </c>
      <c r="F256" s="18" t="s">
        <v>125</v>
      </c>
      <c r="G256" s="18" t="s">
        <v>50</v>
      </c>
      <c r="H256" s="18" t="s">
        <v>51</v>
      </c>
      <c r="I256" s="18" t="s">
        <v>54</v>
      </c>
      <c r="J256" s="18" t="s">
        <v>53</v>
      </c>
      <c r="K256" s="20">
        <v>225</v>
      </c>
      <c r="L256" s="20">
        <v>5</v>
      </c>
    </row>
    <row r="257" spans="1:12">
      <c r="A257" s="18" t="s">
        <v>85</v>
      </c>
      <c r="B257" s="18" t="s">
        <v>86</v>
      </c>
      <c r="C257" s="18" t="s">
        <v>175</v>
      </c>
      <c r="D257" s="18" t="s">
        <v>191</v>
      </c>
      <c r="E257" s="18" t="s">
        <v>177</v>
      </c>
      <c r="F257" s="18" t="s">
        <v>125</v>
      </c>
      <c r="G257" s="18" t="s">
        <v>50</v>
      </c>
      <c r="H257" s="18" t="s">
        <v>51</v>
      </c>
      <c r="I257" s="18" t="s">
        <v>52</v>
      </c>
      <c r="J257" s="18" t="s">
        <v>53</v>
      </c>
      <c r="K257" s="20">
        <v>1952</v>
      </c>
      <c r="L257" s="20">
        <v>49</v>
      </c>
    </row>
    <row r="258" spans="1:12">
      <c r="A258" s="18" t="s">
        <v>85</v>
      </c>
      <c r="B258" s="18" t="s">
        <v>86</v>
      </c>
      <c r="C258" s="18" t="s">
        <v>175</v>
      </c>
      <c r="D258" s="18" t="s">
        <v>191</v>
      </c>
      <c r="E258" s="18" t="s">
        <v>177</v>
      </c>
      <c r="F258" s="18" t="s">
        <v>125</v>
      </c>
      <c r="G258" s="18" t="s">
        <v>50</v>
      </c>
      <c r="H258" s="18" t="s">
        <v>51</v>
      </c>
      <c r="I258" s="18" t="s">
        <v>54</v>
      </c>
      <c r="J258" s="18" t="s">
        <v>53</v>
      </c>
      <c r="K258" s="20">
        <v>225</v>
      </c>
      <c r="L258" s="20">
        <v>5</v>
      </c>
    </row>
    <row r="259" spans="1:12">
      <c r="A259" s="18" t="s">
        <v>85</v>
      </c>
      <c r="B259" s="18" t="s">
        <v>86</v>
      </c>
      <c r="C259" s="18" t="s">
        <v>175</v>
      </c>
      <c r="D259" s="18" t="s">
        <v>192</v>
      </c>
      <c r="E259" s="18" t="s">
        <v>177</v>
      </c>
      <c r="F259" s="18" t="s">
        <v>125</v>
      </c>
      <c r="G259" s="18" t="s">
        <v>50</v>
      </c>
      <c r="H259" s="18" t="s">
        <v>51</v>
      </c>
      <c r="I259" s="18" t="s">
        <v>52</v>
      </c>
      <c r="J259" s="18" t="s">
        <v>53</v>
      </c>
      <c r="K259" s="20">
        <v>1952</v>
      </c>
      <c r="L259" s="20">
        <v>49</v>
      </c>
    </row>
    <row r="260" spans="1:12">
      <c r="A260" s="18" t="s">
        <v>85</v>
      </c>
      <c r="B260" s="18" t="s">
        <v>86</v>
      </c>
      <c r="C260" s="18" t="s">
        <v>175</v>
      </c>
      <c r="D260" s="18" t="s">
        <v>192</v>
      </c>
      <c r="E260" s="18" t="s">
        <v>177</v>
      </c>
      <c r="F260" s="18" t="s">
        <v>125</v>
      </c>
      <c r="G260" s="18" t="s">
        <v>50</v>
      </c>
      <c r="H260" s="18" t="s">
        <v>51</v>
      </c>
      <c r="I260" s="18" t="s">
        <v>54</v>
      </c>
      <c r="J260" s="18" t="s">
        <v>53</v>
      </c>
      <c r="K260" s="20">
        <v>225</v>
      </c>
      <c r="L260" s="20">
        <v>5</v>
      </c>
    </row>
    <row r="261" spans="1:12">
      <c r="A261" s="18" t="s">
        <v>85</v>
      </c>
      <c r="B261" s="18" t="s">
        <v>86</v>
      </c>
      <c r="C261" s="18" t="s">
        <v>175</v>
      </c>
      <c r="D261" s="18" t="s">
        <v>193</v>
      </c>
      <c r="E261" s="18" t="s">
        <v>177</v>
      </c>
      <c r="F261" s="18" t="s">
        <v>125</v>
      </c>
      <c r="G261" s="18" t="s">
        <v>50</v>
      </c>
      <c r="H261" s="18" t="s">
        <v>51</v>
      </c>
      <c r="I261" s="18" t="s">
        <v>52</v>
      </c>
      <c r="J261" s="18" t="s">
        <v>53</v>
      </c>
      <c r="K261" s="20">
        <v>1952</v>
      </c>
      <c r="L261" s="20">
        <v>49</v>
      </c>
    </row>
    <row r="262" spans="1:12">
      <c r="A262" s="18" t="s">
        <v>85</v>
      </c>
      <c r="B262" s="18" t="s">
        <v>86</v>
      </c>
      <c r="C262" s="18" t="s">
        <v>175</v>
      </c>
      <c r="D262" s="18" t="s">
        <v>193</v>
      </c>
      <c r="E262" s="18" t="s">
        <v>177</v>
      </c>
      <c r="F262" s="18" t="s">
        <v>125</v>
      </c>
      <c r="G262" s="18" t="s">
        <v>50</v>
      </c>
      <c r="H262" s="18" t="s">
        <v>51</v>
      </c>
      <c r="I262" s="18" t="s">
        <v>54</v>
      </c>
      <c r="J262" s="18" t="s">
        <v>53</v>
      </c>
      <c r="K262" s="20">
        <v>225</v>
      </c>
      <c r="L262" s="20">
        <v>5</v>
      </c>
    </row>
    <row r="263" spans="1:12">
      <c r="A263" s="18" t="s">
        <v>85</v>
      </c>
      <c r="B263" s="18" t="s">
        <v>86</v>
      </c>
      <c r="C263" s="18" t="s">
        <v>175</v>
      </c>
      <c r="D263" s="18" t="s">
        <v>194</v>
      </c>
      <c r="E263" s="18" t="s">
        <v>177</v>
      </c>
      <c r="F263" s="18" t="s">
        <v>125</v>
      </c>
      <c r="G263" s="18" t="s">
        <v>50</v>
      </c>
      <c r="H263" s="18" t="s">
        <v>51</v>
      </c>
      <c r="I263" s="18" t="s">
        <v>52</v>
      </c>
      <c r="J263" s="18" t="s">
        <v>53</v>
      </c>
      <c r="K263" s="20">
        <v>1875</v>
      </c>
      <c r="L263" s="20">
        <v>49</v>
      </c>
    </row>
    <row r="264" spans="1:12">
      <c r="A264" s="18" t="s">
        <v>85</v>
      </c>
      <c r="B264" s="18" t="s">
        <v>86</v>
      </c>
      <c r="C264" s="18" t="s">
        <v>175</v>
      </c>
      <c r="D264" s="18" t="s">
        <v>194</v>
      </c>
      <c r="E264" s="18" t="s">
        <v>177</v>
      </c>
      <c r="F264" s="18" t="s">
        <v>125</v>
      </c>
      <c r="G264" s="18" t="s">
        <v>50</v>
      </c>
      <c r="H264" s="18" t="s">
        <v>51</v>
      </c>
      <c r="I264" s="18" t="s">
        <v>54</v>
      </c>
      <c r="J264" s="18" t="s">
        <v>53</v>
      </c>
      <c r="K264" s="20">
        <v>225</v>
      </c>
      <c r="L264" s="20">
        <v>5</v>
      </c>
    </row>
    <row r="265" spans="1:12">
      <c r="A265" s="18" t="s">
        <v>85</v>
      </c>
      <c r="B265" s="18" t="s">
        <v>86</v>
      </c>
      <c r="C265" s="18" t="s">
        <v>175</v>
      </c>
      <c r="D265" s="18" t="s">
        <v>195</v>
      </c>
      <c r="E265" s="18" t="s">
        <v>177</v>
      </c>
      <c r="F265" s="18" t="s">
        <v>125</v>
      </c>
      <c r="G265" s="18" t="s">
        <v>50</v>
      </c>
      <c r="H265" s="18" t="s">
        <v>51</v>
      </c>
      <c r="I265" s="18" t="s">
        <v>52</v>
      </c>
      <c r="J265" s="18" t="s">
        <v>53</v>
      </c>
      <c r="K265" s="20">
        <v>2028</v>
      </c>
      <c r="L265" s="20">
        <v>50</v>
      </c>
    </row>
    <row r="266" spans="1:12">
      <c r="A266" s="18" t="s">
        <v>85</v>
      </c>
      <c r="B266" s="18" t="s">
        <v>86</v>
      </c>
      <c r="C266" s="18" t="s">
        <v>175</v>
      </c>
      <c r="D266" s="18" t="s">
        <v>195</v>
      </c>
      <c r="E266" s="18" t="s">
        <v>177</v>
      </c>
      <c r="F266" s="18" t="s">
        <v>125</v>
      </c>
      <c r="G266" s="18" t="s">
        <v>50</v>
      </c>
      <c r="H266" s="18" t="s">
        <v>51</v>
      </c>
      <c r="I266" s="18" t="s">
        <v>54</v>
      </c>
      <c r="J266" s="18" t="s">
        <v>53</v>
      </c>
      <c r="K266" s="20">
        <v>225</v>
      </c>
      <c r="L266" s="20">
        <v>5</v>
      </c>
    </row>
    <row r="267" spans="1:12">
      <c r="A267" s="18" t="s">
        <v>85</v>
      </c>
      <c r="B267" s="18" t="s">
        <v>86</v>
      </c>
      <c r="C267" s="18" t="s">
        <v>175</v>
      </c>
      <c r="D267" s="18" t="s">
        <v>196</v>
      </c>
      <c r="E267" s="18" t="s">
        <v>177</v>
      </c>
      <c r="F267" s="18" t="s">
        <v>125</v>
      </c>
      <c r="G267" s="18" t="s">
        <v>50</v>
      </c>
      <c r="H267" s="18" t="s">
        <v>51</v>
      </c>
      <c r="I267" s="18" t="s">
        <v>52</v>
      </c>
      <c r="J267" s="18" t="s">
        <v>53</v>
      </c>
      <c r="K267" s="20">
        <v>1952</v>
      </c>
      <c r="L267" s="20">
        <v>49</v>
      </c>
    </row>
    <row r="268" spans="1:12">
      <c r="A268" s="18" t="s">
        <v>85</v>
      </c>
      <c r="B268" s="18" t="s">
        <v>86</v>
      </c>
      <c r="C268" s="18" t="s">
        <v>175</v>
      </c>
      <c r="D268" s="18" t="s">
        <v>196</v>
      </c>
      <c r="E268" s="18" t="s">
        <v>177</v>
      </c>
      <c r="F268" s="18" t="s">
        <v>125</v>
      </c>
      <c r="G268" s="18" t="s">
        <v>50</v>
      </c>
      <c r="H268" s="18" t="s">
        <v>51</v>
      </c>
      <c r="I268" s="18" t="s">
        <v>54</v>
      </c>
      <c r="J268" s="18" t="s">
        <v>53</v>
      </c>
      <c r="K268" s="20">
        <v>225</v>
      </c>
      <c r="L268" s="20">
        <v>5</v>
      </c>
    </row>
    <row r="269" spans="1:12">
      <c r="A269" s="18" t="s">
        <v>85</v>
      </c>
      <c r="B269" s="18" t="s">
        <v>86</v>
      </c>
      <c r="C269" s="18" t="s">
        <v>175</v>
      </c>
      <c r="D269" s="18" t="s">
        <v>47</v>
      </c>
      <c r="E269" s="18" t="s">
        <v>177</v>
      </c>
      <c r="F269" s="18" t="s">
        <v>125</v>
      </c>
      <c r="G269" s="18" t="s">
        <v>50</v>
      </c>
      <c r="H269" s="18" t="s">
        <v>51</v>
      </c>
      <c r="I269" s="18" t="s">
        <v>52</v>
      </c>
      <c r="J269" s="18" t="s">
        <v>53</v>
      </c>
      <c r="K269" s="20">
        <v>1691</v>
      </c>
      <c r="L269" s="20">
        <v>38</v>
      </c>
    </row>
    <row r="270" spans="1:12">
      <c r="A270" s="18" t="s">
        <v>85</v>
      </c>
      <c r="B270" s="18" t="s">
        <v>86</v>
      </c>
      <c r="C270" s="18" t="s">
        <v>175</v>
      </c>
      <c r="D270" s="18" t="s">
        <v>47</v>
      </c>
      <c r="E270" s="18" t="s">
        <v>177</v>
      </c>
      <c r="F270" s="18" t="s">
        <v>125</v>
      </c>
      <c r="G270" s="18" t="s">
        <v>50</v>
      </c>
      <c r="H270" s="18" t="s">
        <v>51</v>
      </c>
      <c r="I270" s="18" t="s">
        <v>54</v>
      </c>
      <c r="J270" s="18" t="s">
        <v>53</v>
      </c>
      <c r="K270" s="20">
        <v>180</v>
      </c>
      <c r="L270" s="20">
        <v>4</v>
      </c>
    </row>
    <row r="271" spans="1:12">
      <c r="A271" s="18" t="s">
        <v>85</v>
      </c>
      <c r="B271" s="18" t="s">
        <v>86</v>
      </c>
      <c r="C271" s="18" t="s">
        <v>197</v>
      </c>
      <c r="D271" s="18" t="s">
        <v>98</v>
      </c>
      <c r="E271" s="18" t="s">
        <v>198</v>
      </c>
      <c r="F271" s="18" t="s">
        <v>199</v>
      </c>
      <c r="G271" s="18" t="s">
        <v>200</v>
      </c>
      <c r="H271" s="18" t="s">
        <v>201</v>
      </c>
      <c r="I271" s="18" t="s">
        <v>202</v>
      </c>
      <c r="J271" s="18" t="s">
        <v>203</v>
      </c>
      <c r="K271" s="20">
        <v>5850</v>
      </c>
      <c r="L271" s="20">
        <v>117</v>
      </c>
    </row>
    <row r="272" spans="1:12">
      <c r="A272" s="18" t="s">
        <v>85</v>
      </c>
      <c r="B272" s="18" t="s">
        <v>86</v>
      </c>
      <c r="C272" s="18" t="s">
        <v>197</v>
      </c>
      <c r="D272" s="18" t="s">
        <v>98</v>
      </c>
      <c r="E272" s="18" t="s">
        <v>198</v>
      </c>
      <c r="F272" s="18" t="s">
        <v>199</v>
      </c>
      <c r="G272" s="18" t="s">
        <v>200</v>
      </c>
      <c r="H272" s="18" t="s">
        <v>201</v>
      </c>
      <c r="I272" s="18" t="s">
        <v>52</v>
      </c>
      <c r="J272" s="18" t="s">
        <v>203</v>
      </c>
      <c r="K272" s="20">
        <v>300</v>
      </c>
      <c r="L272" s="20">
        <v>6</v>
      </c>
    </row>
    <row r="273" spans="1:12">
      <c r="A273" s="18" t="s">
        <v>85</v>
      </c>
      <c r="B273" s="18" t="s">
        <v>86</v>
      </c>
      <c r="C273" s="18" t="s">
        <v>197</v>
      </c>
      <c r="D273" s="18" t="s">
        <v>99</v>
      </c>
      <c r="E273" s="18" t="s">
        <v>198</v>
      </c>
      <c r="F273" s="18" t="s">
        <v>199</v>
      </c>
      <c r="G273" s="18" t="s">
        <v>200</v>
      </c>
      <c r="H273" s="18" t="s">
        <v>201</v>
      </c>
      <c r="I273" s="18" t="s">
        <v>202</v>
      </c>
      <c r="J273" s="18" t="s">
        <v>203</v>
      </c>
      <c r="K273" s="20">
        <v>5900</v>
      </c>
      <c r="L273" s="20">
        <v>118</v>
      </c>
    </row>
    <row r="274" spans="1:12">
      <c r="A274" s="18" t="s">
        <v>85</v>
      </c>
      <c r="B274" s="18" t="s">
        <v>86</v>
      </c>
      <c r="C274" s="18" t="s">
        <v>197</v>
      </c>
      <c r="D274" s="18" t="s">
        <v>99</v>
      </c>
      <c r="E274" s="18" t="s">
        <v>198</v>
      </c>
      <c r="F274" s="18" t="s">
        <v>199</v>
      </c>
      <c r="G274" s="18" t="s">
        <v>200</v>
      </c>
      <c r="H274" s="18" t="s">
        <v>201</v>
      </c>
      <c r="I274" s="18" t="s">
        <v>52</v>
      </c>
      <c r="J274" s="18" t="s">
        <v>203</v>
      </c>
      <c r="K274" s="20">
        <v>450</v>
      </c>
      <c r="L274" s="20">
        <v>9</v>
      </c>
    </row>
    <row r="275" spans="1:12">
      <c r="A275" s="18" t="s">
        <v>85</v>
      </c>
      <c r="B275" s="18" t="s">
        <v>86</v>
      </c>
      <c r="C275" s="18" t="s">
        <v>197</v>
      </c>
      <c r="D275" s="18" t="s">
        <v>100</v>
      </c>
      <c r="E275" s="18" t="s">
        <v>198</v>
      </c>
      <c r="F275" s="18" t="s">
        <v>199</v>
      </c>
      <c r="G275" s="18" t="s">
        <v>200</v>
      </c>
      <c r="H275" s="18" t="s">
        <v>201</v>
      </c>
      <c r="I275" s="18" t="s">
        <v>202</v>
      </c>
      <c r="J275" s="18" t="s">
        <v>203</v>
      </c>
      <c r="K275" s="20">
        <v>5900</v>
      </c>
      <c r="L275" s="20">
        <v>118</v>
      </c>
    </row>
    <row r="276" spans="1:12">
      <c r="A276" s="18" t="s">
        <v>85</v>
      </c>
      <c r="B276" s="18" t="s">
        <v>86</v>
      </c>
      <c r="C276" s="18" t="s">
        <v>197</v>
      </c>
      <c r="D276" s="18" t="s">
        <v>100</v>
      </c>
      <c r="E276" s="18" t="s">
        <v>198</v>
      </c>
      <c r="F276" s="18" t="s">
        <v>199</v>
      </c>
      <c r="G276" s="18" t="s">
        <v>200</v>
      </c>
      <c r="H276" s="18" t="s">
        <v>201</v>
      </c>
      <c r="I276" s="18" t="s">
        <v>52</v>
      </c>
      <c r="J276" s="18" t="s">
        <v>203</v>
      </c>
      <c r="K276" s="20">
        <v>300</v>
      </c>
      <c r="L276" s="20">
        <v>6</v>
      </c>
    </row>
    <row r="277" spans="1:12">
      <c r="A277" s="18" t="s">
        <v>85</v>
      </c>
      <c r="B277" s="18" t="s">
        <v>86</v>
      </c>
      <c r="C277" s="18" t="s">
        <v>197</v>
      </c>
      <c r="D277" s="18" t="s">
        <v>101</v>
      </c>
      <c r="E277" s="18" t="s">
        <v>198</v>
      </c>
      <c r="F277" s="18" t="s">
        <v>199</v>
      </c>
      <c r="G277" s="18" t="s">
        <v>200</v>
      </c>
      <c r="H277" s="18" t="s">
        <v>201</v>
      </c>
      <c r="I277" s="18" t="s">
        <v>202</v>
      </c>
      <c r="J277" s="18" t="s">
        <v>203</v>
      </c>
      <c r="K277" s="20">
        <v>5850</v>
      </c>
      <c r="L277" s="20">
        <v>117</v>
      </c>
    </row>
    <row r="278" spans="1:12">
      <c r="A278" s="18" t="s">
        <v>85</v>
      </c>
      <c r="B278" s="18" t="s">
        <v>86</v>
      </c>
      <c r="C278" s="18" t="s">
        <v>197</v>
      </c>
      <c r="D278" s="18" t="s">
        <v>101</v>
      </c>
      <c r="E278" s="18" t="s">
        <v>198</v>
      </c>
      <c r="F278" s="18" t="s">
        <v>199</v>
      </c>
      <c r="G278" s="18" t="s">
        <v>200</v>
      </c>
      <c r="H278" s="18" t="s">
        <v>201</v>
      </c>
      <c r="I278" s="18" t="s">
        <v>52</v>
      </c>
      <c r="J278" s="18" t="s">
        <v>203</v>
      </c>
      <c r="K278" s="20">
        <v>400</v>
      </c>
      <c r="L278" s="20">
        <v>8</v>
      </c>
    </row>
    <row r="279" spans="1:12">
      <c r="A279" s="18" t="s">
        <v>85</v>
      </c>
      <c r="B279" s="18" t="s">
        <v>86</v>
      </c>
      <c r="C279" s="18" t="s">
        <v>197</v>
      </c>
      <c r="D279" s="18" t="s">
        <v>102</v>
      </c>
      <c r="E279" s="18" t="s">
        <v>198</v>
      </c>
      <c r="F279" s="18" t="s">
        <v>199</v>
      </c>
      <c r="G279" s="18" t="s">
        <v>200</v>
      </c>
      <c r="H279" s="18" t="s">
        <v>201</v>
      </c>
      <c r="I279" s="18" t="s">
        <v>202</v>
      </c>
      <c r="J279" s="18" t="s">
        <v>203</v>
      </c>
      <c r="K279" s="20">
        <v>5950</v>
      </c>
      <c r="L279" s="20">
        <v>119</v>
      </c>
    </row>
    <row r="280" spans="1:12">
      <c r="A280" s="18" t="s">
        <v>85</v>
      </c>
      <c r="B280" s="18" t="s">
        <v>86</v>
      </c>
      <c r="C280" s="18" t="s">
        <v>197</v>
      </c>
      <c r="D280" s="18" t="s">
        <v>102</v>
      </c>
      <c r="E280" s="18" t="s">
        <v>198</v>
      </c>
      <c r="F280" s="18" t="s">
        <v>199</v>
      </c>
      <c r="G280" s="18" t="s">
        <v>200</v>
      </c>
      <c r="H280" s="18" t="s">
        <v>201</v>
      </c>
      <c r="I280" s="18" t="s">
        <v>52</v>
      </c>
      <c r="J280" s="18" t="s">
        <v>203</v>
      </c>
      <c r="K280" s="20">
        <v>300</v>
      </c>
      <c r="L280" s="20">
        <v>6</v>
      </c>
    </row>
    <row r="281" spans="1:12">
      <c r="A281" s="18" t="s">
        <v>85</v>
      </c>
      <c r="B281" s="18" t="s">
        <v>86</v>
      </c>
      <c r="C281" s="18" t="s">
        <v>197</v>
      </c>
      <c r="D281" s="18" t="s">
        <v>103</v>
      </c>
      <c r="E281" s="18" t="s">
        <v>198</v>
      </c>
      <c r="F281" s="18" t="s">
        <v>199</v>
      </c>
      <c r="G281" s="18" t="s">
        <v>200</v>
      </c>
      <c r="H281" s="18" t="s">
        <v>201</v>
      </c>
      <c r="I281" s="18" t="s">
        <v>202</v>
      </c>
      <c r="J281" s="18" t="s">
        <v>203</v>
      </c>
      <c r="K281" s="20">
        <v>4800</v>
      </c>
      <c r="L281" s="20">
        <v>96</v>
      </c>
    </row>
    <row r="282" spans="1:12">
      <c r="A282" s="18" t="s">
        <v>85</v>
      </c>
      <c r="B282" s="18" t="s">
        <v>86</v>
      </c>
      <c r="C282" s="18" t="s">
        <v>197</v>
      </c>
      <c r="D282" s="18" t="s">
        <v>103</v>
      </c>
      <c r="E282" s="18" t="s">
        <v>198</v>
      </c>
      <c r="F282" s="18" t="s">
        <v>199</v>
      </c>
      <c r="G282" s="18" t="s">
        <v>200</v>
      </c>
      <c r="H282" s="18" t="s">
        <v>201</v>
      </c>
      <c r="I282" s="18" t="s">
        <v>52</v>
      </c>
      <c r="J282" s="18" t="s">
        <v>203</v>
      </c>
      <c r="K282" s="20">
        <v>1450</v>
      </c>
      <c r="L282" s="20">
        <v>29</v>
      </c>
    </row>
    <row r="283" spans="1:12">
      <c r="A283" s="18" t="s">
        <v>85</v>
      </c>
      <c r="B283" s="18" t="s">
        <v>86</v>
      </c>
      <c r="C283" s="18" t="s">
        <v>197</v>
      </c>
      <c r="D283" s="18" t="s">
        <v>104</v>
      </c>
      <c r="E283" s="18" t="s">
        <v>198</v>
      </c>
      <c r="F283" s="18" t="s">
        <v>199</v>
      </c>
      <c r="G283" s="18" t="s">
        <v>200</v>
      </c>
      <c r="H283" s="18" t="s">
        <v>201</v>
      </c>
      <c r="I283" s="18" t="s">
        <v>202</v>
      </c>
      <c r="J283" s="18" t="s">
        <v>203</v>
      </c>
      <c r="K283" s="20">
        <v>5950</v>
      </c>
      <c r="L283" s="20">
        <v>119</v>
      </c>
    </row>
    <row r="284" spans="1:12">
      <c r="A284" s="18" t="s">
        <v>85</v>
      </c>
      <c r="B284" s="18" t="s">
        <v>86</v>
      </c>
      <c r="C284" s="18" t="s">
        <v>197</v>
      </c>
      <c r="D284" s="18" t="s">
        <v>104</v>
      </c>
      <c r="E284" s="18" t="s">
        <v>198</v>
      </c>
      <c r="F284" s="18" t="s">
        <v>199</v>
      </c>
      <c r="G284" s="18" t="s">
        <v>200</v>
      </c>
      <c r="H284" s="18" t="s">
        <v>201</v>
      </c>
      <c r="I284" s="18" t="s">
        <v>52</v>
      </c>
      <c r="J284" s="18" t="s">
        <v>203</v>
      </c>
      <c r="K284" s="20">
        <v>150</v>
      </c>
      <c r="L284" s="20">
        <v>3</v>
      </c>
    </row>
    <row r="285" spans="1:12">
      <c r="A285" s="18" t="s">
        <v>85</v>
      </c>
      <c r="B285" s="18" t="s">
        <v>86</v>
      </c>
      <c r="C285" s="18" t="s">
        <v>197</v>
      </c>
      <c r="D285" s="18" t="s">
        <v>105</v>
      </c>
      <c r="E285" s="18" t="s">
        <v>198</v>
      </c>
      <c r="F285" s="18" t="s">
        <v>199</v>
      </c>
      <c r="G285" s="18" t="s">
        <v>200</v>
      </c>
      <c r="H285" s="18" t="s">
        <v>201</v>
      </c>
      <c r="I285" s="18" t="s">
        <v>202</v>
      </c>
      <c r="J285" s="18" t="s">
        <v>203</v>
      </c>
      <c r="K285" s="20">
        <v>6050</v>
      </c>
      <c r="L285" s="20">
        <v>121</v>
      </c>
    </row>
    <row r="286" spans="1:12">
      <c r="A286" s="18" t="s">
        <v>85</v>
      </c>
      <c r="B286" s="18" t="s">
        <v>86</v>
      </c>
      <c r="C286" s="18" t="s">
        <v>197</v>
      </c>
      <c r="D286" s="18" t="s">
        <v>105</v>
      </c>
      <c r="E286" s="18" t="s">
        <v>198</v>
      </c>
      <c r="F286" s="18" t="s">
        <v>199</v>
      </c>
      <c r="G286" s="18" t="s">
        <v>200</v>
      </c>
      <c r="H286" s="18" t="s">
        <v>201</v>
      </c>
      <c r="I286" s="18" t="s">
        <v>52</v>
      </c>
      <c r="J286" s="18" t="s">
        <v>203</v>
      </c>
      <c r="K286" s="20">
        <v>400</v>
      </c>
      <c r="L286" s="20">
        <v>8</v>
      </c>
    </row>
    <row r="287" spans="1:12">
      <c r="A287" s="18" t="s">
        <v>85</v>
      </c>
      <c r="B287" s="18" t="s">
        <v>86</v>
      </c>
      <c r="C287" s="18" t="s">
        <v>197</v>
      </c>
      <c r="D287" s="18" t="s">
        <v>106</v>
      </c>
      <c r="E287" s="18" t="s">
        <v>198</v>
      </c>
      <c r="F287" s="18" t="s">
        <v>199</v>
      </c>
      <c r="G287" s="18" t="s">
        <v>200</v>
      </c>
      <c r="H287" s="18" t="s">
        <v>201</v>
      </c>
      <c r="I287" s="18" t="s">
        <v>202</v>
      </c>
      <c r="J287" s="18" t="s">
        <v>203</v>
      </c>
      <c r="K287" s="20">
        <v>5950</v>
      </c>
      <c r="L287" s="20">
        <v>119</v>
      </c>
    </row>
    <row r="288" spans="1:12">
      <c r="A288" s="18" t="s">
        <v>85</v>
      </c>
      <c r="B288" s="18" t="s">
        <v>86</v>
      </c>
      <c r="C288" s="18" t="s">
        <v>197</v>
      </c>
      <c r="D288" s="18" t="s">
        <v>106</v>
      </c>
      <c r="E288" s="18" t="s">
        <v>198</v>
      </c>
      <c r="F288" s="18" t="s">
        <v>199</v>
      </c>
      <c r="G288" s="18" t="s">
        <v>200</v>
      </c>
      <c r="H288" s="18" t="s">
        <v>201</v>
      </c>
      <c r="I288" s="18" t="s">
        <v>52</v>
      </c>
      <c r="J288" s="18" t="s">
        <v>203</v>
      </c>
      <c r="K288" s="20">
        <v>250</v>
      </c>
      <c r="L288" s="20">
        <v>5</v>
      </c>
    </row>
    <row r="289" spans="1:12">
      <c r="A289" s="18" t="s">
        <v>85</v>
      </c>
      <c r="B289" s="18" t="s">
        <v>86</v>
      </c>
      <c r="C289" s="18" t="s">
        <v>197</v>
      </c>
      <c r="D289" s="18" t="s">
        <v>107</v>
      </c>
      <c r="E289" s="18" t="s">
        <v>198</v>
      </c>
      <c r="F289" s="18" t="s">
        <v>199</v>
      </c>
      <c r="G289" s="18" t="s">
        <v>200</v>
      </c>
      <c r="H289" s="18" t="s">
        <v>201</v>
      </c>
      <c r="I289" s="18" t="s">
        <v>202</v>
      </c>
      <c r="J289" s="18" t="s">
        <v>203</v>
      </c>
      <c r="K289" s="20">
        <v>5900</v>
      </c>
      <c r="L289" s="20">
        <v>118</v>
      </c>
    </row>
    <row r="290" spans="1:12">
      <c r="A290" s="18" t="s">
        <v>85</v>
      </c>
      <c r="B290" s="18" t="s">
        <v>86</v>
      </c>
      <c r="C290" s="18" t="s">
        <v>197</v>
      </c>
      <c r="D290" s="18" t="s">
        <v>107</v>
      </c>
      <c r="E290" s="18" t="s">
        <v>198</v>
      </c>
      <c r="F290" s="18" t="s">
        <v>199</v>
      </c>
      <c r="G290" s="18" t="s">
        <v>200</v>
      </c>
      <c r="H290" s="18" t="s">
        <v>201</v>
      </c>
      <c r="I290" s="18" t="s">
        <v>52</v>
      </c>
      <c r="J290" s="18" t="s">
        <v>203</v>
      </c>
      <c r="K290" s="20">
        <v>350</v>
      </c>
      <c r="L290" s="20">
        <v>7</v>
      </c>
    </row>
    <row r="291" spans="1:12">
      <c r="A291" s="18" t="s">
        <v>85</v>
      </c>
      <c r="B291" s="18" t="s">
        <v>86</v>
      </c>
      <c r="C291" s="18" t="s">
        <v>197</v>
      </c>
      <c r="D291" s="18" t="s">
        <v>108</v>
      </c>
      <c r="E291" s="18" t="s">
        <v>198</v>
      </c>
      <c r="F291" s="18" t="s">
        <v>199</v>
      </c>
      <c r="G291" s="18" t="s">
        <v>200</v>
      </c>
      <c r="H291" s="18" t="s">
        <v>201</v>
      </c>
      <c r="I291" s="18" t="s">
        <v>202</v>
      </c>
      <c r="J291" s="18" t="s">
        <v>203</v>
      </c>
      <c r="K291" s="20">
        <v>4850</v>
      </c>
      <c r="L291" s="20">
        <v>97</v>
      </c>
    </row>
    <row r="292" spans="1:12">
      <c r="A292" s="18" t="s">
        <v>85</v>
      </c>
      <c r="B292" s="18" t="s">
        <v>86</v>
      </c>
      <c r="C292" s="18" t="s">
        <v>197</v>
      </c>
      <c r="D292" s="18" t="s">
        <v>108</v>
      </c>
      <c r="E292" s="18" t="s">
        <v>198</v>
      </c>
      <c r="F292" s="18" t="s">
        <v>199</v>
      </c>
      <c r="G292" s="18" t="s">
        <v>200</v>
      </c>
      <c r="H292" s="18" t="s">
        <v>201</v>
      </c>
      <c r="I292" s="18" t="s">
        <v>52</v>
      </c>
      <c r="J292" s="18" t="s">
        <v>203</v>
      </c>
      <c r="K292" s="20">
        <v>1400</v>
      </c>
      <c r="L292" s="20">
        <v>28</v>
      </c>
    </row>
    <row r="293" spans="1:12">
      <c r="A293" s="18" t="s">
        <v>85</v>
      </c>
      <c r="B293" s="18" t="s">
        <v>86</v>
      </c>
      <c r="C293" s="18" t="s">
        <v>197</v>
      </c>
      <c r="D293" s="18" t="s">
        <v>109</v>
      </c>
      <c r="E293" s="18" t="s">
        <v>198</v>
      </c>
      <c r="F293" s="18" t="s">
        <v>199</v>
      </c>
      <c r="G293" s="18" t="s">
        <v>200</v>
      </c>
      <c r="H293" s="18" t="s">
        <v>201</v>
      </c>
      <c r="I293" s="18" t="s">
        <v>202</v>
      </c>
      <c r="J293" s="18" t="s">
        <v>203</v>
      </c>
      <c r="K293" s="20">
        <v>6000</v>
      </c>
      <c r="L293" s="20">
        <v>120</v>
      </c>
    </row>
    <row r="294" spans="1:12">
      <c r="A294" s="18" t="s">
        <v>85</v>
      </c>
      <c r="B294" s="18" t="s">
        <v>86</v>
      </c>
      <c r="C294" s="18" t="s">
        <v>197</v>
      </c>
      <c r="D294" s="18" t="s">
        <v>109</v>
      </c>
      <c r="E294" s="18" t="s">
        <v>198</v>
      </c>
      <c r="F294" s="18" t="s">
        <v>199</v>
      </c>
      <c r="G294" s="18" t="s">
        <v>200</v>
      </c>
      <c r="H294" s="18" t="s">
        <v>201</v>
      </c>
      <c r="I294" s="18" t="s">
        <v>52</v>
      </c>
      <c r="J294" s="18" t="s">
        <v>203</v>
      </c>
      <c r="K294" s="20">
        <v>200</v>
      </c>
      <c r="L294" s="20">
        <v>4</v>
      </c>
    </row>
    <row r="295" spans="1:12">
      <c r="A295" s="18" t="s">
        <v>85</v>
      </c>
      <c r="B295" s="18" t="s">
        <v>86</v>
      </c>
      <c r="C295" s="18" t="s">
        <v>197</v>
      </c>
      <c r="D295" s="18" t="s">
        <v>110</v>
      </c>
      <c r="E295" s="18" t="s">
        <v>198</v>
      </c>
      <c r="F295" s="18" t="s">
        <v>199</v>
      </c>
      <c r="G295" s="18" t="s">
        <v>200</v>
      </c>
      <c r="H295" s="18" t="s">
        <v>201</v>
      </c>
      <c r="I295" s="18" t="s">
        <v>202</v>
      </c>
      <c r="J295" s="18" t="s">
        <v>203</v>
      </c>
      <c r="K295" s="20">
        <v>5950</v>
      </c>
      <c r="L295" s="20">
        <v>119</v>
      </c>
    </row>
    <row r="296" spans="1:12">
      <c r="A296" s="18" t="s">
        <v>85</v>
      </c>
      <c r="B296" s="18" t="s">
        <v>86</v>
      </c>
      <c r="C296" s="18" t="s">
        <v>197</v>
      </c>
      <c r="D296" s="18" t="s">
        <v>110</v>
      </c>
      <c r="E296" s="18" t="s">
        <v>198</v>
      </c>
      <c r="F296" s="18" t="s">
        <v>199</v>
      </c>
      <c r="G296" s="18" t="s">
        <v>200</v>
      </c>
      <c r="H296" s="18" t="s">
        <v>201</v>
      </c>
      <c r="I296" s="18" t="s">
        <v>52</v>
      </c>
      <c r="J296" s="18" t="s">
        <v>203</v>
      </c>
      <c r="K296" s="20">
        <v>250</v>
      </c>
      <c r="L296" s="20">
        <v>5</v>
      </c>
    </row>
    <row r="297" spans="1:12">
      <c r="A297" s="18" t="s">
        <v>85</v>
      </c>
      <c r="B297" s="18" t="s">
        <v>86</v>
      </c>
      <c r="C297" s="18" t="s">
        <v>197</v>
      </c>
      <c r="D297" s="18" t="s">
        <v>111</v>
      </c>
      <c r="E297" s="18" t="s">
        <v>198</v>
      </c>
      <c r="F297" s="18" t="s">
        <v>199</v>
      </c>
      <c r="G297" s="18" t="s">
        <v>200</v>
      </c>
      <c r="H297" s="18" t="s">
        <v>201</v>
      </c>
      <c r="I297" s="18" t="s">
        <v>52</v>
      </c>
      <c r="J297" s="18" t="s">
        <v>203</v>
      </c>
      <c r="K297" s="20">
        <v>150</v>
      </c>
      <c r="L297" s="20">
        <v>3</v>
      </c>
    </row>
    <row r="298" spans="1:12">
      <c r="A298" s="18" t="s">
        <v>85</v>
      </c>
      <c r="B298" s="18" t="s">
        <v>86</v>
      </c>
      <c r="C298" s="18" t="s">
        <v>204</v>
      </c>
      <c r="D298" s="18" t="s">
        <v>186</v>
      </c>
      <c r="E298" s="18" t="s">
        <v>177</v>
      </c>
      <c r="F298" s="18" t="s">
        <v>205</v>
      </c>
      <c r="G298" s="18" t="s">
        <v>200</v>
      </c>
      <c r="H298" s="18" t="s">
        <v>201</v>
      </c>
      <c r="I298" s="18" t="s">
        <v>202</v>
      </c>
      <c r="J298" s="18" t="s">
        <v>203</v>
      </c>
      <c r="K298" s="20">
        <v>0</v>
      </c>
      <c r="L298" s="20">
        <v>38</v>
      </c>
    </row>
    <row r="299" spans="1:12">
      <c r="A299" s="18" t="s">
        <v>85</v>
      </c>
      <c r="B299" s="18" t="s">
        <v>86</v>
      </c>
      <c r="C299" s="18" t="s">
        <v>204</v>
      </c>
      <c r="D299" s="18" t="s">
        <v>186</v>
      </c>
      <c r="E299" s="18" t="s">
        <v>177</v>
      </c>
      <c r="F299" s="18" t="s">
        <v>205</v>
      </c>
      <c r="G299" s="18" t="s">
        <v>200</v>
      </c>
      <c r="H299" s="18" t="s">
        <v>201</v>
      </c>
      <c r="I299" s="18" t="s">
        <v>206</v>
      </c>
      <c r="J299" s="18" t="s">
        <v>203</v>
      </c>
      <c r="K299" s="20">
        <v>11250</v>
      </c>
      <c r="L299" s="20">
        <v>50</v>
      </c>
    </row>
    <row r="300" spans="1:12">
      <c r="A300" s="18" t="s">
        <v>85</v>
      </c>
      <c r="B300" s="18" t="s">
        <v>86</v>
      </c>
      <c r="C300" s="18" t="s">
        <v>204</v>
      </c>
      <c r="D300" s="18" t="s">
        <v>186</v>
      </c>
      <c r="E300" s="18" t="s">
        <v>177</v>
      </c>
      <c r="F300" s="18" t="s">
        <v>205</v>
      </c>
      <c r="G300" s="18" t="s">
        <v>200</v>
      </c>
      <c r="H300" s="18" t="s">
        <v>207</v>
      </c>
      <c r="I300" s="18" t="s">
        <v>208</v>
      </c>
      <c r="J300" s="18" t="s">
        <v>209</v>
      </c>
      <c r="K300" s="20">
        <v>3333</v>
      </c>
      <c r="L300" s="20">
        <v>50</v>
      </c>
    </row>
    <row r="301" spans="1:12">
      <c r="A301" s="18" t="s">
        <v>85</v>
      </c>
      <c r="B301" s="18" t="s">
        <v>86</v>
      </c>
      <c r="C301" s="18" t="s">
        <v>204</v>
      </c>
      <c r="D301" s="18" t="s">
        <v>186</v>
      </c>
      <c r="E301" s="18" t="s">
        <v>177</v>
      </c>
      <c r="F301" s="18" t="s">
        <v>205</v>
      </c>
      <c r="G301" s="18" t="s">
        <v>200</v>
      </c>
      <c r="H301" s="18" t="s">
        <v>210</v>
      </c>
      <c r="I301" s="18" t="s">
        <v>202</v>
      </c>
      <c r="J301" s="18" t="s">
        <v>211</v>
      </c>
      <c r="K301" s="20">
        <v>0</v>
      </c>
      <c r="L301" s="20">
        <v>33</v>
      </c>
    </row>
    <row r="302" spans="1:12">
      <c r="A302" s="18" t="s">
        <v>85</v>
      </c>
      <c r="B302" s="18" t="s">
        <v>86</v>
      </c>
      <c r="C302" s="18" t="s">
        <v>204</v>
      </c>
      <c r="D302" s="18" t="s">
        <v>186</v>
      </c>
      <c r="E302" s="18" t="s">
        <v>177</v>
      </c>
      <c r="F302" s="18" t="s">
        <v>205</v>
      </c>
      <c r="G302" s="18" t="s">
        <v>200</v>
      </c>
      <c r="H302" s="18" t="s">
        <v>210</v>
      </c>
      <c r="I302" s="18" t="s">
        <v>206</v>
      </c>
      <c r="J302" s="18" t="s">
        <v>211</v>
      </c>
      <c r="K302" s="20">
        <v>3750</v>
      </c>
      <c r="L302" s="20">
        <v>50</v>
      </c>
    </row>
    <row r="303" spans="1:12">
      <c r="A303" s="18" t="s">
        <v>85</v>
      </c>
      <c r="B303" s="18" t="s">
        <v>86</v>
      </c>
      <c r="C303" s="18" t="s">
        <v>204</v>
      </c>
      <c r="D303" s="18" t="s">
        <v>187</v>
      </c>
      <c r="E303" s="18" t="s">
        <v>177</v>
      </c>
      <c r="F303" s="18" t="s">
        <v>205</v>
      </c>
      <c r="G303" s="18" t="s">
        <v>200</v>
      </c>
      <c r="H303" s="18" t="s">
        <v>201</v>
      </c>
      <c r="I303" s="18" t="s">
        <v>202</v>
      </c>
      <c r="J303" s="18" t="s">
        <v>203</v>
      </c>
      <c r="K303" s="20">
        <v>0</v>
      </c>
      <c r="L303" s="20">
        <v>38</v>
      </c>
    </row>
    <row r="304" spans="1:12">
      <c r="A304" s="18" t="s">
        <v>85</v>
      </c>
      <c r="B304" s="18" t="s">
        <v>86</v>
      </c>
      <c r="C304" s="18" t="s">
        <v>204</v>
      </c>
      <c r="D304" s="18" t="s">
        <v>187</v>
      </c>
      <c r="E304" s="18" t="s">
        <v>177</v>
      </c>
      <c r="F304" s="18" t="s">
        <v>205</v>
      </c>
      <c r="G304" s="18" t="s">
        <v>200</v>
      </c>
      <c r="H304" s="18" t="s">
        <v>201</v>
      </c>
      <c r="I304" s="18" t="s">
        <v>206</v>
      </c>
      <c r="J304" s="18" t="s">
        <v>203</v>
      </c>
      <c r="K304" s="20">
        <v>11250</v>
      </c>
      <c r="L304" s="20">
        <v>50</v>
      </c>
    </row>
    <row r="305" spans="1:12">
      <c r="A305" s="18" t="s">
        <v>85</v>
      </c>
      <c r="B305" s="18" t="s">
        <v>86</v>
      </c>
      <c r="C305" s="18" t="s">
        <v>204</v>
      </c>
      <c r="D305" s="18" t="s">
        <v>187</v>
      </c>
      <c r="E305" s="18" t="s">
        <v>177</v>
      </c>
      <c r="F305" s="18" t="s">
        <v>205</v>
      </c>
      <c r="G305" s="18" t="s">
        <v>200</v>
      </c>
      <c r="H305" s="18" t="s">
        <v>207</v>
      </c>
      <c r="I305" s="18" t="s">
        <v>208</v>
      </c>
      <c r="J305" s="18" t="s">
        <v>209</v>
      </c>
      <c r="K305" s="20">
        <v>3333</v>
      </c>
      <c r="L305" s="20">
        <v>50</v>
      </c>
    </row>
    <row r="306" spans="1:12">
      <c r="A306" s="18" t="s">
        <v>85</v>
      </c>
      <c r="B306" s="18" t="s">
        <v>86</v>
      </c>
      <c r="C306" s="18" t="s">
        <v>204</v>
      </c>
      <c r="D306" s="18" t="s">
        <v>187</v>
      </c>
      <c r="E306" s="18" t="s">
        <v>177</v>
      </c>
      <c r="F306" s="18" t="s">
        <v>205</v>
      </c>
      <c r="G306" s="18" t="s">
        <v>200</v>
      </c>
      <c r="H306" s="18" t="s">
        <v>210</v>
      </c>
      <c r="I306" s="18" t="s">
        <v>202</v>
      </c>
      <c r="J306" s="18" t="s">
        <v>211</v>
      </c>
      <c r="K306" s="20">
        <v>0</v>
      </c>
      <c r="L306" s="20">
        <v>33</v>
      </c>
    </row>
    <row r="307" spans="1:12">
      <c r="A307" s="18" t="s">
        <v>85</v>
      </c>
      <c r="B307" s="18" t="s">
        <v>86</v>
      </c>
      <c r="C307" s="18" t="s">
        <v>204</v>
      </c>
      <c r="D307" s="18" t="s">
        <v>187</v>
      </c>
      <c r="E307" s="18" t="s">
        <v>177</v>
      </c>
      <c r="F307" s="18" t="s">
        <v>205</v>
      </c>
      <c r="G307" s="18" t="s">
        <v>200</v>
      </c>
      <c r="H307" s="18" t="s">
        <v>210</v>
      </c>
      <c r="I307" s="18" t="s">
        <v>206</v>
      </c>
      <c r="J307" s="18" t="s">
        <v>211</v>
      </c>
      <c r="K307" s="20">
        <v>3750</v>
      </c>
      <c r="L307" s="20">
        <v>50</v>
      </c>
    </row>
    <row r="308" spans="1:12">
      <c r="A308" s="18" t="s">
        <v>85</v>
      </c>
      <c r="B308" s="18" t="s">
        <v>86</v>
      </c>
      <c r="C308" s="18" t="s">
        <v>204</v>
      </c>
      <c r="D308" s="18" t="s">
        <v>188</v>
      </c>
      <c r="E308" s="18" t="s">
        <v>177</v>
      </c>
      <c r="F308" s="18" t="s">
        <v>205</v>
      </c>
      <c r="G308" s="18" t="s">
        <v>200</v>
      </c>
      <c r="H308" s="18" t="s">
        <v>201</v>
      </c>
      <c r="I308" s="18" t="s">
        <v>202</v>
      </c>
      <c r="J308" s="18" t="s">
        <v>203</v>
      </c>
      <c r="K308" s="20">
        <v>0</v>
      </c>
      <c r="L308" s="20">
        <v>38</v>
      </c>
    </row>
    <row r="309" spans="1:12">
      <c r="A309" s="18" t="s">
        <v>85</v>
      </c>
      <c r="B309" s="18" t="s">
        <v>86</v>
      </c>
      <c r="C309" s="18" t="s">
        <v>204</v>
      </c>
      <c r="D309" s="18" t="s">
        <v>188</v>
      </c>
      <c r="E309" s="18" t="s">
        <v>177</v>
      </c>
      <c r="F309" s="18" t="s">
        <v>205</v>
      </c>
      <c r="G309" s="18" t="s">
        <v>200</v>
      </c>
      <c r="H309" s="18" t="s">
        <v>201</v>
      </c>
      <c r="I309" s="18" t="s">
        <v>206</v>
      </c>
      <c r="J309" s="18" t="s">
        <v>203</v>
      </c>
      <c r="K309" s="20">
        <v>11250</v>
      </c>
      <c r="L309" s="20">
        <v>50</v>
      </c>
    </row>
    <row r="310" spans="1:12">
      <c r="A310" s="18" t="s">
        <v>85</v>
      </c>
      <c r="B310" s="18" t="s">
        <v>86</v>
      </c>
      <c r="C310" s="18" t="s">
        <v>204</v>
      </c>
      <c r="D310" s="18" t="s">
        <v>188</v>
      </c>
      <c r="E310" s="18" t="s">
        <v>177</v>
      </c>
      <c r="F310" s="18" t="s">
        <v>205</v>
      </c>
      <c r="G310" s="18" t="s">
        <v>200</v>
      </c>
      <c r="H310" s="18" t="s">
        <v>207</v>
      </c>
      <c r="I310" s="18" t="s">
        <v>208</v>
      </c>
      <c r="J310" s="18" t="s">
        <v>209</v>
      </c>
      <c r="K310" s="20">
        <v>3333</v>
      </c>
      <c r="L310" s="20">
        <v>50</v>
      </c>
    </row>
    <row r="311" spans="1:12">
      <c r="A311" s="18" t="s">
        <v>85</v>
      </c>
      <c r="B311" s="18" t="s">
        <v>86</v>
      </c>
      <c r="C311" s="18" t="s">
        <v>204</v>
      </c>
      <c r="D311" s="18" t="s">
        <v>188</v>
      </c>
      <c r="E311" s="18" t="s">
        <v>177</v>
      </c>
      <c r="F311" s="18" t="s">
        <v>205</v>
      </c>
      <c r="G311" s="18" t="s">
        <v>200</v>
      </c>
      <c r="H311" s="18" t="s">
        <v>210</v>
      </c>
      <c r="I311" s="18" t="s">
        <v>202</v>
      </c>
      <c r="J311" s="18" t="s">
        <v>211</v>
      </c>
      <c r="K311" s="20">
        <v>0</v>
      </c>
      <c r="L311" s="20">
        <v>33</v>
      </c>
    </row>
    <row r="312" spans="1:12">
      <c r="A312" s="18" t="s">
        <v>85</v>
      </c>
      <c r="B312" s="18" t="s">
        <v>86</v>
      </c>
      <c r="C312" s="18" t="s">
        <v>204</v>
      </c>
      <c r="D312" s="18" t="s">
        <v>188</v>
      </c>
      <c r="E312" s="18" t="s">
        <v>177</v>
      </c>
      <c r="F312" s="18" t="s">
        <v>205</v>
      </c>
      <c r="G312" s="18" t="s">
        <v>200</v>
      </c>
      <c r="H312" s="18" t="s">
        <v>210</v>
      </c>
      <c r="I312" s="18" t="s">
        <v>206</v>
      </c>
      <c r="J312" s="18" t="s">
        <v>211</v>
      </c>
      <c r="K312" s="20">
        <v>3750</v>
      </c>
      <c r="L312" s="20">
        <v>50</v>
      </c>
    </row>
    <row r="313" spans="1:12">
      <c r="A313" s="18" t="s">
        <v>85</v>
      </c>
      <c r="B313" s="18" t="s">
        <v>86</v>
      </c>
      <c r="C313" s="18" t="s">
        <v>204</v>
      </c>
      <c r="D313" s="18" t="s">
        <v>189</v>
      </c>
      <c r="E313" s="18" t="s">
        <v>177</v>
      </c>
      <c r="F313" s="18" t="s">
        <v>205</v>
      </c>
      <c r="G313" s="18" t="s">
        <v>200</v>
      </c>
      <c r="H313" s="18" t="s">
        <v>201</v>
      </c>
      <c r="I313" s="18" t="s">
        <v>202</v>
      </c>
      <c r="J313" s="18" t="s">
        <v>203</v>
      </c>
      <c r="K313" s="20">
        <v>0</v>
      </c>
      <c r="L313" s="20">
        <v>38</v>
      </c>
    </row>
    <row r="314" spans="1:12">
      <c r="A314" s="18" t="s">
        <v>85</v>
      </c>
      <c r="B314" s="18" t="s">
        <v>86</v>
      </c>
      <c r="C314" s="18" t="s">
        <v>204</v>
      </c>
      <c r="D314" s="18" t="s">
        <v>189</v>
      </c>
      <c r="E314" s="18" t="s">
        <v>177</v>
      </c>
      <c r="F314" s="18" t="s">
        <v>205</v>
      </c>
      <c r="G314" s="18" t="s">
        <v>200</v>
      </c>
      <c r="H314" s="18" t="s">
        <v>201</v>
      </c>
      <c r="I314" s="18" t="s">
        <v>206</v>
      </c>
      <c r="J314" s="18" t="s">
        <v>203</v>
      </c>
      <c r="K314" s="20">
        <v>11250</v>
      </c>
      <c r="L314" s="20">
        <v>50</v>
      </c>
    </row>
    <row r="315" spans="1:12">
      <c r="A315" s="18" t="s">
        <v>85</v>
      </c>
      <c r="B315" s="18" t="s">
        <v>86</v>
      </c>
      <c r="C315" s="18" t="s">
        <v>204</v>
      </c>
      <c r="D315" s="18" t="s">
        <v>189</v>
      </c>
      <c r="E315" s="18" t="s">
        <v>177</v>
      </c>
      <c r="F315" s="18" t="s">
        <v>205</v>
      </c>
      <c r="G315" s="18" t="s">
        <v>200</v>
      </c>
      <c r="H315" s="18" t="s">
        <v>207</v>
      </c>
      <c r="I315" s="18" t="s">
        <v>208</v>
      </c>
      <c r="J315" s="18" t="s">
        <v>209</v>
      </c>
      <c r="K315" s="20">
        <v>3333</v>
      </c>
      <c r="L315" s="20">
        <v>50</v>
      </c>
    </row>
    <row r="316" spans="1:12">
      <c r="A316" s="18" t="s">
        <v>85</v>
      </c>
      <c r="B316" s="18" t="s">
        <v>86</v>
      </c>
      <c r="C316" s="18" t="s">
        <v>204</v>
      </c>
      <c r="D316" s="18" t="s">
        <v>189</v>
      </c>
      <c r="E316" s="18" t="s">
        <v>177</v>
      </c>
      <c r="F316" s="18" t="s">
        <v>205</v>
      </c>
      <c r="G316" s="18" t="s">
        <v>200</v>
      </c>
      <c r="H316" s="18" t="s">
        <v>210</v>
      </c>
      <c r="I316" s="18" t="s">
        <v>202</v>
      </c>
      <c r="J316" s="18" t="s">
        <v>211</v>
      </c>
      <c r="K316" s="20">
        <v>0</v>
      </c>
      <c r="L316" s="20">
        <v>33</v>
      </c>
    </row>
    <row r="317" spans="1:12">
      <c r="A317" s="18" t="s">
        <v>85</v>
      </c>
      <c r="B317" s="18" t="s">
        <v>86</v>
      </c>
      <c r="C317" s="18" t="s">
        <v>204</v>
      </c>
      <c r="D317" s="18" t="s">
        <v>189</v>
      </c>
      <c r="E317" s="18" t="s">
        <v>177</v>
      </c>
      <c r="F317" s="18" t="s">
        <v>205</v>
      </c>
      <c r="G317" s="18" t="s">
        <v>200</v>
      </c>
      <c r="H317" s="18" t="s">
        <v>210</v>
      </c>
      <c r="I317" s="18" t="s">
        <v>206</v>
      </c>
      <c r="J317" s="18" t="s">
        <v>211</v>
      </c>
      <c r="K317" s="20">
        <v>3750</v>
      </c>
      <c r="L317" s="20">
        <v>50</v>
      </c>
    </row>
    <row r="318" spans="1:12">
      <c r="A318" s="18" t="s">
        <v>85</v>
      </c>
      <c r="B318" s="18" t="s">
        <v>86</v>
      </c>
      <c r="C318" s="18" t="s">
        <v>204</v>
      </c>
      <c r="D318" s="18" t="s">
        <v>190</v>
      </c>
      <c r="E318" s="18" t="s">
        <v>177</v>
      </c>
      <c r="F318" s="18" t="s">
        <v>205</v>
      </c>
      <c r="G318" s="18" t="s">
        <v>200</v>
      </c>
      <c r="H318" s="18" t="s">
        <v>201</v>
      </c>
      <c r="I318" s="18" t="s">
        <v>202</v>
      </c>
      <c r="J318" s="18" t="s">
        <v>203</v>
      </c>
      <c r="K318" s="20">
        <v>0</v>
      </c>
      <c r="L318" s="20">
        <v>38</v>
      </c>
    </row>
    <row r="319" spans="1:12">
      <c r="A319" s="18" t="s">
        <v>85</v>
      </c>
      <c r="B319" s="18" t="s">
        <v>86</v>
      </c>
      <c r="C319" s="18" t="s">
        <v>204</v>
      </c>
      <c r="D319" s="18" t="s">
        <v>190</v>
      </c>
      <c r="E319" s="18" t="s">
        <v>177</v>
      </c>
      <c r="F319" s="18" t="s">
        <v>205</v>
      </c>
      <c r="G319" s="18" t="s">
        <v>200</v>
      </c>
      <c r="H319" s="18" t="s">
        <v>201</v>
      </c>
      <c r="I319" s="18" t="s">
        <v>206</v>
      </c>
      <c r="J319" s="18" t="s">
        <v>203</v>
      </c>
      <c r="K319" s="20">
        <v>11250</v>
      </c>
      <c r="L319" s="20">
        <v>50</v>
      </c>
    </row>
    <row r="320" spans="1:12">
      <c r="A320" s="18" t="s">
        <v>85</v>
      </c>
      <c r="B320" s="18" t="s">
        <v>86</v>
      </c>
      <c r="C320" s="18" t="s">
        <v>204</v>
      </c>
      <c r="D320" s="18" t="s">
        <v>190</v>
      </c>
      <c r="E320" s="18" t="s">
        <v>177</v>
      </c>
      <c r="F320" s="18" t="s">
        <v>205</v>
      </c>
      <c r="G320" s="18" t="s">
        <v>200</v>
      </c>
      <c r="H320" s="18" t="s">
        <v>207</v>
      </c>
      <c r="I320" s="18" t="s">
        <v>208</v>
      </c>
      <c r="J320" s="18" t="s">
        <v>209</v>
      </c>
      <c r="K320" s="20">
        <v>3333</v>
      </c>
      <c r="L320" s="20">
        <v>50</v>
      </c>
    </row>
    <row r="321" spans="1:12">
      <c r="A321" s="18" t="s">
        <v>85</v>
      </c>
      <c r="B321" s="18" t="s">
        <v>86</v>
      </c>
      <c r="C321" s="18" t="s">
        <v>204</v>
      </c>
      <c r="D321" s="18" t="s">
        <v>190</v>
      </c>
      <c r="E321" s="18" t="s">
        <v>177</v>
      </c>
      <c r="F321" s="18" t="s">
        <v>205</v>
      </c>
      <c r="G321" s="18" t="s">
        <v>200</v>
      </c>
      <c r="H321" s="18" t="s">
        <v>210</v>
      </c>
      <c r="I321" s="18" t="s">
        <v>202</v>
      </c>
      <c r="J321" s="18" t="s">
        <v>211</v>
      </c>
      <c r="K321" s="20">
        <v>0</v>
      </c>
      <c r="L321" s="20">
        <v>33</v>
      </c>
    </row>
    <row r="322" spans="1:12">
      <c r="A322" s="18" t="s">
        <v>85</v>
      </c>
      <c r="B322" s="18" t="s">
        <v>86</v>
      </c>
      <c r="C322" s="18" t="s">
        <v>204</v>
      </c>
      <c r="D322" s="18" t="s">
        <v>190</v>
      </c>
      <c r="E322" s="18" t="s">
        <v>177</v>
      </c>
      <c r="F322" s="18" t="s">
        <v>205</v>
      </c>
      <c r="G322" s="18" t="s">
        <v>200</v>
      </c>
      <c r="H322" s="18" t="s">
        <v>210</v>
      </c>
      <c r="I322" s="18" t="s">
        <v>206</v>
      </c>
      <c r="J322" s="18" t="s">
        <v>211</v>
      </c>
      <c r="K322" s="20">
        <v>3750</v>
      </c>
      <c r="L322" s="20">
        <v>50</v>
      </c>
    </row>
    <row r="323" spans="1:12">
      <c r="A323" s="18" t="s">
        <v>85</v>
      </c>
      <c r="B323" s="18" t="s">
        <v>86</v>
      </c>
      <c r="C323" s="18" t="s">
        <v>204</v>
      </c>
      <c r="D323" s="18" t="s">
        <v>191</v>
      </c>
      <c r="E323" s="18" t="s">
        <v>177</v>
      </c>
      <c r="F323" s="18" t="s">
        <v>205</v>
      </c>
      <c r="G323" s="18" t="s">
        <v>200</v>
      </c>
      <c r="H323" s="18" t="s">
        <v>201</v>
      </c>
      <c r="I323" s="18" t="s">
        <v>202</v>
      </c>
      <c r="J323" s="18" t="s">
        <v>203</v>
      </c>
      <c r="K323" s="20">
        <v>0</v>
      </c>
      <c r="L323" s="20">
        <v>38</v>
      </c>
    </row>
    <row r="324" spans="1:12">
      <c r="A324" s="18" t="s">
        <v>85</v>
      </c>
      <c r="B324" s="18" t="s">
        <v>86</v>
      </c>
      <c r="C324" s="18" t="s">
        <v>204</v>
      </c>
      <c r="D324" s="18" t="s">
        <v>191</v>
      </c>
      <c r="E324" s="18" t="s">
        <v>177</v>
      </c>
      <c r="F324" s="18" t="s">
        <v>205</v>
      </c>
      <c r="G324" s="18" t="s">
        <v>200</v>
      </c>
      <c r="H324" s="18" t="s">
        <v>201</v>
      </c>
      <c r="I324" s="18" t="s">
        <v>206</v>
      </c>
      <c r="J324" s="18" t="s">
        <v>203</v>
      </c>
      <c r="K324" s="20">
        <v>11250</v>
      </c>
      <c r="L324" s="20">
        <v>50</v>
      </c>
    </row>
    <row r="325" spans="1:12">
      <c r="A325" s="18" t="s">
        <v>85</v>
      </c>
      <c r="B325" s="18" t="s">
        <v>86</v>
      </c>
      <c r="C325" s="18" t="s">
        <v>204</v>
      </c>
      <c r="D325" s="18" t="s">
        <v>191</v>
      </c>
      <c r="E325" s="18" t="s">
        <v>177</v>
      </c>
      <c r="F325" s="18" t="s">
        <v>205</v>
      </c>
      <c r="G325" s="18" t="s">
        <v>200</v>
      </c>
      <c r="H325" s="18" t="s">
        <v>207</v>
      </c>
      <c r="I325" s="18" t="s">
        <v>208</v>
      </c>
      <c r="J325" s="18" t="s">
        <v>209</v>
      </c>
      <c r="K325" s="20">
        <v>3333</v>
      </c>
      <c r="L325" s="20">
        <v>50</v>
      </c>
    </row>
    <row r="326" spans="1:12">
      <c r="A326" s="18" t="s">
        <v>85</v>
      </c>
      <c r="B326" s="18" t="s">
        <v>86</v>
      </c>
      <c r="C326" s="18" t="s">
        <v>204</v>
      </c>
      <c r="D326" s="18" t="s">
        <v>191</v>
      </c>
      <c r="E326" s="18" t="s">
        <v>177</v>
      </c>
      <c r="F326" s="18" t="s">
        <v>205</v>
      </c>
      <c r="G326" s="18" t="s">
        <v>200</v>
      </c>
      <c r="H326" s="18" t="s">
        <v>210</v>
      </c>
      <c r="I326" s="18" t="s">
        <v>202</v>
      </c>
      <c r="J326" s="18" t="s">
        <v>211</v>
      </c>
      <c r="K326" s="20">
        <v>0</v>
      </c>
      <c r="L326" s="20">
        <v>33</v>
      </c>
    </row>
    <row r="327" spans="1:12">
      <c r="A327" s="18" t="s">
        <v>85</v>
      </c>
      <c r="B327" s="18" t="s">
        <v>86</v>
      </c>
      <c r="C327" s="18" t="s">
        <v>204</v>
      </c>
      <c r="D327" s="18" t="s">
        <v>191</v>
      </c>
      <c r="E327" s="18" t="s">
        <v>177</v>
      </c>
      <c r="F327" s="18" t="s">
        <v>205</v>
      </c>
      <c r="G327" s="18" t="s">
        <v>200</v>
      </c>
      <c r="H327" s="18" t="s">
        <v>210</v>
      </c>
      <c r="I327" s="18" t="s">
        <v>206</v>
      </c>
      <c r="J327" s="18" t="s">
        <v>211</v>
      </c>
      <c r="K327" s="20">
        <v>3750</v>
      </c>
      <c r="L327" s="20">
        <v>50</v>
      </c>
    </row>
    <row r="328" spans="1:12">
      <c r="A328" s="18" t="s">
        <v>44</v>
      </c>
      <c r="B328" s="18" t="s">
        <v>45</v>
      </c>
      <c r="C328" s="18" t="s">
        <v>212</v>
      </c>
      <c r="D328" s="18" t="s">
        <v>59</v>
      </c>
      <c r="E328" s="18" t="s">
        <v>48</v>
      </c>
      <c r="F328" s="18" t="s">
        <v>49</v>
      </c>
      <c r="G328" s="18" t="s">
        <v>200</v>
      </c>
      <c r="H328" s="18" t="s">
        <v>201</v>
      </c>
      <c r="I328" s="18" t="s">
        <v>202</v>
      </c>
      <c r="J328" s="18" t="s">
        <v>203</v>
      </c>
      <c r="K328" s="20">
        <v>0</v>
      </c>
      <c r="L328" s="20">
        <v>31</v>
      </c>
    </row>
    <row r="329" spans="1:12">
      <c r="A329" s="18" t="s">
        <v>44</v>
      </c>
      <c r="B329" s="18" t="s">
        <v>45</v>
      </c>
      <c r="C329" s="18" t="s">
        <v>212</v>
      </c>
      <c r="D329" s="18" t="s">
        <v>59</v>
      </c>
      <c r="E329" s="18" t="s">
        <v>48</v>
      </c>
      <c r="F329" s="18" t="s">
        <v>49</v>
      </c>
      <c r="G329" s="18" t="s">
        <v>200</v>
      </c>
      <c r="H329" s="18" t="s">
        <v>201</v>
      </c>
      <c r="I329" s="18" t="s">
        <v>206</v>
      </c>
      <c r="J329" s="18" t="s">
        <v>203</v>
      </c>
      <c r="K329" s="20">
        <v>6603</v>
      </c>
      <c r="L329" s="20">
        <v>31</v>
      </c>
    </row>
    <row r="330" spans="1:12">
      <c r="A330" s="18" t="s">
        <v>44</v>
      </c>
      <c r="B330" s="18" t="s">
        <v>45</v>
      </c>
      <c r="C330" s="18" t="s">
        <v>212</v>
      </c>
      <c r="D330" s="18" t="s">
        <v>59</v>
      </c>
      <c r="E330" s="18" t="s">
        <v>48</v>
      </c>
      <c r="F330" s="18" t="s">
        <v>49</v>
      </c>
      <c r="G330" s="18" t="s">
        <v>200</v>
      </c>
      <c r="H330" s="18" t="s">
        <v>201</v>
      </c>
      <c r="I330" s="18" t="s">
        <v>206</v>
      </c>
      <c r="J330" s="18" t="s">
        <v>213</v>
      </c>
      <c r="K330" s="20">
        <v>2309.5</v>
      </c>
      <c r="L330" s="20">
        <v>31</v>
      </c>
    </row>
    <row r="331" spans="1:12">
      <c r="A331" s="18" t="s">
        <v>44</v>
      </c>
      <c r="B331" s="18" t="s">
        <v>45</v>
      </c>
      <c r="C331" s="18" t="s">
        <v>212</v>
      </c>
      <c r="D331" s="18" t="s">
        <v>60</v>
      </c>
      <c r="E331" s="18" t="s">
        <v>48</v>
      </c>
      <c r="F331" s="18" t="s">
        <v>49</v>
      </c>
      <c r="G331" s="18" t="s">
        <v>200</v>
      </c>
      <c r="H331" s="18" t="s">
        <v>201</v>
      </c>
      <c r="I331" s="18" t="s">
        <v>202</v>
      </c>
      <c r="J331" s="18" t="s">
        <v>203</v>
      </c>
      <c r="K331" s="20">
        <v>0</v>
      </c>
      <c r="L331" s="20">
        <v>31</v>
      </c>
    </row>
    <row r="332" spans="1:12">
      <c r="A332" s="18" t="s">
        <v>44</v>
      </c>
      <c r="B332" s="18" t="s">
        <v>45</v>
      </c>
      <c r="C332" s="18" t="s">
        <v>212</v>
      </c>
      <c r="D332" s="18" t="s">
        <v>60</v>
      </c>
      <c r="E332" s="18" t="s">
        <v>48</v>
      </c>
      <c r="F332" s="18" t="s">
        <v>49</v>
      </c>
      <c r="G332" s="18" t="s">
        <v>200</v>
      </c>
      <c r="H332" s="18" t="s">
        <v>201</v>
      </c>
      <c r="I332" s="18" t="s">
        <v>206</v>
      </c>
      <c r="J332" s="18" t="s">
        <v>203</v>
      </c>
      <c r="K332" s="20">
        <v>6603</v>
      </c>
      <c r="L332" s="20">
        <v>31</v>
      </c>
    </row>
    <row r="333" spans="1:12">
      <c r="A333" s="18" t="s">
        <v>44</v>
      </c>
      <c r="B333" s="18" t="s">
        <v>45</v>
      </c>
      <c r="C333" s="18" t="s">
        <v>212</v>
      </c>
      <c r="D333" s="18" t="s">
        <v>60</v>
      </c>
      <c r="E333" s="18" t="s">
        <v>48</v>
      </c>
      <c r="F333" s="18" t="s">
        <v>49</v>
      </c>
      <c r="G333" s="18" t="s">
        <v>200</v>
      </c>
      <c r="H333" s="18" t="s">
        <v>201</v>
      </c>
      <c r="I333" s="18" t="s">
        <v>206</v>
      </c>
      <c r="J333" s="18" t="s">
        <v>213</v>
      </c>
      <c r="K333" s="20">
        <v>2309.5</v>
      </c>
      <c r="L333" s="20">
        <v>31</v>
      </c>
    </row>
    <row r="334" spans="1:12">
      <c r="A334" s="18" t="s">
        <v>44</v>
      </c>
      <c r="B334" s="18" t="s">
        <v>45</v>
      </c>
      <c r="C334" s="18" t="s">
        <v>212</v>
      </c>
      <c r="D334" s="18" t="s">
        <v>61</v>
      </c>
      <c r="E334" s="18" t="s">
        <v>48</v>
      </c>
      <c r="F334" s="18" t="s">
        <v>49</v>
      </c>
      <c r="G334" s="18" t="s">
        <v>200</v>
      </c>
      <c r="H334" s="18" t="s">
        <v>201</v>
      </c>
      <c r="I334" s="18" t="s">
        <v>202</v>
      </c>
      <c r="J334" s="18" t="s">
        <v>203</v>
      </c>
      <c r="K334" s="20">
        <v>0</v>
      </c>
      <c r="L334" s="20">
        <v>31</v>
      </c>
    </row>
    <row r="335" spans="1:12">
      <c r="A335" s="18" t="s">
        <v>44</v>
      </c>
      <c r="B335" s="18" t="s">
        <v>45</v>
      </c>
      <c r="C335" s="18" t="s">
        <v>212</v>
      </c>
      <c r="D335" s="18" t="s">
        <v>61</v>
      </c>
      <c r="E335" s="18" t="s">
        <v>48</v>
      </c>
      <c r="F335" s="18" t="s">
        <v>49</v>
      </c>
      <c r="G335" s="18" t="s">
        <v>200</v>
      </c>
      <c r="H335" s="18" t="s">
        <v>201</v>
      </c>
      <c r="I335" s="18" t="s">
        <v>206</v>
      </c>
      <c r="J335" s="18" t="s">
        <v>203</v>
      </c>
      <c r="K335" s="20">
        <v>6603</v>
      </c>
      <c r="L335" s="20">
        <v>31</v>
      </c>
    </row>
    <row r="336" spans="1:12">
      <c r="A336" s="18" t="s">
        <v>44</v>
      </c>
      <c r="B336" s="18" t="s">
        <v>45</v>
      </c>
      <c r="C336" s="18" t="s">
        <v>212</v>
      </c>
      <c r="D336" s="18" t="s">
        <v>61</v>
      </c>
      <c r="E336" s="18" t="s">
        <v>48</v>
      </c>
      <c r="F336" s="18" t="s">
        <v>49</v>
      </c>
      <c r="G336" s="18" t="s">
        <v>200</v>
      </c>
      <c r="H336" s="18" t="s">
        <v>201</v>
      </c>
      <c r="I336" s="18" t="s">
        <v>206</v>
      </c>
      <c r="J336" s="18" t="s">
        <v>213</v>
      </c>
      <c r="K336" s="20">
        <v>2309.5</v>
      </c>
      <c r="L336" s="20">
        <v>31</v>
      </c>
    </row>
    <row r="337" spans="1:12">
      <c r="A337" s="18" t="s">
        <v>44</v>
      </c>
      <c r="B337" s="18" t="s">
        <v>45</v>
      </c>
      <c r="C337" s="18" t="s">
        <v>212</v>
      </c>
      <c r="D337" s="18" t="s">
        <v>62</v>
      </c>
      <c r="E337" s="18" t="s">
        <v>48</v>
      </c>
      <c r="F337" s="18" t="s">
        <v>49</v>
      </c>
      <c r="G337" s="18" t="s">
        <v>200</v>
      </c>
      <c r="H337" s="18" t="s">
        <v>201</v>
      </c>
      <c r="I337" s="18" t="s">
        <v>202</v>
      </c>
      <c r="J337" s="18" t="s">
        <v>203</v>
      </c>
      <c r="K337" s="20">
        <v>0</v>
      </c>
      <c r="L337" s="20">
        <v>31</v>
      </c>
    </row>
    <row r="338" spans="1:12">
      <c r="A338" s="18" t="s">
        <v>44</v>
      </c>
      <c r="B338" s="18" t="s">
        <v>45</v>
      </c>
      <c r="C338" s="18" t="s">
        <v>212</v>
      </c>
      <c r="D338" s="18" t="s">
        <v>62</v>
      </c>
      <c r="E338" s="18" t="s">
        <v>48</v>
      </c>
      <c r="F338" s="18" t="s">
        <v>49</v>
      </c>
      <c r="G338" s="18" t="s">
        <v>200</v>
      </c>
      <c r="H338" s="18" t="s">
        <v>201</v>
      </c>
      <c r="I338" s="18" t="s">
        <v>206</v>
      </c>
      <c r="J338" s="18" t="s">
        <v>203</v>
      </c>
      <c r="K338" s="20">
        <v>6603</v>
      </c>
      <c r="L338" s="20">
        <v>31</v>
      </c>
    </row>
    <row r="339" spans="1:12">
      <c r="A339" s="18" t="s">
        <v>44</v>
      </c>
      <c r="B339" s="18" t="s">
        <v>45</v>
      </c>
      <c r="C339" s="18" t="s">
        <v>212</v>
      </c>
      <c r="D339" s="18" t="s">
        <v>62</v>
      </c>
      <c r="E339" s="18" t="s">
        <v>48</v>
      </c>
      <c r="F339" s="18" t="s">
        <v>49</v>
      </c>
      <c r="G339" s="18" t="s">
        <v>200</v>
      </c>
      <c r="H339" s="18" t="s">
        <v>201</v>
      </c>
      <c r="I339" s="18" t="s">
        <v>206</v>
      </c>
      <c r="J339" s="18" t="s">
        <v>213</v>
      </c>
      <c r="K339" s="20">
        <v>2309.5</v>
      </c>
      <c r="L339" s="20">
        <v>31</v>
      </c>
    </row>
    <row r="340" spans="1:12">
      <c r="A340" s="18" t="s">
        <v>44</v>
      </c>
      <c r="B340" s="18" t="s">
        <v>45</v>
      </c>
      <c r="C340" s="18" t="s">
        <v>212</v>
      </c>
      <c r="D340" s="18" t="s">
        <v>63</v>
      </c>
      <c r="E340" s="18" t="s">
        <v>48</v>
      </c>
      <c r="F340" s="18" t="s">
        <v>49</v>
      </c>
      <c r="G340" s="18" t="s">
        <v>200</v>
      </c>
      <c r="H340" s="18" t="s">
        <v>201</v>
      </c>
      <c r="I340" s="18" t="s">
        <v>202</v>
      </c>
      <c r="J340" s="18" t="s">
        <v>203</v>
      </c>
      <c r="K340" s="20">
        <v>0</v>
      </c>
      <c r="L340" s="20">
        <v>31</v>
      </c>
    </row>
    <row r="341" spans="1:12">
      <c r="A341" s="18" t="s">
        <v>44</v>
      </c>
      <c r="B341" s="18" t="s">
        <v>45</v>
      </c>
      <c r="C341" s="18" t="s">
        <v>212</v>
      </c>
      <c r="D341" s="18" t="s">
        <v>63</v>
      </c>
      <c r="E341" s="18" t="s">
        <v>48</v>
      </c>
      <c r="F341" s="18" t="s">
        <v>49</v>
      </c>
      <c r="G341" s="18" t="s">
        <v>200</v>
      </c>
      <c r="H341" s="18" t="s">
        <v>201</v>
      </c>
      <c r="I341" s="18" t="s">
        <v>206</v>
      </c>
      <c r="J341" s="18" t="s">
        <v>203</v>
      </c>
      <c r="K341" s="20">
        <v>6603</v>
      </c>
      <c r="L341" s="20">
        <v>31</v>
      </c>
    </row>
    <row r="342" spans="1:12">
      <c r="A342" s="18" t="s">
        <v>44</v>
      </c>
      <c r="B342" s="18" t="s">
        <v>45</v>
      </c>
      <c r="C342" s="18" t="s">
        <v>212</v>
      </c>
      <c r="D342" s="18" t="s">
        <v>63</v>
      </c>
      <c r="E342" s="18" t="s">
        <v>48</v>
      </c>
      <c r="F342" s="18" t="s">
        <v>49</v>
      </c>
      <c r="G342" s="18" t="s">
        <v>200</v>
      </c>
      <c r="H342" s="18" t="s">
        <v>201</v>
      </c>
      <c r="I342" s="18" t="s">
        <v>206</v>
      </c>
      <c r="J342" s="18" t="s">
        <v>213</v>
      </c>
      <c r="K342" s="20">
        <v>2309.5</v>
      </c>
      <c r="L342" s="20">
        <v>31</v>
      </c>
    </row>
    <row r="343" spans="1:12">
      <c r="A343" s="18" t="s">
        <v>44</v>
      </c>
      <c r="B343" s="18" t="s">
        <v>45</v>
      </c>
      <c r="C343" s="18" t="s">
        <v>212</v>
      </c>
      <c r="D343" s="18" t="s">
        <v>64</v>
      </c>
      <c r="E343" s="18" t="s">
        <v>48</v>
      </c>
      <c r="F343" s="18" t="s">
        <v>49</v>
      </c>
      <c r="G343" s="18" t="s">
        <v>200</v>
      </c>
      <c r="H343" s="18" t="s">
        <v>201</v>
      </c>
      <c r="I343" s="18" t="s">
        <v>202</v>
      </c>
      <c r="J343" s="18" t="s">
        <v>203</v>
      </c>
      <c r="K343" s="20">
        <v>0</v>
      </c>
      <c r="L343" s="20">
        <v>31</v>
      </c>
    </row>
    <row r="344" spans="1:12">
      <c r="A344" s="18" t="s">
        <v>44</v>
      </c>
      <c r="B344" s="18" t="s">
        <v>45</v>
      </c>
      <c r="C344" s="18" t="s">
        <v>212</v>
      </c>
      <c r="D344" s="18" t="s">
        <v>64</v>
      </c>
      <c r="E344" s="18" t="s">
        <v>48</v>
      </c>
      <c r="F344" s="18" t="s">
        <v>49</v>
      </c>
      <c r="G344" s="18" t="s">
        <v>200</v>
      </c>
      <c r="H344" s="18" t="s">
        <v>201</v>
      </c>
      <c r="I344" s="18" t="s">
        <v>206</v>
      </c>
      <c r="J344" s="18" t="s">
        <v>203</v>
      </c>
      <c r="K344" s="20">
        <v>6603</v>
      </c>
      <c r="L344" s="20">
        <v>31</v>
      </c>
    </row>
    <row r="345" spans="1:12">
      <c r="A345" s="18" t="s">
        <v>44</v>
      </c>
      <c r="B345" s="18" t="s">
        <v>45</v>
      </c>
      <c r="C345" s="18" t="s">
        <v>212</v>
      </c>
      <c r="D345" s="18" t="s">
        <v>64</v>
      </c>
      <c r="E345" s="18" t="s">
        <v>48</v>
      </c>
      <c r="F345" s="18" t="s">
        <v>49</v>
      </c>
      <c r="G345" s="18" t="s">
        <v>200</v>
      </c>
      <c r="H345" s="18" t="s">
        <v>201</v>
      </c>
      <c r="I345" s="18" t="s">
        <v>206</v>
      </c>
      <c r="J345" s="18" t="s">
        <v>213</v>
      </c>
      <c r="K345" s="20">
        <v>2309.5</v>
      </c>
      <c r="L345" s="20">
        <v>31</v>
      </c>
    </row>
    <row r="346" spans="1:12">
      <c r="A346" s="18" t="s">
        <v>44</v>
      </c>
      <c r="B346" s="18" t="s">
        <v>45</v>
      </c>
      <c r="C346" s="18" t="s">
        <v>212</v>
      </c>
      <c r="D346" s="18" t="s">
        <v>65</v>
      </c>
      <c r="E346" s="18" t="s">
        <v>48</v>
      </c>
      <c r="F346" s="18" t="s">
        <v>49</v>
      </c>
      <c r="G346" s="18" t="s">
        <v>200</v>
      </c>
      <c r="H346" s="18" t="s">
        <v>201</v>
      </c>
      <c r="I346" s="18" t="s">
        <v>202</v>
      </c>
      <c r="J346" s="18" t="s">
        <v>203</v>
      </c>
      <c r="K346" s="20">
        <v>0</v>
      </c>
      <c r="L346" s="20">
        <v>31</v>
      </c>
    </row>
    <row r="347" spans="1:12">
      <c r="A347" s="18" t="s">
        <v>44</v>
      </c>
      <c r="B347" s="18" t="s">
        <v>45</v>
      </c>
      <c r="C347" s="18" t="s">
        <v>212</v>
      </c>
      <c r="D347" s="18" t="s">
        <v>65</v>
      </c>
      <c r="E347" s="18" t="s">
        <v>48</v>
      </c>
      <c r="F347" s="18" t="s">
        <v>49</v>
      </c>
      <c r="G347" s="18" t="s">
        <v>200</v>
      </c>
      <c r="H347" s="18" t="s">
        <v>201</v>
      </c>
      <c r="I347" s="18" t="s">
        <v>206</v>
      </c>
      <c r="J347" s="18" t="s">
        <v>203</v>
      </c>
      <c r="K347" s="20">
        <v>6603</v>
      </c>
      <c r="L347" s="20">
        <v>31</v>
      </c>
    </row>
    <row r="348" spans="1:12">
      <c r="A348" s="18" t="s">
        <v>44</v>
      </c>
      <c r="B348" s="18" t="s">
        <v>45</v>
      </c>
      <c r="C348" s="18" t="s">
        <v>212</v>
      </c>
      <c r="D348" s="18" t="s">
        <v>65</v>
      </c>
      <c r="E348" s="18" t="s">
        <v>48</v>
      </c>
      <c r="F348" s="18" t="s">
        <v>49</v>
      </c>
      <c r="G348" s="18" t="s">
        <v>200</v>
      </c>
      <c r="H348" s="18" t="s">
        <v>201</v>
      </c>
      <c r="I348" s="18" t="s">
        <v>206</v>
      </c>
      <c r="J348" s="18" t="s">
        <v>213</v>
      </c>
      <c r="K348" s="20">
        <v>2309.5</v>
      </c>
      <c r="L348" s="20">
        <v>31</v>
      </c>
    </row>
    <row r="349" spans="1:12">
      <c r="A349" s="18" t="s">
        <v>44</v>
      </c>
      <c r="B349" s="18" t="s">
        <v>45</v>
      </c>
      <c r="C349" s="18" t="s">
        <v>212</v>
      </c>
      <c r="D349" s="18" t="s">
        <v>66</v>
      </c>
      <c r="E349" s="18" t="s">
        <v>48</v>
      </c>
      <c r="F349" s="18" t="s">
        <v>49</v>
      </c>
      <c r="G349" s="18" t="s">
        <v>200</v>
      </c>
      <c r="H349" s="18" t="s">
        <v>201</v>
      </c>
      <c r="I349" s="18" t="s">
        <v>202</v>
      </c>
      <c r="J349" s="18" t="s">
        <v>203</v>
      </c>
      <c r="K349" s="20">
        <v>0</v>
      </c>
      <c r="L349" s="20">
        <v>31</v>
      </c>
    </row>
    <row r="350" spans="1:12">
      <c r="A350" s="18" t="s">
        <v>44</v>
      </c>
      <c r="B350" s="18" t="s">
        <v>45</v>
      </c>
      <c r="C350" s="18" t="s">
        <v>212</v>
      </c>
      <c r="D350" s="18" t="s">
        <v>66</v>
      </c>
      <c r="E350" s="18" t="s">
        <v>48</v>
      </c>
      <c r="F350" s="18" t="s">
        <v>49</v>
      </c>
      <c r="G350" s="18" t="s">
        <v>200</v>
      </c>
      <c r="H350" s="18" t="s">
        <v>201</v>
      </c>
      <c r="I350" s="18" t="s">
        <v>206</v>
      </c>
      <c r="J350" s="18" t="s">
        <v>203</v>
      </c>
      <c r="K350" s="20">
        <v>6603</v>
      </c>
      <c r="L350" s="20">
        <v>31</v>
      </c>
    </row>
    <row r="351" spans="1:12">
      <c r="A351" s="18" t="s">
        <v>44</v>
      </c>
      <c r="B351" s="18" t="s">
        <v>45</v>
      </c>
      <c r="C351" s="18" t="s">
        <v>212</v>
      </c>
      <c r="D351" s="18" t="s">
        <v>66</v>
      </c>
      <c r="E351" s="18" t="s">
        <v>48</v>
      </c>
      <c r="F351" s="18" t="s">
        <v>49</v>
      </c>
      <c r="G351" s="18" t="s">
        <v>200</v>
      </c>
      <c r="H351" s="18" t="s">
        <v>201</v>
      </c>
      <c r="I351" s="18" t="s">
        <v>206</v>
      </c>
      <c r="J351" s="18" t="s">
        <v>213</v>
      </c>
      <c r="K351" s="20">
        <v>2309.5</v>
      </c>
      <c r="L351" s="20">
        <v>31</v>
      </c>
    </row>
    <row r="352" spans="1:12">
      <c r="A352" s="18" t="s">
        <v>44</v>
      </c>
      <c r="B352" s="18" t="s">
        <v>45</v>
      </c>
      <c r="C352" s="18" t="s">
        <v>212</v>
      </c>
      <c r="D352" s="18" t="s">
        <v>67</v>
      </c>
      <c r="E352" s="18" t="s">
        <v>48</v>
      </c>
      <c r="F352" s="18" t="s">
        <v>49</v>
      </c>
      <c r="G352" s="18" t="s">
        <v>200</v>
      </c>
      <c r="H352" s="18" t="s">
        <v>201</v>
      </c>
      <c r="I352" s="18" t="s">
        <v>202</v>
      </c>
      <c r="J352" s="18" t="s">
        <v>203</v>
      </c>
      <c r="K352" s="20">
        <v>0</v>
      </c>
      <c r="L352" s="20">
        <v>31</v>
      </c>
    </row>
    <row r="353" spans="1:12">
      <c r="A353" s="18" t="s">
        <v>44</v>
      </c>
      <c r="B353" s="18" t="s">
        <v>45</v>
      </c>
      <c r="C353" s="18" t="s">
        <v>212</v>
      </c>
      <c r="D353" s="18" t="s">
        <v>67</v>
      </c>
      <c r="E353" s="18" t="s">
        <v>48</v>
      </c>
      <c r="F353" s="18" t="s">
        <v>49</v>
      </c>
      <c r="G353" s="18" t="s">
        <v>200</v>
      </c>
      <c r="H353" s="18" t="s">
        <v>201</v>
      </c>
      <c r="I353" s="18" t="s">
        <v>206</v>
      </c>
      <c r="J353" s="18" t="s">
        <v>203</v>
      </c>
      <c r="K353" s="20">
        <v>6603</v>
      </c>
      <c r="L353" s="20">
        <v>31</v>
      </c>
    </row>
    <row r="354" spans="1:12">
      <c r="A354" s="18" t="s">
        <v>44</v>
      </c>
      <c r="B354" s="18" t="s">
        <v>45</v>
      </c>
      <c r="C354" s="18" t="s">
        <v>212</v>
      </c>
      <c r="D354" s="18" t="s">
        <v>67</v>
      </c>
      <c r="E354" s="18" t="s">
        <v>48</v>
      </c>
      <c r="F354" s="18" t="s">
        <v>49</v>
      </c>
      <c r="G354" s="18" t="s">
        <v>200</v>
      </c>
      <c r="H354" s="18" t="s">
        <v>201</v>
      </c>
      <c r="I354" s="18" t="s">
        <v>206</v>
      </c>
      <c r="J354" s="18" t="s">
        <v>213</v>
      </c>
      <c r="K354" s="20">
        <v>2309.5</v>
      </c>
      <c r="L354" s="20">
        <v>31</v>
      </c>
    </row>
    <row r="355" spans="1:12">
      <c r="A355" s="18" t="s">
        <v>44</v>
      </c>
      <c r="B355" s="18" t="s">
        <v>45</v>
      </c>
      <c r="C355" s="18" t="s">
        <v>212</v>
      </c>
      <c r="D355" s="18" t="s">
        <v>68</v>
      </c>
      <c r="E355" s="18" t="s">
        <v>48</v>
      </c>
      <c r="F355" s="18" t="s">
        <v>49</v>
      </c>
      <c r="G355" s="18" t="s">
        <v>200</v>
      </c>
      <c r="H355" s="18" t="s">
        <v>201</v>
      </c>
      <c r="I355" s="18" t="s">
        <v>202</v>
      </c>
      <c r="J355" s="18" t="s">
        <v>203</v>
      </c>
      <c r="K355" s="20">
        <v>0</v>
      </c>
      <c r="L355" s="20">
        <v>31</v>
      </c>
    </row>
    <row r="356" spans="1:12">
      <c r="A356" s="18" t="s">
        <v>44</v>
      </c>
      <c r="B356" s="18" t="s">
        <v>45</v>
      </c>
      <c r="C356" s="18" t="s">
        <v>212</v>
      </c>
      <c r="D356" s="18" t="s">
        <v>68</v>
      </c>
      <c r="E356" s="18" t="s">
        <v>48</v>
      </c>
      <c r="F356" s="18" t="s">
        <v>49</v>
      </c>
      <c r="G356" s="18" t="s">
        <v>200</v>
      </c>
      <c r="H356" s="18" t="s">
        <v>201</v>
      </c>
      <c r="I356" s="18" t="s">
        <v>206</v>
      </c>
      <c r="J356" s="18" t="s">
        <v>203</v>
      </c>
      <c r="K356" s="20">
        <v>6603</v>
      </c>
      <c r="L356" s="20">
        <v>31</v>
      </c>
    </row>
    <row r="357" spans="1:12">
      <c r="A357" s="18" t="s">
        <v>44</v>
      </c>
      <c r="B357" s="18" t="s">
        <v>45</v>
      </c>
      <c r="C357" s="18" t="s">
        <v>212</v>
      </c>
      <c r="D357" s="18" t="s">
        <v>68</v>
      </c>
      <c r="E357" s="18" t="s">
        <v>48</v>
      </c>
      <c r="F357" s="18" t="s">
        <v>49</v>
      </c>
      <c r="G357" s="18" t="s">
        <v>200</v>
      </c>
      <c r="H357" s="18" t="s">
        <v>201</v>
      </c>
      <c r="I357" s="18" t="s">
        <v>206</v>
      </c>
      <c r="J357" s="18" t="s">
        <v>213</v>
      </c>
      <c r="K357" s="20">
        <v>2309.5</v>
      </c>
      <c r="L357" s="20">
        <v>31</v>
      </c>
    </row>
    <row r="358" spans="1:12">
      <c r="A358" s="18" t="s">
        <v>44</v>
      </c>
      <c r="B358" s="18" t="s">
        <v>45</v>
      </c>
      <c r="C358" s="18" t="s">
        <v>212</v>
      </c>
      <c r="D358" s="18" t="s">
        <v>69</v>
      </c>
      <c r="E358" s="18" t="s">
        <v>48</v>
      </c>
      <c r="F358" s="18" t="s">
        <v>49</v>
      </c>
      <c r="G358" s="18" t="s">
        <v>200</v>
      </c>
      <c r="H358" s="18" t="s">
        <v>201</v>
      </c>
      <c r="I358" s="18" t="s">
        <v>202</v>
      </c>
      <c r="J358" s="18" t="s">
        <v>203</v>
      </c>
      <c r="K358" s="20">
        <v>0</v>
      </c>
      <c r="L358" s="20">
        <v>30</v>
      </c>
    </row>
    <row r="359" spans="1:12">
      <c r="A359" s="18" t="s">
        <v>44</v>
      </c>
      <c r="B359" s="18" t="s">
        <v>45</v>
      </c>
      <c r="C359" s="18" t="s">
        <v>212</v>
      </c>
      <c r="D359" s="18" t="s">
        <v>69</v>
      </c>
      <c r="E359" s="18" t="s">
        <v>48</v>
      </c>
      <c r="F359" s="18" t="s">
        <v>49</v>
      </c>
      <c r="G359" s="18" t="s">
        <v>200</v>
      </c>
      <c r="H359" s="18" t="s">
        <v>201</v>
      </c>
      <c r="I359" s="18" t="s">
        <v>206</v>
      </c>
      <c r="J359" s="18" t="s">
        <v>203</v>
      </c>
      <c r="K359" s="20">
        <v>6390</v>
      </c>
      <c r="L359" s="20">
        <v>30</v>
      </c>
    </row>
    <row r="360" spans="1:12">
      <c r="A360" s="18" t="s">
        <v>44</v>
      </c>
      <c r="B360" s="18" t="s">
        <v>45</v>
      </c>
      <c r="C360" s="18" t="s">
        <v>212</v>
      </c>
      <c r="D360" s="18" t="s">
        <v>69</v>
      </c>
      <c r="E360" s="18" t="s">
        <v>48</v>
      </c>
      <c r="F360" s="18" t="s">
        <v>49</v>
      </c>
      <c r="G360" s="18" t="s">
        <v>200</v>
      </c>
      <c r="H360" s="18" t="s">
        <v>201</v>
      </c>
      <c r="I360" s="18" t="s">
        <v>206</v>
      </c>
      <c r="J360" s="18" t="s">
        <v>213</v>
      </c>
      <c r="K360" s="20">
        <v>2235</v>
      </c>
      <c r="L360" s="20">
        <v>30</v>
      </c>
    </row>
    <row r="361" spans="1:12">
      <c r="A361" s="18" t="s">
        <v>44</v>
      </c>
      <c r="B361" s="18" t="s">
        <v>45</v>
      </c>
      <c r="C361" s="18" t="s">
        <v>212</v>
      </c>
      <c r="D361" s="18" t="s">
        <v>70</v>
      </c>
      <c r="E361" s="18" t="s">
        <v>48</v>
      </c>
      <c r="F361" s="18" t="s">
        <v>49</v>
      </c>
      <c r="G361" s="18" t="s">
        <v>200</v>
      </c>
      <c r="H361" s="18" t="s">
        <v>201</v>
      </c>
      <c r="I361" s="18" t="s">
        <v>202</v>
      </c>
      <c r="J361" s="18" t="s">
        <v>203</v>
      </c>
      <c r="K361" s="20">
        <v>0</v>
      </c>
      <c r="L361" s="20">
        <v>30</v>
      </c>
    </row>
    <row r="362" spans="1:12">
      <c r="A362" s="18" t="s">
        <v>44</v>
      </c>
      <c r="B362" s="18" t="s">
        <v>45</v>
      </c>
      <c r="C362" s="18" t="s">
        <v>212</v>
      </c>
      <c r="D362" s="18" t="s">
        <v>70</v>
      </c>
      <c r="E362" s="18" t="s">
        <v>48</v>
      </c>
      <c r="F362" s="18" t="s">
        <v>49</v>
      </c>
      <c r="G362" s="18" t="s">
        <v>200</v>
      </c>
      <c r="H362" s="18" t="s">
        <v>201</v>
      </c>
      <c r="I362" s="18" t="s">
        <v>206</v>
      </c>
      <c r="J362" s="18" t="s">
        <v>203</v>
      </c>
      <c r="K362" s="20">
        <v>6390</v>
      </c>
      <c r="L362" s="20">
        <v>30</v>
      </c>
    </row>
    <row r="363" spans="1:12">
      <c r="A363" s="18" t="s">
        <v>44</v>
      </c>
      <c r="B363" s="18" t="s">
        <v>45</v>
      </c>
      <c r="C363" s="18" t="s">
        <v>212</v>
      </c>
      <c r="D363" s="18" t="s">
        <v>70</v>
      </c>
      <c r="E363" s="18" t="s">
        <v>48</v>
      </c>
      <c r="F363" s="18" t="s">
        <v>49</v>
      </c>
      <c r="G363" s="18" t="s">
        <v>200</v>
      </c>
      <c r="H363" s="18" t="s">
        <v>201</v>
      </c>
      <c r="I363" s="18" t="s">
        <v>206</v>
      </c>
      <c r="J363" s="18" t="s">
        <v>213</v>
      </c>
      <c r="K363" s="20">
        <v>2235</v>
      </c>
      <c r="L363" s="20">
        <v>30</v>
      </c>
    </row>
    <row r="364" spans="1:12">
      <c r="A364" s="18" t="s">
        <v>44</v>
      </c>
      <c r="B364" s="18" t="s">
        <v>45</v>
      </c>
      <c r="C364" s="18" t="s">
        <v>212</v>
      </c>
      <c r="D364" s="18" t="s">
        <v>71</v>
      </c>
      <c r="E364" s="18" t="s">
        <v>48</v>
      </c>
      <c r="F364" s="18" t="s">
        <v>49</v>
      </c>
      <c r="G364" s="18" t="s">
        <v>200</v>
      </c>
      <c r="H364" s="18" t="s">
        <v>201</v>
      </c>
      <c r="I364" s="18" t="s">
        <v>202</v>
      </c>
      <c r="J364" s="18" t="s">
        <v>203</v>
      </c>
      <c r="K364" s="20">
        <v>0</v>
      </c>
      <c r="L364" s="20">
        <v>30</v>
      </c>
    </row>
    <row r="365" spans="1:12">
      <c r="A365" s="18" t="s">
        <v>44</v>
      </c>
      <c r="B365" s="18" t="s">
        <v>45</v>
      </c>
      <c r="C365" s="18" t="s">
        <v>212</v>
      </c>
      <c r="D365" s="18" t="s">
        <v>71</v>
      </c>
      <c r="E365" s="18" t="s">
        <v>48</v>
      </c>
      <c r="F365" s="18" t="s">
        <v>49</v>
      </c>
      <c r="G365" s="18" t="s">
        <v>200</v>
      </c>
      <c r="H365" s="18" t="s">
        <v>201</v>
      </c>
      <c r="I365" s="18" t="s">
        <v>206</v>
      </c>
      <c r="J365" s="18" t="s">
        <v>203</v>
      </c>
      <c r="K365" s="20">
        <v>6390</v>
      </c>
      <c r="L365" s="20">
        <v>30</v>
      </c>
    </row>
    <row r="366" spans="1:12">
      <c r="A366" s="18" t="s">
        <v>44</v>
      </c>
      <c r="B366" s="18" t="s">
        <v>45</v>
      </c>
      <c r="C366" s="18" t="s">
        <v>212</v>
      </c>
      <c r="D366" s="18" t="s">
        <v>71</v>
      </c>
      <c r="E366" s="18" t="s">
        <v>48</v>
      </c>
      <c r="F366" s="18" t="s">
        <v>49</v>
      </c>
      <c r="G366" s="18" t="s">
        <v>200</v>
      </c>
      <c r="H366" s="18" t="s">
        <v>201</v>
      </c>
      <c r="I366" s="18" t="s">
        <v>206</v>
      </c>
      <c r="J366" s="18" t="s">
        <v>213</v>
      </c>
      <c r="K366" s="20">
        <v>2235</v>
      </c>
      <c r="L366" s="20">
        <v>30</v>
      </c>
    </row>
  </sheetData>
  <autoFilter ref="A1:L366" xr:uid="{9D1B0625-9669-454A-AC38-CD8648B512F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xcel 2010" ma:contentTypeID="0x0101003BE0C19F45A8D24795B84D65547CC3FB00AAB4451DF2503B47ABF74F969540CCA0" ma:contentTypeVersion="28" ma:contentTypeDescription="Create a new Excel 2010" ma:contentTypeScope="" ma:versionID="9c9395321faceafbbb654017531746e2">
  <xsd:schema xmlns:xsd="http://www.w3.org/2001/XMLSchema" xmlns:xs="http://www.w3.org/2001/XMLSchema" xmlns:p="http://schemas.microsoft.com/office/2006/metadata/properties" xmlns:ns2="eceb3fe3-8d7f-4146-847b-ef1e105aa28b" xmlns:ns3="697a717e-e977-4bde-ba6b-40f25cc29d11" xmlns:ns4="02d12187-754c-41a9-9e93-c3e1cfacc155" targetNamespace="http://schemas.microsoft.com/office/2006/metadata/properties" ma:root="true" ma:fieldsID="51ba92bb9d3106d45030f92cdfdcb560" ns2:_="" ns3:_="" ns4:_="">
    <xsd:import namespace="eceb3fe3-8d7f-4146-847b-ef1e105aa28b"/>
    <xsd:import namespace="697a717e-e977-4bde-ba6b-40f25cc29d11"/>
    <xsd:import namespace="02d12187-754c-41a9-9e93-c3e1cfacc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b3fe3-8d7f-4146-847b-ef1e105aa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a257fb-28f5-49c4-92c3-d49665e8e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a717e-e977-4bde-ba6b-40f25cc29d1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12187-754c-41a9-9e93-c3e1cfacc15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08aaf619-68da-4eda-82c2-1015638378fa}" ma:internalName="TaxCatchAll" ma:showField="CatchAllData" ma:web="697a717e-e977-4bde-ba6b-40f25cc29d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b3fe3-8d7f-4146-847b-ef1e105aa28b">
      <Terms xmlns="http://schemas.microsoft.com/office/infopath/2007/PartnerControls"/>
    </lcf76f155ced4ddcb4097134ff3c332f>
    <TaxCatchAll xmlns="02d12187-754c-41a9-9e93-c3e1cfacc155"/>
  </documentManagement>
</p:properties>
</file>

<file path=customXml/itemProps1.xml><?xml version="1.0" encoding="utf-8"?>
<ds:datastoreItem xmlns:ds="http://schemas.openxmlformats.org/officeDocument/2006/customXml" ds:itemID="{B3B396A0-51E7-4D88-B408-A2855346B2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A8E4FF-C746-4C55-B1DE-1D7FCD820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b3fe3-8d7f-4146-847b-ef1e105aa28b"/>
    <ds:schemaRef ds:uri="697a717e-e977-4bde-ba6b-40f25cc29d11"/>
    <ds:schemaRef ds:uri="02d12187-754c-41a9-9e93-c3e1cfacc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0C1AC3-9B57-4F6F-9DD9-18176F0AB698}">
  <ds:schemaRefs>
    <ds:schemaRef ds:uri="http://purl.org/dc/dcmitype/"/>
    <ds:schemaRef ds:uri="eceb3fe3-8d7f-4146-847b-ef1e105aa28b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02d12187-754c-41a9-9e93-c3e1cfacc155"/>
    <ds:schemaRef ds:uri="697a717e-e977-4bde-ba6b-40f25cc29d11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 Raw</vt:lpstr>
      <vt:lpstr>Weekly iTrade 20-22</vt:lpstr>
      <vt:lpstr>Digital + Social Weekly Spend</vt:lpstr>
      <vt:lpstr>TV RADIO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Thompson</dc:creator>
  <cp:lastModifiedBy>Yihao Fang</cp:lastModifiedBy>
  <dcterms:created xsi:type="dcterms:W3CDTF">2022-06-08T21:03:55Z</dcterms:created>
  <dcterms:modified xsi:type="dcterms:W3CDTF">2022-08-04T16:12:35Z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0x0101003BE0C19F45A8D24795B84D65547CC3FB00AAB4451DF2503B47ABF74F969540CCA0</vt:lpwstr>
  </property>
</Properties>
</file>