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tabRatio="640" activeTab="6"/>
  </bookViews>
  <sheets>
    <sheet name="表 模版" sheetId="11" r:id="rId1"/>
    <sheet name="房间" sheetId="10" r:id="rId2"/>
    <sheet name="人" sheetId="12" r:id="rId3"/>
    <sheet name="合同" sheetId="2" r:id="rId4"/>
    <sheet name="费用配置" sheetId="13" r:id="rId5"/>
    <sheet name="抄表数据" sheetId="14" r:id="rId6"/>
    <sheet name="水电表" sheetId="15" r:id="rId7"/>
    <sheet name="收缴记录" sheetId="5" r:id="rId8"/>
    <sheet name="流程图" sheetId="8" r:id="rId9"/>
    <sheet name="Sheet1" sheetId="16" r:id="rId10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按钮点击生成收缴单号
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根据收缴周期
对应房间的水电费等各种费用
</t>
        </r>
      </text>
    </comment>
    <comment ref="T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0月份的收缴金额是押金
</t>
        </r>
      </text>
    </comment>
  </commentList>
</comments>
</file>

<file path=xl/sharedStrings.xml><?xml version="1.0" encoding="utf-8"?>
<sst xmlns="http://schemas.openxmlformats.org/spreadsheetml/2006/main" count="594" uniqueCount="257">
  <si>
    <t>序号</t>
  </si>
  <si>
    <t>房间号</t>
  </si>
  <si>
    <t>房间名称</t>
  </si>
  <si>
    <t>房间地址</t>
  </si>
  <si>
    <t>配置</t>
  </si>
  <si>
    <t>对应电表号</t>
  </si>
  <si>
    <t>对应水表号</t>
  </si>
  <si>
    <t>对应燃气表</t>
  </si>
  <si>
    <t>网络配置</t>
  </si>
  <si>
    <t>房间图片</t>
  </si>
  <si>
    <t>出租标记</t>
  </si>
  <si>
    <t>R101</t>
  </si>
  <si>
    <t>精品一房</t>
  </si>
  <si>
    <t>吉祥如意楼</t>
  </si>
  <si>
    <t>床、书桌、电脑</t>
  </si>
  <si>
    <t>101-1</t>
  </si>
  <si>
    <t>R102</t>
  </si>
  <si>
    <t>空调、冰箱</t>
  </si>
  <si>
    <t>102-1</t>
  </si>
  <si>
    <t>101-2</t>
  </si>
  <si>
    <t>R103</t>
  </si>
  <si>
    <t>精品三房</t>
  </si>
  <si>
    <t>电磁炉、热水器</t>
  </si>
  <si>
    <t>103-1</t>
  </si>
  <si>
    <t>101-3</t>
  </si>
  <si>
    <t>id</t>
  </si>
  <si>
    <t>roomNo</t>
  </si>
  <si>
    <t>name</t>
  </si>
  <si>
    <t>address</t>
  </si>
  <si>
    <t>assets</t>
  </si>
  <si>
    <t>electricityMeterId</t>
  </si>
  <si>
    <t>waterMeterId</t>
  </si>
  <si>
    <t>gasMeterId</t>
  </si>
  <si>
    <t>network</t>
  </si>
  <si>
    <t>picture</t>
  </si>
  <si>
    <t>rentFlag</t>
  </si>
  <si>
    <t># 用于数据模型</t>
  </si>
  <si>
    <t xml:space="preserve">__tablename__ = </t>
  </si>
  <si>
    <t>t_tablename</t>
  </si>
  <si>
    <t>用于功能UI</t>
  </si>
  <si>
    <t>Integer, primary_key=True</t>
  </si>
  <si>
    <t>String(255), unique=True</t>
  </si>
  <si>
    <t>String(255)</t>
  </si>
  <si>
    <t>192.168.11.23</t>
  </si>
  <si>
    <t>192.168.11.24</t>
  </si>
  <si>
    <t>192.168.11.25</t>
  </si>
  <si>
    <t>t_rooms</t>
  </si>
  <si>
    <t>用于功能UI  definedVar()</t>
  </si>
  <si>
    <t>用于数据查询</t>
  </si>
  <si>
    <t>用于数据增加or修改</t>
  </si>
  <si>
    <t>,</t>
  </si>
  <si>
    <t>result.</t>
  </si>
  <si>
    <t>名字</t>
  </si>
  <si>
    <t>身份证号</t>
  </si>
  <si>
    <t>性别</t>
  </si>
  <si>
    <t>籍贯</t>
  </si>
  <si>
    <t>信誉</t>
  </si>
  <si>
    <t>手机号</t>
  </si>
  <si>
    <t>张三</t>
  </si>
  <si>
    <t>35021219861204008</t>
  </si>
  <si>
    <t>男</t>
  </si>
  <si>
    <t>福建厦门</t>
  </si>
  <si>
    <t>白名单</t>
  </si>
  <si>
    <t>李四</t>
  </si>
  <si>
    <t>35021219861125115</t>
  </si>
  <si>
    <t>女</t>
  </si>
  <si>
    <t>福建三明</t>
  </si>
  <si>
    <t>崔健</t>
  </si>
  <si>
    <t>35021219861204187</t>
  </si>
  <si>
    <t>福建龙岩</t>
  </si>
  <si>
    <t>0592-8544225</t>
  </si>
  <si>
    <t>beyond</t>
  </si>
  <si>
    <t>35021219861214108</t>
  </si>
  <si>
    <t>sfzId</t>
  </si>
  <si>
    <t>sex</t>
  </si>
  <si>
    <t>origin</t>
  </si>
  <si>
    <t>reputation</t>
  </si>
  <si>
    <t>phone</t>
  </si>
  <si>
    <t>t_people</t>
  </si>
  <si>
    <t>合同编号</t>
  </si>
  <si>
    <t>房间编号</t>
  </si>
  <si>
    <t>租客编号</t>
  </si>
  <si>
    <t>租约开始时间</t>
  </si>
  <si>
    <t>租约到期时间</t>
  </si>
  <si>
    <t>房租收缴周期</t>
  </si>
  <si>
    <t>初始水表</t>
  </si>
  <si>
    <t>初始电表</t>
  </si>
  <si>
    <t>押金</t>
  </si>
  <si>
    <t>合同信用</t>
  </si>
  <si>
    <t>合同状态</t>
  </si>
  <si>
    <t>签约甲方</t>
  </si>
  <si>
    <t>签约乙方</t>
  </si>
  <si>
    <t>备注</t>
  </si>
  <si>
    <t>ZF202212</t>
  </si>
  <si>
    <t>2022.01.25</t>
  </si>
  <si>
    <t>2022.04.24</t>
  </si>
  <si>
    <t>正常执行</t>
  </si>
  <si>
    <t>包租公</t>
  </si>
  <si>
    <t>ZF202211</t>
  </si>
  <si>
    <t>2022.05.20</t>
  </si>
  <si>
    <t>已结束</t>
  </si>
  <si>
    <t>ZF202213</t>
  </si>
  <si>
    <t>一对一</t>
  </si>
  <si>
    <t>nid</t>
  </si>
  <si>
    <t>roomId</t>
  </si>
  <si>
    <t>tenantId</t>
  </si>
  <si>
    <t>rentBeginTime</t>
  </si>
  <si>
    <t>rentEndTime</t>
  </si>
  <si>
    <t>collectCycle</t>
  </si>
  <si>
    <t>EmeterInit</t>
  </si>
  <si>
    <t>WmeterInit</t>
  </si>
  <si>
    <t>deposit</t>
  </si>
  <si>
    <t>credit</t>
  </si>
  <si>
    <t>status</t>
  </si>
  <si>
    <t>firstParty</t>
  </si>
  <si>
    <t>secondParty</t>
  </si>
  <si>
    <t>remarks</t>
  </si>
  <si>
    <r>
      <rPr>
        <sz val="10.5"/>
        <color rgb="FF9CDCFE"/>
        <rFont val="Consolas"/>
        <charset val="134"/>
      </rPr>
      <t>__tablename__</t>
    </r>
    <r>
      <rPr>
        <sz val="10.5"/>
        <color rgb="FFD4D4D4"/>
        <rFont val="Consolas"/>
        <charset val="134"/>
      </rPr>
      <t xml:space="preserve"> = </t>
    </r>
  </si>
  <si>
    <t>String(255), ForeignKey(
        rooms.id, ondelete='SET NULL')</t>
  </si>
  <si>
    <t>String(255), ForeignKey(
        tenants.id, ondelete='SET NULL')</t>
  </si>
  <si>
    <t>Integer, ForeignKey(rooms.id)</t>
  </si>
  <si>
    <t>合同号</t>
  </si>
  <si>
    <t>费用名称</t>
  </si>
  <si>
    <t>计算方式</t>
  </si>
  <si>
    <t>费用金额</t>
  </si>
  <si>
    <t>收取周期</t>
  </si>
  <si>
    <t>开始时间</t>
  </si>
  <si>
    <t>停止时间</t>
  </si>
  <si>
    <t>费用添加人</t>
  </si>
  <si>
    <t>费用添加时间</t>
  </si>
  <si>
    <t>燃气费</t>
  </si>
  <si>
    <t>抄表</t>
  </si>
  <si>
    <t>每月28号</t>
  </si>
  <si>
    <t>管理费</t>
  </si>
  <si>
    <t>固定</t>
  </si>
  <si>
    <t>卫生费</t>
  </si>
  <si>
    <t>停车费</t>
  </si>
  <si>
    <t>车辆类型</t>
  </si>
  <si>
    <t>公摊电费</t>
  </si>
  <si>
    <t>contractsId</t>
  </si>
  <si>
    <t>outlayName</t>
  </si>
  <si>
    <t>calcMode</t>
  </si>
  <si>
    <t>amount</t>
  </si>
  <si>
    <t>cycle</t>
  </si>
  <si>
    <t>beginTime</t>
  </si>
  <si>
    <t>EndTime</t>
  </si>
  <si>
    <t>operator</t>
  </si>
  <si>
    <t>createTime</t>
  </si>
  <si>
    <t>仪表号</t>
  </si>
  <si>
    <t>仪表名称</t>
  </si>
  <si>
    <t>抄表日期</t>
  </si>
  <si>
    <t>抄表数据</t>
  </si>
  <si>
    <t>归属年份</t>
  </si>
  <si>
    <t>归属月份</t>
  </si>
  <si>
    <t>排序号</t>
  </si>
  <si>
    <t>B101-2</t>
  </si>
  <si>
    <t>电表</t>
  </si>
  <si>
    <t>2022.04.03</t>
  </si>
  <si>
    <t>2022.05.03</t>
  </si>
  <si>
    <t>B101-1</t>
  </si>
  <si>
    <t>水表</t>
  </si>
  <si>
    <t>2022.06.03</t>
  </si>
  <si>
    <t>meterId</t>
  </si>
  <si>
    <t>recordTime</t>
  </si>
  <si>
    <t>value</t>
  </si>
  <si>
    <t>year</t>
  </si>
  <si>
    <t>month</t>
  </si>
  <si>
    <t>sortId</t>
  </si>
  <si>
    <t xml:space="preserve"> t_gauges</t>
  </si>
  <si>
    <t>表号</t>
  </si>
  <si>
    <t>表名</t>
  </si>
  <si>
    <t>出厂编号</t>
  </si>
  <si>
    <t>状态</t>
  </si>
  <si>
    <t>对应房间</t>
  </si>
  <si>
    <t>可用</t>
  </si>
  <si>
    <t>报废</t>
  </si>
  <si>
    <t>R104</t>
  </si>
  <si>
    <t>serialNo</t>
  </si>
  <si>
    <t>String(255), primary_key=True</t>
  </si>
  <si>
    <t>room</t>
  </si>
  <si>
    <t xml:space="preserve">relationship('rooms', backref='meter', uselist=False)
</t>
  </si>
  <si>
    <t>收缴单号</t>
  </si>
  <si>
    <t>收缴月份</t>
  </si>
  <si>
    <t>房间名字</t>
  </si>
  <si>
    <t>收缴合同</t>
  </si>
  <si>
    <t>费用号</t>
  </si>
  <si>
    <t>起始值</t>
  </si>
  <si>
    <t>结束值</t>
  </si>
  <si>
    <t>结算值</t>
  </si>
  <si>
    <t>结算单价</t>
  </si>
  <si>
    <t>费用</t>
  </si>
  <si>
    <t>缴款人</t>
  </si>
  <si>
    <t>收款人</t>
  </si>
  <si>
    <t>收款时间</t>
  </si>
  <si>
    <t>收款形式</t>
  </si>
  <si>
    <t>优惠减免</t>
  </si>
  <si>
    <t>实际收款</t>
  </si>
  <si>
    <t>结算状态</t>
  </si>
  <si>
    <t>F001</t>
  </si>
  <si>
    <t>房租</t>
  </si>
  <si>
    <t>2022.03.06</t>
  </si>
  <si>
    <t>2022.04.06</t>
  </si>
  <si>
    <t>支付宝</t>
  </si>
  <si>
    <t>F002</t>
  </si>
  <si>
    <t>水电</t>
  </si>
  <si>
    <t>包租婆</t>
  </si>
  <si>
    <t>F003</t>
  </si>
  <si>
    <t>自定义费用-网络费</t>
  </si>
  <si>
    <t>2022.05.06</t>
  </si>
  <si>
    <t>billNo</t>
  </si>
  <si>
    <t>roomName</t>
  </si>
  <si>
    <t>contractId</t>
  </si>
  <si>
    <t>itemId</t>
  </si>
  <si>
    <t>itemName</t>
  </si>
  <si>
    <t>startValue</t>
  </si>
  <si>
    <t>endValue</t>
  </si>
  <si>
    <t>calcValue</t>
  </si>
  <si>
    <t>valuePrice</t>
  </si>
  <si>
    <t>amout</t>
  </si>
  <si>
    <t>payer</t>
  </si>
  <si>
    <t>receiver</t>
  </si>
  <si>
    <t>receiveTime</t>
  </si>
  <si>
    <t>form</t>
  </si>
  <si>
    <t>discount</t>
  </si>
  <si>
    <t>actualCollection</t>
  </si>
  <si>
    <t>collection</t>
  </si>
  <si>
    <t># 收费记录</t>
  </si>
  <si>
    <t>流程</t>
  </si>
  <si>
    <t>二级功能</t>
  </si>
  <si>
    <t>动作</t>
  </si>
  <si>
    <t>涉及的数据库</t>
  </si>
  <si>
    <t>房间管理</t>
  </si>
  <si>
    <t>新建房间</t>
  </si>
  <si>
    <t>绑定仪表</t>
  </si>
  <si>
    <t>租客管理</t>
  </si>
  <si>
    <t>新增租客</t>
  </si>
  <si>
    <t>合同管理</t>
  </si>
  <si>
    <t>新增合同</t>
  </si>
  <si>
    <t>绑定房间</t>
  </si>
  <si>
    <t>绑定租客</t>
  </si>
  <si>
    <t>初始化抄表</t>
  </si>
  <si>
    <t>费用管理</t>
  </si>
  <si>
    <t>新增费用</t>
  </si>
  <si>
    <t>比如网络费用</t>
  </si>
  <si>
    <t>可以合并为一个界面</t>
  </si>
  <si>
    <t>应收查询</t>
  </si>
  <si>
    <t>生成费用清单</t>
  </si>
  <si>
    <t>收款登记</t>
  </si>
  <si>
    <t>单间套房</t>
  </si>
  <si>
    <t>本楼</t>
  </si>
  <si>
    <t>闲置</t>
  </si>
  <si>
    <t>空闲</t>
  </si>
  <si>
    <t>R201</t>
  </si>
  <si>
    <t>可用23</t>
  </si>
  <si>
    <t>R301</t>
  </si>
  <si>
    <t>R401</t>
  </si>
  <si>
    <t>煤气表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</si>
</sst>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rgb="FF9CDCFE"/>
      <name val="Consolas"/>
      <charset val="134"/>
    </font>
    <font>
      <sz val="11"/>
      <color rgb="FFFF0000"/>
      <name val="等线"/>
      <charset val="134"/>
      <scheme val="minor"/>
    </font>
    <font>
      <sz val="10.5"/>
      <name val="Consolas"/>
      <charset val="134"/>
    </font>
    <font>
      <sz val="1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.5"/>
      <color rgb="FFD4D4D4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4" borderId="0" xfId="0" applyFont="1" applyFill="1" applyAlignment="1">
      <alignment wrapText="1"/>
    </xf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4" borderId="0" xfId="0" applyFont="1" applyFill="1"/>
    <xf numFmtId="0" fontId="0" fillId="4" borderId="2" xfId="0" applyFill="1" applyBorder="1"/>
    <xf numFmtId="0" fontId="3" fillId="4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4" xfId="0" applyFont="1" applyFill="1" applyBorder="1"/>
    <xf numFmtId="0" fontId="0" fillId="4" borderId="5" xfId="0" applyFill="1" applyBorder="1"/>
    <xf numFmtId="0" fontId="0" fillId="0" borderId="5" xfId="0" applyBorder="1"/>
    <xf numFmtId="0" fontId="4" fillId="4" borderId="0" xfId="0" applyFont="1" applyFill="1" applyAlignment="1">
      <alignment wrapText="1"/>
    </xf>
    <xf numFmtId="0" fontId="5" fillId="4" borderId="0" xfId="0" applyFont="1" applyFill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1" sqref="B1"/>
    </sheetView>
  </sheetViews>
  <sheetFormatPr defaultColWidth="8.88888888888889" defaultRowHeight="13.8"/>
  <cols>
    <col min="2" max="2" width="19.2222222222222" customWidth="1"/>
    <col min="3" max="3" width="29.8888888888889" customWidth="1"/>
    <col min="4" max="5" width="12.5555555555556" customWidth="1"/>
    <col min="6" max="10" width="16.3333333333333" customWidth="1"/>
    <col min="11" max="11" width="10.7777777777778" customWidth="1"/>
  </cols>
  <sheetData>
    <row r="1" s="2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8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</v>
      </c>
    </row>
    <row r="3" spans="1:8">
      <c r="A3">
        <v>2</v>
      </c>
      <c r="B3" t="s">
        <v>16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>
        <v>3</v>
      </c>
    </row>
    <row r="4" spans="1:8">
      <c r="A4">
        <v>3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t="s">
        <v>24</v>
      </c>
      <c r="H4">
        <v>4</v>
      </c>
    </row>
    <row r="8" s="3" customFormat="1" spans="1:11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  <c r="K8" s="3" t="s">
        <v>35</v>
      </c>
    </row>
    <row r="10" s="4" customFormat="1" ht="14.4" spans="2:7">
      <c r="B10" s="11" t="s">
        <v>36</v>
      </c>
      <c r="C10" s="18" t="s">
        <v>37</v>
      </c>
      <c r="D10" s="19" t="s">
        <v>38</v>
      </c>
      <c r="G10" s="11" t="s">
        <v>39</v>
      </c>
    </row>
    <row r="11" customFormat="1" spans="1:9">
      <c r="A11" t="str">
        <f ca="1" t="shared" ref="A11:A22" si="0">OFFSET($A$8,0,ROW(A1)-1)</f>
        <v>id</v>
      </c>
      <c r="B11" t="s">
        <v>40</v>
      </c>
      <c r="C11" s="8" t="str">
        <f ca="1" t="shared" ref="C11:C22" si="1">A11&amp;"="&amp;" Column("&amp;B11&amp;")"</f>
        <v>id= Column(Integer, primary_key=True)</v>
      </c>
      <c r="D11" s="8" t="str">
        <f ca="1">"# "&amp;OFFSET($A$1,0,ROW(D1)-1)</f>
        <v># 序号</v>
      </c>
      <c r="F11" t="str">
        <f ca="1" t="shared" ref="F11:F22" si="2">"varName = "&amp;G11</f>
        <v>varName = '序号':</v>
      </c>
      <c r="G11" s="8" t="str">
        <f ca="1">"'"&amp;OFFSET($A$1,0,ROW(G1)-1)&amp;"'"&amp;":"</f>
        <v>'序号':</v>
      </c>
      <c r="H11" t="str">
        <f ca="1" t="shared" ref="H11:H22" si="3">"self."&amp;OFFSET($A$8,0,ROW(H1)-1)&amp;"Var"&amp;"= StringVar()"</f>
        <v>self.idVar= StringVar()</v>
      </c>
      <c r="I11" t="str">
        <f ca="1" t="shared" ref="I11:I22" si="4">D11</f>
        <v># 序号</v>
      </c>
    </row>
    <row r="12" customFormat="1" spans="1:9">
      <c r="A12" t="str">
        <f ca="1" t="shared" si="0"/>
        <v>roomNo</v>
      </c>
      <c r="B12" t="s">
        <v>41</v>
      </c>
      <c r="C12" s="8" t="str">
        <f ca="1" t="shared" si="1"/>
        <v>roomNo= Column(String(255), unique=True)</v>
      </c>
      <c r="D12" s="8" t="str">
        <f ca="1">"# "&amp;OFFSET($A$1,0,ROW(D2)-1)</f>
        <v># 房间号</v>
      </c>
      <c r="F12" t="str">
        <f ca="1" t="shared" si="2"/>
        <v>varName = '房间号':</v>
      </c>
      <c r="G12" s="8" t="str">
        <f ca="1">"'"&amp;OFFSET($A$1,0,ROW(G2)-1)&amp;"'"&amp;":"</f>
        <v>'房间号':</v>
      </c>
      <c r="H12" t="str">
        <f ca="1" t="shared" si="3"/>
        <v>self.roomNoVar= StringVar()</v>
      </c>
      <c r="I12" t="str">
        <f ca="1" t="shared" si="4"/>
        <v># 房间号</v>
      </c>
    </row>
    <row r="13" customFormat="1" spans="1:9">
      <c r="A13" t="str">
        <f ca="1" t="shared" si="0"/>
        <v>name</v>
      </c>
      <c r="B13" t="s">
        <v>42</v>
      </c>
      <c r="C13" s="8" t="str">
        <f ca="1" t="shared" si="1"/>
        <v>name= Column(String(255))</v>
      </c>
      <c r="D13" s="8" t="str">
        <f ca="1">"# "&amp;OFFSET($A$1,0,ROW(D3)-1)</f>
        <v># 房间名称</v>
      </c>
      <c r="F13" t="str">
        <f ca="1" t="shared" si="2"/>
        <v>varName = '房间名称':</v>
      </c>
      <c r="G13" s="8" t="str">
        <f ca="1">"'"&amp;OFFSET($A$1,0,ROW(G3)-1)&amp;"'"&amp;":"</f>
        <v>'房间名称':</v>
      </c>
      <c r="H13" t="str">
        <f ca="1" t="shared" si="3"/>
        <v>self.nameVar= StringVar()</v>
      </c>
      <c r="I13" t="str">
        <f ca="1" t="shared" si="4"/>
        <v># 房间名称</v>
      </c>
    </row>
    <row r="14" customFormat="1" spans="1:9">
      <c r="A14" t="str">
        <f ca="1" t="shared" si="0"/>
        <v>address</v>
      </c>
      <c r="B14" t="s">
        <v>42</v>
      </c>
      <c r="C14" s="8" t="str">
        <f ca="1" t="shared" si="1"/>
        <v>address= Column(String(255))</v>
      </c>
      <c r="D14" s="8" t="str">
        <f ca="1">"# "&amp;OFFSET($A$1,0,ROW(D4)-1)</f>
        <v># 房间地址</v>
      </c>
      <c r="F14" t="str">
        <f ca="1" t="shared" si="2"/>
        <v>varName = '房间地址':</v>
      </c>
      <c r="G14" s="8" t="str">
        <f ca="1">"'"&amp;OFFSET($A$1,0,ROW(G4)-1)&amp;"'"&amp;":"</f>
        <v>'房间地址':</v>
      </c>
      <c r="H14" t="str">
        <f ca="1" t="shared" si="3"/>
        <v>self.addressVar= StringVar()</v>
      </c>
      <c r="I14" t="str">
        <f ca="1" t="shared" si="4"/>
        <v># 房间地址</v>
      </c>
    </row>
    <row r="15" customFormat="1" spans="1:9">
      <c r="A15" t="str">
        <f ca="1" t="shared" si="0"/>
        <v>assets</v>
      </c>
      <c r="B15" t="s">
        <v>42</v>
      </c>
      <c r="C15" s="8" t="str">
        <f ca="1" t="shared" si="1"/>
        <v>assets= Column(String(255))</v>
      </c>
      <c r="D15" s="8" t="str">
        <f ca="1">"# "&amp;OFFSET($A$1,0,ROW(D5)-1)</f>
        <v># 配置</v>
      </c>
      <c r="F15" t="str">
        <f ca="1" t="shared" si="2"/>
        <v>varName = '配置':</v>
      </c>
      <c r="G15" s="8" t="str">
        <f ca="1">"'"&amp;OFFSET($A$1,0,ROW(G5)-1)&amp;"'"&amp;":"</f>
        <v>'配置':</v>
      </c>
      <c r="H15" t="str">
        <f ca="1" t="shared" si="3"/>
        <v>self.assetsVar= StringVar()</v>
      </c>
      <c r="I15" t="str">
        <f ca="1" t="shared" si="4"/>
        <v># 配置</v>
      </c>
    </row>
    <row r="16" customFormat="1" spans="1:9">
      <c r="A16" t="str">
        <f ca="1" t="shared" si="0"/>
        <v>electricityMeterId</v>
      </c>
      <c r="B16" t="s">
        <v>42</v>
      </c>
      <c r="C16" s="8" t="str">
        <f ca="1" t="shared" si="1"/>
        <v>electricityMeterId= Column(String(255))</v>
      </c>
      <c r="D16" s="8" t="str">
        <f ca="1">"# "&amp;OFFSET($A$1,0,ROW(D6)-1)</f>
        <v># 对应电表号</v>
      </c>
      <c r="F16" t="str">
        <f ca="1" t="shared" si="2"/>
        <v>varName = '对应电表号':</v>
      </c>
      <c r="G16" s="8" t="str">
        <f ca="1">"'"&amp;OFFSET($A$1,0,ROW(G6)-1)&amp;"'"&amp;":"</f>
        <v>'对应电表号':</v>
      </c>
      <c r="H16" t="str">
        <f ca="1" t="shared" si="3"/>
        <v>self.electricityMeterIdVar= StringVar()</v>
      </c>
      <c r="I16" t="str">
        <f ca="1" t="shared" si="4"/>
        <v># 对应电表号</v>
      </c>
    </row>
    <row r="17" customFormat="1" spans="1:9">
      <c r="A17" t="str">
        <f ca="1" t="shared" si="0"/>
        <v>waterMeterId</v>
      </c>
      <c r="B17" t="s">
        <v>42</v>
      </c>
      <c r="C17" s="8" t="str">
        <f ca="1" t="shared" si="1"/>
        <v>waterMeterId= Column(String(255))</v>
      </c>
      <c r="D17" s="8" t="str">
        <f ca="1">"# "&amp;OFFSET($A$1,0,ROW(D7)-1)</f>
        <v># 对应水表号</v>
      </c>
      <c r="F17" t="str">
        <f ca="1" t="shared" si="2"/>
        <v>varName = '对应水表号':</v>
      </c>
      <c r="G17" s="8" t="str">
        <f ca="1">"'"&amp;OFFSET($A$1,0,ROW(G7)-1)&amp;"'"&amp;":"</f>
        <v>'对应水表号':</v>
      </c>
      <c r="H17" t="str">
        <f ca="1" t="shared" si="3"/>
        <v>self.waterMeterIdVar= StringVar()</v>
      </c>
      <c r="I17" t="str">
        <f ca="1" t="shared" si="4"/>
        <v># 对应水表号</v>
      </c>
    </row>
    <row r="18" customFormat="1" spans="1:9">
      <c r="A18" t="str">
        <f ca="1" t="shared" si="0"/>
        <v>gasMeterId</v>
      </c>
      <c r="B18" t="s">
        <v>42</v>
      </c>
      <c r="C18" s="8" t="str">
        <f ca="1" t="shared" si="1"/>
        <v>gasMeterId= Column(String(255))</v>
      </c>
      <c r="D18" s="8" t="str">
        <f ca="1">"# "&amp;OFFSET($A$1,0,ROW(D8)-1)</f>
        <v># 对应燃气表</v>
      </c>
      <c r="F18" t="str">
        <f ca="1" t="shared" si="2"/>
        <v>varName = '对应燃气表':</v>
      </c>
      <c r="G18" s="8" t="str">
        <f ca="1">"'"&amp;OFFSET($A$1,0,ROW(G8)-1)&amp;"'"&amp;":"</f>
        <v>'对应燃气表':</v>
      </c>
      <c r="H18" t="str">
        <f ca="1" t="shared" si="3"/>
        <v>self.gasMeterIdVar= StringVar()</v>
      </c>
      <c r="I18" t="str">
        <f ca="1" t="shared" si="4"/>
        <v># 对应燃气表</v>
      </c>
    </row>
    <row r="19" customFormat="1" spans="1:9">
      <c r="A19" t="str">
        <f ca="1" t="shared" si="0"/>
        <v>network</v>
      </c>
      <c r="B19" t="s">
        <v>42</v>
      </c>
      <c r="C19" s="8" t="str">
        <f ca="1" t="shared" si="1"/>
        <v>network= Column(String(255))</v>
      </c>
      <c r="D19" s="8" t="str">
        <f ca="1">"# "&amp;OFFSET($A$1,0,ROW(D9)-1)</f>
        <v># 网络配置</v>
      </c>
      <c r="F19" t="str">
        <f ca="1" t="shared" si="2"/>
        <v>varName = '网络配置':</v>
      </c>
      <c r="G19" s="8" t="str">
        <f ca="1">"'"&amp;OFFSET($A$1,0,ROW(G9)-1)&amp;"'"&amp;":"</f>
        <v>'网络配置':</v>
      </c>
      <c r="H19" t="str">
        <f ca="1" t="shared" si="3"/>
        <v>self.networkVar= StringVar()</v>
      </c>
      <c r="I19" t="str">
        <f ca="1" t="shared" si="4"/>
        <v># 网络配置</v>
      </c>
    </row>
    <row r="20" customFormat="1" spans="1:9">
      <c r="A20" t="e">
        <f ca="1">OFFSET($A$8,0,ROW(#REF!)-1)</f>
        <v>#REF!</v>
      </c>
      <c r="B20" t="s">
        <v>42</v>
      </c>
      <c r="C20" s="8" t="e">
        <f ca="1" t="shared" si="1"/>
        <v>#REF!</v>
      </c>
      <c r="D20" s="8" t="str">
        <f ca="1">"# "&amp;OFFSET($A$1,0,ROW(D10)-1)</f>
        <v># 房间图片</v>
      </c>
      <c r="F20" t="str">
        <f ca="1" t="shared" si="2"/>
        <v>varName = '房间图片':</v>
      </c>
      <c r="G20" s="8" t="str">
        <f ca="1">"'"&amp;OFFSET($A$1,0,ROW(G10)-1)&amp;"'"&amp;":"</f>
        <v>'房间图片':</v>
      </c>
      <c r="H20" t="str">
        <f ca="1" t="shared" si="3"/>
        <v>self.pictureVar= StringVar()</v>
      </c>
      <c r="I20" t="str">
        <f ca="1" t="shared" si="4"/>
        <v># 房间图片</v>
      </c>
    </row>
    <row r="21" customFormat="1" spans="1:9">
      <c r="A21" t="str">
        <f ca="1" t="shared" si="0"/>
        <v>rentFlag</v>
      </c>
      <c r="B21" t="s">
        <v>42</v>
      </c>
      <c r="C21" s="8" t="str">
        <f ca="1" t="shared" si="1"/>
        <v>rentFlag= Column(String(255))</v>
      </c>
      <c r="D21" s="8" t="str">
        <f ca="1">"# "&amp;OFFSET($A$1,0,ROW(D11)-1)</f>
        <v># 出租标记</v>
      </c>
      <c r="F21" t="str">
        <f ca="1" t="shared" si="2"/>
        <v>varName = '出租标记':</v>
      </c>
      <c r="G21" s="8" t="str">
        <f ca="1">"'"&amp;OFFSET($A$1,0,ROW(G11)-1)&amp;"'"&amp;":"</f>
        <v>'出租标记':</v>
      </c>
      <c r="H21" t="str">
        <f ca="1" t="shared" si="3"/>
        <v>self.rentFlagVar= StringVar()</v>
      </c>
      <c r="I21" t="str">
        <f ca="1" t="shared" si="4"/>
        <v># 出租标记</v>
      </c>
    </row>
    <row r="22" customFormat="1" spans="1:9">
      <c r="A22">
        <f ca="1" t="shared" si="0"/>
        <v>0</v>
      </c>
      <c r="B22" t="s">
        <v>42</v>
      </c>
      <c r="C22" s="8" t="str">
        <f ca="1" t="shared" si="1"/>
        <v>0= Column(String(255))</v>
      </c>
      <c r="D22" s="8" t="str">
        <f ca="1">"# "&amp;OFFSET($A$1,0,ROW(D12)-1)</f>
        <v># </v>
      </c>
      <c r="F22" t="str">
        <f ca="1" t="shared" si="2"/>
        <v>varName = '':</v>
      </c>
      <c r="G22" s="8" t="str">
        <f ca="1">"'"&amp;OFFSET($A$1,0,ROW(G12)-1)&amp;"'"&amp;":"</f>
        <v>'':</v>
      </c>
      <c r="H22" t="str">
        <f ca="1" t="shared" si="3"/>
        <v>self.Var= StringVar()</v>
      </c>
      <c r="I22" t="str">
        <f ca="1" t="shared" si="4"/>
        <v># </v>
      </c>
    </row>
  </sheetData>
  <conditionalFormatting sqref="B5:B7">
    <cfRule type="duplicateValues" dxfId="0" priority="1"/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selection activeCell="L11" sqref="L11:L13"/>
    </sheetView>
  </sheetViews>
  <sheetFormatPr defaultColWidth="8.88888888888889" defaultRowHeight="13.8"/>
  <cols>
    <col min="2" max="2" width="26.7777777777778" customWidth="1"/>
    <col min="3" max="3" width="29.8888888888889" customWidth="1"/>
    <col min="4" max="5" width="12.5555555555556" customWidth="1"/>
    <col min="6" max="10" width="16.3333333333333" customWidth="1"/>
    <col min="11" max="11" width="10.7777777777778" customWidth="1"/>
  </cols>
  <sheetData>
    <row r="1" s="2" customForma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>
        <v>2</v>
      </c>
      <c r="I2" t="s">
        <v>43</v>
      </c>
    </row>
    <row r="3" spans="1:9">
      <c r="A3">
        <v>2</v>
      </c>
      <c r="B3" t="s">
        <v>16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>
        <v>3</v>
      </c>
      <c r="I3" t="s">
        <v>44</v>
      </c>
    </row>
    <row r="4" spans="1:9">
      <c r="A4">
        <v>3</v>
      </c>
      <c r="B4" t="s">
        <v>20</v>
      </c>
      <c r="C4" t="s">
        <v>21</v>
      </c>
      <c r="D4" t="s">
        <v>13</v>
      </c>
      <c r="E4" t="s">
        <v>22</v>
      </c>
      <c r="F4" t="s">
        <v>23</v>
      </c>
      <c r="G4" t="s">
        <v>24</v>
      </c>
      <c r="H4">
        <v>4</v>
      </c>
      <c r="I4" t="s">
        <v>45</v>
      </c>
    </row>
    <row r="8" s="3" customFormat="1" spans="1:11">
      <c r="A8" s="3" t="s">
        <v>25</v>
      </c>
      <c r="B8" s="3" t="s">
        <v>26</v>
      </c>
      <c r="C8" s="3" t="s">
        <v>27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32</v>
      </c>
      <c r="I8" s="3" t="s">
        <v>33</v>
      </c>
      <c r="J8" s="3" t="s">
        <v>34</v>
      </c>
      <c r="K8" s="3" t="s">
        <v>35</v>
      </c>
    </row>
    <row r="10" s="4" customFormat="1" ht="14.4" spans="3:13">
      <c r="C10" s="18" t="s">
        <v>37</v>
      </c>
      <c r="D10" s="4" t="s">
        <v>46</v>
      </c>
      <c r="F10" s="7" t="s">
        <v>47</v>
      </c>
      <c r="G10" s="7"/>
      <c r="H10" s="7"/>
      <c r="J10" s="11" t="s">
        <v>48</v>
      </c>
      <c r="M10" s="11" t="s">
        <v>49</v>
      </c>
    </row>
    <row r="11" customFormat="1" spans="1:13">
      <c r="A11" t="str">
        <f ca="1" t="shared" ref="A11:A30" si="0">OFFSET($A$8,0,ROW(A1)-1)</f>
        <v>id</v>
      </c>
      <c r="B11" t="s">
        <v>40</v>
      </c>
      <c r="C11" s="8" t="str">
        <f ca="1" t="shared" ref="C11:C22" si="1">A11&amp;"="&amp;" Column("&amp;B11&amp;")"</f>
        <v>id= Column(Integer, primary_key=True)</v>
      </c>
      <c r="D11" s="8" t="str">
        <f ca="1">"# "&amp;OFFSET($A$1,0,ROW(D1)-1)</f>
        <v># 序号</v>
      </c>
      <c r="F11" t="str">
        <f ca="1" t="shared" ref="F11:F22" si="2">"varName = "&amp;G11</f>
        <v>varName = '序号':</v>
      </c>
      <c r="G11" s="8" t="str">
        <f ca="1">"'"&amp;OFFSET($A$1,0,ROW(G1)-1)&amp;"'"&amp;":"</f>
        <v>'序号':</v>
      </c>
      <c r="H11" t="str">
        <f ca="1" t="shared" ref="H11:H22" si="3">"self."&amp;OFFSET($A$8,0,ROW(H1)-1)&amp;"Var"&amp;"= StringVar()"</f>
        <v>self.idVar= StringVar()</v>
      </c>
      <c r="I11" t="str">
        <f ca="1" t="shared" ref="I11:I22" si="4">D11</f>
        <v># 序号</v>
      </c>
      <c r="J11" t="str">
        <f ca="1">"collectDict["&amp;"'"&amp;OFFSET($A$1,0,ROW(G1)-1)&amp;"'"&amp;"]=chaxun."&amp;A11</f>
        <v>collectDict['序号']=chaxun.id</v>
      </c>
      <c r="K11" t="s">
        <v>50</v>
      </c>
      <c r="L11" t="s">
        <v>51</v>
      </c>
      <c r="M11" t="str">
        <f ca="1">A11&amp;"="&amp;"self.dataDict["&amp;"'"&amp;OFFSET($A$1,0,ROW(G1)-1)&amp;"'"&amp;"].get()"&amp;","</f>
        <v>id=self.dataDict['序号'].get(),</v>
      </c>
    </row>
    <row r="12" customFormat="1" spans="1:13">
      <c r="A12" t="str">
        <f ca="1" t="shared" si="0"/>
        <v>roomNo</v>
      </c>
      <c r="B12" t="s">
        <v>41</v>
      </c>
      <c r="C12" s="8" t="str">
        <f ca="1" t="shared" si="1"/>
        <v>roomNo= Column(String(255), unique=True)</v>
      </c>
      <c r="D12" s="8" t="str">
        <f ca="1" t="shared" ref="D12:D22" si="5">"# "&amp;OFFSET($A$1,0,ROW(D2)-1)</f>
        <v># 房间号</v>
      </c>
      <c r="F12" t="str">
        <f ca="1" t="shared" si="2"/>
        <v>varName = '房间号':</v>
      </c>
      <c r="G12" s="8" t="str">
        <f ca="1">"'"&amp;OFFSET($A$1,0,ROW(G2)-1)&amp;"'"&amp;":"</f>
        <v>'房间号':</v>
      </c>
      <c r="H12" t="str">
        <f ca="1" t="shared" si="3"/>
        <v>self.roomNoVar= StringVar()</v>
      </c>
      <c r="I12" t="str">
        <f ca="1" t="shared" si="4"/>
        <v># 房间号</v>
      </c>
      <c r="J12" t="str">
        <f ca="1">"collectDict["&amp;"'"&amp;OFFSET($A$1,0,ROW(G2)-1)&amp;"'"&amp;"]=chaxun."&amp;A12</f>
        <v>collectDict['房间号']=chaxun.roomNo</v>
      </c>
      <c r="K12" t="s">
        <v>50</v>
      </c>
      <c r="L12" t="s">
        <v>51</v>
      </c>
      <c r="M12" t="str">
        <f ca="1">A12&amp;"="&amp;"self.dataDict["&amp;"'"&amp;OFFSET($A$1,0,ROW(G2)-1)&amp;"'"&amp;"].get()"&amp;","</f>
        <v>roomNo=self.dataDict['房间号'].get(),</v>
      </c>
    </row>
    <row r="13" customFormat="1" spans="1:13">
      <c r="A13" t="str">
        <f ca="1" t="shared" si="0"/>
        <v>name</v>
      </c>
      <c r="B13" t="s">
        <v>42</v>
      </c>
      <c r="C13" s="8" t="str">
        <f ca="1" t="shared" si="1"/>
        <v>name= Column(String(255))</v>
      </c>
      <c r="D13" s="8" t="str">
        <f ca="1" t="shared" si="5"/>
        <v># 房间名称</v>
      </c>
      <c r="F13" t="str">
        <f ca="1" t="shared" si="2"/>
        <v>varName = '房间名称':</v>
      </c>
      <c r="G13" s="8" t="str">
        <f ca="1">"'"&amp;OFFSET($A$1,0,ROW(G3)-1)&amp;"'"&amp;":"</f>
        <v>'房间名称':</v>
      </c>
      <c r="H13" t="str">
        <f ca="1" t="shared" si="3"/>
        <v>self.nameVar= StringVar()</v>
      </c>
      <c r="I13" t="str">
        <f ca="1" t="shared" si="4"/>
        <v># 房间名称</v>
      </c>
      <c r="J13" t="str">
        <f ca="1" t="shared" ref="J13:J21" si="6">"collectDict["&amp;"'"&amp;OFFSET($A$1,0,ROW(G3)-1)&amp;"'"&amp;"]=chaxun."&amp;A13</f>
        <v>collectDict['房间名称']=chaxun.name</v>
      </c>
      <c r="K13" t="s">
        <v>50</v>
      </c>
      <c r="L13" t="s">
        <v>51</v>
      </c>
      <c r="M13" t="str">
        <f ca="1">A13&amp;"="&amp;"self.dataDict["&amp;"'"&amp;OFFSET($A$1,0,ROW(G3)-1)&amp;"'"&amp;"].get()"&amp;","</f>
        <v>name=self.dataDict['房间名称'].get(),</v>
      </c>
    </row>
    <row r="14" customFormat="1" spans="1:13">
      <c r="A14" t="str">
        <f ca="1" t="shared" si="0"/>
        <v>address</v>
      </c>
      <c r="B14" t="s">
        <v>42</v>
      </c>
      <c r="C14" s="8" t="str">
        <f ca="1" t="shared" si="1"/>
        <v>address= Column(String(255))</v>
      </c>
      <c r="D14" s="8" t="str">
        <f ca="1" t="shared" si="5"/>
        <v># 房间地址</v>
      </c>
      <c r="F14" t="str">
        <f ca="1" t="shared" si="2"/>
        <v>varName = '房间地址':</v>
      </c>
      <c r="G14" s="8" t="str">
        <f ca="1">"'"&amp;OFFSET($A$1,0,ROW(G4)-1)&amp;"'"&amp;":"</f>
        <v>'房间地址':</v>
      </c>
      <c r="H14" t="str">
        <f ca="1" t="shared" si="3"/>
        <v>self.addressVar= StringVar()</v>
      </c>
      <c r="I14" t="str">
        <f ca="1" t="shared" si="4"/>
        <v># 房间地址</v>
      </c>
      <c r="J14" t="str">
        <f ca="1" t="shared" si="6"/>
        <v>collectDict['房间地址']=chaxun.address</v>
      </c>
      <c r="K14" t="s">
        <v>50</v>
      </c>
      <c r="L14" t="s">
        <v>51</v>
      </c>
      <c r="M14" t="str">
        <f ca="1">A14&amp;"="&amp;"self.dataDict["&amp;"'"&amp;OFFSET($A$1,0,ROW(G4)-1)&amp;"'"&amp;"].get()"&amp;","</f>
        <v>address=self.dataDict['房间地址'].get(),</v>
      </c>
    </row>
    <row r="15" customFormat="1" spans="1:13">
      <c r="A15" t="str">
        <f ca="1" t="shared" si="0"/>
        <v>assets</v>
      </c>
      <c r="B15" t="s">
        <v>42</v>
      </c>
      <c r="C15" s="8" t="str">
        <f ca="1" t="shared" si="1"/>
        <v>assets= Column(String(255))</v>
      </c>
      <c r="D15" s="8" t="str">
        <f ca="1" t="shared" si="5"/>
        <v># 配置</v>
      </c>
      <c r="F15" t="str">
        <f ca="1" t="shared" si="2"/>
        <v>varName = '配置':</v>
      </c>
      <c r="G15" s="8" t="str">
        <f ca="1">"'"&amp;OFFSET($A$1,0,ROW(G5)-1)&amp;"'"&amp;":"</f>
        <v>'配置':</v>
      </c>
      <c r="H15" t="str">
        <f ca="1" t="shared" si="3"/>
        <v>self.assetsVar= StringVar()</v>
      </c>
      <c r="I15" t="str">
        <f ca="1" t="shared" si="4"/>
        <v># 配置</v>
      </c>
      <c r="J15" t="str">
        <f ca="1" t="shared" si="6"/>
        <v>collectDict['配置']=chaxun.assets</v>
      </c>
      <c r="K15" t="s">
        <v>50</v>
      </c>
      <c r="L15" t="s">
        <v>51</v>
      </c>
      <c r="M15" t="str">
        <f ca="1">A15&amp;"="&amp;"self.dataDict["&amp;"'"&amp;OFFSET($A$1,0,ROW(G5)-1)&amp;"'"&amp;"].get()"&amp;","</f>
        <v>assets=self.dataDict['配置'].get(),</v>
      </c>
    </row>
    <row r="16" customFormat="1" spans="1:13">
      <c r="A16" t="str">
        <f ca="1" t="shared" si="0"/>
        <v>electricityMeterId</v>
      </c>
      <c r="B16" t="s">
        <v>42</v>
      </c>
      <c r="C16" s="8" t="str">
        <f ca="1" t="shared" si="1"/>
        <v>electricityMeterId= Column(String(255))</v>
      </c>
      <c r="D16" s="8" t="str">
        <f ca="1" t="shared" si="5"/>
        <v># 对应电表号</v>
      </c>
      <c r="F16" t="str">
        <f ca="1" t="shared" si="2"/>
        <v>varName = '对应电表号':</v>
      </c>
      <c r="G16" s="8" t="str">
        <f ca="1">"'"&amp;OFFSET($A$1,0,ROW(G6)-1)&amp;"'"&amp;":"</f>
        <v>'对应电表号':</v>
      </c>
      <c r="H16" t="str">
        <f ca="1" t="shared" si="3"/>
        <v>self.electricityMeterIdVar= StringVar()</v>
      </c>
      <c r="I16" t="str">
        <f ca="1" t="shared" si="4"/>
        <v># 对应电表号</v>
      </c>
      <c r="J16" t="str">
        <f ca="1" t="shared" si="6"/>
        <v>collectDict['对应电表号']=chaxun.electricityMeterId</v>
      </c>
      <c r="K16" t="s">
        <v>50</v>
      </c>
      <c r="L16" t="s">
        <v>51</v>
      </c>
      <c r="M16" t="str">
        <f ca="1">A16&amp;"="&amp;"self.dataDict["&amp;"'"&amp;OFFSET($A$1,0,ROW(G6)-1)&amp;"'"&amp;"].get()"&amp;","</f>
        <v>electricityMeterId=self.dataDict['对应电表号'].get(),</v>
      </c>
    </row>
    <row r="17" customFormat="1" spans="1:13">
      <c r="A17" t="str">
        <f ca="1" t="shared" si="0"/>
        <v>waterMeterId</v>
      </c>
      <c r="B17" t="s">
        <v>42</v>
      </c>
      <c r="C17" s="8" t="str">
        <f ca="1" t="shared" si="1"/>
        <v>waterMeterId= Column(String(255))</v>
      </c>
      <c r="D17" s="8" t="str">
        <f ca="1" t="shared" si="5"/>
        <v># 对应水表号</v>
      </c>
      <c r="F17" t="str">
        <f ca="1" t="shared" si="2"/>
        <v>varName = '对应水表号':</v>
      </c>
      <c r="G17" s="8" t="str">
        <f ca="1">"'"&amp;OFFSET($A$1,0,ROW(G7)-1)&amp;"'"&amp;":"</f>
        <v>'对应水表号':</v>
      </c>
      <c r="H17" t="str">
        <f ca="1" t="shared" si="3"/>
        <v>self.waterMeterIdVar= StringVar()</v>
      </c>
      <c r="I17" t="str">
        <f ca="1" t="shared" si="4"/>
        <v># 对应水表号</v>
      </c>
      <c r="J17" t="str">
        <f ca="1" t="shared" si="6"/>
        <v>collectDict['对应水表号']=chaxun.waterMeterId</v>
      </c>
      <c r="K17" t="s">
        <v>50</v>
      </c>
      <c r="L17" t="s">
        <v>51</v>
      </c>
      <c r="M17" t="str">
        <f ca="1">A17&amp;"="&amp;"self.dataDict["&amp;"'"&amp;OFFSET($A$1,0,ROW(G7)-1)&amp;"'"&amp;"].get()"&amp;","</f>
        <v>waterMeterId=self.dataDict['对应水表号'].get(),</v>
      </c>
    </row>
    <row r="18" customFormat="1" spans="1:13">
      <c r="A18" t="str">
        <f ca="1" t="shared" si="0"/>
        <v>gasMeterId</v>
      </c>
      <c r="B18" t="s">
        <v>42</v>
      </c>
      <c r="C18" s="8" t="str">
        <f ca="1" t="shared" si="1"/>
        <v>gasMeterId= Column(String(255))</v>
      </c>
      <c r="D18" s="8" t="str">
        <f ca="1" t="shared" si="5"/>
        <v># 对应燃气表</v>
      </c>
      <c r="F18" t="str">
        <f ca="1" t="shared" si="2"/>
        <v>varName = '对应燃气表':</v>
      </c>
      <c r="G18" s="8" t="str">
        <f ca="1">"'"&amp;OFFSET($A$1,0,ROW(G8)-1)&amp;"'"&amp;":"</f>
        <v>'对应燃气表':</v>
      </c>
      <c r="H18" t="str">
        <f ca="1" t="shared" si="3"/>
        <v>self.gasMeterIdVar= StringVar()</v>
      </c>
      <c r="I18" t="str">
        <f ca="1" t="shared" si="4"/>
        <v># 对应燃气表</v>
      </c>
      <c r="J18" t="str">
        <f ca="1" t="shared" si="6"/>
        <v>collectDict['对应燃气表']=chaxun.gasMeterId</v>
      </c>
      <c r="K18" t="s">
        <v>50</v>
      </c>
      <c r="L18" t="s">
        <v>51</v>
      </c>
      <c r="M18" t="str">
        <f ca="1">A18&amp;"="&amp;"self.dataDict["&amp;"'"&amp;OFFSET($A$1,0,ROW(G8)-1)&amp;"'"&amp;"].get()"&amp;","</f>
        <v>gasMeterId=self.dataDict['对应燃气表'].get(),</v>
      </c>
    </row>
    <row r="19" customFormat="1" spans="1:13">
      <c r="A19" t="str">
        <f ca="1" t="shared" si="0"/>
        <v>network</v>
      </c>
      <c r="B19" t="s">
        <v>42</v>
      </c>
      <c r="C19" s="8" t="str">
        <f ca="1" t="shared" si="1"/>
        <v>network= Column(String(255))</v>
      </c>
      <c r="D19" s="8" t="str">
        <f ca="1" t="shared" si="5"/>
        <v># 网络配置</v>
      </c>
      <c r="F19" t="str">
        <f ca="1" t="shared" si="2"/>
        <v>varName = '网络配置':</v>
      </c>
      <c r="G19" s="8" t="str">
        <f ca="1">"'"&amp;OFFSET($A$1,0,ROW(G9)-1)&amp;"'"&amp;":"</f>
        <v>'网络配置':</v>
      </c>
      <c r="H19" t="str">
        <f ca="1" t="shared" si="3"/>
        <v>self.networkVar= StringVar()</v>
      </c>
      <c r="I19" t="str">
        <f ca="1" t="shared" si="4"/>
        <v># 网络配置</v>
      </c>
      <c r="J19" t="str">
        <f ca="1" t="shared" si="6"/>
        <v>collectDict['网络配置']=chaxun.network</v>
      </c>
      <c r="K19" t="s">
        <v>50</v>
      </c>
      <c r="L19" t="s">
        <v>51</v>
      </c>
      <c r="M19" t="str">
        <f ca="1">A19&amp;"="&amp;"self.dataDict["&amp;"'"&amp;OFFSET($A$1,0,ROW(G9)-1)&amp;"'"&amp;"].get()"&amp;","</f>
        <v>network=self.dataDict['网络配置'].get(),</v>
      </c>
    </row>
    <row r="20" customFormat="1" spans="1:13">
      <c r="A20" t="str">
        <f ca="1" t="shared" si="0"/>
        <v>picture</v>
      </c>
      <c r="B20" t="s">
        <v>42</v>
      </c>
      <c r="C20" s="8" t="str">
        <f ca="1" t="shared" si="1"/>
        <v>picture= Column(String(255))</v>
      </c>
      <c r="D20" s="8" t="str">
        <f ca="1" t="shared" si="5"/>
        <v># 房间图片</v>
      </c>
      <c r="F20" t="str">
        <f ca="1" t="shared" si="2"/>
        <v>varName = '房间图片':</v>
      </c>
      <c r="G20" s="8" t="str">
        <f ca="1">"'"&amp;OFFSET($A$1,0,ROW(G10)-1)&amp;"'"&amp;":"</f>
        <v>'房间图片':</v>
      </c>
      <c r="H20" t="str">
        <f ca="1" t="shared" si="3"/>
        <v>self.pictureVar= StringVar()</v>
      </c>
      <c r="I20" t="str">
        <f ca="1" t="shared" si="4"/>
        <v># 房间图片</v>
      </c>
      <c r="J20" t="str">
        <f ca="1" t="shared" si="6"/>
        <v>collectDict['房间图片']=chaxun.picture</v>
      </c>
      <c r="K20" t="s">
        <v>50</v>
      </c>
      <c r="L20" t="s">
        <v>51</v>
      </c>
      <c r="M20" t="str">
        <f ca="1">A20&amp;"="&amp;"self.dataDict["&amp;"'"&amp;OFFSET($A$1,0,ROW(G10)-1)&amp;"'"&amp;"].get()"&amp;","</f>
        <v>picture=self.dataDict['房间图片'].get(),</v>
      </c>
    </row>
    <row r="21" customFormat="1" spans="1:13">
      <c r="A21" t="str">
        <f ca="1" t="shared" si="0"/>
        <v>rentFlag</v>
      </c>
      <c r="B21" t="s">
        <v>42</v>
      </c>
      <c r="C21" s="8" t="str">
        <f ca="1" t="shared" si="1"/>
        <v>rentFlag= Column(String(255))</v>
      </c>
      <c r="D21" s="8" t="str">
        <f ca="1" t="shared" si="5"/>
        <v># 出租标记</v>
      </c>
      <c r="F21" t="str">
        <f ca="1" t="shared" si="2"/>
        <v>varName = '出租标记':</v>
      </c>
      <c r="G21" s="8" t="str">
        <f ca="1">"'"&amp;OFFSET($A$1,0,ROW(G11)-1)&amp;"'"&amp;":"</f>
        <v>'出租标记':</v>
      </c>
      <c r="H21" t="str">
        <f ca="1" t="shared" si="3"/>
        <v>self.rentFlagVar= StringVar()</v>
      </c>
      <c r="I21" t="str">
        <f ca="1" t="shared" si="4"/>
        <v># 出租标记</v>
      </c>
      <c r="J21" t="str">
        <f ca="1" t="shared" si="6"/>
        <v>collectDict['出租标记']=chaxun.rentFlag</v>
      </c>
      <c r="K21" t="s">
        <v>50</v>
      </c>
      <c r="L21" t="s">
        <v>51</v>
      </c>
      <c r="M21" t="str">
        <f ca="1">A21&amp;"="&amp;"self.dataDict["&amp;"'"&amp;OFFSET($A$1,0,ROW(G11)-1)&amp;"'"&amp;"].get()"&amp;","</f>
        <v>rentFlag=self.dataDict['出租标记'].get(),</v>
      </c>
    </row>
    <row r="22" customFormat="1" spans="1:9">
      <c r="A22">
        <f ca="1" t="shared" si="0"/>
        <v>0</v>
      </c>
      <c r="B22" t="s">
        <v>42</v>
      </c>
      <c r="C22" s="8" t="str">
        <f ca="1" t="shared" si="1"/>
        <v>0= Column(String(255))</v>
      </c>
      <c r="D22" s="8" t="str">
        <f ca="1" t="shared" si="5"/>
        <v># </v>
      </c>
      <c r="F22" t="str">
        <f ca="1" t="shared" si="2"/>
        <v>varName = '':</v>
      </c>
      <c r="G22" s="8" t="str">
        <f ca="1">"'"&amp;OFFSET($A$1,0,ROW(G12)-1)&amp;"'"&amp;":"</f>
        <v>'':</v>
      </c>
      <c r="H22" t="str">
        <f ca="1" t="shared" si="3"/>
        <v>self.Var= StringVar()</v>
      </c>
      <c r="I22" t="str">
        <f ca="1" t="shared" si="4"/>
        <v># </v>
      </c>
    </row>
  </sheetData>
  <mergeCells count="1">
    <mergeCell ref="F10:H10"/>
  </mergeCells>
  <conditionalFormatting sqref="B5:B7">
    <cfRule type="duplicateValues" dxfId="0" priority="1"/>
  </conditionalFormatting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opLeftCell="C1" workbookViewId="0">
      <selection activeCell="H11" sqref="H11:I17"/>
    </sheetView>
  </sheetViews>
  <sheetFormatPr defaultColWidth="8.88888888888889" defaultRowHeight="13.8"/>
  <cols>
    <col min="2" max="2" width="25.6666666666667" customWidth="1"/>
    <col min="3" max="3" width="29.8888888888889" customWidth="1"/>
    <col min="4" max="5" width="12.5555555555556" customWidth="1"/>
    <col min="6" max="10" width="16.3333333333333" customWidth="1"/>
    <col min="11" max="11" width="10.7777777777778" customWidth="1"/>
  </cols>
  <sheetData>
    <row r="1" s="2" customFormat="1" spans="1:7">
      <c r="A1" s="5" t="s">
        <v>0</v>
      </c>
      <c r="B1" s="5" t="s">
        <v>52</v>
      </c>
      <c r="C1" s="5" t="s">
        <v>53</v>
      </c>
      <c r="D1" s="5" t="s">
        <v>54</v>
      </c>
      <c r="E1" s="5" t="s">
        <v>55</v>
      </c>
      <c r="F1" s="2" t="s">
        <v>56</v>
      </c>
      <c r="G1" s="2" t="s">
        <v>57</v>
      </c>
    </row>
    <row r="2" spans="1:7">
      <c r="A2">
        <v>1</v>
      </c>
      <c r="B2" t="s">
        <v>58</v>
      </c>
      <c r="C2" s="22" t="s">
        <v>59</v>
      </c>
      <c r="D2" t="s">
        <v>60</v>
      </c>
      <c r="E2" t="s">
        <v>61</v>
      </c>
      <c r="F2" t="s">
        <v>62</v>
      </c>
      <c r="G2">
        <v>17158458756</v>
      </c>
    </row>
    <row r="3" spans="1:7">
      <c r="A3">
        <v>2</v>
      </c>
      <c r="B3" t="s">
        <v>63</v>
      </c>
      <c r="C3" s="22" t="s">
        <v>64</v>
      </c>
      <c r="D3" t="s">
        <v>65</v>
      </c>
      <c r="E3" t="s">
        <v>66</v>
      </c>
      <c r="F3" t="s">
        <v>62</v>
      </c>
      <c r="G3">
        <v>18158774852</v>
      </c>
    </row>
    <row r="4" spans="1:7">
      <c r="A4">
        <v>3</v>
      </c>
      <c r="B4" t="s">
        <v>67</v>
      </c>
      <c r="C4" s="22" t="s">
        <v>68</v>
      </c>
      <c r="D4" t="s">
        <v>60</v>
      </c>
      <c r="E4" t="s">
        <v>69</v>
      </c>
      <c r="F4" t="s">
        <v>62</v>
      </c>
      <c r="G4" t="s">
        <v>70</v>
      </c>
    </row>
    <row r="5" spans="1:7">
      <c r="A5">
        <v>4</v>
      </c>
      <c r="B5" t="s">
        <v>71</v>
      </c>
      <c r="C5" s="22" t="s">
        <v>72</v>
      </c>
      <c r="D5" t="s">
        <v>60</v>
      </c>
      <c r="E5" t="s">
        <v>69</v>
      </c>
      <c r="F5" t="s">
        <v>62</v>
      </c>
      <c r="G5">
        <v>18159887584</v>
      </c>
    </row>
    <row r="8" s="3" customFormat="1" spans="1:7">
      <c r="A8" t="s">
        <v>25</v>
      </c>
      <c r="B8" t="s">
        <v>27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</row>
    <row r="10" s="4" customFormat="1" ht="14.4" spans="2:13">
      <c r="B10" s="13" t="s">
        <v>36</v>
      </c>
      <c r="C10" s="14" t="s">
        <v>37</v>
      </c>
      <c r="D10" s="4" t="s">
        <v>78</v>
      </c>
      <c r="F10" s="7" t="s">
        <v>47</v>
      </c>
      <c r="G10" s="7"/>
      <c r="H10" s="7"/>
      <c r="J10" s="11" t="s">
        <v>48</v>
      </c>
      <c r="M10" s="11" t="s">
        <v>49</v>
      </c>
    </row>
    <row r="11" customFormat="1" spans="1:13">
      <c r="A11" t="str">
        <f ca="1" t="shared" ref="A11:A22" si="0">OFFSET($A$8,0,ROW(A1)-1)</f>
        <v>id</v>
      </c>
      <c r="B11" t="s">
        <v>40</v>
      </c>
      <c r="C11" s="8" t="str">
        <f ca="1" t="shared" ref="C11:C22" si="1">A11&amp;"="&amp;" Column("&amp;B11&amp;")"</f>
        <v>id= Column(Integer, primary_key=True)</v>
      </c>
      <c r="D11" s="8" t="str">
        <f ca="1">"# "&amp;OFFSET($A$1,0,ROW(D1)-1)</f>
        <v># 序号</v>
      </c>
      <c r="F11" t="str">
        <f ca="1" t="shared" ref="F11:F17" si="2">"varName = "&amp;G11</f>
        <v>varName = '序号':</v>
      </c>
      <c r="G11" s="8" t="str">
        <f ca="1">"'"&amp;OFFSET($A$1,0,ROW(G1)-1)&amp;"'"&amp;":"</f>
        <v>'序号':</v>
      </c>
      <c r="H11" t="str">
        <f ca="1" t="shared" ref="H11:H17" si="3">"self."&amp;OFFSET($A$8,0,ROW(H1)-1)&amp;"Var"&amp;"= StringVar()"</f>
        <v>self.idVar= StringVar()</v>
      </c>
      <c r="I11" t="str">
        <f ca="1" t="shared" ref="I11:I17" si="4">D11</f>
        <v># 序号</v>
      </c>
      <c r="J11" t="str">
        <f ca="1">"collectDict["&amp;"'"&amp;OFFSET($A$1,0,ROW(G1)-1)&amp;"'"&amp;"]=chaxun."&amp;A11&amp;","</f>
        <v>collectDict['序号']=chaxun.id,</v>
      </c>
      <c r="M11" t="str">
        <f ca="1">A11&amp;"="&amp;"self.dataDict["&amp;"'"&amp;OFFSET($A$1,0,ROW(G1)-1)&amp;"'"&amp;"].get()"&amp;","</f>
        <v>id=self.dataDict['序号'].get(),</v>
      </c>
    </row>
    <row r="12" customFormat="1" spans="1:13">
      <c r="A12" t="str">
        <f ca="1" t="shared" si="0"/>
        <v>name</v>
      </c>
      <c r="B12" t="s">
        <v>42</v>
      </c>
      <c r="C12" s="8" t="str">
        <f ca="1" t="shared" si="1"/>
        <v>name= Column(String(255))</v>
      </c>
      <c r="D12" s="8" t="str">
        <f ca="1">"# "&amp;OFFSET($A$1,0,ROW(D2)-1)</f>
        <v># 名字</v>
      </c>
      <c r="F12" t="str">
        <f ca="1" t="shared" si="2"/>
        <v>varName = '名字':</v>
      </c>
      <c r="G12" s="8" t="str">
        <f ca="1">"'"&amp;OFFSET($A$1,0,ROW(G2)-1)&amp;"'"&amp;":"</f>
        <v>'名字':</v>
      </c>
      <c r="H12" t="str">
        <f ca="1" t="shared" si="3"/>
        <v>self.nameVar= StringVar()</v>
      </c>
      <c r="I12" t="str">
        <f ca="1" t="shared" si="4"/>
        <v># 名字</v>
      </c>
      <c r="J12" t="str">
        <f ca="1">"collectDict["&amp;"'"&amp;OFFSET($A$1,0,ROW(G2)-1)&amp;"'"&amp;"]=chaxun."&amp;A12&amp;","</f>
        <v>collectDict['名字']=chaxun.name,</v>
      </c>
      <c r="M12" t="str">
        <f ca="1">A12&amp;"="&amp;"self.dataDict["&amp;"'"&amp;OFFSET($A$1,0,ROW(G2)-1)&amp;"'"&amp;"].get()"&amp;","</f>
        <v>name=self.dataDict['名字'].get(),</v>
      </c>
    </row>
    <row r="13" customFormat="1" spans="1:13">
      <c r="A13" t="str">
        <f ca="1" t="shared" si="0"/>
        <v>sfzId</v>
      </c>
      <c r="B13" t="s">
        <v>41</v>
      </c>
      <c r="C13" s="8" t="str">
        <f ca="1" t="shared" si="1"/>
        <v>sfzId= Column(String(255), unique=True)</v>
      </c>
      <c r="D13" s="8" t="str">
        <f ca="1">"# "&amp;OFFSET($A$1,0,ROW(D3)-1)</f>
        <v># 身份证号</v>
      </c>
      <c r="F13" t="str">
        <f ca="1" t="shared" si="2"/>
        <v>varName = '身份证号':</v>
      </c>
      <c r="G13" s="8" t="str">
        <f ca="1">"'"&amp;OFFSET($A$1,0,ROW(G3)-1)&amp;"'"&amp;":"</f>
        <v>'身份证号':</v>
      </c>
      <c r="H13" t="str">
        <f ca="1" t="shared" si="3"/>
        <v>self.sfzIdVar= StringVar()</v>
      </c>
      <c r="I13" t="str">
        <f ca="1" t="shared" si="4"/>
        <v># 身份证号</v>
      </c>
      <c r="J13" t="str">
        <f ca="1">"collectDict["&amp;"'"&amp;OFFSET($A$1,0,ROW(G3)-1)&amp;"'"&amp;"]=chaxun."&amp;A13&amp;","</f>
        <v>collectDict['身份证号']=chaxun.sfzId,</v>
      </c>
      <c r="M13" t="str">
        <f ca="1">A13&amp;"="&amp;"self.dataDict["&amp;"'"&amp;OFFSET($A$1,0,ROW(G3)-1)&amp;"'"&amp;"].get()"&amp;","</f>
        <v>sfzId=self.dataDict['身份证号'].get(),</v>
      </c>
    </row>
    <row r="14" customFormat="1" spans="1:13">
      <c r="A14" t="str">
        <f ca="1" t="shared" si="0"/>
        <v>sex</v>
      </c>
      <c r="B14" t="s">
        <v>42</v>
      </c>
      <c r="C14" s="8" t="str">
        <f ca="1" t="shared" si="1"/>
        <v>sex= Column(String(255))</v>
      </c>
      <c r="D14" s="8" t="str">
        <f ca="1">"# "&amp;OFFSET($A$1,0,ROW(D4)-1)</f>
        <v># 性别</v>
      </c>
      <c r="F14" t="str">
        <f ca="1" t="shared" si="2"/>
        <v>varName = '性别':</v>
      </c>
      <c r="G14" s="8" t="str">
        <f ca="1">"'"&amp;OFFSET($A$1,0,ROW(G4)-1)&amp;"'"&amp;":"</f>
        <v>'性别':</v>
      </c>
      <c r="H14" t="str">
        <f ca="1" t="shared" si="3"/>
        <v>self.sexVar= StringVar()</v>
      </c>
      <c r="I14" t="str">
        <f ca="1" t="shared" si="4"/>
        <v># 性别</v>
      </c>
      <c r="J14" t="str">
        <f ca="1">"collectDict["&amp;"'"&amp;OFFSET($A$1,0,ROW(G4)-1)&amp;"'"&amp;"]=chaxun."&amp;A14&amp;","</f>
        <v>collectDict['性别']=chaxun.sex,</v>
      </c>
      <c r="M14" t="str">
        <f ca="1">A14&amp;"="&amp;"self.dataDict["&amp;"'"&amp;OFFSET($A$1,0,ROW(G4)-1)&amp;"'"&amp;"].get()"&amp;","</f>
        <v>sex=self.dataDict['性别'].get(),</v>
      </c>
    </row>
    <row r="15" customFormat="1" spans="1:13">
      <c r="A15" t="str">
        <f ca="1" t="shared" si="0"/>
        <v>origin</v>
      </c>
      <c r="B15" t="s">
        <v>42</v>
      </c>
      <c r="C15" s="8" t="str">
        <f ca="1" t="shared" si="1"/>
        <v>origin= Column(String(255))</v>
      </c>
      <c r="D15" s="8" t="str">
        <f ca="1">"# "&amp;OFFSET($A$1,0,ROW(D5)-1)</f>
        <v># 籍贯</v>
      </c>
      <c r="F15" t="str">
        <f ca="1" t="shared" si="2"/>
        <v>varName = '籍贯':</v>
      </c>
      <c r="G15" s="8" t="str">
        <f ca="1">"'"&amp;OFFSET($A$1,0,ROW(G5)-1)&amp;"'"&amp;":"</f>
        <v>'籍贯':</v>
      </c>
      <c r="H15" t="str">
        <f ca="1" t="shared" si="3"/>
        <v>self.originVar= StringVar()</v>
      </c>
      <c r="I15" t="str">
        <f ca="1" t="shared" si="4"/>
        <v># 籍贯</v>
      </c>
      <c r="J15" t="str">
        <f ca="1">"collectDict["&amp;"'"&amp;OFFSET($A$1,0,ROW(G5)-1)&amp;"'"&amp;"]=chaxun."&amp;A15&amp;","</f>
        <v>collectDict['籍贯']=chaxun.origin,</v>
      </c>
      <c r="M15" t="str">
        <f ca="1">A15&amp;"="&amp;"self.dataDict["&amp;"'"&amp;OFFSET($A$1,0,ROW(G5)-1)&amp;"'"&amp;"].get()"&amp;","</f>
        <v>origin=self.dataDict['籍贯'].get(),</v>
      </c>
    </row>
    <row r="16" customFormat="1" spans="1:13">
      <c r="A16" t="str">
        <f ca="1" t="shared" si="0"/>
        <v>reputation</v>
      </c>
      <c r="B16" t="s">
        <v>42</v>
      </c>
      <c r="C16" s="8" t="str">
        <f ca="1" t="shared" si="1"/>
        <v>reputation= Column(String(255))</v>
      </c>
      <c r="D16" s="8" t="str">
        <f ca="1">"# "&amp;OFFSET($A$1,0,ROW(D6)-1)</f>
        <v># 信誉</v>
      </c>
      <c r="F16" t="str">
        <f ca="1" t="shared" si="2"/>
        <v>varName = '信誉':</v>
      </c>
      <c r="G16" s="8" t="str">
        <f ca="1">"'"&amp;OFFSET($A$1,0,ROW(G6)-1)&amp;"'"&amp;":"</f>
        <v>'信誉':</v>
      </c>
      <c r="H16" t="str">
        <f ca="1" t="shared" si="3"/>
        <v>self.reputationVar= StringVar()</v>
      </c>
      <c r="I16" t="str">
        <f ca="1" t="shared" si="4"/>
        <v># 信誉</v>
      </c>
      <c r="J16" t="str">
        <f ca="1">"collectDict["&amp;"'"&amp;OFFSET($A$1,0,ROW(G6)-1)&amp;"'"&amp;"]=chaxun."&amp;A16&amp;","</f>
        <v>collectDict['信誉']=chaxun.reputation,</v>
      </c>
      <c r="M16" t="str">
        <f ca="1">A16&amp;"="&amp;"self.dataDict["&amp;"'"&amp;OFFSET($A$1,0,ROW(G6)-1)&amp;"'"&amp;"].get()"&amp;","</f>
        <v>reputation=self.dataDict['信誉'].get(),</v>
      </c>
    </row>
    <row r="17" customFormat="1" spans="1:13">
      <c r="A17" t="str">
        <f ca="1" t="shared" si="0"/>
        <v>phone</v>
      </c>
      <c r="B17" t="s">
        <v>42</v>
      </c>
      <c r="C17" s="8" t="str">
        <f ca="1" t="shared" si="1"/>
        <v>phone= Column(String(255))</v>
      </c>
      <c r="D17" s="8" t="str">
        <f ca="1">"# "&amp;OFFSET($A$1,0,ROW(D7)-1)</f>
        <v># 手机号</v>
      </c>
      <c r="F17" t="str">
        <f ca="1" t="shared" si="2"/>
        <v>varName = '手机号':</v>
      </c>
      <c r="G17" s="8" t="str">
        <f ca="1">"'"&amp;OFFSET($A$1,0,ROW(G7)-1)&amp;"'"&amp;":"</f>
        <v>'手机号':</v>
      </c>
      <c r="H17" t="str">
        <f ca="1" t="shared" si="3"/>
        <v>self.phoneVar= StringVar()</v>
      </c>
      <c r="I17" t="str">
        <f ca="1" t="shared" si="4"/>
        <v># 手机号</v>
      </c>
      <c r="J17" t="str">
        <f ca="1">"collectDict["&amp;"'"&amp;OFFSET($A$1,0,ROW(G7)-1)&amp;"'"&amp;"]=chaxun."&amp;A17&amp;","</f>
        <v>collectDict['手机号']=chaxun.phone,</v>
      </c>
      <c r="M17" t="str">
        <f ca="1">A17&amp;"="&amp;"self.dataDict["&amp;"'"&amp;OFFSET($A$1,0,ROW(G7)-1)&amp;"'"&amp;"].get()"&amp;","</f>
        <v>phone=self.dataDict['手机号'].get(),</v>
      </c>
    </row>
    <row r="18" customFormat="1" spans="1:7">
      <c r="A18">
        <f ca="1" t="shared" si="0"/>
        <v>0</v>
      </c>
      <c r="B18" t="s">
        <v>42</v>
      </c>
      <c r="C18" s="8" t="str">
        <f ca="1" t="shared" si="1"/>
        <v>0= Column(String(255))</v>
      </c>
      <c r="D18" s="8" t="str">
        <f ca="1">"# "&amp;OFFSET($A$1,0,ROW(D8)-1)</f>
        <v># </v>
      </c>
      <c r="G18" s="8"/>
    </row>
  </sheetData>
  <mergeCells count="1">
    <mergeCell ref="F10:H10"/>
  </mergeCells>
  <conditionalFormatting sqref="B5:B7">
    <cfRule type="duplicateValues" dxfId="0" priority="1"/>
  </conditionalFormatting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2"/>
  <sheetViews>
    <sheetView topLeftCell="D1" workbookViewId="0">
      <selection activeCell="L11" sqref="L11:L22"/>
    </sheetView>
  </sheetViews>
  <sheetFormatPr defaultColWidth="8.88888888888889" defaultRowHeight="13.8"/>
  <cols>
    <col min="2" max="2" width="10.5555555555556" customWidth="1"/>
    <col min="3" max="3" width="39.1111111111111" customWidth="1"/>
    <col min="5" max="11" width="14.1111111111111" customWidth="1"/>
    <col min="12" max="12" width="13.2222222222222" customWidth="1"/>
    <col min="13" max="13" width="9.66666666666667" customWidth="1"/>
    <col min="14" max="14" width="12.2222222222222" customWidth="1"/>
  </cols>
  <sheetData>
    <row r="1" spans="1:17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89</v>
      </c>
      <c r="M1" s="5" t="s">
        <v>90</v>
      </c>
      <c r="N1" s="5" t="s">
        <v>91</v>
      </c>
      <c r="O1" s="5" t="s">
        <v>92</v>
      </c>
      <c r="P1" s="5"/>
      <c r="Q1" s="5"/>
    </row>
    <row r="2" spans="1:14">
      <c r="A2">
        <v>1</v>
      </c>
      <c r="B2" s="22" t="s">
        <v>93</v>
      </c>
      <c r="C2">
        <v>101</v>
      </c>
      <c r="D2" t="s">
        <v>58</v>
      </c>
      <c r="E2" t="s">
        <v>94</v>
      </c>
      <c r="F2" t="s">
        <v>95</v>
      </c>
      <c r="G2">
        <v>1</v>
      </c>
      <c r="H2">
        <v>22</v>
      </c>
      <c r="I2">
        <v>1002</v>
      </c>
      <c r="J2">
        <v>100</v>
      </c>
      <c r="K2">
        <v>0</v>
      </c>
      <c r="L2" t="s">
        <v>96</v>
      </c>
      <c r="M2" t="s">
        <v>58</v>
      </c>
      <c r="N2" t="s">
        <v>97</v>
      </c>
    </row>
    <row r="3" spans="1:14">
      <c r="A3">
        <v>2</v>
      </c>
      <c r="B3" s="22" t="s">
        <v>98</v>
      </c>
      <c r="C3">
        <v>102</v>
      </c>
      <c r="D3" t="s">
        <v>63</v>
      </c>
      <c r="E3" t="s">
        <v>94</v>
      </c>
      <c r="F3" t="s">
        <v>99</v>
      </c>
      <c r="G3">
        <v>3</v>
      </c>
      <c r="H3">
        <v>55</v>
      </c>
      <c r="I3">
        <v>1024.3</v>
      </c>
      <c r="J3">
        <v>100</v>
      </c>
      <c r="K3">
        <v>0</v>
      </c>
      <c r="L3" t="s">
        <v>100</v>
      </c>
      <c r="M3" t="s">
        <v>58</v>
      </c>
      <c r="N3" t="s">
        <v>97</v>
      </c>
    </row>
    <row r="4" spans="1:14">
      <c r="A4">
        <v>3</v>
      </c>
      <c r="B4" s="22" t="s">
        <v>101</v>
      </c>
      <c r="C4">
        <v>103</v>
      </c>
      <c r="D4" t="s">
        <v>63</v>
      </c>
      <c r="E4" t="s">
        <v>94</v>
      </c>
      <c r="F4" t="s">
        <v>99</v>
      </c>
      <c r="G4">
        <v>6</v>
      </c>
      <c r="H4">
        <v>74</v>
      </c>
      <c r="I4">
        <v>412.5</v>
      </c>
      <c r="J4">
        <v>100</v>
      </c>
      <c r="K4">
        <v>0</v>
      </c>
      <c r="L4" t="s">
        <v>96</v>
      </c>
      <c r="M4" t="s">
        <v>63</v>
      </c>
      <c r="N4" t="s">
        <v>97</v>
      </c>
    </row>
    <row r="7" spans="3:4">
      <c r="C7" t="s">
        <v>102</v>
      </c>
      <c r="D7" t="s">
        <v>102</v>
      </c>
    </row>
    <row r="8" spans="1:17">
      <c r="A8" s="3" t="s">
        <v>25</v>
      </c>
      <c r="B8" s="3" t="s">
        <v>103</v>
      </c>
      <c r="C8" s="3" t="s">
        <v>104</v>
      </c>
      <c r="D8" s="3" t="s">
        <v>105</v>
      </c>
      <c r="E8" s="3" t="s">
        <v>106</v>
      </c>
      <c r="F8" s="3" t="s">
        <v>107</v>
      </c>
      <c r="G8" s="3" t="s">
        <v>108</v>
      </c>
      <c r="H8" s="3" t="s">
        <v>109</v>
      </c>
      <c r="I8" s="3" t="s">
        <v>110</v>
      </c>
      <c r="J8" s="3" t="s">
        <v>111</v>
      </c>
      <c r="K8" s="3" t="s">
        <v>112</v>
      </c>
      <c r="L8" s="3" t="s">
        <v>113</v>
      </c>
      <c r="M8" s="3" t="s">
        <v>114</v>
      </c>
      <c r="N8" s="3" t="s">
        <v>115</v>
      </c>
      <c r="O8" s="3" t="s">
        <v>116</v>
      </c>
      <c r="P8" s="3"/>
      <c r="Q8" s="3"/>
    </row>
    <row r="10" ht="14.4" spans="3:13">
      <c r="C10" s="20" t="s">
        <v>117</v>
      </c>
      <c r="F10" s="7" t="s">
        <v>47</v>
      </c>
      <c r="G10" s="7"/>
      <c r="H10" s="7"/>
      <c r="I10" s="4"/>
      <c r="J10" s="11" t="s">
        <v>48</v>
      </c>
      <c r="K10" s="4"/>
      <c r="L10" s="4"/>
      <c r="M10" s="11" t="s">
        <v>49</v>
      </c>
    </row>
    <row r="11" spans="1:14">
      <c r="A11" t="str">
        <f ca="1">OFFSET($A$8,0,ROW(A1)-1)</f>
        <v>id</v>
      </c>
      <c r="B11" t="s">
        <v>40</v>
      </c>
      <c r="C11" s="8" t="str">
        <f ca="1">A11&amp;"="&amp;" Column("&amp;B11&amp;")"</f>
        <v>id= Column(Integer, primary_key=True)</v>
      </c>
      <c r="D11" s="8" t="str">
        <f ca="1">"#"&amp;OFFSET($A$1,0,ROW(D1)-1)</f>
        <v>#序号</v>
      </c>
      <c r="F11" t="str">
        <f ca="1" t="shared" ref="F11:F16" si="0">"varName = "&amp;G11</f>
        <v>varName = '序号':</v>
      </c>
      <c r="G11" s="8" t="str">
        <f ca="1">"'"&amp;OFFSET($A$1,0,ROW(G1)-1)&amp;"'"&amp;":"</f>
        <v>'序号':</v>
      </c>
      <c r="H11" t="str">
        <f ca="1" t="shared" ref="H11:H16" si="1">"self."&amp;OFFSET($A$8,0,ROW(H1)-1)&amp;"Var"&amp;"= StringVar()"</f>
        <v>self.idVar= StringVar()</v>
      </c>
      <c r="I11" t="str">
        <f ca="1" t="shared" ref="I11:I16" si="2">D11</f>
        <v>#序号</v>
      </c>
      <c r="J11" t="str">
        <f ca="1">"collectDict["&amp;"'"&amp;OFFSET($A$1,0,ROW(G1)-1)&amp;"'"&amp;"]=chaxun."&amp;A11</f>
        <v>collectDict['序号']=chaxun.id</v>
      </c>
      <c r="L11" t="s">
        <v>51</v>
      </c>
      <c r="M11" t="str">
        <f ca="1">A11&amp;"="&amp;"self.dataDict["&amp;"'"&amp;OFFSET($A$1,0,ROW(G1)-1)&amp;"'"&amp;"].get()"</f>
        <v>id=self.dataDict['序号'].get()</v>
      </c>
      <c r="N11" t="s">
        <v>50</v>
      </c>
    </row>
    <row r="12" spans="1:14">
      <c r="A12" t="str">
        <f ca="1">OFFSET($A$8,0,ROW(A2)-1)</f>
        <v>nid</v>
      </c>
      <c r="B12" t="s">
        <v>41</v>
      </c>
      <c r="C12" s="8" t="str">
        <f ca="1" t="shared" ref="C12:C25" si="3">A12&amp;"="&amp;" Column("&amp;B12&amp;")"</f>
        <v>nid= Column(String(255), unique=True)</v>
      </c>
      <c r="D12" s="8" t="str">
        <f ca="1">"#"&amp;OFFSET($A$1,0,ROW(D2)-1)</f>
        <v>#合同编号</v>
      </c>
      <c r="F12" t="str">
        <f ca="1" t="shared" si="0"/>
        <v>varName = '合同编号':</v>
      </c>
      <c r="G12" s="8" t="str">
        <f ca="1">"'"&amp;OFFSET($A$1,0,ROW(G2)-1)&amp;"'"&amp;":"</f>
        <v>'合同编号':</v>
      </c>
      <c r="H12" t="str">
        <f ca="1" t="shared" si="1"/>
        <v>self.nidVar= StringVar()</v>
      </c>
      <c r="I12" t="str">
        <f ca="1" t="shared" si="2"/>
        <v>#合同编号</v>
      </c>
      <c r="J12" t="str">
        <f ca="1" t="shared" ref="J12:J25" si="4">"collectDict["&amp;"'"&amp;OFFSET($A$1,0,ROW(G2)-1)&amp;"'"&amp;"]=chaxun."&amp;A12</f>
        <v>collectDict['合同编号']=chaxun.nid</v>
      </c>
      <c r="L12" t="s">
        <v>51</v>
      </c>
      <c r="M12" t="str">
        <f ca="1">A12&amp;"="&amp;"self.dataDict["&amp;"'"&amp;OFFSET($A$1,0,ROW(G2)-1)&amp;"'"&amp;"].get()"</f>
        <v>nid=self.dataDict['合同编号'].get()</v>
      </c>
      <c r="N12" t="s">
        <v>50</v>
      </c>
    </row>
    <row r="13" ht="21" customHeight="1" spans="1:14">
      <c r="A13" t="str">
        <f ca="1">OFFSET($A$8,0,ROW(A3)-1)</f>
        <v>roomId</v>
      </c>
      <c r="B13" s="9" t="s">
        <v>118</v>
      </c>
      <c r="C13" s="8" t="str">
        <f ca="1" t="shared" si="3"/>
        <v>roomId= Column(String(255), ForeignKey(
        rooms.id, ondelete='SET NULL'))</v>
      </c>
      <c r="D13" s="8" t="str">
        <f ca="1" t="shared" ref="D13:D25" si="5">"#"&amp;OFFSET($A$1,0,ROW(D3)-1)</f>
        <v>#房间编号</v>
      </c>
      <c r="F13" t="str">
        <f ca="1" t="shared" si="0"/>
        <v>varName = '房间编号':</v>
      </c>
      <c r="G13" s="8" t="str">
        <f ca="1">"'"&amp;OFFSET($A$1,0,ROW(G3)-1)&amp;"'"&amp;":"</f>
        <v>'房间编号':</v>
      </c>
      <c r="H13" t="str">
        <f ca="1" t="shared" si="1"/>
        <v>self.roomIdVar= StringVar()</v>
      </c>
      <c r="I13" t="str">
        <f ca="1" t="shared" si="2"/>
        <v>#房间编号</v>
      </c>
      <c r="J13" t="str">
        <f ca="1" t="shared" si="4"/>
        <v>collectDict['房间编号']=chaxun.roomId</v>
      </c>
      <c r="L13" t="s">
        <v>51</v>
      </c>
      <c r="M13" t="str">
        <f ca="1">A13&amp;"="&amp;"self.dataDict["&amp;"'"&amp;OFFSET($A$1,0,ROW(G3)-1)&amp;"'"&amp;"].get()"</f>
        <v>roomId=self.dataDict['房间编号'].get()</v>
      </c>
      <c r="N13" t="s">
        <v>50</v>
      </c>
    </row>
    <row r="14" ht="21" customHeight="1" spans="1:14">
      <c r="A14" t="str">
        <f ca="1" t="shared" ref="A14:A27" si="6">OFFSET($A$8,0,ROW(A4)-1)</f>
        <v>tenantId</v>
      </c>
      <c r="B14" s="9" t="s">
        <v>119</v>
      </c>
      <c r="C14" s="8" t="str">
        <f ca="1" t="shared" si="3"/>
        <v>tenantId= Column(String(255), ForeignKey(
        tenants.id, ondelete='SET NULL'))</v>
      </c>
      <c r="D14" s="8" t="str">
        <f ca="1" t="shared" si="5"/>
        <v>#租客编号</v>
      </c>
      <c r="F14" t="str">
        <f ca="1" t="shared" si="0"/>
        <v>varName = '租客编号':</v>
      </c>
      <c r="G14" s="8" t="str">
        <f ca="1">"'"&amp;OFFSET($A$1,0,ROW(G4)-1)&amp;"'"&amp;":"</f>
        <v>'租客编号':</v>
      </c>
      <c r="H14" t="str">
        <f ca="1" t="shared" si="1"/>
        <v>self.tenantIdVar= StringVar()</v>
      </c>
      <c r="I14" t="str">
        <f ca="1" t="shared" si="2"/>
        <v>#租客编号</v>
      </c>
      <c r="J14" t="str">
        <f ca="1" t="shared" si="4"/>
        <v>collectDict['租客编号']=chaxun.tenantId</v>
      </c>
      <c r="L14" t="s">
        <v>51</v>
      </c>
      <c r="M14" t="str">
        <f ca="1">A14&amp;"="&amp;"self.dataDict["&amp;"'"&amp;OFFSET($A$1,0,ROW(G4)-1)&amp;"'"&amp;"].get()"</f>
        <v>tenantId=self.dataDict['租客编号'].get()</v>
      </c>
      <c r="N14" t="s">
        <v>50</v>
      </c>
    </row>
    <row r="15" spans="1:14">
      <c r="A15" t="str">
        <f ca="1" t="shared" si="6"/>
        <v>rentBeginTime</v>
      </c>
      <c r="B15" t="s">
        <v>120</v>
      </c>
      <c r="C15" s="8" t="str">
        <f ca="1" t="shared" si="3"/>
        <v>rentBeginTime= Column(Integer, ForeignKey(rooms.id))</v>
      </c>
      <c r="D15" s="8" t="str">
        <f ca="1" t="shared" si="5"/>
        <v>#租约开始时间</v>
      </c>
      <c r="F15" t="str">
        <f ca="1" t="shared" si="0"/>
        <v>varName = '租约开始时间':</v>
      </c>
      <c r="G15" s="8" t="str">
        <f ca="1">"'"&amp;OFFSET($A$1,0,ROW(G5)-1)&amp;"'"&amp;":"</f>
        <v>'租约开始时间':</v>
      </c>
      <c r="H15" t="str">
        <f ca="1" t="shared" si="1"/>
        <v>self.rentBeginTimeVar= StringVar()</v>
      </c>
      <c r="I15" t="str">
        <f ca="1" t="shared" si="2"/>
        <v>#租约开始时间</v>
      </c>
      <c r="J15" t="str">
        <f ca="1" t="shared" si="4"/>
        <v>collectDict['租约开始时间']=chaxun.rentBeginTime</v>
      </c>
      <c r="L15" t="s">
        <v>51</v>
      </c>
      <c r="M15" t="str">
        <f ca="1">A15&amp;"="&amp;"self.dataDict["&amp;"'"&amp;OFFSET($A$1,0,ROW(G5)-1)&amp;"'"&amp;"].get()"</f>
        <v>rentBeginTime=self.dataDict['租约开始时间'].get()</v>
      </c>
      <c r="N15" t="s">
        <v>50</v>
      </c>
    </row>
    <row r="16" spans="1:14">
      <c r="A16" t="str">
        <f ca="1" t="shared" si="6"/>
        <v>rentEndTime</v>
      </c>
      <c r="B16" t="s">
        <v>42</v>
      </c>
      <c r="C16" s="8" t="str">
        <f ca="1" t="shared" si="3"/>
        <v>rentEndTime= Column(String(255))</v>
      </c>
      <c r="D16" s="8" t="str">
        <f ca="1" t="shared" si="5"/>
        <v>#租约到期时间</v>
      </c>
      <c r="F16" t="str">
        <f ca="1" t="shared" si="0"/>
        <v>varName = '租约到期时间':</v>
      </c>
      <c r="G16" s="8" t="str">
        <f ca="1">"'"&amp;OFFSET($A$1,0,ROW(G6)-1)&amp;"'"&amp;":"</f>
        <v>'租约到期时间':</v>
      </c>
      <c r="H16" t="str">
        <f ca="1" t="shared" si="1"/>
        <v>self.rentEndTimeVar= StringVar()</v>
      </c>
      <c r="I16" t="str">
        <f ca="1" t="shared" si="2"/>
        <v>#租约到期时间</v>
      </c>
      <c r="J16" t="str">
        <f ca="1" t="shared" si="4"/>
        <v>collectDict['租约到期时间']=chaxun.rentEndTime</v>
      </c>
      <c r="L16" t="s">
        <v>51</v>
      </c>
      <c r="M16" t="str">
        <f ca="1" t="shared" ref="M16:M25" si="7">A16&amp;"="&amp;"self.dataDict["&amp;"'"&amp;OFFSET($A$1,0,ROW(G6)-1)&amp;"'"&amp;"].get()"</f>
        <v>rentEndTime=self.dataDict['租约到期时间'].get()</v>
      </c>
      <c r="N16" t="s">
        <v>50</v>
      </c>
    </row>
    <row r="17" spans="1:14">
      <c r="A17" t="str">
        <f ca="1" t="shared" si="6"/>
        <v>collectCycle</v>
      </c>
      <c r="B17" t="s">
        <v>42</v>
      </c>
      <c r="C17" s="8" t="str">
        <f ca="1" t="shared" si="3"/>
        <v>collectCycle= Column(String(255))</v>
      </c>
      <c r="D17" s="8" t="str">
        <f ca="1" t="shared" si="5"/>
        <v>#房租收缴周期</v>
      </c>
      <c r="F17" t="str">
        <f ca="1" t="shared" ref="F17:F25" si="8">"varName = "&amp;G17</f>
        <v>varName = '房租收缴周期':</v>
      </c>
      <c r="G17" s="8" t="str">
        <f ca="1" t="shared" ref="G17:G25" si="9">"'"&amp;OFFSET($A$1,0,ROW(G7)-1)&amp;"'"&amp;":"</f>
        <v>'房租收缴周期':</v>
      </c>
      <c r="H17" t="str">
        <f ca="1" t="shared" ref="H17:H25" si="10">"self."&amp;OFFSET($A$8,0,ROW(H7)-1)&amp;"Var"&amp;"= StringVar()"</f>
        <v>self.collectCycleVar= StringVar()</v>
      </c>
      <c r="I17" t="str">
        <f ca="1" t="shared" ref="I17:I25" si="11">D17</f>
        <v>#房租收缴周期</v>
      </c>
      <c r="J17" t="str">
        <f ca="1" t="shared" si="4"/>
        <v>collectDict['房租收缴周期']=chaxun.collectCycle</v>
      </c>
      <c r="L17" t="s">
        <v>51</v>
      </c>
      <c r="M17" t="str">
        <f ca="1" t="shared" si="7"/>
        <v>collectCycle=self.dataDict['房租收缴周期'].get()</v>
      </c>
      <c r="N17" t="s">
        <v>50</v>
      </c>
    </row>
    <row r="18" spans="1:14">
      <c r="A18" t="str">
        <f ca="1" t="shared" si="6"/>
        <v>EmeterInit</v>
      </c>
      <c r="B18" t="s">
        <v>42</v>
      </c>
      <c r="C18" s="8" t="str">
        <f ca="1" t="shared" si="3"/>
        <v>EmeterInit= Column(String(255))</v>
      </c>
      <c r="D18" s="8" t="str">
        <f ca="1" t="shared" si="5"/>
        <v>#初始水表</v>
      </c>
      <c r="F18" t="str">
        <f ca="1" t="shared" si="8"/>
        <v>varName = '初始水表':</v>
      </c>
      <c r="G18" s="8" t="str">
        <f ca="1" t="shared" si="9"/>
        <v>'初始水表':</v>
      </c>
      <c r="H18" t="str">
        <f ca="1" t="shared" si="10"/>
        <v>self.EmeterInitVar= StringVar()</v>
      </c>
      <c r="I18" t="str">
        <f ca="1" t="shared" si="11"/>
        <v>#初始水表</v>
      </c>
      <c r="J18" t="str">
        <f ca="1" t="shared" si="4"/>
        <v>collectDict['初始水表']=chaxun.EmeterInit</v>
      </c>
      <c r="L18" t="s">
        <v>51</v>
      </c>
      <c r="M18" t="str">
        <f ca="1" t="shared" si="7"/>
        <v>EmeterInit=self.dataDict['初始水表'].get()</v>
      </c>
      <c r="N18" t="s">
        <v>50</v>
      </c>
    </row>
    <row r="19" spans="1:14">
      <c r="A19" t="str">
        <f ca="1" t="shared" si="6"/>
        <v>WmeterInit</v>
      </c>
      <c r="B19" t="s">
        <v>42</v>
      </c>
      <c r="C19" s="8" t="str">
        <f ca="1" t="shared" si="3"/>
        <v>WmeterInit= Column(String(255))</v>
      </c>
      <c r="D19" s="8" t="str">
        <f ca="1" t="shared" si="5"/>
        <v>#初始电表</v>
      </c>
      <c r="F19" t="str">
        <f ca="1" t="shared" si="8"/>
        <v>varName = '初始电表':</v>
      </c>
      <c r="G19" s="8" t="str">
        <f ca="1" t="shared" si="9"/>
        <v>'初始电表':</v>
      </c>
      <c r="H19" t="str">
        <f ca="1" t="shared" si="10"/>
        <v>self.WmeterInitVar= StringVar()</v>
      </c>
      <c r="I19" t="str">
        <f ca="1" t="shared" si="11"/>
        <v>#初始电表</v>
      </c>
      <c r="J19" t="str">
        <f ca="1" t="shared" si="4"/>
        <v>collectDict['初始电表']=chaxun.WmeterInit</v>
      </c>
      <c r="L19" t="s">
        <v>51</v>
      </c>
      <c r="M19" t="str">
        <f ca="1" t="shared" si="7"/>
        <v>WmeterInit=self.dataDict['初始电表'].get()</v>
      </c>
      <c r="N19" t="s">
        <v>50</v>
      </c>
    </row>
    <row r="20" spans="1:14">
      <c r="A20" t="str">
        <f ca="1" t="shared" si="6"/>
        <v>deposit</v>
      </c>
      <c r="B20" t="s">
        <v>42</v>
      </c>
      <c r="C20" s="8" t="str">
        <f ca="1" t="shared" si="3"/>
        <v>deposit= Column(String(255))</v>
      </c>
      <c r="D20" s="8" t="str">
        <f ca="1" t="shared" si="5"/>
        <v>#押金</v>
      </c>
      <c r="F20" t="str">
        <f ca="1" t="shared" si="8"/>
        <v>varName = '押金':</v>
      </c>
      <c r="G20" s="8" t="str">
        <f ca="1" t="shared" si="9"/>
        <v>'押金':</v>
      </c>
      <c r="H20" t="str">
        <f ca="1" t="shared" si="10"/>
        <v>self.depositVar= StringVar()</v>
      </c>
      <c r="I20" t="str">
        <f ca="1" t="shared" si="11"/>
        <v>#押金</v>
      </c>
      <c r="J20" t="str">
        <f ca="1" t="shared" si="4"/>
        <v>collectDict['押金']=chaxun.deposit</v>
      </c>
      <c r="L20" t="s">
        <v>51</v>
      </c>
      <c r="M20" t="str">
        <f ca="1" t="shared" si="7"/>
        <v>deposit=self.dataDict['押金'].get()</v>
      </c>
      <c r="N20" t="s">
        <v>50</v>
      </c>
    </row>
    <row r="21" spans="1:14">
      <c r="A21" t="str">
        <f ca="1" t="shared" si="6"/>
        <v>credit</v>
      </c>
      <c r="B21" t="s">
        <v>42</v>
      </c>
      <c r="C21" s="8" t="str">
        <f ca="1" t="shared" si="3"/>
        <v>credit= Column(String(255))</v>
      </c>
      <c r="D21" s="8" t="str">
        <f ca="1" t="shared" si="5"/>
        <v>#合同信用</v>
      </c>
      <c r="F21" t="str">
        <f ca="1" t="shared" si="8"/>
        <v>varName = '合同信用':</v>
      </c>
      <c r="G21" s="8" t="str">
        <f ca="1" t="shared" si="9"/>
        <v>'合同信用':</v>
      </c>
      <c r="H21" t="str">
        <f ca="1" t="shared" si="10"/>
        <v>self.creditVar= StringVar()</v>
      </c>
      <c r="I21" t="str">
        <f ca="1" t="shared" si="11"/>
        <v>#合同信用</v>
      </c>
      <c r="J21" t="str">
        <f ca="1" t="shared" si="4"/>
        <v>collectDict['合同信用']=chaxun.credit</v>
      </c>
      <c r="L21" t="s">
        <v>51</v>
      </c>
      <c r="M21" t="str">
        <f ca="1" t="shared" si="7"/>
        <v>credit=self.dataDict['合同信用'].get()</v>
      </c>
      <c r="N21" t="s">
        <v>50</v>
      </c>
    </row>
    <row r="22" spans="1:14">
      <c r="A22" t="str">
        <f ca="1" t="shared" si="6"/>
        <v>status</v>
      </c>
      <c r="B22" t="s">
        <v>42</v>
      </c>
      <c r="C22" s="8" t="str">
        <f ca="1" t="shared" si="3"/>
        <v>status= Column(String(255))</v>
      </c>
      <c r="D22" s="8" t="str">
        <f ca="1" t="shared" si="5"/>
        <v>#合同状态</v>
      </c>
      <c r="F22" t="str">
        <f ca="1" t="shared" si="8"/>
        <v>varName = '合同状态':</v>
      </c>
      <c r="G22" s="8" t="str">
        <f ca="1" t="shared" si="9"/>
        <v>'合同状态':</v>
      </c>
      <c r="H22" t="str">
        <f ca="1" t="shared" si="10"/>
        <v>self.statusVar= StringVar()</v>
      </c>
      <c r="I22" t="str">
        <f ca="1" t="shared" si="11"/>
        <v>#合同状态</v>
      </c>
      <c r="J22" t="str">
        <f ca="1" t="shared" si="4"/>
        <v>collectDict['合同状态']=chaxun.status</v>
      </c>
      <c r="L22" t="s">
        <v>51</v>
      </c>
      <c r="M22" t="str">
        <f ca="1" t="shared" si="7"/>
        <v>status=self.dataDict['合同状态'].get()</v>
      </c>
      <c r="N22" t="s">
        <v>50</v>
      </c>
    </row>
    <row r="23" spans="1:14">
      <c r="A23" t="str">
        <f ca="1" t="shared" si="6"/>
        <v>firstParty</v>
      </c>
      <c r="B23" t="s">
        <v>42</v>
      </c>
      <c r="C23" s="8" t="str">
        <f ca="1" t="shared" si="3"/>
        <v>firstParty= Column(String(255))</v>
      </c>
      <c r="D23" s="8" t="str">
        <f ca="1" t="shared" si="5"/>
        <v>#签约甲方</v>
      </c>
      <c r="F23" t="str">
        <f ca="1" t="shared" si="8"/>
        <v>varName = '签约甲方':</v>
      </c>
      <c r="G23" s="8" t="str">
        <f ca="1" t="shared" si="9"/>
        <v>'签约甲方':</v>
      </c>
      <c r="H23" t="str">
        <f ca="1" t="shared" si="10"/>
        <v>self.firstPartyVar= StringVar()</v>
      </c>
      <c r="I23" t="str">
        <f ca="1" t="shared" si="11"/>
        <v>#签约甲方</v>
      </c>
      <c r="J23" t="str">
        <f ca="1" t="shared" si="4"/>
        <v>collectDict['签约甲方']=chaxun.firstParty</v>
      </c>
      <c r="L23" t="s">
        <v>51</v>
      </c>
      <c r="M23" t="str">
        <f ca="1" t="shared" si="7"/>
        <v>firstParty=self.dataDict['签约甲方'].get()</v>
      </c>
      <c r="N23" t="s">
        <v>50</v>
      </c>
    </row>
    <row r="24" spans="1:14">
      <c r="A24" t="str">
        <f ca="1" t="shared" si="6"/>
        <v>secondParty</v>
      </c>
      <c r="B24" t="s">
        <v>42</v>
      </c>
      <c r="C24" s="8" t="str">
        <f ca="1" t="shared" si="3"/>
        <v>secondParty= Column(String(255))</v>
      </c>
      <c r="D24" s="8" t="str">
        <f ca="1" t="shared" si="5"/>
        <v>#签约乙方</v>
      </c>
      <c r="F24" t="str">
        <f ca="1" t="shared" si="8"/>
        <v>varName = '签约乙方':</v>
      </c>
      <c r="G24" s="8" t="str">
        <f ca="1" t="shared" si="9"/>
        <v>'签约乙方':</v>
      </c>
      <c r="H24" t="str">
        <f ca="1" t="shared" si="10"/>
        <v>self.secondPartyVar= StringVar()</v>
      </c>
      <c r="I24" t="str">
        <f ca="1" t="shared" si="11"/>
        <v>#签约乙方</v>
      </c>
      <c r="J24" t="str">
        <f ca="1" t="shared" si="4"/>
        <v>collectDict['签约乙方']=chaxun.secondParty</v>
      </c>
      <c r="L24" t="s">
        <v>51</v>
      </c>
      <c r="M24" t="str">
        <f ca="1" t="shared" si="7"/>
        <v>secondParty=self.dataDict['签约乙方'].get()</v>
      </c>
      <c r="N24" t="s">
        <v>50</v>
      </c>
    </row>
    <row r="25" spans="1:14">
      <c r="A25" t="str">
        <f ca="1" t="shared" si="6"/>
        <v>remarks</v>
      </c>
      <c r="B25" t="s">
        <v>42</v>
      </c>
      <c r="C25" s="8" t="str">
        <f ca="1" t="shared" si="3"/>
        <v>remarks= Column(String(255))</v>
      </c>
      <c r="D25" s="8" t="str">
        <f ca="1" t="shared" si="5"/>
        <v>#备注</v>
      </c>
      <c r="F25" t="str">
        <f ca="1" t="shared" si="8"/>
        <v>varName = '备注':</v>
      </c>
      <c r="G25" s="8" t="str">
        <f ca="1" t="shared" si="9"/>
        <v>'备注':</v>
      </c>
      <c r="H25" t="str">
        <f ca="1" t="shared" si="10"/>
        <v>self.remarksVar= StringVar()</v>
      </c>
      <c r="I25" t="str">
        <f ca="1" t="shared" si="11"/>
        <v>#备注</v>
      </c>
      <c r="J25" t="str">
        <f ca="1" t="shared" si="4"/>
        <v>collectDict['备注']=chaxun.remarks</v>
      </c>
      <c r="L25" t="s">
        <v>51</v>
      </c>
      <c r="M25" t="str">
        <f ca="1" t="shared" si="7"/>
        <v>remarks=self.dataDict['备注'].get()</v>
      </c>
      <c r="N25" t="s">
        <v>50</v>
      </c>
    </row>
    <row r="26" spans="1:3">
      <c r="A26">
        <f ca="1" t="shared" si="6"/>
        <v>0</v>
      </c>
      <c r="C26" s="21"/>
    </row>
    <row r="27" spans="1:1">
      <c r="A27">
        <f ca="1" t="shared" si="6"/>
        <v>0</v>
      </c>
    </row>
    <row r="29" spans="2:2">
      <c r="B29" s="21"/>
    </row>
    <row r="30" spans="2:2">
      <c r="B30" s="21"/>
    </row>
    <row r="31" spans="2:2">
      <c r="B31" s="21"/>
    </row>
    <row r="32" spans="2:2">
      <c r="B32" s="21"/>
    </row>
    <row r="33" spans="2:2">
      <c r="B33" s="21"/>
    </row>
    <row r="34" spans="2:2">
      <c r="B34" s="21"/>
    </row>
    <row r="35" spans="2:2">
      <c r="B35" s="21"/>
    </row>
    <row r="36" spans="2:2">
      <c r="B36" s="21"/>
    </row>
    <row r="37" spans="2:2">
      <c r="B37" s="21"/>
    </row>
    <row r="38" spans="2:2">
      <c r="B38" s="21"/>
    </row>
    <row r="39" spans="2:2">
      <c r="B39" s="21"/>
    </row>
    <row r="40" spans="2:2">
      <c r="B40" s="21"/>
    </row>
    <row r="41" spans="2:2">
      <c r="B41" s="21"/>
    </row>
    <row r="42" spans="2:2">
      <c r="B42" s="21"/>
    </row>
  </sheetData>
  <mergeCells count="1">
    <mergeCell ref="F10:H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D30" sqref="D30"/>
    </sheetView>
  </sheetViews>
  <sheetFormatPr defaultColWidth="8.88888888888889" defaultRowHeight="13.8"/>
  <cols>
    <col min="1" max="1" width="12.2222222222222" customWidth="1"/>
    <col min="2" max="2" width="28.4444444444444" customWidth="1"/>
    <col min="3" max="3" width="29.8888888888889" customWidth="1"/>
    <col min="4" max="5" width="12.5555555555556" customWidth="1"/>
    <col min="6" max="10" width="16.3333333333333" customWidth="1"/>
  </cols>
  <sheetData>
    <row r="1" s="2" customFormat="1" spans="1:10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2" t="s">
        <v>125</v>
      </c>
      <c r="G1" s="2" t="s">
        <v>126</v>
      </c>
      <c r="H1" s="2" t="s">
        <v>127</v>
      </c>
      <c r="I1" s="2" t="s">
        <v>128</v>
      </c>
      <c r="J1" s="2" t="s">
        <v>129</v>
      </c>
    </row>
    <row r="2" spans="1:6">
      <c r="A2">
        <v>1</v>
      </c>
      <c r="B2" s="22" t="s">
        <v>93</v>
      </c>
      <c r="C2" t="s">
        <v>130</v>
      </c>
      <c r="D2" t="s">
        <v>131</v>
      </c>
      <c r="F2" t="s">
        <v>132</v>
      </c>
    </row>
    <row r="3" spans="1:6">
      <c r="A3">
        <v>2</v>
      </c>
      <c r="B3" s="22" t="s">
        <v>98</v>
      </c>
      <c r="C3" t="s">
        <v>133</v>
      </c>
      <c r="D3" t="s">
        <v>134</v>
      </c>
      <c r="F3" t="s">
        <v>132</v>
      </c>
    </row>
    <row r="4" spans="1:6">
      <c r="A4">
        <v>3</v>
      </c>
      <c r="B4" s="22" t="s">
        <v>101</v>
      </c>
      <c r="C4" t="s">
        <v>135</v>
      </c>
      <c r="D4" t="s">
        <v>134</v>
      </c>
      <c r="F4" t="s">
        <v>132</v>
      </c>
    </row>
    <row r="5" spans="1:6">
      <c r="A5">
        <v>4</v>
      </c>
      <c r="B5" s="22" t="s">
        <v>93</v>
      </c>
      <c r="C5" t="s">
        <v>136</v>
      </c>
      <c r="D5" t="s">
        <v>137</v>
      </c>
      <c r="F5" t="s">
        <v>132</v>
      </c>
    </row>
    <row r="6" spans="1:6">
      <c r="A6">
        <v>5</v>
      </c>
      <c r="B6" s="22" t="s">
        <v>98</v>
      </c>
      <c r="C6" t="s">
        <v>138</v>
      </c>
      <c r="D6" t="s">
        <v>134</v>
      </c>
      <c r="F6" t="s">
        <v>132</v>
      </c>
    </row>
    <row r="8" s="3" customFormat="1" spans="1:10">
      <c r="A8" t="s">
        <v>25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</row>
    <row r="10" s="4" customFormat="1" ht="14.4" spans="3:7">
      <c r="C10" s="6" t="s">
        <v>117</v>
      </c>
      <c r="D10" s="4" t="s">
        <v>46</v>
      </c>
      <c r="G10" s="11" t="s">
        <v>39</v>
      </c>
    </row>
    <row r="11" customFormat="1" spans="1:9">
      <c r="A11" t="str">
        <f ca="1" t="shared" ref="A11:A22" si="0">OFFSET($A$8,0,ROW(A1)-1)</f>
        <v>id</v>
      </c>
      <c r="B11" t="s">
        <v>40</v>
      </c>
      <c r="C11" s="8" t="str">
        <f ca="1" t="shared" ref="C11:C22" si="1">A11&amp;"="&amp;" Column("&amp;B11&amp;")"</f>
        <v>id= Column(Integer, primary_key=True)</v>
      </c>
      <c r="D11" s="8" t="str">
        <f ca="1">"# "&amp;OFFSET($A$1,0,ROW(D1)-1)</f>
        <v># 序号</v>
      </c>
      <c r="F11" t="str">
        <f ca="1" t="shared" ref="F11:F22" si="2">"varName = "&amp;G11</f>
        <v>varName = '序号':</v>
      </c>
      <c r="G11" s="8" t="str">
        <f ca="1">"'"&amp;OFFSET($A$1,0,ROW(G1)-1)&amp;"'"&amp;":"</f>
        <v>'序号':</v>
      </c>
      <c r="H11" t="str">
        <f ca="1" t="shared" ref="H11:H22" si="3">"self."&amp;OFFSET($A$8,0,ROW(H1)-1)&amp;"Var"&amp;"= StringVar()"</f>
        <v>self.idVar= StringVar()</v>
      </c>
      <c r="I11" t="str">
        <f ca="1" t="shared" ref="I11:I22" si="4">D11</f>
        <v># 序号</v>
      </c>
    </row>
    <row r="12" customFormat="1" spans="1:9">
      <c r="A12" t="str">
        <f ca="1" t="shared" si="0"/>
        <v>contractsId</v>
      </c>
      <c r="B12" t="s">
        <v>41</v>
      </c>
      <c r="C12" s="8" t="str">
        <f ca="1" t="shared" si="1"/>
        <v>contractsId= Column(String(255), unique=True)</v>
      </c>
      <c r="D12" s="8" t="str">
        <f ca="1">"# "&amp;OFFSET($A$1,0,ROW(D2)-1)</f>
        <v># 合同号</v>
      </c>
      <c r="F12" t="str">
        <f ca="1" t="shared" si="2"/>
        <v>varName = '合同号':</v>
      </c>
      <c r="G12" s="8" t="str">
        <f ca="1">"'"&amp;OFFSET($A$1,0,ROW(G2)-1)&amp;"'"&amp;":"</f>
        <v>'合同号':</v>
      </c>
      <c r="H12" t="str">
        <f ca="1" t="shared" si="3"/>
        <v>self.contractsIdVar= StringVar()</v>
      </c>
      <c r="I12" t="str">
        <f ca="1" t="shared" si="4"/>
        <v># 合同号</v>
      </c>
    </row>
    <row r="13" customFormat="1" spans="1:9">
      <c r="A13" t="str">
        <f ca="1" t="shared" si="0"/>
        <v>outlayName</v>
      </c>
      <c r="B13" t="s">
        <v>42</v>
      </c>
      <c r="C13" s="8" t="str">
        <f ca="1" t="shared" si="1"/>
        <v>outlayName= Column(String(255))</v>
      </c>
      <c r="D13" s="8" t="str">
        <f ca="1">"# "&amp;OFFSET($A$1,0,ROW(D3)-1)</f>
        <v># 费用名称</v>
      </c>
      <c r="F13" t="str">
        <f ca="1" t="shared" si="2"/>
        <v>varName = '费用名称':</v>
      </c>
      <c r="G13" s="8" t="str">
        <f ca="1">"'"&amp;OFFSET($A$1,0,ROW(G3)-1)&amp;"'"&amp;":"</f>
        <v>'费用名称':</v>
      </c>
      <c r="H13" t="str">
        <f ca="1" t="shared" si="3"/>
        <v>self.outlayNameVar= StringVar()</v>
      </c>
      <c r="I13" t="str">
        <f ca="1" t="shared" si="4"/>
        <v># 费用名称</v>
      </c>
    </row>
    <row r="14" customFormat="1" spans="1:9">
      <c r="A14" t="str">
        <f ca="1" t="shared" si="0"/>
        <v>calcMode</v>
      </c>
      <c r="B14" t="s">
        <v>42</v>
      </c>
      <c r="C14" s="8" t="str">
        <f ca="1" t="shared" si="1"/>
        <v>calcMode= Column(String(255))</v>
      </c>
      <c r="D14" s="8" t="str">
        <f ca="1">"# "&amp;OFFSET($A$1,0,ROW(D4)-1)</f>
        <v># 计算方式</v>
      </c>
      <c r="F14" t="str">
        <f ca="1" t="shared" si="2"/>
        <v>varName = '计算方式':</v>
      </c>
      <c r="G14" s="8" t="str">
        <f ca="1">"'"&amp;OFFSET($A$1,0,ROW(G4)-1)&amp;"'"&amp;":"</f>
        <v>'计算方式':</v>
      </c>
      <c r="H14" t="str">
        <f ca="1" t="shared" si="3"/>
        <v>self.calcModeVar= StringVar()</v>
      </c>
      <c r="I14" t="str">
        <f ca="1" t="shared" si="4"/>
        <v># 计算方式</v>
      </c>
    </row>
    <row r="15" customFormat="1" spans="1:9">
      <c r="A15" t="str">
        <f ca="1" t="shared" si="0"/>
        <v>amount</v>
      </c>
      <c r="B15" t="s">
        <v>42</v>
      </c>
      <c r="C15" s="8" t="str">
        <f ca="1" t="shared" si="1"/>
        <v>amount= Column(String(255))</v>
      </c>
      <c r="D15" s="8" t="str">
        <f ca="1">"# "&amp;OFFSET($A$1,0,ROW(D5)-1)</f>
        <v># 费用金额</v>
      </c>
      <c r="F15" t="str">
        <f ca="1" t="shared" si="2"/>
        <v>varName = '费用金额':</v>
      </c>
      <c r="G15" s="8" t="str">
        <f ca="1">"'"&amp;OFFSET($A$1,0,ROW(G5)-1)&amp;"'"&amp;":"</f>
        <v>'费用金额':</v>
      </c>
      <c r="H15" t="str">
        <f ca="1" t="shared" si="3"/>
        <v>self.amountVar= StringVar()</v>
      </c>
      <c r="I15" t="str">
        <f ca="1" t="shared" si="4"/>
        <v># 费用金额</v>
      </c>
    </row>
    <row r="16" customFormat="1" spans="1:9">
      <c r="A16" t="str">
        <f ca="1" t="shared" si="0"/>
        <v>cycle</v>
      </c>
      <c r="B16" t="s">
        <v>42</v>
      </c>
      <c r="C16" s="8" t="str">
        <f ca="1" t="shared" si="1"/>
        <v>cycle= Column(String(255))</v>
      </c>
      <c r="D16" s="8" t="str">
        <f ca="1">"# "&amp;OFFSET($A$1,0,ROW(D6)-1)</f>
        <v># 收取周期</v>
      </c>
      <c r="F16" t="str">
        <f ca="1" t="shared" si="2"/>
        <v>varName = '收取周期':</v>
      </c>
      <c r="G16" s="8" t="str">
        <f ca="1">"'"&amp;OFFSET($A$1,0,ROW(G6)-1)&amp;"'"&amp;":"</f>
        <v>'收取周期':</v>
      </c>
      <c r="H16" t="str">
        <f ca="1" t="shared" si="3"/>
        <v>self.cycleVar= StringVar()</v>
      </c>
      <c r="I16" t="str">
        <f ca="1" t="shared" si="4"/>
        <v># 收取周期</v>
      </c>
    </row>
    <row r="17" customFormat="1" spans="1:9">
      <c r="A17" t="str">
        <f ca="1" t="shared" si="0"/>
        <v>beginTime</v>
      </c>
      <c r="B17" t="s">
        <v>42</v>
      </c>
      <c r="C17" s="8" t="str">
        <f ca="1" t="shared" si="1"/>
        <v>beginTime= Column(String(255))</v>
      </c>
      <c r="D17" s="8" t="str">
        <f ca="1">"# "&amp;OFFSET($A$1,0,ROW(D7)-1)</f>
        <v># 开始时间</v>
      </c>
      <c r="F17" t="str">
        <f ca="1" t="shared" si="2"/>
        <v>varName = '开始时间':</v>
      </c>
      <c r="G17" s="8" t="str">
        <f ca="1">"'"&amp;OFFSET($A$1,0,ROW(G7)-1)&amp;"'"&amp;":"</f>
        <v>'开始时间':</v>
      </c>
      <c r="H17" t="str">
        <f ca="1" t="shared" si="3"/>
        <v>self.beginTimeVar= StringVar()</v>
      </c>
      <c r="I17" t="str">
        <f ca="1" t="shared" si="4"/>
        <v># 开始时间</v>
      </c>
    </row>
    <row r="18" customFormat="1" spans="1:9">
      <c r="A18" t="str">
        <f ca="1" t="shared" si="0"/>
        <v>EndTime</v>
      </c>
      <c r="B18" t="s">
        <v>42</v>
      </c>
      <c r="C18" s="8" t="str">
        <f ca="1" t="shared" si="1"/>
        <v>EndTime= Column(String(255))</v>
      </c>
      <c r="D18" s="8" t="str">
        <f ca="1">"# "&amp;OFFSET($A$1,0,ROW(D8)-1)</f>
        <v># 停止时间</v>
      </c>
      <c r="F18" t="str">
        <f ca="1" t="shared" si="2"/>
        <v>varName = '停止时间':</v>
      </c>
      <c r="G18" s="8" t="str">
        <f ca="1">"'"&amp;OFFSET($A$1,0,ROW(G8)-1)&amp;"'"&amp;":"</f>
        <v>'停止时间':</v>
      </c>
      <c r="H18" t="str">
        <f ca="1" t="shared" si="3"/>
        <v>self.EndTimeVar= StringVar()</v>
      </c>
      <c r="I18" t="str">
        <f ca="1" t="shared" si="4"/>
        <v># 停止时间</v>
      </c>
    </row>
    <row r="19" customFormat="1" spans="1:9">
      <c r="A19" t="str">
        <f ca="1" t="shared" si="0"/>
        <v>operator</v>
      </c>
      <c r="B19" t="s">
        <v>42</v>
      </c>
      <c r="C19" s="8" t="str">
        <f ca="1" t="shared" si="1"/>
        <v>operator= Column(String(255))</v>
      </c>
      <c r="D19" s="8" t="str">
        <f ca="1">"# "&amp;OFFSET($A$1,0,ROW(D9)-1)</f>
        <v># 费用添加人</v>
      </c>
      <c r="F19" t="str">
        <f ca="1" t="shared" si="2"/>
        <v>varName = '费用添加人':</v>
      </c>
      <c r="G19" s="8" t="str">
        <f ca="1">"'"&amp;OFFSET($A$1,0,ROW(G9)-1)&amp;"'"&amp;":"</f>
        <v>'费用添加人':</v>
      </c>
      <c r="H19" t="str">
        <f ca="1" t="shared" si="3"/>
        <v>self.operatorVar= StringVar()</v>
      </c>
      <c r="I19" t="str">
        <f ca="1" t="shared" si="4"/>
        <v># 费用添加人</v>
      </c>
    </row>
    <row r="20" customFormat="1" spans="1:9">
      <c r="A20" t="str">
        <f ca="1" t="shared" si="0"/>
        <v>createTime</v>
      </c>
      <c r="B20" t="s">
        <v>42</v>
      </c>
      <c r="C20" s="8" t="str">
        <f ca="1" t="shared" si="1"/>
        <v>createTime= Column(String(255))</v>
      </c>
      <c r="D20" s="8" t="str">
        <f ca="1">"# "&amp;OFFSET($A$1,0,ROW(D10)-1)</f>
        <v># 费用添加时间</v>
      </c>
      <c r="F20" t="str">
        <f ca="1" t="shared" si="2"/>
        <v>varName = '费用添加时间':</v>
      </c>
      <c r="G20" s="8" t="str">
        <f ca="1">"'"&amp;OFFSET($A$1,0,ROW(G10)-1)&amp;"'"&amp;":"</f>
        <v>'费用添加时间':</v>
      </c>
      <c r="H20" t="str">
        <f ca="1" t="shared" si="3"/>
        <v>self.createTimeVar= StringVar()</v>
      </c>
      <c r="I20" t="str">
        <f ca="1" t="shared" si="4"/>
        <v># 费用添加时间</v>
      </c>
    </row>
    <row r="21" customFormat="1" spans="1:9">
      <c r="A21">
        <f ca="1" t="shared" si="0"/>
        <v>0</v>
      </c>
      <c r="B21" t="s">
        <v>42</v>
      </c>
      <c r="C21" s="8" t="str">
        <f ca="1" t="shared" si="1"/>
        <v>0= Column(String(255))</v>
      </c>
      <c r="D21" s="8" t="str">
        <f ca="1">"# "&amp;OFFSET($A$1,0,ROW(D11)-1)</f>
        <v># </v>
      </c>
      <c r="F21" t="str">
        <f ca="1" t="shared" si="2"/>
        <v>varName = '':</v>
      </c>
      <c r="G21" s="8" t="str">
        <f ca="1">"'"&amp;OFFSET($A$1,0,ROW(G11)-1)&amp;"'"&amp;":"</f>
        <v>'':</v>
      </c>
      <c r="H21" t="str">
        <f ca="1" t="shared" si="3"/>
        <v>self.Var= StringVar()</v>
      </c>
      <c r="I21" t="str">
        <f ca="1" t="shared" si="4"/>
        <v># </v>
      </c>
    </row>
  </sheetData>
  <conditionalFormatting sqref="B5:B7">
    <cfRule type="duplicateValues" dxfId="0" priority="1"/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A2" sqref="A2:H6"/>
    </sheetView>
  </sheetViews>
  <sheetFormatPr defaultColWidth="8.88888888888889" defaultRowHeight="13.8"/>
  <cols>
    <col min="2" max="2" width="19" customWidth="1"/>
    <col min="3" max="3" width="29.8888888888889" customWidth="1"/>
    <col min="4" max="5" width="12.5555555555556" customWidth="1"/>
    <col min="6" max="10" width="16.3333333333333" customWidth="1"/>
    <col min="11" max="11" width="10.7777777777778" customWidth="1"/>
  </cols>
  <sheetData>
    <row r="1" s="2" customFormat="1" spans="1:8">
      <c r="A1" s="5" t="s">
        <v>0</v>
      </c>
      <c r="B1" s="5" t="s">
        <v>148</v>
      </c>
      <c r="C1" s="5" t="s">
        <v>149</v>
      </c>
      <c r="D1" s="5" t="s">
        <v>150</v>
      </c>
      <c r="E1" s="5" t="s">
        <v>151</v>
      </c>
      <c r="F1" s="2" t="s">
        <v>152</v>
      </c>
      <c r="G1" s="2" t="s">
        <v>153</v>
      </c>
      <c r="H1" s="2" t="s">
        <v>154</v>
      </c>
    </row>
    <row r="2" spans="1:8">
      <c r="A2">
        <v>1</v>
      </c>
      <c r="B2" t="s">
        <v>155</v>
      </c>
      <c r="C2" t="s">
        <v>156</v>
      </c>
      <c r="D2" t="s">
        <v>157</v>
      </c>
      <c r="E2">
        <v>1022.63</v>
      </c>
      <c r="F2">
        <v>2022</v>
      </c>
      <c r="G2">
        <v>3</v>
      </c>
      <c r="H2">
        <v>1</v>
      </c>
    </row>
    <row r="3" spans="1:8">
      <c r="A3">
        <v>2</v>
      </c>
      <c r="B3" t="s">
        <v>155</v>
      </c>
      <c r="C3" t="s">
        <v>156</v>
      </c>
      <c r="D3" t="s">
        <v>158</v>
      </c>
      <c r="E3">
        <v>2223.3</v>
      </c>
      <c r="F3">
        <v>2022</v>
      </c>
      <c r="G3">
        <v>3</v>
      </c>
      <c r="H3">
        <v>2</v>
      </c>
    </row>
    <row r="4" spans="1:8">
      <c r="A4">
        <v>3</v>
      </c>
      <c r="B4" t="s">
        <v>159</v>
      </c>
      <c r="C4" t="s">
        <v>160</v>
      </c>
      <c r="D4" t="s">
        <v>161</v>
      </c>
      <c r="E4">
        <v>1155.33</v>
      </c>
      <c r="F4">
        <v>2022</v>
      </c>
      <c r="G4">
        <v>3</v>
      </c>
      <c r="H4">
        <v>4</v>
      </c>
    </row>
    <row r="5" spans="1:8">
      <c r="A5">
        <v>4</v>
      </c>
      <c r="B5" t="s">
        <v>159</v>
      </c>
      <c r="C5" t="s">
        <v>160</v>
      </c>
      <c r="D5" t="s">
        <v>157</v>
      </c>
      <c r="E5">
        <v>226.3</v>
      </c>
      <c r="F5">
        <v>2022</v>
      </c>
      <c r="G5">
        <v>3</v>
      </c>
      <c r="H5">
        <v>5</v>
      </c>
    </row>
    <row r="6" spans="1:8">
      <c r="A6">
        <v>5</v>
      </c>
      <c r="B6" t="s">
        <v>159</v>
      </c>
      <c r="C6" t="s">
        <v>160</v>
      </c>
      <c r="D6" t="s">
        <v>158</v>
      </c>
      <c r="E6">
        <v>253.3</v>
      </c>
      <c r="F6">
        <v>2022</v>
      </c>
      <c r="G6">
        <v>3</v>
      </c>
      <c r="H6">
        <v>6</v>
      </c>
    </row>
    <row r="8" s="3" customFormat="1" spans="1:8">
      <c r="A8" s="3" t="s">
        <v>25</v>
      </c>
      <c r="B8" s="3" t="s">
        <v>162</v>
      </c>
      <c r="C8" s="3" t="s">
        <v>27</v>
      </c>
      <c r="D8" s="3" t="s">
        <v>163</v>
      </c>
      <c r="E8" s="3" t="s">
        <v>164</v>
      </c>
      <c r="F8" s="3" t="s">
        <v>165</v>
      </c>
      <c r="G8" s="3" t="s">
        <v>166</v>
      </c>
      <c r="H8" s="3" t="s">
        <v>167</v>
      </c>
    </row>
    <row r="10" s="4" customFormat="1" ht="14.4" spans="2:13">
      <c r="B10" s="18" t="s">
        <v>37</v>
      </c>
      <c r="C10" s="19" t="s">
        <v>168</v>
      </c>
      <c r="F10" s="7" t="s">
        <v>47</v>
      </c>
      <c r="G10" s="7"/>
      <c r="H10" s="7"/>
      <c r="J10" s="11" t="s">
        <v>48</v>
      </c>
      <c r="M10" s="11" t="s">
        <v>49</v>
      </c>
    </row>
    <row r="11" customFormat="1" spans="1:13">
      <c r="A11" t="str">
        <f ca="1" t="shared" ref="A11:A22" si="0">OFFSET($A$8,0,ROW(A1)-1)</f>
        <v>id</v>
      </c>
      <c r="B11" t="s">
        <v>40</v>
      </c>
      <c r="C11" s="8" t="str">
        <f ca="1" t="shared" ref="C11:C22" si="1">A11&amp;"="&amp;" Column("&amp;B11&amp;")"</f>
        <v>id= Column(Integer, primary_key=True)</v>
      </c>
      <c r="D11" s="8" t="str">
        <f ca="1">"# "&amp;OFFSET($A$1,0,ROW(D1)-1)</f>
        <v># 序号</v>
      </c>
      <c r="F11" t="str">
        <f ca="1" t="shared" ref="F11:F18" si="2">"varName = "&amp;G11</f>
        <v>varName = '序号':</v>
      </c>
      <c r="G11" s="8" t="str">
        <f ca="1">"'"&amp;OFFSET($A$1,0,ROW(G1)-1)&amp;"'"&amp;":"</f>
        <v>'序号':</v>
      </c>
      <c r="H11" t="str">
        <f ca="1" t="shared" ref="H11:H18" si="3">"self."&amp;OFFSET($A$8,0,ROW(H1)-1)&amp;"Var"&amp;"= StringVar()"</f>
        <v>self.idVar= StringVar()</v>
      </c>
      <c r="I11" t="str">
        <f ca="1" t="shared" ref="I11:I18" si="4">D11</f>
        <v># 序号</v>
      </c>
      <c r="J11" t="str">
        <f ca="1">"collectDict["&amp;"'"&amp;OFFSET($A$1,0,ROW(G1)-1)&amp;"'"&amp;"]=chaxun."&amp;A11</f>
        <v>collectDict['序号']=chaxun.id</v>
      </c>
      <c r="K11" t="s">
        <v>50</v>
      </c>
      <c r="L11" t="s">
        <v>51</v>
      </c>
      <c r="M11" t="str">
        <f ca="1">A11&amp;"="&amp;"self.dataDict["&amp;"'"&amp;OFFSET($A$1,0,ROW(G1)-1)&amp;"'"&amp;"].get()"&amp;","</f>
        <v>id=self.dataDict['序号'].get(),</v>
      </c>
    </row>
    <row r="12" customFormat="1" spans="1:13">
      <c r="A12" t="str">
        <f ca="1" t="shared" si="0"/>
        <v>meterId</v>
      </c>
      <c r="B12" t="s">
        <v>41</v>
      </c>
      <c r="C12" s="8" t="str">
        <f ca="1" t="shared" si="1"/>
        <v>meterId= Column(String(255), unique=True)</v>
      </c>
      <c r="D12" s="8" t="str">
        <f ca="1">"# "&amp;OFFSET($A$1,0,ROW(D2)-1)</f>
        <v># 仪表号</v>
      </c>
      <c r="F12" t="str">
        <f ca="1" t="shared" si="2"/>
        <v>varName = '仪表号':</v>
      </c>
      <c r="G12" s="8" t="str">
        <f ca="1">"'"&amp;OFFSET($A$1,0,ROW(G2)-1)&amp;"'"&amp;":"</f>
        <v>'仪表号':</v>
      </c>
      <c r="H12" t="str">
        <f ca="1" t="shared" si="3"/>
        <v>self.meterIdVar= StringVar()</v>
      </c>
      <c r="I12" t="str">
        <f ca="1" t="shared" si="4"/>
        <v># 仪表号</v>
      </c>
      <c r="J12" t="str">
        <f ca="1">"collectDict["&amp;"'"&amp;OFFSET($A$1,0,ROW(G2)-1)&amp;"'"&amp;"]=chaxun."&amp;A12</f>
        <v>collectDict['仪表号']=chaxun.meterId</v>
      </c>
      <c r="K12" t="s">
        <v>50</v>
      </c>
      <c r="L12" t="s">
        <v>51</v>
      </c>
      <c r="M12" t="str">
        <f ca="1">A12&amp;"="&amp;"self.dataDict["&amp;"'"&amp;OFFSET($A$1,0,ROW(G2)-1)&amp;"'"&amp;"].get()"&amp;","</f>
        <v>meterId=self.dataDict['仪表号'].get(),</v>
      </c>
    </row>
    <row r="13" customFormat="1" spans="1:13">
      <c r="A13" t="str">
        <f ca="1" t="shared" si="0"/>
        <v>name</v>
      </c>
      <c r="B13" t="s">
        <v>42</v>
      </c>
      <c r="C13" s="8" t="str">
        <f ca="1" t="shared" si="1"/>
        <v>name= Column(String(255))</v>
      </c>
      <c r="D13" s="8" t="str">
        <f ca="1">"# "&amp;OFFSET($A$1,0,ROW(D3)-1)</f>
        <v># 仪表名称</v>
      </c>
      <c r="F13" t="str">
        <f ca="1" t="shared" si="2"/>
        <v>varName = '仪表名称':</v>
      </c>
      <c r="G13" s="8" t="str">
        <f ca="1">"'"&amp;OFFSET($A$1,0,ROW(G3)-1)&amp;"'"&amp;":"</f>
        <v>'仪表名称':</v>
      </c>
      <c r="H13" t="str">
        <f ca="1" t="shared" si="3"/>
        <v>self.nameVar= StringVar()</v>
      </c>
      <c r="I13" t="str">
        <f ca="1" t="shared" si="4"/>
        <v># 仪表名称</v>
      </c>
      <c r="J13" t="str">
        <f ca="1">"collectDict["&amp;"'"&amp;OFFSET($A$1,0,ROW(G3)-1)&amp;"'"&amp;"]=chaxun."&amp;A13</f>
        <v>collectDict['仪表名称']=chaxun.name</v>
      </c>
      <c r="K13" t="s">
        <v>50</v>
      </c>
      <c r="L13" t="s">
        <v>51</v>
      </c>
      <c r="M13" t="str">
        <f ca="1">A13&amp;"="&amp;"self.dataDict["&amp;"'"&amp;OFFSET($A$1,0,ROW(G3)-1)&amp;"'"&amp;"].get()"&amp;","</f>
        <v>name=self.dataDict['仪表名称'].get(),</v>
      </c>
    </row>
    <row r="14" customFormat="1" spans="1:13">
      <c r="A14" t="str">
        <f ca="1" t="shared" si="0"/>
        <v>recordTime</v>
      </c>
      <c r="B14" t="s">
        <v>42</v>
      </c>
      <c r="C14" s="8" t="str">
        <f ca="1" t="shared" si="1"/>
        <v>recordTime= Column(String(255))</v>
      </c>
      <c r="D14" s="8" t="str">
        <f ca="1">"# "&amp;OFFSET($A$1,0,ROW(D4)-1)</f>
        <v># 抄表日期</v>
      </c>
      <c r="F14" t="str">
        <f ca="1" t="shared" si="2"/>
        <v>varName = '抄表日期':</v>
      </c>
      <c r="G14" s="8" t="str">
        <f ca="1">"'"&amp;OFFSET($A$1,0,ROW(G4)-1)&amp;"'"&amp;":"</f>
        <v>'抄表日期':</v>
      </c>
      <c r="H14" t="str">
        <f ca="1" t="shared" si="3"/>
        <v>self.recordTimeVar= StringVar()</v>
      </c>
      <c r="I14" t="str">
        <f ca="1" t="shared" si="4"/>
        <v># 抄表日期</v>
      </c>
      <c r="J14" t="str">
        <f ca="1">"collectDict["&amp;"'"&amp;OFFSET($A$1,0,ROW(G4)-1)&amp;"'"&amp;"]=chaxun."&amp;A14</f>
        <v>collectDict['抄表日期']=chaxun.recordTime</v>
      </c>
      <c r="K14" t="s">
        <v>50</v>
      </c>
      <c r="L14" t="s">
        <v>51</v>
      </c>
      <c r="M14" t="str">
        <f ca="1">A14&amp;"="&amp;"self.dataDict["&amp;"'"&amp;OFFSET($A$1,0,ROW(G4)-1)&amp;"'"&amp;"].get()"&amp;","</f>
        <v>recordTime=self.dataDict['抄表日期'].get(),</v>
      </c>
    </row>
    <row r="15" customFormat="1" spans="1:13">
      <c r="A15" t="str">
        <f ca="1" t="shared" si="0"/>
        <v>value</v>
      </c>
      <c r="B15" t="s">
        <v>42</v>
      </c>
      <c r="C15" s="8" t="str">
        <f ca="1" t="shared" si="1"/>
        <v>value= Column(String(255))</v>
      </c>
      <c r="D15" s="8" t="str">
        <f ca="1">"# "&amp;OFFSET($A$1,0,ROW(D5)-1)</f>
        <v># 抄表数据</v>
      </c>
      <c r="F15" t="str">
        <f ca="1" t="shared" si="2"/>
        <v>varName = '抄表数据':</v>
      </c>
      <c r="G15" s="8" t="str">
        <f ca="1">"'"&amp;OFFSET($A$1,0,ROW(G5)-1)&amp;"'"&amp;":"</f>
        <v>'抄表数据':</v>
      </c>
      <c r="H15" t="str">
        <f ca="1" t="shared" si="3"/>
        <v>self.valueVar= StringVar()</v>
      </c>
      <c r="I15" t="str">
        <f ca="1" t="shared" si="4"/>
        <v># 抄表数据</v>
      </c>
      <c r="J15" t="str">
        <f ca="1">"collectDict["&amp;"'"&amp;OFFSET($A$1,0,ROW(G5)-1)&amp;"'"&amp;"]=chaxun."&amp;A15</f>
        <v>collectDict['抄表数据']=chaxun.value</v>
      </c>
      <c r="K15" t="s">
        <v>50</v>
      </c>
      <c r="L15" t="s">
        <v>51</v>
      </c>
      <c r="M15" t="str">
        <f ca="1">A15&amp;"="&amp;"self.dataDict["&amp;"'"&amp;OFFSET($A$1,0,ROW(G5)-1)&amp;"'"&amp;"].get()"&amp;","</f>
        <v>value=self.dataDict['抄表数据'].get(),</v>
      </c>
    </row>
    <row r="16" customFormat="1" spans="1:13">
      <c r="A16" t="str">
        <f ca="1" t="shared" si="0"/>
        <v>year</v>
      </c>
      <c r="B16" t="s">
        <v>42</v>
      </c>
      <c r="C16" s="8" t="str">
        <f ca="1" t="shared" si="1"/>
        <v>year= Column(String(255))</v>
      </c>
      <c r="D16" s="8" t="str">
        <f ca="1">"# "&amp;OFFSET($A$1,0,ROW(D6)-1)</f>
        <v># 归属年份</v>
      </c>
      <c r="F16" t="str">
        <f ca="1" t="shared" si="2"/>
        <v>varName = '归属年份':</v>
      </c>
      <c r="G16" s="8" t="str">
        <f ca="1">"'"&amp;OFFSET($A$1,0,ROW(G6)-1)&amp;"'"&amp;":"</f>
        <v>'归属年份':</v>
      </c>
      <c r="H16" t="str">
        <f ca="1" t="shared" si="3"/>
        <v>self.yearVar= StringVar()</v>
      </c>
      <c r="I16" t="str">
        <f ca="1" t="shared" si="4"/>
        <v># 归属年份</v>
      </c>
      <c r="J16" t="str">
        <f ca="1">"collectDict["&amp;"'"&amp;OFFSET($A$1,0,ROW(G6)-1)&amp;"'"&amp;"]=chaxun."&amp;A16</f>
        <v>collectDict['归属年份']=chaxun.year</v>
      </c>
      <c r="K16" t="s">
        <v>50</v>
      </c>
      <c r="L16" t="s">
        <v>51</v>
      </c>
      <c r="M16" t="str">
        <f ca="1">A16&amp;"="&amp;"self.dataDict["&amp;"'"&amp;OFFSET($A$1,0,ROW(G6)-1)&amp;"'"&amp;"].get()"&amp;","</f>
        <v>year=self.dataDict['归属年份'].get(),</v>
      </c>
    </row>
    <row r="17" customFormat="1" spans="1:13">
      <c r="A17" t="str">
        <f ca="1" t="shared" si="0"/>
        <v>month</v>
      </c>
      <c r="B17" t="s">
        <v>42</v>
      </c>
      <c r="C17" s="8" t="str">
        <f ca="1" t="shared" si="1"/>
        <v>month= Column(String(255))</v>
      </c>
      <c r="D17" s="8" t="str">
        <f ca="1">"# "&amp;OFFSET($A$1,0,ROW(D7)-1)</f>
        <v># 归属月份</v>
      </c>
      <c r="F17" t="str">
        <f ca="1" t="shared" si="2"/>
        <v>varName = '归属月份':</v>
      </c>
      <c r="G17" s="8" t="str">
        <f ca="1">"'"&amp;OFFSET($A$1,0,ROW(G7)-1)&amp;"'"&amp;":"</f>
        <v>'归属月份':</v>
      </c>
      <c r="H17" t="str">
        <f ca="1" t="shared" si="3"/>
        <v>self.monthVar= StringVar()</v>
      </c>
      <c r="I17" t="str">
        <f ca="1" t="shared" si="4"/>
        <v># 归属月份</v>
      </c>
      <c r="J17" t="str">
        <f ca="1">"collectDict["&amp;"'"&amp;OFFSET($A$1,0,ROW(G7)-1)&amp;"'"&amp;"]=chaxun."&amp;A17</f>
        <v>collectDict['归属月份']=chaxun.month</v>
      </c>
      <c r="K17" t="s">
        <v>50</v>
      </c>
      <c r="L17" t="s">
        <v>51</v>
      </c>
      <c r="M17" t="str">
        <f ca="1">A17&amp;"="&amp;"self.dataDict["&amp;"'"&amp;OFFSET($A$1,0,ROW(G7)-1)&amp;"'"&amp;"].get()"&amp;","</f>
        <v>month=self.dataDict['归属月份'].get(),</v>
      </c>
    </row>
    <row r="18" customFormat="1" spans="1:13">
      <c r="A18" t="str">
        <f ca="1" t="shared" si="0"/>
        <v>sortId</v>
      </c>
      <c r="B18" t="s">
        <v>42</v>
      </c>
      <c r="C18" s="8" t="str">
        <f ca="1" t="shared" si="1"/>
        <v>sortId= Column(String(255))</v>
      </c>
      <c r="D18" s="8" t="str">
        <f ca="1">"# "&amp;OFFSET($A$1,0,ROW(D8)-1)</f>
        <v># 排序号</v>
      </c>
      <c r="F18" t="str">
        <f ca="1" t="shared" si="2"/>
        <v>varName = '排序号':</v>
      </c>
      <c r="G18" s="8" t="str">
        <f ca="1">"'"&amp;OFFSET($A$1,0,ROW(G8)-1)&amp;"'"&amp;":"</f>
        <v>'排序号':</v>
      </c>
      <c r="H18" t="str">
        <f ca="1" t="shared" si="3"/>
        <v>self.sortIdVar= StringVar()</v>
      </c>
      <c r="I18" t="str">
        <f ca="1" t="shared" si="4"/>
        <v># 排序号</v>
      </c>
      <c r="J18" t="str">
        <f ca="1">"collectDict["&amp;"'"&amp;OFFSET($A$1,0,ROW(G8)-1)&amp;"'"&amp;"]=chaxun."&amp;A18</f>
        <v>collectDict['排序号']=chaxun.sortId</v>
      </c>
      <c r="K18" t="s">
        <v>50</v>
      </c>
      <c r="L18" t="s">
        <v>51</v>
      </c>
      <c r="M18" t="str">
        <f ca="1">A18&amp;"="&amp;"self.dataDict["&amp;"'"&amp;OFFSET($A$1,0,ROW(G8)-1)&amp;"'"&amp;"].get()"&amp;","</f>
        <v>sortId=self.dataDict['排序号'].get(),</v>
      </c>
    </row>
    <row r="19" customFormat="1" spans="1:7">
      <c r="A19">
        <f ca="1" t="shared" si="0"/>
        <v>0</v>
      </c>
      <c r="B19" t="s">
        <v>42</v>
      </c>
      <c r="C19" s="8" t="str">
        <f ca="1" t="shared" si="1"/>
        <v>0= Column(String(255))</v>
      </c>
      <c r="D19" s="8" t="str">
        <f ca="1">"# "&amp;OFFSET($A$1,0,ROW(D9)-1)</f>
        <v># </v>
      </c>
      <c r="G19" s="8"/>
    </row>
  </sheetData>
  <mergeCells count="1">
    <mergeCell ref="F10:H10"/>
  </mergeCells>
  <conditionalFormatting sqref="B7">
    <cfRule type="duplicateValues" dxfId="0" priority="1"/>
  </conditionalFormatting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I22" sqref="I22"/>
    </sheetView>
  </sheetViews>
  <sheetFormatPr defaultColWidth="8.88888888888889" defaultRowHeight="13.8"/>
  <cols>
    <col min="2" max="2" width="27.4444444444444" customWidth="1"/>
    <col min="3" max="3" width="29.8888888888889" customWidth="1"/>
    <col min="4" max="5" width="12.5555555555556" customWidth="1"/>
    <col min="6" max="7" width="16.3333333333333" customWidth="1"/>
    <col min="8" max="8" width="26.4444444444444" customWidth="1"/>
    <col min="9" max="10" width="16.3333333333333" customWidth="1"/>
    <col min="11" max="11" width="10.7777777777778" customWidth="1"/>
  </cols>
  <sheetData>
    <row r="1" s="2" customFormat="1" spans="1:5">
      <c r="A1" s="5" t="s">
        <v>169</v>
      </c>
      <c r="B1" s="5" t="s">
        <v>170</v>
      </c>
      <c r="C1" s="5" t="s">
        <v>171</v>
      </c>
      <c r="D1" s="5" t="s">
        <v>172</v>
      </c>
      <c r="E1" s="2" t="s">
        <v>173</v>
      </c>
    </row>
    <row r="2" spans="1:4">
      <c r="A2" t="s">
        <v>11</v>
      </c>
      <c r="B2" t="s">
        <v>160</v>
      </c>
      <c r="C2">
        <v>20220101</v>
      </c>
      <c r="D2" t="s">
        <v>174</v>
      </c>
    </row>
    <row r="3" spans="1:4">
      <c r="A3" t="s">
        <v>16</v>
      </c>
      <c r="B3" t="s">
        <v>160</v>
      </c>
      <c r="C3">
        <v>20221005</v>
      </c>
      <c r="D3" t="s">
        <v>174</v>
      </c>
    </row>
    <row r="4" spans="1:4">
      <c r="A4" t="s">
        <v>20</v>
      </c>
      <c r="B4" t="s">
        <v>156</v>
      </c>
      <c r="C4">
        <v>20221022</v>
      </c>
      <c r="D4" t="s">
        <v>175</v>
      </c>
    </row>
    <row r="5" spans="1:4">
      <c r="A5" t="s">
        <v>176</v>
      </c>
      <c r="B5" t="s">
        <v>156</v>
      </c>
      <c r="C5">
        <v>20221023</v>
      </c>
      <c r="D5" t="s">
        <v>174</v>
      </c>
    </row>
    <row r="8" s="3" customFormat="1" spans="1:5">
      <c r="A8" s="3" t="s">
        <v>162</v>
      </c>
      <c r="B8" s="3" t="s">
        <v>27</v>
      </c>
      <c r="C8" s="3" t="s">
        <v>177</v>
      </c>
      <c r="D8" s="3" t="s">
        <v>113</v>
      </c>
      <c r="E8" s="3" t="s">
        <v>104</v>
      </c>
    </row>
    <row r="10" s="4" customFormat="1" ht="14.4" spans="1:13">
      <c r="A10" s="12"/>
      <c r="B10" s="13" t="s">
        <v>36</v>
      </c>
      <c r="C10" s="14" t="s">
        <v>37</v>
      </c>
      <c r="D10" s="15" t="s">
        <v>38</v>
      </c>
      <c r="F10" s="7" t="s">
        <v>47</v>
      </c>
      <c r="G10" s="7"/>
      <c r="H10" s="7"/>
      <c r="J10" s="11" t="s">
        <v>48</v>
      </c>
      <c r="L10" s="16"/>
      <c r="M10" s="11" t="s">
        <v>49</v>
      </c>
    </row>
    <row r="11" customFormat="1" spans="1:14">
      <c r="A11" t="str">
        <f ca="1" t="shared" ref="A11:A16" si="0">OFFSET($A$8,0,ROW(A1)-1)</f>
        <v>meterId</v>
      </c>
      <c r="B11" t="s">
        <v>178</v>
      </c>
      <c r="C11" s="8" t="str">
        <f ca="1" t="shared" ref="C11:C16" si="1">A11&amp;"="&amp;" Column("&amp;B11&amp;")"</f>
        <v>meterId= Column(String(255), primary_key=True)</v>
      </c>
      <c r="D11" s="8" t="str">
        <f ca="1">"# "&amp;OFFSET($A$1,0,ROW(D1)-1)</f>
        <v># 表号</v>
      </c>
      <c r="F11" t="str">
        <f ca="1" t="shared" ref="F11:F16" si="2">"varName = "&amp;G11</f>
        <v>varName = '表号':</v>
      </c>
      <c r="G11" s="8" t="str">
        <f ca="1">"'"&amp;OFFSET($A$1,0,ROW(G1)-1)&amp;"'"&amp;":"</f>
        <v>'表号':</v>
      </c>
      <c r="H11" t="str">
        <f ca="1" t="shared" ref="H11:H16" si="3">"self."&amp;OFFSET($A$8,0,ROW(H1)-1)&amp;"Var"&amp;"= StringVar()"</f>
        <v>self.meterIdVar= StringVar()</v>
      </c>
      <c r="I11" t="str">
        <f ca="1" t="shared" ref="I11:I16" si="4">D11</f>
        <v># 表号</v>
      </c>
      <c r="J11" t="str">
        <f ca="1">"collectDict["&amp;"'"&amp;OFFSET($A$1,0,ROW(G1)-1)&amp;"'"&amp;"]=chaxun."&amp;A11</f>
        <v>collectDict['表号']=chaxun.meterId</v>
      </c>
      <c r="K11" t="s">
        <v>50</v>
      </c>
      <c r="L11" s="17" t="s">
        <v>51</v>
      </c>
      <c r="M11" t="str">
        <f ca="1">A11&amp;"="&amp;"self.dataDict["&amp;"'"&amp;OFFSET($A$1,0,ROW(G1)-1)&amp;"'"&amp;"].get()"</f>
        <v>meterId=self.dataDict['表号'].get()</v>
      </c>
      <c r="N11" t="s">
        <v>50</v>
      </c>
    </row>
    <row r="12" customFormat="1" spans="1:14">
      <c r="A12" t="str">
        <f ca="1" t="shared" si="0"/>
        <v>name</v>
      </c>
      <c r="B12" t="s">
        <v>41</v>
      </c>
      <c r="C12" s="8" t="str">
        <f ca="1" t="shared" si="1"/>
        <v>name= Column(String(255), unique=True)</v>
      </c>
      <c r="D12" s="8" t="str">
        <f ca="1">"# "&amp;OFFSET($A$1,0,ROW(D2)-1)</f>
        <v># 表名</v>
      </c>
      <c r="F12" t="str">
        <f ca="1" t="shared" si="2"/>
        <v>varName = '表名':</v>
      </c>
      <c r="G12" s="8" t="str">
        <f ca="1">"'"&amp;OFFSET($A$1,0,ROW(G2)-1)&amp;"'"&amp;":"</f>
        <v>'表名':</v>
      </c>
      <c r="H12" t="str">
        <f ca="1" t="shared" si="3"/>
        <v>self.nameVar= StringVar()</v>
      </c>
      <c r="I12" t="str">
        <f ca="1" t="shared" si="4"/>
        <v># 表名</v>
      </c>
      <c r="J12" t="str">
        <f ca="1">"collectDict["&amp;"'"&amp;OFFSET($A$1,0,ROW(G2)-1)&amp;"'"&amp;"]=chaxun."&amp;A12</f>
        <v>collectDict['表名']=chaxun.name</v>
      </c>
      <c r="K12" t="s">
        <v>50</v>
      </c>
      <c r="L12" s="17" t="s">
        <v>51</v>
      </c>
      <c r="M12" t="str">
        <f ca="1">A12&amp;"="&amp;"self.dataDict["&amp;"'"&amp;OFFSET($A$1,0,ROW(G2)-1)&amp;"'"&amp;"].get()"</f>
        <v>name=self.dataDict['表名'].get()</v>
      </c>
      <c r="N12" t="s">
        <v>50</v>
      </c>
    </row>
    <row r="13" customFormat="1" spans="1:14">
      <c r="A13" t="str">
        <f ca="1" t="shared" si="0"/>
        <v>serialNo</v>
      </c>
      <c r="B13" t="s">
        <v>42</v>
      </c>
      <c r="C13" s="8" t="str">
        <f ca="1" t="shared" si="1"/>
        <v>serialNo= Column(String(255))</v>
      </c>
      <c r="D13" s="8" t="str">
        <f ca="1">"# "&amp;OFFSET($A$1,0,ROW(D3)-1)</f>
        <v># 出厂编号</v>
      </c>
      <c r="F13" t="str">
        <f ca="1" t="shared" si="2"/>
        <v>varName = '出厂编号':</v>
      </c>
      <c r="G13" s="8" t="str">
        <f ca="1">"'"&amp;OFFSET($A$1,0,ROW(G3)-1)&amp;"'"&amp;":"</f>
        <v>'出厂编号':</v>
      </c>
      <c r="H13" t="str">
        <f ca="1" t="shared" si="3"/>
        <v>self.serialNoVar= StringVar()</v>
      </c>
      <c r="I13" t="str">
        <f ca="1" t="shared" si="4"/>
        <v># 出厂编号</v>
      </c>
      <c r="J13" t="str">
        <f ca="1">"collectDict["&amp;"'"&amp;OFFSET($A$1,0,ROW(G3)-1)&amp;"'"&amp;"]=chaxun."&amp;A13</f>
        <v>collectDict['出厂编号']=chaxun.serialNo</v>
      </c>
      <c r="K13" t="s">
        <v>50</v>
      </c>
      <c r="L13" s="17" t="s">
        <v>51</v>
      </c>
      <c r="M13" t="str">
        <f ca="1">A13&amp;"="&amp;"self.dataDict["&amp;"'"&amp;OFFSET($A$1,0,ROW(G3)-1)&amp;"'"&amp;"].get()"</f>
        <v>serialNo=self.dataDict['出厂编号'].get()</v>
      </c>
      <c r="N13" t="s">
        <v>50</v>
      </c>
    </row>
    <row r="14" customFormat="1" spans="1:14">
      <c r="A14" t="str">
        <f ca="1" t="shared" si="0"/>
        <v>status</v>
      </c>
      <c r="B14" t="s">
        <v>42</v>
      </c>
      <c r="C14" s="8" t="str">
        <f ca="1" t="shared" si="1"/>
        <v>status= Column(String(255))</v>
      </c>
      <c r="D14" s="8" t="str">
        <f ca="1">"# "&amp;OFFSET($A$1,0,ROW(D4)-1)</f>
        <v># 状态</v>
      </c>
      <c r="F14" t="str">
        <f ca="1" t="shared" si="2"/>
        <v>varName = '状态':</v>
      </c>
      <c r="G14" s="8" t="str">
        <f ca="1">"'"&amp;OFFSET($A$1,0,ROW(G4)-1)&amp;"'"&amp;":"</f>
        <v>'状态':</v>
      </c>
      <c r="H14" t="str">
        <f ca="1" t="shared" si="3"/>
        <v>self.statusVar= StringVar()</v>
      </c>
      <c r="I14" t="str">
        <f ca="1" t="shared" si="4"/>
        <v># 状态</v>
      </c>
      <c r="J14" t="str">
        <f ca="1">"collectDict["&amp;"'"&amp;OFFSET($A$1,0,ROW(G4)-1)&amp;"'"&amp;"]=chaxun."&amp;A14</f>
        <v>collectDict['状态']=chaxun.status</v>
      </c>
      <c r="K14" t="s">
        <v>50</v>
      </c>
      <c r="L14" s="17" t="s">
        <v>51</v>
      </c>
      <c r="M14" t="str">
        <f ca="1">A14&amp;"="&amp;"self.dataDict["&amp;"'"&amp;OFFSET($A$1,0,ROW(G4)-1)&amp;"'"&amp;"].get()"</f>
        <v>status=self.dataDict['状态'].get()</v>
      </c>
      <c r="N14" t="s">
        <v>50</v>
      </c>
    </row>
    <row r="15" customFormat="1" spans="1:14">
      <c r="A15" t="str">
        <f ca="1" t="shared" si="0"/>
        <v>roomId</v>
      </c>
      <c r="B15" t="s">
        <v>120</v>
      </c>
      <c r="C15" s="8" t="str">
        <f ca="1" t="shared" si="1"/>
        <v>roomId= Column(Integer, ForeignKey(rooms.id))</v>
      </c>
      <c r="D15" s="8" t="str">
        <f ca="1">"# "&amp;OFFSET($A$1,0,ROW(D5)-1)</f>
        <v># 对应房间</v>
      </c>
      <c r="F15" t="str">
        <f ca="1" t="shared" si="2"/>
        <v>varName = '对应房间':</v>
      </c>
      <c r="G15" s="8" t="str">
        <f ca="1">"'"&amp;OFFSET($A$1,0,ROW(G5)-1)&amp;"'"&amp;":"</f>
        <v>'对应房间':</v>
      </c>
      <c r="H15" t="str">
        <f ca="1" t="shared" si="3"/>
        <v>self.roomIdVar= StringVar()</v>
      </c>
      <c r="I15" t="str">
        <f ca="1" t="shared" si="4"/>
        <v># 对应房间</v>
      </c>
      <c r="J15" t="str">
        <f ca="1">"collectDict["&amp;"'"&amp;OFFSET($A$1,0,ROW(G5)-1)&amp;"'"&amp;"]=chaxun."&amp;A15</f>
        <v>collectDict['对应房间']=chaxun.roomId</v>
      </c>
      <c r="K15" t="s">
        <v>50</v>
      </c>
      <c r="L15" s="17" t="s">
        <v>51</v>
      </c>
      <c r="M15" t="str">
        <f ca="1">A15&amp;"="&amp;"self.dataDict["&amp;"'"&amp;OFFSET($A$1,0,ROW(G5)-1)&amp;"'"&amp;"].get()"</f>
        <v>roomId=self.dataDict['对应房间'].get()</v>
      </c>
      <c r="N15" t="s">
        <v>50</v>
      </c>
    </row>
    <row r="16" spans="1:11">
      <c r="A16">
        <f ca="1" t="shared" si="0"/>
        <v>0</v>
      </c>
      <c r="B16" t="s">
        <v>42</v>
      </c>
      <c r="C16" s="8" t="str">
        <f ca="1" t="shared" si="1"/>
        <v>0= Column(String(255))</v>
      </c>
      <c r="D16" s="8" t="str">
        <f ca="1">"# "&amp;OFFSET($A$1,0,ROW(D6)-1)</f>
        <v># </v>
      </c>
      <c r="F16" t="str">
        <f ca="1" t="shared" si="2"/>
        <v>varName = '':</v>
      </c>
      <c r="G16" s="8" t="str">
        <f ca="1">"'"&amp;OFFSET($A$1,0,ROW(G6)-1)&amp;"'"&amp;":"</f>
        <v>'':</v>
      </c>
      <c r="H16" t="str">
        <f ca="1" t="shared" si="3"/>
        <v>self.Var= StringVar()</v>
      </c>
      <c r="I16" t="str">
        <f ca="1" t="shared" si="4"/>
        <v># </v>
      </c>
      <c r="J16" t="str">
        <f ca="1">"collectDict["&amp;"'"&amp;OFFSET($A$1,0,ROW(G6)-1)&amp;"'"&amp;"]=chaxun."&amp;A16</f>
        <v>collectDict['']=chaxun.0</v>
      </c>
      <c r="K16" t="s">
        <v>50</v>
      </c>
    </row>
    <row r="19" ht="41.4" spans="1:10">
      <c r="A19" t="s">
        <v>179</v>
      </c>
      <c r="B19" s="9" t="s">
        <v>180</v>
      </c>
      <c r="C19" t="str">
        <f>A19&amp;"="&amp;B19</f>
        <v>room=relationship('rooms', backref='meter', uselist=False)
</v>
      </c>
      <c r="J19" t="str">
        <f ca="1">"collectDict["&amp;"'"&amp;OFFSET($A$1,0,ROW(G9)-1)&amp;"'"&amp;"]=chaxun."&amp;A19</f>
        <v>collectDict['']=chaxun.room</v>
      </c>
    </row>
  </sheetData>
  <mergeCells count="1">
    <mergeCell ref="F10:H10"/>
  </mergeCells>
  <conditionalFormatting sqref="B6:B7">
    <cfRule type="duplicateValues" dxfId="0" priority="1"/>
  </conditionalFormatting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opLeftCell="A7" workbookViewId="0">
      <selection activeCell="J11" sqref="J11:J30"/>
    </sheetView>
  </sheetViews>
  <sheetFormatPr defaultColWidth="8.88888888888889" defaultRowHeight="13.8"/>
  <cols>
    <col min="2" max="2" width="11.2222222222222" customWidth="1"/>
    <col min="3" max="3" width="11.5555555555556" customWidth="1"/>
    <col min="4" max="5" width="12.5555555555556" customWidth="1"/>
    <col min="6" max="10" width="16.3333333333333" customWidth="1"/>
    <col min="11" max="11" width="10.7777777777778" customWidth="1"/>
    <col min="14" max="14" width="10.7777777777778" customWidth="1"/>
    <col min="15" max="18" width="9.55555555555556" customWidth="1"/>
  </cols>
  <sheetData>
    <row r="1" s="2" customFormat="1" spans="1:20">
      <c r="A1" s="5" t="s">
        <v>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2" t="s">
        <v>122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5" t="s">
        <v>191</v>
      </c>
      <c r="N1" s="5" t="s">
        <v>192</v>
      </c>
      <c r="O1" s="5" t="s">
        <v>193</v>
      </c>
      <c r="P1" s="5" t="s">
        <v>194</v>
      </c>
      <c r="Q1" s="5" t="s">
        <v>195</v>
      </c>
      <c r="R1" s="5" t="s">
        <v>196</v>
      </c>
      <c r="S1" s="5" t="s">
        <v>197</v>
      </c>
      <c r="T1" s="5" t="s">
        <v>92</v>
      </c>
    </row>
    <row r="2" spans="1:19">
      <c r="A2">
        <v>1</v>
      </c>
      <c r="B2">
        <v>10101</v>
      </c>
      <c r="C2">
        <v>3</v>
      </c>
      <c r="E2" s="22" t="s">
        <v>93</v>
      </c>
      <c r="F2" t="s">
        <v>198</v>
      </c>
      <c r="G2" t="s">
        <v>199</v>
      </c>
      <c r="H2" t="s">
        <v>200</v>
      </c>
      <c r="I2" t="s">
        <v>201</v>
      </c>
      <c r="J2">
        <v>1</v>
      </c>
      <c r="K2">
        <v>1000</v>
      </c>
      <c r="L2">
        <f>K2*J2</f>
        <v>1000</v>
      </c>
      <c r="N2" t="s">
        <v>97</v>
      </c>
      <c r="P2" t="s">
        <v>202</v>
      </c>
      <c r="Q2">
        <v>100</v>
      </c>
      <c r="R2">
        <v>1900</v>
      </c>
      <c r="S2">
        <f>R2+Q2-L2</f>
        <v>1000</v>
      </c>
    </row>
    <row r="3" spans="1:19">
      <c r="A3">
        <v>2</v>
      </c>
      <c r="B3">
        <v>10102</v>
      </c>
      <c r="C3">
        <v>3</v>
      </c>
      <c r="E3" s="22" t="s">
        <v>93</v>
      </c>
      <c r="F3" t="s">
        <v>203</v>
      </c>
      <c r="G3" t="s">
        <v>204</v>
      </c>
      <c r="H3">
        <v>2000</v>
      </c>
      <c r="I3">
        <v>3000</v>
      </c>
      <c r="J3">
        <f>I3-H3</f>
        <v>1000</v>
      </c>
      <c r="K3">
        <v>0.5</v>
      </c>
      <c r="L3">
        <f>K3*J3</f>
        <v>500</v>
      </c>
      <c r="N3" t="s">
        <v>205</v>
      </c>
      <c r="P3" t="s">
        <v>202</v>
      </c>
      <c r="S3">
        <f>R3+Q3-L3</f>
        <v>-500</v>
      </c>
    </row>
    <row r="4" spans="1:19">
      <c r="A4">
        <v>3</v>
      </c>
      <c r="B4">
        <v>10103</v>
      </c>
      <c r="C4">
        <v>3</v>
      </c>
      <c r="E4" s="22" t="s">
        <v>93</v>
      </c>
      <c r="F4" t="s">
        <v>206</v>
      </c>
      <c r="G4" t="s">
        <v>207</v>
      </c>
      <c r="H4" t="s">
        <v>200</v>
      </c>
      <c r="I4" t="s">
        <v>201</v>
      </c>
      <c r="J4">
        <v>1</v>
      </c>
      <c r="K4">
        <v>40</v>
      </c>
      <c r="L4">
        <f>K4*J4</f>
        <v>40</v>
      </c>
      <c r="N4" t="s">
        <v>97</v>
      </c>
      <c r="P4" t="s">
        <v>202</v>
      </c>
      <c r="S4">
        <f>R4+Q4-L4</f>
        <v>-40</v>
      </c>
    </row>
    <row r="5" spans="1:19">
      <c r="A5">
        <v>4</v>
      </c>
      <c r="B5">
        <v>4002</v>
      </c>
      <c r="C5">
        <v>4</v>
      </c>
      <c r="E5" s="22" t="s">
        <v>98</v>
      </c>
      <c r="F5" t="s">
        <v>198</v>
      </c>
      <c r="G5" t="s">
        <v>199</v>
      </c>
      <c r="H5" t="s">
        <v>201</v>
      </c>
      <c r="I5" t="s">
        <v>208</v>
      </c>
      <c r="J5">
        <v>1</v>
      </c>
      <c r="K5">
        <v>800</v>
      </c>
      <c r="L5">
        <f>K5*J5</f>
        <v>800</v>
      </c>
      <c r="N5" t="s">
        <v>97</v>
      </c>
      <c r="P5" t="s">
        <v>202</v>
      </c>
      <c r="S5">
        <f>R5+Q5-L5</f>
        <v>-800</v>
      </c>
    </row>
    <row r="6" spans="1:19">
      <c r="A6">
        <v>5</v>
      </c>
      <c r="B6">
        <v>5003</v>
      </c>
      <c r="C6">
        <v>5</v>
      </c>
      <c r="E6" s="22" t="s">
        <v>101</v>
      </c>
      <c r="F6" t="s">
        <v>203</v>
      </c>
      <c r="G6" t="s">
        <v>204</v>
      </c>
      <c r="H6">
        <v>100</v>
      </c>
      <c r="I6">
        <v>200</v>
      </c>
      <c r="J6">
        <f>I6-H6</f>
        <v>100</v>
      </c>
      <c r="K6">
        <v>1.2</v>
      </c>
      <c r="L6">
        <f>K6*J6</f>
        <v>120</v>
      </c>
      <c r="N6" t="s">
        <v>97</v>
      </c>
      <c r="P6" t="s">
        <v>202</v>
      </c>
      <c r="S6">
        <f>R6+Q6-L6</f>
        <v>-120</v>
      </c>
    </row>
    <row r="8" s="3" customFormat="1" ht="27.6" spans="1:20">
      <c r="A8" s="3" t="s">
        <v>25</v>
      </c>
      <c r="B8" s="3" t="s">
        <v>209</v>
      </c>
      <c r="C8" s="3" t="s">
        <v>166</v>
      </c>
      <c r="D8" s="3" t="s">
        <v>210</v>
      </c>
      <c r="E8" s="3" t="s">
        <v>211</v>
      </c>
      <c r="F8" s="3" t="s">
        <v>212</v>
      </c>
      <c r="G8" s="3" t="s">
        <v>213</v>
      </c>
      <c r="H8" s="3" t="s">
        <v>214</v>
      </c>
      <c r="I8" s="3" t="s">
        <v>215</v>
      </c>
      <c r="J8" s="3" t="s">
        <v>216</v>
      </c>
      <c r="K8" s="3" t="s">
        <v>217</v>
      </c>
      <c r="L8" s="3" t="s">
        <v>218</v>
      </c>
      <c r="M8" s="3" t="s">
        <v>219</v>
      </c>
      <c r="N8" s="3" t="s">
        <v>220</v>
      </c>
      <c r="O8" s="10" t="s">
        <v>221</v>
      </c>
      <c r="P8" s="3" t="s">
        <v>222</v>
      </c>
      <c r="Q8" s="3" t="s">
        <v>223</v>
      </c>
      <c r="R8" s="3" t="s">
        <v>224</v>
      </c>
      <c r="S8" s="3" t="s">
        <v>113</v>
      </c>
      <c r="T8" s="3" t="s">
        <v>116</v>
      </c>
    </row>
    <row r="10" s="4" customFormat="1" ht="28.8" spans="3:13">
      <c r="C10" s="6" t="s">
        <v>117</v>
      </c>
      <c r="D10" s="4" t="s">
        <v>225</v>
      </c>
      <c r="E10" s="4" t="s">
        <v>226</v>
      </c>
      <c r="F10" s="7" t="s">
        <v>47</v>
      </c>
      <c r="G10" s="7"/>
      <c r="H10" s="7"/>
      <c r="J10" s="11" t="s">
        <v>48</v>
      </c>
      <c r="M10" s="11" t="s">
        <v>49</v>
      </c>
    </row>
    <row r="11" customFormat="1" spans="1:13">
      <c r="A11" t="str">
        <f ca="1" t="shared" ref="A11:A30" si="0">OFFSET($A$8,0,ROW(A1)-1)</f>
        <v>id</v>
      </c>
      <c r="C11" s="8" t="str">
        <f ca="1" t="shared" ref="C11:C30" si="1">A11&amp;"="&amp;" Column(String(255))"</f>
        <v>id= Column(String(255))</v>
      </c>
      <c r="D11" s="8" t="str">
        <f ca="1">"#"&amp;OFFSET($A$1,0,ROW(E1)-1)</f>
        <v>#序号</v>
      </c>
      <c r="F11" t="str">
        <f ca="1" t="shared" ref="F11:F16" si="2">"varName = "&amp;G11</f>
        <v>varName = '序号':</v>
      </c>
      <c r="G11" s="8" t="str">
        <f ca="1">"'"&amp;OFFSET($A$1,0,ROW(H1)-1)&amp;"'"&amp;":"</f>
        <v>'序号':</v>
      </c>
      <c r="H11" t="str">
        <f ca="1" t="shared" ref="H11:H16" si="3">"self."&amp;OFFSET($A$8,0,ROW(I1)-1)&amp;"Var"&amp;"= StringVar()"</f>
        <v>self.idVar= StringVar()</v>
      </c>
      <c r="I11" t="str">
        <f ca="1" t="shared" ref="I11:I16" si="4">D11</f>
        <v>#序号</v>
      </c>
      <c r="J11" t="str">
        <f ca="1">"collectDict["&amp;"'"&amp;OFFSET($A$1,0,ROW(H1)-1)&amp;"'"&amp;"]=chaxun."&amp;A11</f>
        <v>collectDict['序号']=chaxun.id</v>
      </c>
      <c r="M11" t="str">
        <f ca="1">A11&amp;"="&amp;"self.dataDict["&amp;"'"&amp;OFFSET($A$1,0,ROW(H1)-1)&amp;"'"&amp;"].get()"&amp;","</f>
        <v>id=self.dataDict['序号'].get(),</v>
      </c>
    </row>
    <row r="12" customFormat="1" spans="1:13">
      <c r="A12" t="str">
        <f ca="1" t="shared" si="0"/>
        <v>billNo</v>
      </c>
      <c r="C12" s="8" t="str">
        <f ca="1" t="shared" si="1"/>
        <v>billNo= Column(String(255))</v>
      </c>
      <c r="D12" s="8" t="str">
        <f ca="1">"#"&amp;OFFSET($A$1,0,ROW(E2)-1)</f>
        <v>#收缴单号</v>
      </c>
      <c r="F12" t="str">
        <f ca="1" t="shared" si="2"/>
        <v>varName = '收缴单号':</v>
      </c>
      <c r="G12" s="8" t="str">
        <f ca="1">"'"&amp;OFFSET($A$1,0,ROW(H2)-1)&amp;"'"&amp;":"</f>
        <v>'收缴单号':</v>
      </c>
      <c r="H12" t="str">
        <f ca="1" t="shared" si="3"/>
        <v>self.billNoVar= StringVar()</v>
      </c>
      <c r="I12" t="str">
        <f ca="1" t="shared" si="4"/>
        <v>#收缴单号</v>
      </c>
      <c r="J12" t="str">
        <f ca="1">"collectDict["&amp;"'"&amp;OFFSET($A$1,0,ROW(H2)-1)&amp;"'"&amp;"]=chaxun."&amp;A12</f>
        <v>collectDict['收缴单号']=chaxun.billNo</v>
      </c>
      <c r="M12" t="str">
        <f ca="1">A12&amp;"="&amp;"self.dataDict["&amp;"'"&amp;OFFSET($A$1,0,ROW(H2)-1)&amp;"'"&amp;"].get()"&amp;","</f>
        <v>billNo=self.dataDict['收缴单号'].get(),</v>
      </c>
    </row>
    <row r="13" customFormat="1" spans="1:13">
      <c r="A13" t="str">
        <f ca="1" t="shared" si="0"/>
        <v>month</v>
      </c>
      <c r="C13" s="8" t="str">
        <f ca="1" t="shared" si="1"/>
        <v>month= Column(String(255))</v>
      </c>
      <c r="D13" s="8" t="str">
        <f ca="1">"#"&amp;OFFSET($A$1,0,ROW(E3)-1)</f>
        <v>#收缴月份</v>
      </c>
      <c r="F13" t="str">
        <f ca="1" t="shared" si="2"/>
        <v>varName = '收缴月份':</v>
      </c>
      <c r="G13" s="8" t="str">
        <f ca="1">"'"&amp;OFFSET($A$1,0,ROW(H3)-1)&amp;"'"&amp;":"</f>
        <v>'收缴月份':</v>
      </c>
      <c r="H13" t="str">
        <f ca="1" t="shared" si="3"/>
        <v>self.monthVar= StringVar()</v>
      </c>
      <c r="I13" t="str">
        <f ca="1" t="shared" si="4"/>
        <v>#收缴月份</v>
      </c>
      <c r="J13" t="str">
        <f ca="1" t="shared" ref="J13:J30" si="5">"collectDict["&amp;"'"&amp;OFFSET($A$1,0,ROW(H3)-1)&amp;"'"&amp;"]=chaxun."&amp;A13</f>
        <v>collectDict['收缴月份']=chaxun.month</v>
      </c>
      <c r="M13" t="str">
        <f ca="1">A13&amp;"="&amp;"self.dataDict["&amp;"'"&amp;OFFSET($A$1,0,ROW(H3)-1)&amp;"'"&amp;"].get()"&amp;","</f>
        <v>month=self.dataDict['收缴月份'].get(),</v>
      </c>
    </row>
    <row r="14" customFormat="1" spans="1:13">
      <c r="A14" t="str">
        <f ca="1" t="shared" si="0"/>
        <v>roomName</v>
      </c>
      <c r="C14" s="8" t="str">
        <f ca="1" t="shared" si="1"/>
        <v>roomName= Column(String(255))</v>
      </c>
      <c r="D14" s="8" t="str">
        <f ca="1">"#"&amp;OFFSET($A$1,0,ROW(E4)-1)</f>
        <v>#房间名字</v>
      </c>
      <c r="F14" t="str">
        <f ca="1" t="shared" si="2"/>
        <v>varName = '房间名字':</v>
      </c>
      <c r="G14" s="8" t="str">
        <f ca="1">"'"&amp;OFFSET($A$1,0,ROW(H4)-1)&amp;"'"&amp;":"</f>
        <v>'房间名字':</v>
      </c>
      <c r="H14" t="str">
        <f ca="1" t="shared" si="3"/>
        <v>self.roomNameVar= StringVar()</v>
      </c>
      <c r="I14" t="str">
        <f ca="1" t="shared" si="4"/>
        <v>#房间名字</v>
      </c>
      <c r="J14" t="str">
        <f ca="1" t="shared" si="5"/>
        <v>collectDict['房间名字']=chaxun.roomName</v>
      </c>
      <c r="M14" t="str">
        <f ca="1">A14&amp;"="&amp;"self.dataDict["&amp;"'"&amp;OFFSET($A$1,0,ROW(H4)-1)&amp;"'"&amp;"].get()"&amp;","</f>
        <v>roomName=self.dataDict['房间名字'].get(),</v>
      </c>
    </row>
    <row r="15" customFormat="1" spans="1:13">
      <c r="A15" t="str">
        <f ca="1" t="shared" si="0"/>
        <v>contractId</v>
      </c>
      <c r="C15" s="8" t="str">
        <f ca="1" t="shared" si="1"/>
        <v>contractId= Column(String(255))</v>
      </c>
      <c r="D15" s="8" t="str">
        <f ca="1">"#"&amp;OFFSET($A$1,0,ROW(E5)-1)</f>
        <v>#收缴合同</v>
      </c>
      <c r="F15" t="str">
        <f ca="1" t="shared" si="2"/>
        <v>varName = '收缴合同':</v>
      </c>
      <c r="G15" s="8" t="str">
        <f ca="1">"'"&amp;OFFSET($A$1,0,ROW(H5)-1)&amp;"'"&amp;":"</f>
        <v>'收缴合同':</v>
      </c>
      <c r="H15" t="str">
        <f ca="1" t="shared" si="3"/>
        <v>self.contractIdVar= StringVar()</v>
      </c>
      <c r="I15" t="str">
        <f ca="1" t="shared" si="4"/>
        <v>#收缴合同</v>
      </c>
      <c r="J15" t="str">
        <f ca="1" t="shared" si="5"/>
        <v>collectDict['收缴合同']=chaxun.contractId</v>
      </c>
      <c r="M15" t="str">
        <f ca="1">A15&amp;"="&amp;"self.dataDict["&amp;"'"&amp;OFFSET($A$1,0,ROW(H5)-1)&amp;"'"&amp;"].get()"&amp;","</f>
        <v>contractId=self.dataDict['收缴合同'].get(),</v>
      </c>
    </row>
    <row r="16" customFormat="1" spans="1:13">
      <c r="A16" t="str">
        <f ca="1" t="shared" si="0"/>
        <v>itemId</v>
      </c>
      <c r="C16" s="8" t="str">
        <f ca="1" t="shared" si="1"/>
        <v>itemId= Column(String(255))</v>
      </c>
      <c r="D16" s="8" t="str">
        <f ca="1">"#"&amp;OFFSET($A$1,0,ROW(E6)-1)</f>
        <v>#费用号</v>
      </c>
      <c r="F16" t="str">
        <f ca="1" t="shared" si="2"/>
        <v>varName = '费用号':</v>
      </c>
      <c r="G16" s="8" t="str">
        <f ca="1">"'"&amp;OFFSET($A$1,0,ROW(H6)-1)&amp;"'"&amp;":"</f>
        <v>'费用号':</v>
      </c>
      <c r="H16" t="str">
        <f ca="1" t="shared" si="3"/>
        <v>self.itemIdVar= StringVar()</v>
      </c>
      <c r="I16" t="str">
        <f ca="1" t="shared" si="4"/>
        <v>#费用号</v>
      </c>
      <c r="J16" t="str">
        <f ca="1" t="shared" si="5"/>
        <v>collectDict['费用号']=chaxun.itemId</v>
      </c>
      <c r="M16" t="str">
        <f ca="1">A16&amp;"="&amp;"self.dataDict["&amp;"'"&amp;OFFSET($A$1,0,ROW(H6)-1)&amp;"'"&amp;"].get()"&amp;","</f>
        <v>itemId=self.dataDict['费用号'].get(),</v>
      </c>
    </row>
    <row r="17" customFormat="1" spans="1:13">
      <c r="A17" t="str">
        <f ca="1" t="shared" si="0"/>
        <v>itemName</v>
      </c>
      <c r="C17" s="8" t="str">
        <f ca="1" t="shared" si="1"/>
        <v>itemName= Column(String(255))</v>
      </c>
      <c r="D17" s="8" t="str">
        <f ca="1">"#"&amp;OFFSET($A$1,0,ROW(D7)-1)</f>
        <v>#费用名称</v>
      </c>
      <c r="F17" t="str">
        <f ca="1" t="shared" ref="F17:F30" si="6">"varName = "&amp;G17</f>
        <v>varName = '费用名称':</v>
      </c>
      <c r="G17" s="8" t="str">
        <f ca="1" t="shared" ref="G17:G30" si="7">"'"&amp;OFFSET($A$1,0,ROW(G7)-1)&amp;"'"&amp;":"</f>
        <v>'费用名称':</v>
      </c>
      <c r="H17" t="str">
        <f ca="1" t="shared" ref="H17:H30" si="8">"self."&amp;OFFSET($A$8,0,ROW(H7)-1)&amp;"Var"&amp;"= StringVar()"</f>
        <v>self.itemNameVar= StringVar()</v>
      </c>
      <c r="I17" t="str">
        <f ca="1" t="shared" ref="I17:I30" si="9">D17</f>
        <v>#费用名称</v>
      </c>
      <c r="J17" t="str">
        <f ca="1" t="shared" si="5"/>
        <v>collectDict['费用名称']=chaxun.itemName</v>
      </c>
      <c r="M17" t="str">
        <f ca="1" t="shared" ref="M15:M30" si="10">A17&amp;"="&amp;"self.dataDict["&amp;"'"&amp;OFFSET($A$1,0,ROW(G7)-1)&amp;"'"&amp;"].get()"&amp;","</f>
        <v>itemName=self.dataDict['费用名称'].get(),</v>
      </c>
    </row>
    <row r="18" customFormat="1" spans="1:13">
      <c r="A18" t="str">
        <f ca="1" t="shared" si="0"/>
        <v>startValue</v>
      </c>
      <c r="C18" s="8" t="str">
        <f ca="1" t="shared" si="1"/>
        <v>startValue= Column(String(255))</v>
      </c>
      <c r="D18" s="8" t="str">
        <f ca="1">"#"&amp;OFFSET($A$1,0,ROW(E8)-1)</f>
        <v>#起始值</v>
      </c>
      <c r="F18" t="str">
        <f ca="1" t="shared" si="6"/>
        <v>varName = '起始值':</v>
      </c>
      <c r="G18" s="8" t="str">
        <f ca="1">"'"&amp;OFFSET($A$1,0,ROW(H8)-1)&amp;"'"&amp;":"</f>
        <v>'起始值':</v>
      </c>
      <c r="H18" t="str">
        <f ca="1">"self."&amp;OFFSET($A$8,0,ROW(I8)-1)&amp;"Var"&amp;"= StringVar()"</f>
        <v>self.startValueVar= StringVar()</v>
      </c>
      <c r="I18" t="str">
        <f ca="1" t="shared" si="9"/>
        <v>#起始值</v>
      </c>
      <c r="J18" t="str">
        <f ca="1" t="shared" si="5"/>
        <v>collectDict['起始值']=chaxun.startValue</v>
      </c>
      <c r="M18" t="str">
        <f ca="1">A18&amp;"="&amp;"self.dataDict["&amp;"'"&amp;OFFSET($A$1,0,ROW(H8)-1)&amp;"'"&amp;"].get()"&amp;","</f>
        <v>startValue=self.dataDict['起始值'].get(),</v>
      </c>
    </row>
    <row r="19" customFormat="1" spans="1:13">
      <c r="A19" t="str">
        <f ca="1" t="shared" si="0"/>
        <v>endValue</v>
      </c>
      <c r="C19" s="8" t="str">
        <f ca="1" t="shared" si="1"/>
        <v>endValue= Column(String(255))</v>
      </c>
      <c r="D19" s="8" t="str">
        <f ca="1">"#"&amp;OFFSET($A$1,0,ROW(D9)-1)</f>
        <v>#结束值</v>
      </c>
      <c r="F19" t="str">
        <f ca="1" t="shared" si="6"/>
        <v>varName = '结束值':</v>
      </c>
      <c r="G19" s="8" t="str">
        <f ca="1" t="shared" si="7"/>
        <v>'结束值':</v>
      </c>
      <c r="H19" t="str">
        <f ca="1" t="shared" si="8"/>
        <v>self.endValueVar= StringVar()</v>
      </c>
      <c r="I19" t="str">
        <f ca="1" t="shared" si="9"/>
        <v>#结束值</v>
      </c>
      <c r="J19" t="str">
        <f ca="1" t="shared" si="5"/>
        <v>collectDict['结束值']=chaxun.endValue</v>
      </c>
      <c r="M19" t="str">
        <f ca="1" t="shared" si="10"/>
        <v>endValue=self.dataDict['结束值'].get(),</v>
      </c>
    </row>
    <row r="20" customFormat="1" spans="1:13">
      <c r="A20" t="str">
        <f ca="1" t="shared" si="0"/>
        <v>calcValue</v>
      </c>
      <c r="B20" s="9"/>
      <c r="C20" s="8" t="str">
        <f ca="1" t="shared" si="1"/>
        <v>calcValue= Column(String(255))</v>
      </c>
      <c r="D20" s="8" t="str">
        <f ca="1">"#"&amp;OFFSET($A$1,0,ROW(D10)-1)</f>
        <v>#结算值</v>
      </c>
      <c r="F20" t="str">
        <f ca="1" t="shared" si="6"/>
        <v>varName = '结算值':</v>
      </c>
      <c r="G20" s="8" t="str">
        <f ca="1" t="shared" si="7"/>
        <v>'结算值':</v>
      </c>
      <c r="H20" t="str">
        <f ca="1" t="shared" si="8"/>
        <v>self.calcValueVar= StringVar()</v>
      </c>
      <c r="I20" t="str">
        <f ca="1" t="shared" si="9"/>
        <v>#结算值</v>
      </c>
      <c r="J20" t="str">
        <f ca="1" t="shared" si="5"/>
        <v>collectDict['结算值']=chaxun.calcValue</v>
      </c>
      <c r="M20" t="str">
        <f ca="1" t="shared" si="10"/>
        <v>calcValue=self.dataDict['结算值'].get(),</v>
      </c>
    </row>
    <row r="21" customFormat="1" spans="1:13">
      <c r="A21" t="str">
        <f ca="1" t="shared" si="0"/>
        <v>valuePrice</v>
      </c>
      <c r="C21" s="8" t="str">
        <f ca="1" t="shared" si="1"/>
        <v>valuePrice= Column(String(255))</v>
      </c>
      <c r="D21" s="8" t="str">
        <f ca="1">"#"&amp;OFFSET($A$1,0,ROW(D11)-1)</f>
        <v>#结算单价</v>
      </c>
      <c r="F21" t="str">
        <f ca="1" t="shared" si="6"/>
        <v>varName = '结算单价':</v>
      </c>
      <c r="G21" s="8" t="str">
        <f ca="1" t="shared" si="7"/>
        <v>'结算单价':</v>
      </c>
      <c r="H21" t="str">
        <f ca="1" t="shared" si="8"/>
        <v>self.valuePriceVar= StringVar()</v>
      </c>
      <c r="I21" t="str">
        <f ca="1" t="shared" si="9"/>
        <v>#结算单价</v>
      </c>
      <c r="J21" t="str">
        <f ca="1" t="shared" si="5"/>
        <v>collectDict['结算单价']=chaxun.valuePrice</v>
      </c>
      <c r="M21" t="str">
        <f ca="1" t="shared" si="10"/>
        <v>valuePrice=self.dataDict['结算单价'].get(),</v>
      </c>
    </row>
    <row r="22" customFormat="1" spans="1:13">
      <c r="A22" t="str">
        <f ca="1" t="shared" si="0"/>
        <v>amout</v>
      </c>
      <c r="C22" s="8" t="str">
        <f ca="1" t="shared" si="1"/>
        <v>amout= Column(String(255))</v>
      </c>
      <c r="D22" s="8" t="str">
        <f ca="1">"#"&amp;OFFSET($A$1,0,ROW(D12)-1)</f>
        <v>#费用</v>
      </c>
      <c r="F22" t="str">
        <f ca="1" t="shared" si="6"/>
        <v>varName = '费用':</v>
      </c>
      <c r="G22" s="8" t="str">
        <f ca="1" t="shared" si="7"/>
        <v>'费用':</v>
      </c>
      <c r="H22" t="str">
        <f ca="1" t="shared" si="8"/>
        <v>self.amoutVar= StringVar()</v>
      </c>
      <c r="I22" t="str">
        <f ca="1" t="shared" si="9"/>
        <v>#费用</v>
      </c>
      <c r="J22" t="str">
        <f ca="1" t="shared" si="5"/>
        <v>collectDict['费用']=chaxun.amout</v>
      </c>
      <c r="M22" t="str">
        <f ca="1" t="shared" si="10"/>
        <v>amout=self.dataDict['费用'].get(),</v>
      </c>
    </row>
    <row r="23" customFormat="1" spans="1:13">
      <c r="A23" t="str">
        <f ca="1" t="shared" si="0"/>
        <v>payer</v>
      </c>
      <c r="C23" s="8" t="str">
        <f ca="1" t="shared" si="1"/>
        <v>payer= Column(String(255))</v>
      </c>
      <c r="D23" s="8" t="str">
        <f ca="1">"#"&amp;OFFSET($A$1,0,ROW(D13)-1)</f>
        <v>#缴款人</v>
      </c>
      <c r="F23" t="str">
        <f ca="1" t="shared" si="6"/>
        <v>varName = '缴款人':</v>
      </c>
      <c r="G23" s="8" t="str">
        <f ca="1" t="shared" si="7"/>
        <v>'缴款人':</v>
      </c>
      <c r="H23" t="str">
        <f ca="1" t="shared" si="8"/>
        <v>self.payerVar= StringVar()</v>
      </c>
      <c r="I23" t="str">
        <f ca="1" t="shared" si="9"/>
        <v>#缴款人</v>
      </c>
      <c r="J23" t="str">
        <f ca="1" t="shared" si="5"/>
        <v>collectDict['缴款人']=chaxun.payer</v>
      </c>
      <c r="M23" t="str">
        <f ca="1" t="shared" si="10"/>
        <v>payer=self.dataDict['缴款人'].get(),</v>
      </c>
    </row>
    <row r="24" customFormat="1" spans="1:13">
      <c r="A24" t="str">
        <f ca="1" t="shared" si="0"/>
        <v>receiver</v>
      </c>
      <c r="C24" s="8" t="str">
        <f ca="1" t="shared" si="1"/>
        <v>receiver= Column(String(255))</v>
      </c>
      <c r="D24" s="8" t="str">
        <f ca="1">"#"&amp;OFFSET($A$1,0,ROW(D14)-1)</f>
        <v>#收款人</v>
      </c>
      <c r="F24" t="str">
        <f ca="1" t="shared" si="6"/>
        <v>varName = '收款人':</v>
      </c>
      <c r="G24" s="8" t="str">
        <f ca="1" t="shared" si="7"/>
        <v>'收款人':</v>
      </c>
      <c r="H24" t="str">
        <f ca="1" t="shared" si="8"/>
        <v>self.receiverVar= StringVar()</v>
      </c>
      <c r="I24" t="str">
        <f ca="1" t="shared" si="9"/>
        <v>#收款人</v>
      </c>
      <c r="J24" t="str">
        <f ca="1" t="shared" si="5"/>
        <v>collectDict['收款人']=chaxun.receiver</v>
      </c>
      <c r="M24" t="str">
        <f ca="1" t="shared" si="10"/>
        <v>receiver=self.dataDict['收款人'].get(),</v>
      </c>
    </row>
    <row r="25" customFormat="1" spans="1:13">
      <c r="A25" t="str">
        <f ca="1" t="shared" si="0"/>
        <v>receiveTime</v>
      </c>
      <c r="C25" s="8" t="str">
        <f ca="1" t="shared" si="1"/>
        <v>receiveTime= Column(String(255))</v>
      </c>
      <c r="D25" s="8" t="str">
        <f ca="1">"#"&amp;OFFSET($A$1,0,ROW(D15)-1)</f>
        <v>#收款时间</v>
      </c>
      <c r="F25" t="str">
        <f ca="1" t="shared" si="6"/>
        <v>varName = '收款时间':</v>
      </c>
      <c r="G25" s="8" t="str">
        <f ca="1" t="shared" si="7"/>
        <v>'收款时间':</v>
      </c>
      <c r="H25" t="str">
        <f ca="1" t="shared" si="8"/>
        <v>self.receiveTimeVar= StringVar()</v>
      </c>
      <c r="I25" t="str">
        <f ca="1" t="shared" si="9"/>
        <v>#收款时间</v>
      </c>
      <c r="J25" t="str">
        <f ca="1" t="shared" si="5"/>
        <v>collectDict['收款时间']=chaxun.receiveTime</v>
      </c>
      <c r="M25" t="str">
        <f ca="1" t="shared" si="10"/>
        <v>receiveTime=self.dataDict['收款时间'].get(),</v>
      </c>
    </row>
    <row r="26" spans="1:13">
      <c r="A26" t="str">
        <f ca="1" t="shared" si="0"/>
        <v>form</v>
      </c>
      <c r="C26" s="8" t="str">
        <f ca="1" t="shared" si="1"/>
        <v>form= Column(String(255))</v>
      </c>
      <c r="D26" s="8" t="str">
        <f ca="1">"#"&amp;OFFSET($A$1,0,ROW(D16)-1)</f>
        <v>#收款形式</v>
      </c>
      <c r="F26" t="str">
        <f ca="1" t="shared" si="6"/>
        <v>varName = '收款形式':</v>
      </c>
      <c r="G26" s="8" t="str">
        <f ca="1" t="shared" si="7"/>
        <v>'收款形式':</v>
      </c>
      <c r="H26" t="str">
        <f ca="1" t="shared" si="8"/>
        <v>self.formVar= StringVar()</v>
      </c>
      <c r="I26" t="str">
        <f ca="1" t="shared" si="9"/>
        <v>#收款形式</v>
      </c>
      <c r="J26" t="str">
        <f ca="1" t="shared" si="5"/>
        <v>collectDict['收款形式']=chaxun.form</v>
      </c>
      <c r="M26" t="str">
        <f ca="1" t="shared" si="10"/>
        <v>form=self.dataDict['收款形式'].get(),</v>
      </c>
    </row>
    <row r="27" spans="1:13">
      <c r="A27" t="str">
        <f ca="1" t="shared" si="0"/>
        <v>discount</v>
      </c>
      <c r="C27" s="8" t="str">
        <f ca="1" t="shared" si="1"/>
        <v>discount= Column(String(255))</v>
      </c>
      <c r="D27" s="8" t="str">
        <f ca="1">"#"&amp;OFFSET($A$1,0,ROW(D17)-1)</f>
        <v>#优惠减免</v>
      </c>
      <c r="F27" t="str">
        <f ca="1" t="shared" si="6"/>
        <v>varName = '优惠减免':</v>
      </c>
      <c r="G27" s="8" t="str">
        <f ca="1" t="shared" si="7"/>
        <v>'优惠减免':</v>
      </c>
      <c r="H27" t="str">
        <f ca="1" t="shared" si="8"/>
        <v>self.discountVar= StringVar()</v>
      </c>
      <c r="I27" t="str">
        <f ca="1" t="shared" si="9"/>
        <v>#优惠减免</v>
      </c>
      <c r="J27" t="str">
        <f ca="1" t="shared" si="5"/>
        <v>collectDict['优惠减免']=chaxun.discount</v>
      </c>
      <c r="M27" t="str">
        <f ca="1" t="shared" si="10"/>
        <v>discount=self.dataDict['优惠减免'].get(),</v>
      </c>
    </row>
    <row r="28" spans="1:13">
      <c r="A28" t="str">
        <f ca="1" t="shared" si="0"/>
        <v>actualCollection</v>
      </c>
      <c r="C28" s="8" t="str">
        <f ca="1" t="shared" si="1"/>
        <v>actualCollection= Column(String(255))</v>
      </c>
      <c r="D28" s="8" t="str">
        <f ca="1">"#"&amp;OFFSET($A$1,0,ROW(D18)-1)</f>
        <v>#实际收款</v>
      </c>
      <c r="F28" t="str">
        <f ca="1" t="shared" si="6"/>
        <v>varName = '实际收款':</v>
      </c>
      <c r="G28" s="8" t="str">
        <f ca="1" t="shared" si="7"/>
        <v>'实际收款':</v>
      </c>
      <c r="H28" t="str">
        <f ca="1" t="shared" si="8"/>
        <v>self.actualCollectionVar= StringVar()</v>
      </c>
      <c r="I28" t="str">
        <f ca="1" t="shared" si="9"/>
        <v>#实际收款</v>
      </c>
      <c r="J28" t="str">
        <f ca="1" t="shared" si="5"/>
        <v>collectDict['实际收款']=chaxun.actualCollection</v>
      </c>
      <c r="M28" t="str">
        <f ca="1" t="shared" si="10"/>
        <v>actualCollection=self.dataDict['实际收款'].get(),</v>
      </c>
    </row>
    <row r="29" spans="1:13">
      <c r="A29" t="str">
        <f ca="1" t="shared" si="0"/>
        <v>status</v>
      </c>
      <c r="C29" s="8" t="str">
        <f ca="1" t="shared" si="1"/>
        <v>status= Column(String(255))</v>
      </c>
      <c r="D29" s="8" t="str">
        <f ca="1">"#"&amp;OFFSET($A$1,0,ROW(D19)-1)</f>
        <v>#结算状态</v>
      </c>
      <c r="F29" t="str">
        <f ca="1" t="shared" si="6"/>
        <v>varName = '结算状态':</v>
      </c>
      <c r="G29" s="8" t="str">
        <f ca="1" t="shared" si="7"/>
        <v>'结算状态':</v>
      </c>
      <c r="H29" t="str">
        <f ca="1" t="shared" si="8"/>
        <v>self.statusVar= StringVar()</v>
      </c>
      <c r="I29" t="str">
        <f ca="1" t="shared" si="9"/>
        <v>#结算状态</v>
      </c>
      <c r="J29" t="str">
        <f ca="1" t="shared" si="5"/>
        <v>collectDict['结算状态']=chaxun.status</v>
      </c>
      <c r="M29" t="str">
        <f ca="1" t="shared" si="10"/>
        <v>status=self.dataDict['结算状态'].get(),</v>
      </c>
    </row>
    <row r="30" spans="1:13">
      <c r="A30" t="str">
        <f ca="1" t="shared" si="0"/>
        <v>remarks</v>
      </c>
      <c r="C30" s="8" t="str">
        <f ca="1" t="shared" si="1"/>
        <v>remarks= Column(String(255))</v>
      </c>
      <c r="D30" s="8" t="str">
        <f ca="1">"#"&amp;OFFSET($A$1,0,ROW(D20)-1)</f>
        <v>#备注</v>
      </c>
      <c r="F30" t="str">
        <f ca="1" t="shared" si="6"/>
        <v>varName = '备注':</v>
      </c>
      <c r="G30" s="8" t="str">
        <f ca="1" t="shared" si="7"/>
        <v>'备注':</v>
      </c>
      <c r="H30" t="str">
        <f ca="1" t="shared" si="8"/>
        <v>self.remarksVar= StringVar()</v>
      </c>
      <c r="I30" t="str">
        <f ca="1" t="shared" si="9"/>
        <v>#备注</v>
      </c>
      <c r="J30" t="str">
        <f ca="1" t="shared" si="5"/>
        <v>collectDict['备注']=chaxun.remarks</v>
      </c>
      <c r="M30" t="str">
        <f ca="1" t="shared" si="10"/>
        <v>remarks=self.dataDict['备注'].get(),</v>
      </c>
    </row>
  </sheetData>
  <mergeCells count="1">
    <mergeCell ref="F10:H10"/>
  </mergeCells>
  <conditionalFormatting sqref="B2:B7 B26:B30">
    <cfRule type="duplicateValues" dxfId="0" priority="1"/>
  </conditionalFormatting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8:L14"/>
  <sheetViews>
    <sheetView workbookViewId="0">
      <selection activeCell="M16" sqref="M16"/>
    </sheetView>
  </sheetViews>
  <sheetFormatPr defaultColWidth="8.88888888888889" defaultRowHeight="13.8"/>
  <cols>
    <col min="7" max="7" width="9.66666666666667" customWidth="1"/>
    <col min="9" max="9" width="14.1111111111111" customWidth="1"/>
  </cols>
  <sheetData>
    <row r="8" spans="7:12">
      <c r="G8" t="s">
        <v>227</v>
      </c>
      <c r="H8" t="s">
        <v>228</v>
      </c>
      <c r="I8" t="s">
        <v>229</v>
      </c>
      <c r="L8" t="s">
        <v>230</v>
      </c>
    </row>
    <row r="9" spans="6:9">
      <c r="F9">
        <v>1</v>
      </c>
      <c r="G9" t="s">
        <v>231</v>
      </c>
      <c r="H9" t="s">
        <v>232</v>
      </c>
      <c r="I9" t="s">
        <v>233</v>
      </c>
    </row>
    <row r="10" spans="6:8">
      <c r="F10">
        <v>2</v>
      </c>
      <c r="G10" t="s">
        <v>234</v>
      </c>
      <c r="H10" t="s">
        <v>235</v>
      </c>
    </row>
    <row r="11" spans="6:11">
      <c r="F11">
        <v>3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</row>
    <row r="12" spans="6:9">
      <c r="F12">
        <v>4</v>
      </c>
      <c r="G12" t="s">
        <v>241</v>
      </c>
      <c r="H12" t="s">
        <v>242</v>
      </c>
      <c r="I12" t="s">
        <v>243</v>
      </c>
    </row>
    <row r="13" spans="5:9">
      <c r="E13" s="1" t="s">
        <v>244</v>
      </c>
      <c r="F13">
        <v>5</v>
      </c>
      <c r="G13" t="s">
        <v>245</v>
      </c>
      <c r="H13" t="s">
        <v>246</v>
      </c>
      <c r="I13" t="s">
        <v>247</v>
      </c>
    </row>
    <row r="14" spans="5:6">
      <c r="E14" s="1"/>
      <c r="F14">
        <v>6</v>
      </c>
    </row>
  </sheetData>
  <mergeCells count="1">
    <mergeCell ref="E13:E1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B10" sqref="B10:F17"/>
    </sheetView>
  </sheetViews>
  <sheetFormatPr defaultColWidth="8.88888888888889" defaultRowHeight="13.8"/>
  <sheetData>
    <row r="1" spans="1:11">
      <c r="A1">
        <v>1</v>
      </c>
      <c r="B1" t="s">
        <v>11</v>
      </c>
      <c r="C1" t="s">
        <v>248</v>
      </c>
      <c r="D1" t="s">
        <v>249</v>
      </c>
      <c r="E1" t="s">
        <v>14</v>
      </c>
      <c r="F1">
        <v>2</v>
      </c>
      <c r="G1" t="s">
        <v>15</v>
      </c>
      <c r="H1">
        <v>2</v>
      </c>
      <c r="K1" t="s">
        <v>250</v>
      </c>
    </row>
    <row r="2" spans="1:11">
      <c r="A2">
        <v>2</v>
      </c>
      <c r="B2" t="s">
        <v>16</v>
      </c>
      <c r="C2" t="s">
        <v>248</v>
      </c>
      <c r="D2" t="s">
        <v>249</v>
      </c>
      <c r="E2" t="s">
        <v>17</v>
      </c>
      <c r="F2">
        <v>1</v>
      </c>
      <c r="G2">
        <v>1122</v>
      </c>
      <c r="H2">
        <v>3</v>
      </c>
      <c r="K2" t="s">
        <v>250</v>
      </c>
    </row>
    <row r="3" spans="1:11">
      <c r="A3">
        <v>3</v>
      </c>
      <c r="B3" t="s">
        <v>20</v>
      </c>
      <c r="C3" t="s">
        <v>248</v>
      </c>
      <c r="D3" t="s">
        <v>249</v>
      </c>
      <c r="E3" t="s">
        <v>22</v>
      </c>
      <c r="F3">
        <v>3</v>
      </c>
      <c r="G3" t="s">
        <v>24</v>
      </c>
      <c r="H3">
        <v>4</v>
      </c>
      <c r="K3" t="s">
        <v>251</v>
      </c>
    </row>
    <row r="4" spans="1:9">
      <c r="A4">
        <v>111</v>
      </c>
      <c r="B4">
        <v>2</v>
      </c>
      <c r="C4">
        <v>3223</v>
      </c>
      <c r="F4">
        <v>23</v>
      </c>
      <c r="G4">
        <v>23</v>
      </c>
      <c r="H4">
        <v>2323</v>
      </c>
      <c r="I4">
        <v>223</v>
      </c>
    </row>
    <row r="10" spans="2:6">
      <c r="B10" t="s">
        <v>11</v>
      </c>
      <c r="C10" t="s">
        <v>160</v>
      </c>
      <c r="D10">
        <v>20220101</v>
      </c>
      <c r="E10" t="s">
        <v>174</v>
      </c>
      <c r="F10">
        <v>1</v>
      </c>
    </row>
    <row r="11" spans="2:6">
      <c r="B11" t="s">
        <v>16</v>
      </c>
      <c r="C11" t="s">
        <v>160</v>
      </c>
      <c r="D11">
        <v>20221005</v>
      </c>
      <c r="E11" t="s">
        <v>174</v>
      </c>
      <c r="F11">
        <v>1</v>
      </c>
    </row>
    <row r="12" spans="2:6">
      <c r="B12" t="s">
        <v>20</v>
      </c>
      <c r="C12" t="s">
        <v>156</v>
      </c>
      <c r="D12">
        <v>20221022</v>
      </c>
      <c r="E12" t="s">
        <v>175</v>
      </c>
      <c r="F12">
        <v>3</v>
      </c>
    </row>
    <row r="13" spans="2:6">
      <c r="B13" t="s">
        <v>176</v>
      </c>
      <c r="C13" t="s">
        <v>156</v>
      </c>
      <c r="D13">
        <v>20221023</v>
      </c>
      <c r="E13" t="s">
        <v>174</v>
      </c>
      <c r="F13">
        <v>2</v>
      </c>
    </row>
    <row r="14" spans="2:6">
      <c r="B14">
        <v>333</v>
      </c>
      <c r="C14" t="s">
        <v>156</v>
      </c>
      <c r="D14">
        <v>9939</v>
      </c>
      <c r="E14" t="s">
        <v>174</v>
      </c>
      <c r="F14">
        <v>2</v>
      </c>
    </row>
    <row r="15" spans="2:6">
      <c r="B15" t="s">
        <v>252</v>
      </c>
      <c r="C15" t="s">
        <v>160</v>
      </c>
      <c r="D15">
        <v>3344</v>
      </c>
      <c r="E15" t="s">
        <v>253</v>
      </c>
      <c r="F15">
        <v>1</v>
      </c>
    </row>
    <row r="16" spans="2:6">
      <c r="B16" t="s">
        <v>254</v>
      </c>
      <c r="C16" t="s">
        <v>160</v>
      </c>
      <c r="D16">
        <v>288787667</v>
      </c>
      <c r="E16" t="s">
        <v>174</v>
      </c>
      <c r="F16">
        <v>1</v>
      </c>
    </row>
    <row r="17" spans="2:6">
      <c r="B17" t="s">
        <v>255</v>
      </c>
      <c r="C17" t="s">
        <v>256</v>
      </c>
      <c r="D17">
        <v>998877</v>
      </c>
      <c r="E17" t="s">
        <v>174</v>
      </c>
      <c r="F1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表 模版</vt:lpstr>
      <vt:lpstr>房间</vt:lpstr>
      <vt:lpstr>人</vt:lpstr>
      <vt:lpstr>合同</vt:lpstr>
      <vt:lpstr>费用配置</vt:lpstr>
      <vt:lpstr>抄表数据</vt:lpstr>
      <vt:lpstr>水电表</vt:lpstr>
      <vt:lpstr>收缴记录</vt:lpstr>
      <vt:lpstr>流程图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Mr.Dai</cp:lastModifiedBy>
  <dcterms:created xsi:type="dcterms:W3CDTF">2015-06-05T18:19:00Z</dcterms:created>
  <dcterms:modified xsi:type="dcterms:W3CDTF">2022-08-04T02:25:04Z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  <property fmtid="{D5CDD505-2E9C-101B-9397-08002B2CF9AE}" pid="3" name="KSOReadingLayout">
    <vt:bool>true</vt:bool>
  </property>
</Properties>
</file>