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3.2" sheetId="11" r:id="rId1"/>
    <sheet name="BOM REV3.1" sheetId="10" r:id="rId2"/>
    <sheet name="BOM REV3.0" sheetId="9" r:id="rId3"/>
    <sheet name="BOM (3inv)" sheetId="7" r:id="rId4"/>
    <sheet name="BOM" sheetId="6" r:id="rId5"/>
    <sheet name="Sheet2" sheetId="2" r:id="rId6"/>
    <sheet name="Sheet1" sheetId="1" r:id="rId7"/>
    <sheet name="estimativa 20 inversores" sheetId="3" r:id="rId8"/>
    <sheet name="racio_custo" sheetId="4" r:id="rId9"/>
    <sheet name="lojas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1" l="1"/>
  <c r="M3" i="11"/>
  <c r="M5" i="11"/>
  <c r="M13" i="11"/>
  <c r="M17" i="11"/>
  <c r="M28" i="11"/>
  <c r="M30" i="11"/>
  <c r="M35" i="11"/>
  <c r="M40" i="11"/>
  <c r="M43" i="11"/>
  <c r="M58" i="11"/>
  <c r="M61" i="11"/>
  <c r="M62" i="11"/>
  <c r="M47" i="11"/>
  <c r="M54" i="11"/>
  <c r="M6" i="11"/>
  <c r="M20" i="11"/>
  <c r="M21" i="11"/>
  <c r="M18" i="11"/>
  <c r="M19" i="11"/>
  <c r="M23" i="11"/>
  <c r="M24" i="11"/>
  <c r="M26" i="11"/>
  <c r="M27" i="11"/>
  <c r="M29" i="11"/>
  <c r="M31" i="11"/>
  <c r="M34" i="11"/>
  <c r="M36" i="11"/>
  <c r="M38" i="11"/>
  <c r="M39" i="11"/>
  <c r="M42" i="11"/>
  <c r="M50" i="11"/>
  <c r="M52" i="11"/>
  <c r="M45" i="11"/>
  <c r="M48" i="11"/>
  <c r="M56" i="11"/>
  <c r="M33" i="11"/>
  <c r="M32" i="11"/>
  <c r="M4" i="11"/>
  <c r="M7" i="11"/>
  <c r="M8" i="11"/>
  <c r="M2" i="11"/>
  <c r="M12" i="11"/>
  <c r="M15" i="11"/>
  <c r="M11" i="11"/>
  <c r="M10" i="11"/>
  <c r="M22" i="11"/>
  <c r="M37" i="11"/>
  <c r="M46" i="11"/>
  <c r="M44" i="11"/>
  <c r="M51" i="11"/>
  <c r="M57" i="11"/>
  <c r="M41" i="11"/>
  <c r="M59" i="11"/>
  <c r="M60" i="11"/>
  <c r="M55" i="11"/>
  <c r="M53" i="11"/>
  <c r="M49" i="11"/>
  <c r="M25" i="11"/>
  <c r="M16" i="11"/>
  <c r="M14" i="11"/>
  <c r="M63" i="11"/>
  <c r="M64" i="11" l="1"/>
  <c r="K32" i="10"/>
  <c r="L56" i="10"/>
  <c r="L54" i="10"/>
  <c r="L49" i="10"/>
  <c r="L45" i="10"/>
  <c r="L34" i="10"/>
  <c r="L32" i="10"/>
  <c r="L28" i="10"/>
  <c r="L24" i="10"/>
  <c r="L21" i="10"/>
  <c r="L17" i="10"/>
  <c r="L10" i="10"/>
  <c r="L6" i="10"/>
  <c r="L3" i="10"/>
  <c r="L2" i="10"/>
  <c r="L4" i="10"/>
  <c r="L5" i="10"/>
  <c r="L7" i="10"/>
  <c r="L8" i="10"/>
  <c r="L11" i="10"/>
  <c r="L13" i="10"/>
  <c r="L15" i="10"/>
  <c r="L57" i="10"/>
  <c r="L18" i="10"/>
  <c r="L20" i="10"/>
  <c r="L22" i="10"/>
  <c r="L30" i="10"/>
  <c r="L37" i="10"/>
  <c r="L40" i="10"/>
  <c r="L46" i="10"/>
  <c r="L47" i="10"/>
  <c r="L48" i="10"/>
  <c r="L50" i="10"/>
  <c r="L51" i="10"/>
  <c r="L52" i="10"/>
  <c r="L53" i="10"/>
  <c r="L58" i="10"/>
  <c r="L59" i="10"/>
  <c r="L60" i="10"/>
  <c r="L61" i="10"/>
  <c r="L62" i="10"/>
  <c r="L63" i="10"/>
  <c r="L64" i="10"/>
  <c r="L55" i="10"/>
  <c r="L44" i="10"/>
  <c r="L43" i="10"/>
  <c r="L42" i="10"/>
  <c r="L41" i="10"/>
  <c r="L39" i="10"/>
  <c r="L38" i="10"/>
  <c r="L36" i="10"/>
  <c r="L35" i="10"/>
  <c r="L33" i="10"/>
  <c r="L31" i="10"/>
  <c r="L29" i="10"/>
  <c r="L27" i="10"/>
  <c r="L26" i="10"/>
  <c r="L25" i="10"/>
  <c r="L23" i="10"/>
  <c r="L19" i="10"/>
  <c r="L16" i="10"/>
  <c r="L14" i="10"/>
  <c r="L12" i="10"/>
  <c r="L9" i="10"/>
  <c r="L65" i="10" l="1"/>
  <c r="Q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Q14" i="9"/>
  <c r="Q13" i="9"/>
  <c r="K13" i="9"/>
  <c r="Q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Q4" i="9"/>
  <c r="K4" i="9"/>
  <c r="Q3" i="9"/>
  <c r="K3" i="9"/>
  <c r="Q2" i="9"/>
  <c r="K2" i="9"/>
  <c r="Q43" i="9" l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<sst xmlns="http://schemas.openxmlformats.org/spreadsheetml/2006/main" count="3084" uniqueCount="588">
  <si>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</si>
  <si>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</si>
  <si>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</si>
  <si>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</si>
  <si>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</si>
  <si>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</si>
  <si>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</si>
  <si>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</si>
  <si>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</si>
  <si>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</si>
  <si>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</si>
  <si>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</si>
  <si>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</si>
  <si>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</si>
  <si>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</si>
  <si>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</si>
  <si>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</si>
  <si>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</si>
  <si>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</si>
  <si>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</si>
  <si>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</si>
  <si>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</si>
  <si>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</si>
  <si>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</si>
  <si>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</si>
  <si>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</si>
  <si>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</si>
  <si>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</si>
  <si>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</si>
  <si>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</si>
  <si>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</si>
  <si>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</si>
  <si>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</si>
  <si>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</si>
  <si>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</si>
  <si>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</si>
  <si>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</si>
  <si>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</si>
  <si>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</si>
  <si>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</si>
  <si>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</si>
  <si>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</si>
  <si>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</si>
  <si>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</si>
  <si>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</si>
  <si>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</si>
  <si>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</si>
  <si>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</si>
  <si>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</si>
  <si>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</si>
  <si>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</si>
  <si>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</si>
  <si>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</si>
  <si>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</si>
  <si>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</si>
  <si>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</si>
  <si>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</si>
  <si>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</si>
  <si>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</si>
  <si>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</si>
  <si>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</si>
  <si>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</si>
  <si>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</si>
  <si>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</si>
  <si>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</si>
  <si>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</si>
  <si>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</si>
  <si>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</si>
  <si>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</si>
  <si>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</si>
  <si>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</si>
  <si>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</si>
  <si>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</si>
  <si>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</si>
  <si>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</si>
  <si>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</si>
  <si>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</si>
  <si>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</si>
  <si>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</si>
  <si>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</si>
  <si>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</si>
  <si>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</si>
  <si>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</si>
  <si>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</si>
  <si>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</si>
  <si>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</si>
  <si>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</si>
  <si>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</si>
  <si>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</si>
  <si>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</si>
  <si>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</si>
  <si>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</si>
  <si>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</si>
  <si>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</si>
  <si>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</si>
  <si>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</si>
  <si>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</si>
  <si>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</si>
  <si>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</si>
  <si>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</si>
  <si>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</si>
  <si>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</si>
  <si>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</si>
  <si>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</si>
  <si>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</si>
  <si>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</si>
  <si>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</si>
  <si>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</si>
  <si>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</si>
  <si>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</si>
  <si>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</si>
  <si>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</si>
  <si>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</si>
  <si>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</si>
  <si>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</si>
  <si>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</si>
  <si>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</si>
  <si>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</si>
  <si>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</si>
  <si>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</si>
  <si>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</si>
  <si>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</si>
  <si>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</si>
  <si>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</si>
  <si>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</si>
  <si>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</si>
  <si>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</si>
  <si>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</si>
  <si>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</si>
  <si>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</si>
  <si>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</si>
  <si>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</si>
  <si>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</si>
  <si>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</si>
  <si>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</si>
  <si>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</si>
  <si>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</si>
  <si>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</si>
  <si>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</si>
  <si>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</si>
  <si>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</si>
  <si>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</si>
  <si>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</si>
  <si>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</si>
  <si>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</si>
  <si>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</si>
  <si>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</si>
  <si>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</si>
  <si>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</si>
  <si>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</si>
  <si>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</si>
  <si>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</si>
  <si>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</si>
  <si>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</si>
  <si>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</si>
  <si>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</si>
  <si>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</si>
  <si>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</si>
  <si>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</si>
  <si>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</si>
  <si>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</si>
  <si>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</si>
  <si>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</si>
  <si>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</si>
  <si>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</si>
  <si>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</si>
  <si>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</si>
  <si>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</si>
  <si>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</si>
  <si>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</si>
  <si>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</si>
  <si>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</si>
  <si>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</si>
  <si>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</si>
  <si>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</si>
  <si>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</si>
  <si>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</si>
  <si>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</si>
  <si>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</si>
  <si>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</si>
  <si>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</si>
  <si>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</si>
  <si>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</si>
  <si>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</si>
  <si>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</si>
  <si>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</si>
  <si>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</si>
  <si>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</si>
  <si>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</si>
  <si>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</si>
  <si>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</si>
  <si>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</si>
  <si>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</si>
  <si>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</si>
  <si>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</si>
  <si>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</si>
  <si>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</si>
  <si>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</si>
  <si>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</si>
  <si>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</si>
  <si>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</si>
  <si>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</si>
  <si>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</si>
  <si>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</si>
  <si>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</si>
  <si>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</si>
  <si>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</si>
  <si>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</si>
  <si>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</si>
  <si>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</si>
  <si>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</si>
  <si>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</si>
  <si>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</si>
  <si>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</si>
  <si>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</si>
  <si>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</si>
  <si>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</si>
  <si>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</si>
  <si>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</si>
  <si>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</si>
  <si>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</si>
  <si>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</si>
  <si>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</si>
  <si>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</si>
  <si>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</si>
  <si>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</si>
  <si>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</si>
  <si>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</si>
  <si>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</si>
  <si>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</si>
  <si>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</si>
  <si>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</si>
  <si>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</si>
  <si>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</si>
  <si>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</si>
  <si>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</si>
  <si>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</si>
  <si>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</si>
  <si>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</si>
  <si>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</si>
  <si>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</si>
  <si>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</si>
  <si>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</si>
  <si>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</si>
  <si>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</si>
  <si>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</si>
  <si>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</si>
  <si>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</si>
  <si>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</si>
  <si>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</si>
  <si>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</si>
  <si>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</si>
  <si>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</si>
  <si>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</si>
  <si>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</si>
  <si>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</si>
  <si>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</si>
  <si>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</si>
  <si>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</si>
  <si>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</si>
  <si>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</si>
  <si>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</si>
  <si>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</si>
  <si>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</si>
  <si>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</si>
  <si>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</si>
  <si>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</si>
  <si>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</si>
  <si>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</si>
  <si>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</si>
  <si>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</si>
  <si>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</si>
  <si>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</si>
  <si>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</si>
  <si>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</si>
  <si>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</si>
  <si>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</si>
  <si>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</si>
  <si>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</si>
  <si>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</si>
  <si>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</si>
  <si>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</si>
  <si>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</si>
  <si>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</si>
  <si>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</si>
  <si>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</si>
  <si>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</si>
  <si>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</si>
  <si>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</si>
  <si>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</si>
  <si>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</si>
  <si>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</si>
  <si>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</si>
  <si>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</si>
  <si>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</si>
  <si>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</si>
  <si>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</si>
  <si>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</si>
  <si>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</si>
  <si>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</si>
  <si>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</si>
  <si>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</si>
  <si>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</si>
  <si>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</si>
  <si>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</si>
  <si>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</si>
  <si>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</si>
  <si>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</si>
  <si>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</si>
  <si>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</si>
  <si>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</si>
  <si>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</si>
  <si>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</si>
  <si>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</si>
  <si>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</si>
  <si>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</si>
  <si>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</si>
  <si>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</si>
  <si>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</si>
  <si>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</si>
  <si>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</si>
  <si>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</si>
  <si>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</si>
  <si>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</si>
  <si>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</si>
  <si>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</si>
  <si>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</si>
  <si>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</si>
  <si>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</si>
  <si>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</si>
  <si>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</si>
  <si>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</si>
  <si>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</si>
  <si>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</si>
  <si>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</si>
  <si>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</si>
  <si>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</si>
  <si>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</si>
  <si>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</si>
  <si>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</si>
  <si>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</si>
  <si>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</si>
  <si>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</si>
  <si>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</si>
  <si>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</si>
  <si>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</si>
  <si>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</si>
  <si>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</si>
  <si>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</si>
  <si>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</si>
  <si>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</si>
  <si>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</si>
  <si>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</si>
  <si>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</si>
  <si>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</si>
  <si>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>Designator middle</t>
  </si>
  <si>
    <t>C1, C2, C3, C18</t>
  </si>
  <si>
    <t>Quantity middle</t>
  </si>
  <si>
    <t>C10, C11, C12, C13, C14, C15, C19, C20, C21, C22</t>
  </si>
  <si>
    <t>C4, C5, C6, C7, C8, C9, C16, C17, C24</t>
  </si>
  <si>
    <t>C23, C26, C29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</si>
  <si>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</si>
  <si>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</si>
  <si>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</si>
  <si>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</si>
  <si>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</si>
  <si>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</si>
  <si>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</si>
  <si>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</si>
  <si>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</si>
  <si>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</si>
  <si>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</si>
  <si>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Isolated amplifier</t>
  </si>
  <si>
    <t>Farnell VPN</t>
  </si>
  <si>
    <t>Mouser VPN</t>
  </si>
  <si>
    <t>10uF 0805 MLCC 25V X5R</t>
  </si>
  <si>
    <t>C1, C3</t>
  </si>
  <si>
    <t xml:space="preserve">Capacitores de cerâmica multicamada MLCC - SMD/SMT 10uF 25V X5R +/-10% 0805 Gen Purp  </t>
  </si>
  <si>
    <t>C2, C18, C23, C26, C29</t>
  </si>
  <si>
    <t>10uF 2917 TANT 50V</t>
  </si>
  <si>
    <t>1nF</t>
  </si>
  <si>
    <t>C10, C11, C12, C13, C14, C15</t>
  </si>
  <si>
    <t>10nF 0805 MLCC 50V X7R</t>
  </si>
  <si>
    <t>C19, C20, C21, C22</t>
  </si>
  <si>
    <t>1uF 0805 MLCC 50V X5R</t>
  </si>
  <si>
    <t>IC CC 30A SO-8</t>
  </si>
  <si>
    <t>470uF EleCap TH 450V</t>
  </si>
  <si>
    <t>IC DIO generic</t>
  </si>
  <si>
    <t>Distribuidores e Alojamento de Fios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</si>
  <si>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</si>
  <si>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</si>
  <si>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</si>
  <si>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</si>
  <si>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</si>
  <si>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</si>
  <si>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</si>
  <si>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</si>
  <si>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 xml:space="preserve">Resistores de Filme Espesso - SMD 1/8watt 3Kohms 1% 100ppm  </t>
  </si>
  <si>
    <t>71-CRCW0805-3K-E3</t>
  </si>
  <si>
    <t>R 0 1/8W 0805</t>
  </si>
  <si>
    <t xml:space="preserve">Resistores de Filme Espesso - SMD 1/8Watt 0ohms Commercial Use  </t>
  </si>
  <si>
    <t xml:space="preserve">R 3k6 1/8W 0805 1%  </t>
  </si>
  <si>
    <t xml:space="preserve">Resistores de Filme Espesso - SMD 1/8watt 3.6Kohms 1%  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</si>
  <si>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</si>
  <si>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</si>
  <si>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</si>
  <si>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</si>
  <si>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</si>
  <si>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</si>
  <si>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</si>
  <si>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</si>
  <si>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</si>
  <si>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</si>
  <si>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</si>
  <si>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</si>
  <si>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</si>
  <si>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</si>
  <si>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</si>
  <si>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</si>
  <si>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</si>
  <si>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</si>
  <si>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R5, R7</t>
  </si>
  <si>
    <t>71-CRCW080510R0FKEAC</t>
  </si>
  <si>
    <t>R 2k7 1/8 0805 1%</t>
  </si>
  <si>
    <t>Resistores de Filme Espesso - SMD 1/8watt 2.7Kohms 1% 100ppm</t>
  </si>
  <si>
    <t>71-CRCW0805-2.7K-E3</t>
  </si>
  <si>
    <t>R6, R8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</si>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</sst>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8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2" fillId="0" borderId="3" xfId="0" quotePrefix="1" applyFont="1" applyBorder="1" applyAlignment="1">
      <alignment wrapText="1"/>
    </xf>
    <xf numFmtId="0" fontId="2" fillId="7" borderId="1" xfId="0" quotePrefix="1" applyFont="1" applyFill="1" applyBorder="1" applyAlignment="1">
      <alignment wrapText="1"/>
    </xf>
    <xf numFmtId="0" fontId="2" fillId="0" borderId="2" xfId="0" quotePrefix="1" applyFont="1" applyFill="1" applyBorder="1"/>
    <xf numFmtId="0" fontId="2" fillId="0" borderId="1" xfId="0" applyFont="1" applyFill="1" applyBorder="1"/>
    <xf numFmtId="165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quotePrefix="1" applyFont="1" applyFill="1" applyBorder="1"/>
    <xf numFmtId="0" fontId="2" fillId="0" borderId="3" xfId="0" quotePrefix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wrapText="1"/>
    </xf>
    <xf numFmtId="0" fontId="2" fillId="0" borderId="2" xfId="0" quotePrefix="1" applyFont="1" applyBorder="1" applyAlignment="1">
      <alignment wrapText="1"/>
    </xf>
    <xf numFmtId="0" fontId="2" fillId="2" borderId="6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2" fillId="0" borderId="10" xfId="0" quotePrefix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quotePrefix="1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0" xfId="0" applyNumberFormat="1" applyFont="1" applyBorder="1" applyAlignment="1">
      <alignment wrapText="1"/>
    </xf>
    <xf numFmtId="0" fontId="2" fillId="5" borderId="3" xfId="0" quotePrefix="1" applyFont="1" applyFill="1" applyBorder="1" applyAlignment="1">
      <alignment wrapText="1"/>
    </xf>
    <xf numFmtId="0" fontId="2" fillId="5" borderId="9" xfId="0" quotePrefix="1" applyFont="1" applyFill="1" applyBorder="1" applyAlignment="1">
      <alignment wrapText="1"/>
    </xf>
    <xf numFmtId="0" fontId="2" fillId="5" borderId="3" xfId="0" quotePrefix="1" applyFont="1" applyFill="1" applyBorder="1"/>
    <xf numFmtId="164" fontId="8" fillId="2" borderId="7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wrapText="1"/>
    </xf>
    <xf numFmtId="164" fontId="8" fillId="0" borderId="10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8" fillId="0" borderId="1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22" displayName="Table22" ref="A1:M64" totalsRowCount="1" headerRowDxfId="2" dataDxfId="0" totalsRowDxfId="1" headerRowBorderDxfId="30" tableBorderDxfId="31" totalsRowBorderDxfId="29">
  <autoFilter ref="A1:M63"/>
  <sortState ref="A2:M63">
    <sortCondition ref="A1:A63"/>
  </sortState>
  <tableColumns count="13">
    <tableColumn id="1" name="Comment" dataDxfId="28" totalsRowDxfId="27"/>
    <tableColumn id="2" name="Description" dataDxfId="26" totalsRowDxfId="25"/>
    <tableColumn id="3" name="Designator" dataDxfId="24" totalsRowDxfId="23"/>
    <tableColumn id="4" name="Footprint" dataDxfId="22" totalsRowDxfId="21"/>
    <tableColumn id="5" name="LibRef" dataDxfId="20" totalsRowDxfId="19"/>
    <tableColumn id="6" name="Quantity" dataDxfId="18" totalsRowDxfId="17"/>
    <tableColumn id="7" name="Board" dataDxfId="16" totalsRowDxfId="15"/>
    <tableColumn id="8" name="RS VPN" dataDxfId="14" totalsRowDxfId="13"/>
    <tableColumn id="9" name="Farnell VPN" dataDxfId="12" totalsRowDxfId="11"/>
    <tableColumn id="10" name="Mouser VPN" dataDxfId="10" totalsRowDxfId="9"/>
    <tableColumn id="13" name="PCDIGA VPN" dataDxfId="8" totalsRowDxfId="7"/>
    <tableColumn id="11" name="price" totalsRowLabel="TOTAL" dataDxfId="6" totalsRowDxfId="5"/>
    <tableColumn id="12" name="price total" totalsRowFunction="custom" dataDxfId="4" totalsRowDxfId="3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65" totalsRowCount="1" headerRowDxfId="60" dataDxfId="58" headerRowBorderDxfId="59" tableBorderDxfId="57" totalsRowBorderDxfId="56">
  <autoFilter ref="A1:L64">
    <filterColumn colId="6">
      <filters>
        <filter val="controlo"/>
      </filters>
    </filterColumn>
  </autoFilter>
  <sortState ref="A4:L64">
    <sortCondition ref="A1:A64"/>
  </sortState>
  <tableColumns count="12">
    <tableColumn id="1" name="Comment" dataDxfId="55" totalsRowDxfId="54"/>
    <tableColumn id="2" name="Description" dataDxfId="53" totalsRowDxfId="52"/>
    <tableColumn id="3" name="Designator" dataDxfId="51" totalsRowDxfId="50"/>
    <tableColumn id="4" name="Footprint" dataDxfId="49" totalsRowDxfId="48"/>
    <tableColumn id="5" name="LibRef" dataDxfId="47" totalsRowDxfId="46"/>
    <tableColumn id="6" name="Quantity" dataDxfId="45" totalsRowDxfId="44"/>
    <tableColumn id="7" name="Board" dataDxfId="43" totalsRowDxfId="42"/>
    <tableColumn id="8" name="RS VPN" dataDxfId="41" totalsRowDxfId="40"/>
    <tableColumn id="9" name="Farnell VPN" dataDxfId="39" totalsRowDxfId="38"/>
    <tableColumn id="10" name="Mouser VPN" dataDxfId="37" totalsRowDxfId="36"/>
    <tableColumn id="11" name="price" dataDxfId="35" totalsRowDxfId="34"/>
    <tableColumn id="12" name="price total" totalsRowFunction="custom" dataDxfId="33" totalsRowDxfId="32">
      <calculatedColumnFormula>Table2[[#This Row],[price]]*Table2[[#This Row],[Quantity]]</calculatedColumnFormula>
      <totalsRowFormula>SUM(Table2[price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abSelected="1" topLeftCell="A37" zoomScaleNormal="100" workbookViewId="0">
      <pane xSplit="1" topLeftCell="B1" activePane="topRight" state="frozen"/>
      <selection pane="topRight" sqref="A1:M64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1" width="9.140625" style="5"/>
    <col min="12" max="13" width="9.140625" style="74"/>
    <col min="14" max="16384" width="9.140625" style="5"/>
  </cols>
  <sheetData>
    <row r="1" spans="1:13" ht="22.5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5" t="s">
        <v>416</v>
      </c>
      <c r="I1" s="55" t="s">
        <v>373</v>
      </c>
      <c r="J1" s="57" t="s">
        <v>374</v>
      </c>
      <c r="K1" s="4" t="s">
        <v>552</v>
      </c>
      <c r="L1" s="71" t="s">
        <v>268</v>
      </c>
      <c r="M1" s="71" t="s">
        <v>269</v>
      </c>
    </row>
    <row r="2" spans="1:13" ht="22.5" x14ac:dyDescent="0.25">
      <c r="A2" s="6" t="s">
        <v>500</v>
      </c>
      <c r="B2" s="6" t="s">
        <v>271</v>
      </c>
      <c r="C2" s="6" t="s">
        <v>383</v>
      </c>
      <c r="D2" s="6" t="s">
        <v>29</v>
      </c>
      <c r="E2" s="6" t="s">
        <v>22</v>
      </c>
      <c r="F2" s="7">
        <v>4</v>
      </c>
      <c r="G2" s="58" t="s">
        <v>534</v>
      </c>
      <c r="H2" s="58"/>
      <c r="I2" s="6" t="s">
        <v>7</v>
      </c>
      <c r="J2" s="6" t="s">
        <v>93</v>
      </c>
      <c r="K2" s="6" t="s">
        <v>7</v>
      </c>
      <c r="L2" s="75" t="s">
        <v>557</v>
      </c>
      <c r="M2" s="72">
        <f>Table22[[#This Row],[price]]*Table22[[#This Row],[Quantity]]</f>
        <v>0.39600000000000002</v>
      </c>
    </row>
    <row r="3" spans="1:13" ht="22.5" x14ac:dyDescent="0.25">
      <c r="A3" s="76" t="s">
        <v>500</v>
      </c>
      <c r="B3" s="76" t="s">
        <v>271</v>
      </c>
      <c r="C3" s="76" t="s">
        <v>501</v>
      </c>
      <c r="D3" s="76" t="s">
        <v>29</v>
      </c>
      <c r="E3" s="76" t="s">
        <v>22</v>
      </c>
      <c r="F3" s="58">
        <v>3</v>
      </c>
      <c r="G3" s="58" t="s">
        <v>536</v>
      </c>
      <c r="H3" s="6" t="s">
        <v>7</v>
      </c>
      <c r="I3" s="6" t="s">
        <v>7</v>
      </c>
      <c r="J3" s="6" t="s">
        <v>93</v>
      </c>
      <c r="K3" s="58"/>
      <c r="L3" s="75" t="s">
        <v>557</v>
      </c>
      <c r="M3" s="72">
        <f>Table22[[#This Row],[price]]*Table22[[#This Row],[Quantity]]</f>
        <v>0.29700000000000004</v>
      </c>
    </row>
    <row r="4" spans="1:13" ht="22.5" x14ac:dyDescent="0.25">
      <c r="A4" s="6" t="s">
        <v>497</v>
      </c>
      <c r="B4" s="6" t="s">
        <v>272</v>
      </c>
      <c r="C4" s="6" t="s">
        <v>537</v>
      </c>
      <c r="D4" s="6" t="s">
        <v>29</v>
      </c>
      <c r="E4" s="6" t="s">
        <v>22</v>
      </c>
      <c r="F4" s="7">
        <v>7</v>
      </c>
      <c r="G4" s="58" t="s">
        <v>534</v>
      </c>
      <c r="H4" s="58"/>
      <c r="I4" s="6" t="s">
        <v>7</v>
      </c>
      <c r="J4" s="6" t="s">
        <v>141</v>
      </c>
      <c r="K4" s="6" t="s">
        <v>7</v>
      </c>
      <c r="L4" s="75" t="s">
        <v>554</v>
      </c>
      <c r="M4" s="72">
        <f>Table22[[#This Row],[price]]*Table22[[#This Row],[Quantity]]</f>
        <v>1.1340000000000001</v>
      </c>
    </row>
    <row r="5" spans="1:13" ht="22.5" x14ac:dyDescent="0.25">
      <c r="A5" s="76" t="s">
        <v>497</v>
      </c>
      <c r="B5" s="76" t="s">
        <v>272</v>
      </c>
      <c r="C5" s="76" t="s">
        <v>221</v>
      </c>
      <c r="D5" s="76" t="s">
        <v>29</v>
      </c>
      <c r="E5" s="76" t="s">
        <v>22</v>
      </c>
      <c r="F5" s="58">
        <v>9</v>
      </c>
      <c r="G5" s="58" t="s">
        <v>536</v>
      </c>
      <c r="H5" s="6" t="s">
        <v>7</v>
      </c>
      <c r="I5" s="6" t="s">
        <v>7</v>
      </c>
      <c r="J5" s="6" t="s">
        <v>141</v>
      </c>
      <c r="K5" s="58"/>
      <c r="L5" s="75" t="s">
        <v>554</v>
      </c>
      <c r="M5" s="72">
        <f>Table22[[#This Row],[price]]*Table22[[#This Row],[Quantity]]</f>
        <v>1.458</v>
      </c>
    </row>
    <row r="6" spans="1:13" ht="22.5" x14ac:dyDescent="0.25">
      <c r="A6" s="76" t="s">
        <v>495</v>
      </c>
      <c r="B6" s="76" t="s">
        <v>267</v>
      </c>
      <c r="C6" s="76" t="s">
        <v>496</v>
      </c>
      <c r="D6" s="76" t="s">
        <v>27</v>
      </c>
      <c r="E6" s="76" t="s">
        <v>22</v>
      </c>
      <c r="F6" s="58">
        <v>12</v>
      </c>
      <c r="G6" s="58" t="s">
        <v>535</v>
      </c>
      <c r="H6" s="6" t="s">
        <v>7</v>
      </c>
      <c r="I6" s="58"/>
      <c r="J6" s="6" t="s">
        <v>82</v>
      </c>
      <c r="K6" s="58"/>
      <c r="L6" s="75" t="s">
        <v>571</v>
      </c>
      <c r="M6" s="72">
        <f>Table22[[#This Row],[price]]*Table22[[#This Row],[Quantity]]</f>
        <v>3.7199999999999998</v>
      </c>
    </row>
    <row r="7" spans="1:13" ht="22.5" x14ac:dyDescent="0.25">
      <c r="A7" s="6" t="s">
        <v>538</v>
      </c>
      <c r="B7" s="6" t="s">
        <v>270</v>
      </c>
      <c r="C7" s="6" t="s">
        <v>359</v>
      </c>
      <c r="D7" s="6" t="s">
        <v>24</v>
      </c>
      <c r="E7" s="6" t="s">
        <v>25</v>
      </c>
      <c r="F7" s="7">
        <v>9</v>
      </c>
      <c r="G7" s="58" t="s">
        <v>534</v>
      </c>
      <c r="H7" s="58"/>
      <c r="I7" s="6" t="s">
        <v>7</v>
      </c>
      <c r="J7" s="6" t="s">
        <v>86</v>
      </c>
      <c r="K7" s="6" t="s">
        <v>7</v>
      </c>
      <c r="L7" s="75" t="s">
        <v>555</v>
      </c>
      <c r="M7" s="72">
        <f>Table22[[#This Row],[price]]*Table22[[#This Row],[Quantity]]</f>
        <v>14.22</v>
      </c>
    </row>
    <row r="8" spans="1:13" ht="22.5" x14ac:dyDescent="0.25">
      <c r="A8" s="6" t="s">
        <v>539</v>
      </c>
      <c r="B8" s="6" t="s">
        <v>540</v>
      </c>
      <c r="C8" s="6" t="s">
        <v>381</v>
      </c>
      <c r="D8" s="6" t="s">
        <v>29</v>
      </c>
      <c r="E8" s="6" t="s">
        <v>22</v>
      </c>
      <c r="F8" s="7">
        <v>6</v>
      </c>
      <c r="G8" s="58" t="s">
        <v>534</v>
      </c>
      <c r="H8" s="58"/>
      <c r="I8" s="6" t="s">
        <v>7</v>
      </c>
      <c r="J8" s="6" t="s">
        <v>551</v>
      </c>
      <c r="K8" s="6" t="s">
        <v>7</v>
      </c>
      <c r="L8" s="75" t="s">
        <v>556</v>
      </c>
      <c r="M8" s="72">
        <f>Table22[[#This Row],[price]]*Table22[[#This Row],[Quantity]]</f>
        <v>0.48</v>
      </c>
    </row>
    <row r="9" spans="1:13" ht="22.5" x14ac:dyDescent="0.25">
      <c r="A9" s="76" t="s">
        <v>498</v>
      </c>
      <c r="B9" s="76" t="s">
        <v>273</v>
      </c>
      <c r="C9" s="76" t="s">
        <v>499</v>
      </c>
      <c r="D9" s="76" t="s">
        <v>29</v>
      </c>
      <c r="E9" s="76" t="s">
        <v>22</v>
      </c>
      <c r="F9" s="58">
        <v>3</v>
      </c>
      <c r="G9" s="58" t="s">
        <v>536</v>
      </c>
      <c r="H9" s="6" t="s">
        <v>7</v>
      </c>
      <c r="I9" s="6" t="s">
        <v>7</v>
      </c>
      <c r="J9" s="6" t="s">
        <v>144</v>
      </c>
      <c r="K9" s="58"/>
      <c r="L9" s="75" t="s">
        <v>558</v>
      </c>
      <c r="M9" s="72">
        <f>Table22[[#This Row],[price]]*Table22[[#This Row],[Quantity]]</f>
        <v>0.45899999999999996</v>
      </c>
    </row>
    <row r="10" spans="1:13" ht="22.5" x14ac:dyDescent="0.25">
      <c r="A10" s="6" t="s">
        <v>543</v>
      </c>
      <c r="B10" s="6" t="s">
        <v>298</v>
      </c>
      <c r="C10" s="6" t="s">
        <v>155</v>
      </c>
      <c r="D10" s="6" t="s">
        <v>16</v>
      </c>
      <c r="E10" s="6" t="s">
        <v>14</v>
      </c>
      <c r="F10" s="7">
        <v>1</v>
      </c>
      <c r="G10" s="58" t="s">
        <v>534</v>
      </c>
      <c r="H10" s="58"/>
      <c r="I10" s="6" t="s">
        <v>550</v>
      </c>
      <c r="J10" s="6" t="s">
        <v>7</v>
      </c>
      <c r="K10" s="6" t="s">
        <v>7</v>
      </c>
      <c r="L10" s="75" t="s">
        <v>561</v>
      </c>
      <c r="M10" s="72">
        <f>Table22[[#This Row],[price]]*Table22[[#This Row],[Quantity]]</f>
        <v>2.1800000000000002</v>
      </c>
    </row>
    <row r="11" spans="1:13" ht="22.5" x14ac:dyDescent="0.25">
      <c r="A11" s="6" t="s">
        <v>542</v>
      </c>
      <c r="B11" s="6" t="s">
        <v>275</v>
      </c>
      <c r="C11" s="6" t="s">
        <v>151</v>
      </c>
      <c r="D11" s="6" t="s">
        <v>31</v>
      </c>
      <c r="E11" s="6" t="s">
        <v>14</v>
      </c>
      <c r="F11" s="7">
        <v>4</v>
      </c>
      <c r="G11" s="58" t="s">
        <v>534</v>
      </c>
      <c r="H11" s="58"/>
      <c r="I11" s="6" t="s">
        <v>7</v>
      </c>
      <c r="J11" s="6" t="s">
        <v>96</v>
      </c>
      <c r="K11" s="6" t="s">
        <v>7</v>
      </c>
      <c r="L11" s="75" t="s">
        <v>560</v>
      </c>
      <c r="M11" s="72">
        <f>Table22[[#This Row],[price]]*Table22[[#This Row],[Quantity]]</f>
        <v>25.12</v>
      </c>
    </row>
    <row r="12" spans="1:13" ht="22.5" x14ac:dyDescent="0.25">
      <c r="A12" s="6" t="s">
        <v>541</v>
      </c>
      <c r="B12" s="6" t="s">
        <v>273</v>
      </c>
      <c r="C12" s="6" t="s">
        <v>361</v>
      </c>
      <c r="D12" s="6" t="s">
        <v>29</v>
      </c>
      <c r="E12" s="6" t="s">
        <v>22</v>
      </c>
      <c r="F12" s="7">
        <v>3</v>
      </c>
      <c r="G12" s="58" t="s">
        <v>534</v>
      </c>
      <c r="H12" s="58"/>
      <c r="I12" s="6" t="s">
        <v>7</v>
      </c>
      <c r="J12" s="6" t="s">
        <v>144</v>
      </c>
      <c r="K12" s="6" t="s">
        <v>7</v>
      </c>
      <c r="L12" s="75" t="s">
        <v>558</v>
      </c>
      <c r="M12" s="72">
        <f>Table22[[#This Row],[price]]*Table22[[#This Row],[Quantity]]</f>
        <v>0.45899999999999996</v>
      </c>
    </row>
    <row r="13" spans="1:13" x14ac:dyDescent="0.25">
      <c r="A13" s="76" t="s">
        <v>527</v>
      </c>
      <c r="B13" s="76" t="s">
        <v>290</v>
      </c>
      <c r="C13" s="76" t="s">
        <v>528</v>
      </c>
      <c r="D13" s="76" t="s">
        <v>68</v>
      </c>
      <c r="E13" s="76" t="s">
        <v>66</v>
      </c>
      <c r="F13" s="58">
        <v>3</v>
      </c>
      <c r="G13" s="58" t="s">
        <v>536</v>
      </c>
      <c r="H13" s="6" t="s">
        <v>7</v>
      </c>
      <c r="I13" s="6" t="s">
        <v>7</v>
      </c>
      <c r="J13" s="6" t="s">
        <v>100</v>
      </c>
      <c r="K13" s="58"/>
      <c r="L13" s="75" t="s">
        <v>582</v>
      </c>
      <c r="M13" s="72">
        <f>Table22[[#This Row],[price]]*Table22[[#This Row],[Quantity]]</f>
        <v>13.86</v>
      </c>
    </row>
    <row r="14" spans="1:13" x14ac:dyDescent="0.25">
      <c r="A14" s="6" t="s">
        <v>413</v>
      </c>
      <c r="B14" s="6" t="s">
        <v>414</v>
      </c>
      <c r="C14" s="6" t="s">
        <v>370</v>
      </c>
      <c r="D14" s="6" t="s">
        <v>371</v>
      </c>
      <c r="E14" s="6" t="s">
        <v>369</v>
      </c>
      <c r="F14" s="7">
        <v>2</v>
      </c>
      <c r="G14" s="58" t="s">
        <v>534</v>
      </c>
      <c r="H14" s="58"/>
      <c r="I14" s="6" t="s">
        <v>7</v>
      </c>
      <c r="J14" s="6" t="s">
        <v>415</v>
      </c>
      <c r="K14" s="6" t="s">
        <v>7</v>
      </c>
      <c r="L14" s="75" t="s">
        <v>567</v>
      </c>
      <c r="M14" s="72">
        <f>Table22[[#This Row],[price]]*Table22[[#This Row],[Quantity]]</f>
        <v>11.1</v>
      </c>
    </row>
    <row r="15" spans="1:13" ht="22.5" x14ac:dyDescent="0.25">
      <c r="A15" s="6" t="s">
        <v>385</v>
      </c>
      <c r="B15" s="6" t="s">
        <v>274</v>
      </c>
      <c r="C15" s="6" t="s">
        <v>38</v>
      </c>
      <c r="D15" s="6" t="s">
        <v>39</v>
      </c>
      <c r="E15" s="6" t="s">
        <v>40</v>
      </c>
      <c r="F15" s="7">
        <v>3</v>
      </c>
      <c r="G15" s="58" t="s">
        <v>534</v>
      </c>
      <c r="H15" s="58"/>
      <c r="I15" s="6" t="s">
        <v>7</v>
      </c>
      <c r="J15" s="6" t="s">
        <v>104</v>
      </c>
      <c r="K15" s="6" t="s">
        <v>7</v>
      </c>
      <c r="L15" s="75" t="s">
        <v>559</v>
      </c>
      <c r="M15" s="72">
        <f>Table22[[#This Row],[price]]*Table22[[#This Row],[Quantity]]</f>
        <v>10.41</v>
      </c>
    </row>
    <row r="16" spans="1:13" x14ac:dyDescent="0.25">
      <c r="A16" s="6" t="s">
        <v>412</v>
      </c>
      <c r="B16" s="6" t="s">
        <v>289</v>
      </c>
      <c r="C16" s="6" t="s">
        <v>67</v>
      </c>
      <c r="D16" s="6" t="s">
        <v>63</v>
      </c>
      <c r="E16" s="6" t="s">
        <v>63</v>
      </c>
      <c r="F16" s="7">
        <v>1</v>
      </c>
      <c r="G16" s="58" t="s">
        <v>534</v>
      </c>
      <c r="H16" s="58"/>
      <c r="I16" s="6" t="s">
        <v>7</v>
      </c>
      <c r="J16" s="6" t="s">
        <v>101</v>
      </c>
      <c r="K16" s="6" t="s">
        <v>7</v>
      </c>
      <c r="L16" s="75" t="s">
        <v>566</v>
      </c>
      <c r="M16" s="72">
        <f>Table22[[#This Row],[price]]*Table22[[#This Row],[Quantity]]</f>
        <v>1.4</v>
      </c>
    </row>
    <row r="17" spans="1:13" x14ac:dyDescent="0.25">
      <c r="A17" s="76" t="s">
        <v>412</v>
      </c>
      <c r="B17" s="76" t="s">
        <v>289</v>
      </c>
      <c r="C17" s="76" t="s">
        <v>229</v>
      </c>
      <c r="D17" s="76" t="s">
        <v>63</v>
      </c>
      <c r="E17" s="76" t="s">
        <v>63</v>
      </c>
      <c r="F17" s="58">
        <v>3</v>
      </c>
      <c r="G17" s="58" t="s">
        <v>536</v>
      </c>
      <c r="H17" s="6" t="s">
        <v>7</v>
      </c>
      <c r="I17" s="6" t="s">
        <v>7</v>
      </c>
      <c r="J17" s="6" t="s">
        <v>101</v>
      </c>
      <c r="K17" s="58"/>
      <c r="L17" s="75" t="s">
        <v>566</v>
      </c>
      <c r="M17" s="72">
        <f>Table22[[#This Row],[price]]*Table22[[#This Row],[Quantity]]</f>
        <v>4.1999999999999993</v>
      </c>
    </row>
    <row r="18" spans="1:13" x14ac:dyDescent="0.25">
      <c r="A18" s="76" t="s">
        <v>482</v>
      </c>
      <c r="B18" s="76" t="s">
        <v>483</v>
      </c>
      <c r="C18" s="76" t="s">
        <v>484</v>
      </c>
      <c r="D18" s="76" t="s">
        <v>485</v>
      </c>
      <c r="E18" s="76" t="s">
        <v>486</v>
      </c>
      <c r="F18" s="58">
        <v>1</v>
      </c>
      <c r="G18" s="58" t="s">
        <v>535</v>
      </c>
      <c r="H18" s="6" t="s">
        <v>7</v>
      </c>
      <c r="I18" s="58"/>
      <c r="J18" s="6" t="s">
        <v>487</v>
      </c>
      <c r="K18" s="58"/>
      <c r="L18" s="75" t="s">
        <v>573</v>
      </c>
      <c r="M18" s="72">
        <f>Table22[[#This Row],[price]]*Table22[[#This Row],[Quantity]]</f>
        <v>5.31</v>
      </c>
    </row>
    <row r="19" spans="1:13" x14ac:dyDescent="0.25">
      <c r="A19" s="76" t="s">
        <v>476</v>
      </c>
      <c r="B19" s="76" t="s">
        <v>477</v>
      </c>
      <c r="C19" s="76" t="s">
        <v>478</v>
      </c>
      <c r="D19" s="76" t="s">
        <v>479</v>
      </c>
      <c r="E19" s="76" t="s">
        <v>480</v>
      </c>
      <c r="F19" s="58">
        <v>1</v>
      </c>
      <c r="G19" s="58" t="s">
        <v>535</v>
      </c>
      <c r="H19" s="6" t="s">
        <v>7</v>
      </c>
      <c r="I19" s="58"/>
      <c r="J19" s="6" t="s">
        <v>481</v>
      </c>
      <c r="K19" s="58"/>
      <c r="L19" s="75" t="s">
        <v>574</v>
      </c>
      <c r="M19" s="72">
        <f>Table22[[#This Row],[price]]*Table22[[#This Row],[Quantity]]</f>
        <v>8.26</v>
      </c>
    </row>
    <row r="20" spans="1:13" x14ac:dyDescent="0.25">
      <c r="A20" s="76" t="s">
        <v>492</v>
      </c>
      <c r="B20" s="76" t="s">
        <v>493</v>
      </c>
      <c r="C20" s="76" t="s">
        <v>64</v>
      </c>
      <c r="D20" s="76" t="s">
        <v>486</v>
      </c>
      <c r="E20" s="76" t="s">
        <v>486</v>
      </c>
      <c r="F20" s="58">
        <v>1</v>
      </c>
      <c r="G20" s="58" t="s">
        <v>535</v>
      </c>
      <c r="H20" s="6" t="s">
        <v>7</v>
      </c>
      <c r="I20" s="58"/>
      <c r="J20" s="6" t="s">
        <v>494</v>
      </c>
      <c r="K20" s="58"/>
      <c r="L20" s="75" t="s">
        <v>572</v>
      </c>
      <c r="M20" s="72">
        <f>Table22[[#This Row],[price]]*Table22[[#This Row],[Quantity]]</f>
        <v>2.4300000000000002</v>
      </c>
    </row>
    <row r="21" spans="1:13" x14ac:dyDescent="0.25">
      <c r="A21" s="76" t="s">
        <v>488</v>
      </c>
      <c r="B21" s="76" t="s">
        <v>489</v>
      </c>
      <c r="C21" s="76" t="s">
        <v>490</v>
      </c>
      <c r="D21" s="76" t="s">
        <v>485</v>
      </c>
      <c r="E21" s="76" t="s">
        <v>486</v>
      </c>
      <c r="F21" s="58">
        <v>2</v>
      </c>
      <c r="G21" s="58" t="s">
        <v>535</v>
      </c>
      <c r="H21" s="6" t="s">
        <v>7</v>
      </c>
      <c r="I21" s="58"/>
      <c r="J21" s="6" t="s">
        <v>491</v>
      </c>
      <c r="K21" s="58"/>
      <c r="L21" s="75" t="s">
        <v>573</v>
      </c>
      <c r="M21" s="72">
        <f>Table22[[#This Row],[price]]*Table22[[#This Row],[Quantity]]</f>
        <v>10.62</v>
      </c>
    </row>
    <row r="22" spans="1:13" x14ac:dyDescent="0.25">
      <c r="A22" s="6" t="s">
        <v>387</v>
      </c>
      <c r="B22" s="6" t="s">
        <v>277</v>
      </c>
      <c r="C22" s="6" t="s">
        <v>43</v>
      </c>
      <c r="D22" s="6" t="s">
        <v>44</v>
      </c>
      <c r="E22" s="6" t="s">
        <v>41</v>
      </c>
      <c r="F22" s="7">
        <v>3</v>
      </c>
      <c r="G22" s="58" t="s">
        <v>534</v>
      </c>
      <c r="H22" s="58"/>
      <c r="I22" s="6" t="s">
        <v>7</v>
      </c>
      <c r="J22" s="6" t="s">
        <v>276</v>
      </c>
      <c r="K22" s="6" t="s">
        <v>7</v>
      </c>
      <c r="L22" s="75" t="s">
        <v>562</v>
      </c>
      <c r="M22" s="72">
        <f>Table22[[#This Row],[price]]*Table22[[#This Row],[Quantity]]</f>
        <v>0.27</v>
      </c>
    </row>
    <row r="23" spans="1:13" ht="22.5" x14ac:dyDescent="0.25">
      <c r="A23" s="76" t="s">
        <v>471</v>
      </c>
      <c r="B23" s="76" t="s">
        <v>472</v>
      </c>
      <c r="C23" s="76" t="s">
        <v>473</v>
      </c>
      <c r="D23" s="76" t="s">
        <v>468</v>
      </c>
      <c r="E23" s="76" t="s">
        <v>474</v>
      </c>
      <c r="F23" s="58">
        <v>3</v>
      </c>
      <c r="G23" s="58" t="s">
        <v>535</v>
      </c>
      <c r="H23" s="6" t="s">
        <v>7</v>
      </c>
      <c r="I23" s="58"/>
      <c r="J23" s="6" t="s">
        <v>475</v>
      </c>
      <c r="K23" s="58"/>
      <c r="L23" s="75" t="s">
        <v>575</v>
      </c>
      <c r="M23" s="72">
        <f>Table22[[#This Row],[price]]*Table22[[#This Row],[Quantity]]</f>
        <v>2.673</v>
      </c>
    </row>
    <row r="24" spans="1:13" ht="22.5" x14ac:dyDescent="0.25">
      <c r="A24" s="76" t="s">
        <v>465</v>
      </c>
      <c r="B24" s="76" t="s">
        <v>466</v>
      </c>
      <c r="C24" s="76" t="s">
        <v>467</v>
      </c>
      <c r="D24" s="76" t="s">
        <v>468</v>
      </c>
      <c r="E24" s="76" t="s">
        <v>469</v>
      </c>
      <c r="F24" s="58">
        <v>1</v>
      </c>
      <c r="G24" s="58" t="s">
        <v>535</v>
      </c>
      <c r="H24" s="6" t="s">
        <v>7</v>
      </c>
      <c r="I24" s="58"/>
      <c r="J24" s="6" t="s">
        <v>470</v>
      </c>
      <c r="K24" s="58"/>
      <c r="L24" s="75" t="s">
        <v>576</v>
      </c>
      <c r="M24" s="72">
        <f>Table22[[#This Row],[price]]*Table22[[#This Row],[Quantity]]</f>
        <v>0.75600000000000001</v>
      </c>
    </row>
    <row r="25" spans="1:13" x14ac:dyDescent="0.25">
      <c r="A25" s="6" t="s">
        <v>411</v>
      </c>
      <c r="B25" s="6" t="s">
        <v>288</v>
      </c>
      <c r="C25" s="6" t="s">
        <v>64</v>
      </c>
      <c r="D25" s="6" t="s">
        <v>13</v>
      </c>
      <c r="E25" s="6" t="s">
        <v>11</v>
      </c>
      <c r="F25" s="7">
        <v>1</v>
      </c>
      <c r="G25" s="58" t="s">
        <v>534</v>
      </c>
      <c r="H25" s="58"/>
      <c r="I25" s="6" t="s">
        <v>7</v>
      </c>
      <c r="J25" s="6" t="s">
        <v>72</v>
      </c>
      <c r="K25" s="6" t="s">
        <v>7</v>
      </c>
      <c r="L25" s="75" t="s">
        <v>565</v>
      </c>
      <c r="M25" s="72">
        <f>Table22[[#This Row],[price]]*Table22[[#This Row],[Quantity]]</f>
        <v>16.25</v>
      </c>
    </row>
    <row r="26" spans="1:13" x14ac:dyDescent="0.25">
      <c r="A26" s="76" t="s">
        <v>459</v>
      </c>
      <c r="B26" s="76" t="s">
        <v>460</v>
      </c>
      <c r="C26" s="76" t="s">
        <v>461</v>
      </c>
      <c r="D26" s="76" t="s">
        <v>462</v>
      </c>
      <c r="E26" s="76" t="s">
        <v>463</v>
      </c>
      <c r="F26" s="58">
        <v>2</v>
      </c>
      <c r="G26" s="58" t="s">
        <v>535</v>
      </c>
      <c r="H26" s="6" t="s">
        <v>7</v>
      </c>
      <c r="I26" s="58"/>
      <c r="J26" s="6" t="s">
        <v>464</v>
      </c>
      <c r="K26" s="58"/>
      <c r="L26" s="75" t="s">
        <v>577</v>
      </c>
      <c r="M26" s="72">
        <f>Table22[[#This Row],[price]]*Table22[[#This Row],[Quantity]]</f>
        <v>3.64</v>
      </c>
    </row>
    <row r="27" spans="1:13" x14ac:dyDescent="0.25">
      <c r="A27" s="76" t="s">
        <v>457</v>
      </c>
      <c r="B27" s="76" t="s">
        <v>291</v>
      </c>
      <c r="C27" s="76" t="s">
        <v>458</v>
      </c>
      <c r="D27" s="76" t="s">
        <v>198</v>
      </c>
      <c r="E27" s="76" t="s">
        <v>196</v>
      </c>
      <c r="F27" s="58">
        <v>4</v>
      </c>
      <c r="G27" s="58" t="s">
        <v>535</v>
      </c>
      <c r="H27" s="6" t="s">
        <v>7</v>
      </c>
      <c r="I27" s="58"/>
      <c r="J27" s="6" t="s">
        <v>216</v>
      </c>
      <c r="K27" s="58"/>
      <c r="L27" s="75" t="s">
        <v>578</v>
      </c>
      <c r="M27" s="72">
        <f>Table22[[#This Row],[price]]*Table22[[#This Row],[Quantity]]</f>
        <v>1.548</v>
      </c>
    </row>
    <row r="28" spans="1:13" x14ac:dyDescent="0.25">
      <c r="A28" s="76" t="s">
        <v>525</v>
      </c>
      <c r="B28" s="76" t="s">
        <v>295</v>
      </c>
      <c r="C28" s="76" t="s">
        <v>526</v>
      </c>
      <c r="D28" s="76" t="s">
        <v>205</v>
      </c>
      <c r="E28" s="76" t="s">
        <v>203</v>
      </c>
      <c r="F28" s="58">
        <v>3</v>
      </c>
      <c r="G28" s="58" t="s">
        <v>536</v>
      </c>
      <c r="H28" s="6" t="s">
        <v>7</v>
      </c>
      <c r="I28" s="6" t="s">
        <v>7</v>
      </c>
      <c r="J28" s="6" t="s">
        <v>218</v>
      </c>
      <c r="K28" s="58"/>
      <c r="L28" s="75" t="s">
        <v>583</v>
      </c>
      <c r="M28" s="72">
        <f>Table22[[#This Row],[price]]*Table22[[#This Row],[Quantity]]</f>
        <v>0.8879999999999999</v>
      </c>
    </row>
    <row r="29" spans="1:13" x14ac:dyDescent="0.25">
      <c r="A29" s="76" t="s">
        <v>452</v>
      </c>
      <c r="B29" s="76" t="s">
        <v>453</v>
      </c>
      <c r="C29" s="76" t="s">
        <v>454</v>
      </c>
      <c r="D29" s="76" t="s">
        <v>455</v>
      </c>
      <c r="E29" s="76" t="s">
        <v>455</v>
      </c>
      <c r="F29" s="58">
        <v>2</v>
      </c>
      <c r="G29" s="58" t="s">
        <v>535</v>
      </c>
      <c r="H29" s="6" t="s">
        <v>7</v>
      </c>
      <c r="I29" s="58"/>
      <c r="J29" s="6" t="s">
        <v>456</v>
      </c>
      <c r="K29" s="58"/>
      <c r="L29" s="75" t="s">
        <v>579</v>
      </c>
      <c r="M29" s="72">
        <f>Table22[[#This Row],[price]]*Table22[[#This Row],[Quantity]]</f>
        <v>3.18</v>
      </c>
    </row>
    <row r="30" spans="1:13" ht="22.5" x14ac:dyDescent="0.25">
      <c r="A30" s="76" t="s">
        <v>529</v>
      </c>
      <c r="B30" s="76" t="s">
        <v>530</v>
      </c>
      <c r="C30" s="76" t="s">
        <v>531</v>
      </c>
      <c r="D30" s="76" t="s">
        <v>308</v>
      </c>
      <c r="E30" s="76" t="s">
        <v>308</v>
      </c>
      <c r="F30" s="58">
        <v>1</v>
      </c>
      <c r="G30" s="58" t="s">
        <v>536</v>
      </c>
      <c r="H30" s="6" t="s">
        <v>327</v>
      </c>
      <c r="I30" s="6" t="s">
        <v>532</v>
      </c>
      <c r="J30" s="6" t="s">
        <v>7</v>
      </c>
      <c r="K30" s="58"/>
      <c r="L30" s="75" t="s">
        <v>584</v>
      </c>
      <c r="M30" s="72">
        <f>Table22[[#This Row],[price]]*Table22[[#This Row],[Quantity]]</f>
        <v>14.628</v>
      </c>
    </row>
    <row r="31" spans="1:13" x14ac:dyDescent="0.25">
      <c r="A31" s="76" t="s">
        <v>446</v>
      </c>
      <c r="B31" s="76" t="s">
        <v>447</v>
      </c>
      <c r="C31" s="76" t="s">
        <v>448</v>
      </c>
      <c r="D31" s="76" t="s">
        <v>449</v>
      </c>
      <c r="E31" s="76" t="s">
        <v>450</v>
      </c>
      <c r="F31" s="58">
        <v>4</v>
      </c>
      <c r="G31" s="58" t="s">
        <v>535</v>
      </c>
      <c r="H31" s="6" t="s">
        <v>7</v>
      </c>
      <c r="I31" s="58"/>
      <c r="J31" s="6" t="s">
        <v>451</v>
      </c>
      <c r="K31" s="58"/>
      <c r="L31" s="75" t="s">
        <v>580</v>
      </c>
      <c r="M31" s="72">
        <f>Table22[[#This Row],[price]]*Table22[[#This Row],[Quantity]]</f>
        <v>2.1960000000000002</v>
      </c>
    </row>
    <row r="32" spans="1:13" x14ac:dyDescent="0.25">
      <c r="A32" s="6" t="s">
        <v>20</v>
      </c>
      <c r="B32" s="6" t="s">
        <v>7</v>
      </c>
      <c r="C32" s="6" t="s">
        <v>135</v>
      </c>
      <c r="D32" s="6" t="s">
        <v>21</v>
      </c>
      <c r="E32" s="6" t="s">
        <v>20</v>
      </c>
      <c r="F32" s="7">
        <v>2</v>
      </c>
      <c r="G32" s="58" t="s">
        <v>534</v>
      </c>
      <c r="H32" s="58"/>
      <c r="I32" s="6" t="s">
        <v>7</v>
      </c>
      <c r="J32" s="6" t="s">
        <v>7</v>
      </c>
      <c r="K32" s="6" t="s">
        <v>7</v>
      </c>
      <c r="L32" s="75">
        <v>0</v>
      </c>
      <c r="M32" s="72">
        <f>Table22[[#This Row],[price]]*Table22[[#This Row],[Quantity]]</f>
        <v>0</v>
      </c>
    </row>
    <row r="33" spans="1:13" x14ac:dyDescent="0.25">
      <c r="A33" s="6" t="s">
        <v>443</v>
      </c>
      <c r="B33" s="6" t="s">
        <v>444</v>
      </c>
      <c r="C33" s="6" t="s">
        <v>134</v>
      </c>
      <c r="D33" s="6" t="s">
        <v>19</v>
      </c>
      <c r="E33" s="6" t="s">
        <v>17</v>
      </c>
      <c r="F33" s="7">
        <v>5</v>
      </c>
      <c r="G33" s="58" t="s">
        <v>534</v>
      </c>
      <c r="H33" s="76"/>
      <c r="I33" s="6" t="s">
        <v>7</v>
      </c>
      <c r="J33" s="6" t="s">
        <v>7</v>
      </c>
      <c r="K33" s="6" t="s">
        <v>7</v>
      </c>
      <c r="L33" s="75" t="s">
        <v>553</v>
      </c>
      <c r="M33" s="72">
        <f>Table22[[#This Row],[price]]*Table22[[#This Row],[Quantity]]</f>
        <v>1.2</v>
      </c>
    </row>
    <row r="34" spans="1:13" x14ac:dyDescent="0.25">
      <c r="A34" s="76" t="s">
        <v>443</v>
      </c>
      <c r="B34" s="76" t="s">
        <v>444</v>
      </c>
      <c r="C34" s="76" t="s">
        <v>445</v>
      </c>
      <c r="D34" s="76" t="s">
        <v>19</v>
      </c>
      <c r="E34" s="76" t="s">
        <v>17</v>
      </c>
      <c r="F34" s="58">
        <v>4</v>
      </c>
      <c r="G34" s="58" t="s">
        <v>535</v>
      </c>
      <c r="H34" s="6" t="s">
        <v>347</v>
      </c>
      <c r="I34" s="58"/>
      <c r="J34" s="6" t="s">
        <v>7</v>
      </c>
      <c r="K34" s="58"/>
      <c r="L34" s="75" t="s">
        <v>553</v>
      </c>
      <c r="M34" s="72">
        <f>Table22[[#This Row],[price]]*Table22[[#This Row],[Quantity]]</f>
        <v>0.96</v>
      </c>
    </row>
    <row r="35" spans="1:13" x14ac:dyDescent="0.25">
      <c r="A35" s="76" t="s">
        <v>443</v>
      </c>
      <c r="B35" s="76" t="s">
        <v>444</v>
      </c>
      <c r="C35" s="76" t="s">
        <v>503</v>
      </c>
      <c r="D35" s="76" t="s">
        <v>19</v>
      </c>
      <c r="E35" s="76" t="s">
        <v>17</v>
      </c>
      <c r="F35" s="58">
        <v>3</v>
      </c>
      <c r="G35" s="58" t="s">
        <v>536</v>
      </c>
      <c r="H35" s="6" t="s">
        <v>347</v>
      </c>
      <c r="I35" s="6" t="s">
        <v>7</v>
      </c>
      <c r="J35" s="6" t="s">
        <v>7</v>
      </c>
      <c r="K35" s="58"/>
      <c r="L35" s="75" t="s">
        <v>553</v>
      </c>
      <c r="M35" s="72">
        <f>Table22[[#This Row],[price]]*Table22[[#This Row],[Quantity]]</f>
        <v>0.72</v>
      </c>
    </row>
    <row r="36" spans="1:13" ht="22.5" x14ac:dyDescent="0.25">
      <c r="A36" s="76" t="s">
        <v>437</v>
      </c>
      <c r="B36" s="76" t="s">
        <v>438</v>
      </c>
      <c r="C36" s="76" t="s">
        <v>439</v>
      </c>
      <c r="D36" s="76" t="s">
        <v>440</v>
      </c>
      <c r="E36" s="76" t="s">
        <v>441</v>
      </c>
      <c r="F36" s="58">
        <v>1</v>
      </c>
      <c r="G36" s="58" t="s">
        <v>535</v>
      </c>
      <c r="H36" s="6" t="s">
        <v>7</v>
      </c>
      <c r="I36" s="58"/>
      <c r="J36" s="6" t="s">
        <v>442</v>
      </c>
      <c r="K36" s="58"/>
      <c r="L36" s="75" t="s">
        <v>581</v>
      </c>
      <c r="M36" s="72">
        <f>Table22[[#This Row],[price]]*Table22[[#This Row],[Quantity]]</f>
        <v>0.40500000000000003</v>
      </c>
    </row>
    <row r="37" spans="1:13" x14ac:dyDescent="0.25">
      <c r="A37" s="6" t="s">
        <v>436</v>
      </c>
      <c r="B37" s="6" t="s">
        <v>432</v>
      </c>
      <c r="C37" s="6" t="s">
        <v>47</v>
      </c>
      <c r="D37" s="6" t="s">
        <v>362</v>
      </c>
      <c r="E37" s="6" t="s">
        <v>45</v>
      </c>
      <c r="F37" s="7">
        <v>8</v>
      </c>
      <c r="G37" s="58" t="s">
        <v>534</v>
      </c>
      <c r="H37" s="58"/>
      <c r="I37" s="6" t="s">
        <v>7</v>
      </c>
      <c r="J37" s="6" t="s">
        <v>389</v>
      </c>
      <c r="K37" s="6" t="s">
        <v>7</v>
      </c>
      <c r="L37" s="75" t="s">
        <v>563</v>
      </c>
      <c r="M37" s="72">
        <f>Table22[[#This Row],[price]]*Table22[[#This Row],[Quantity]]</f>
        <v>4.968</v>
      </c>
    </row>
    <row r="38" spans="1:13" x14ac:dyDescent="0.25">
      <c r="A38" s="76" t="s">
        <v>436</v>
      </c>
      <c r="B38" s="76" t="s">
        <v>432</v>
      </c>
      <c r="C38" s="76" t="s">
        <v>47</v>
      </c>
      <c r="D38" s="76" t="s">
        <v>362</v>
      </c>
      <c r="E38" s="76" t="s">
        <v>45</v>
      </c>
      <c r="F38" s="58">
        <v>8</v>
      </c>
      <c r="G38" s="58" t="s">
        <v>535</v>
      </c>
      <c r="H38" s="6" t="s">
        <v>7</v>
      </c>
      <c r="I38" s="58"/>
      <c r="J38" s="6" t="s">
        <v>389</v>
      </c>
      <c r="K38" s="58"/>
      <c r="L38" s="75" t="s">
        <v>563</v>
      </c>
      <c r="M38" s="72">
        <f>Table22[[#This Row],[price]]*Table22[[#This Row],[Quantity]]</f>
        <v>4.968</v>
      </c>
    </row>
    <row r="39" spans="1:13" x14ac:dyDescent="0.25">
      <c r="A39" s="76" t="s">
        <v>431</v>
      </c>
      <c r="B39" s="76" t="s">
        <v>432</v>
      </c>
      <c r="C39" s="76" t="s">
        <v>433</v>
      </c>
      <c r="D39" s="76" t="s">
        <v>434</v>
      </c>
      <c r="E39" s="76" t="s">
        <v>435</v>
      </c>
      <c r="F39" s="58">
        <v>4</v>
      </c>
      <c r="G39" s="58" t="s">
        <v>535</v>
      </c>
      <c r="H39" s="6" t="s">
        <v>7</v>
      </c>
      <c r="I39" s="58"/>
      <c r="J39" s="6" t="s">
        <v>389</v>
      </c>
      <c r="K39" s="58"/>
      <c r="L39" s="75" t="s">
        <v>563</v>
      </c>
      <c r="M39" s="72">
        <f>Table22[[#This Row],[price]]*Table22[[#This Row],[Quantity]]</f>
        <v>2.484</v>
      </c>
    </row>
    <row r="40" spans="1:13" x14ac:dyDescent="0.25">
      <c r="A40" s="76" t="s">
        <v>431</v>
      </c>
      <c r="B40" s="76" t="s">
        <v>432</v>
      </c>
      <c r="C40" s="76" t="s">
        <v>502</v>
      </c>
      <c r="D40" s="76" t="s">
        <v>434</v>
      </c>
      <c r="E40" s="76" t="s">
        <v>435</v>
      </c>
      <c r="F40" s="58">
        <v>6</v>
      </c>
      <c r="G40" s="58" t="s">
        <v>536</v>
      </c>
      <c r="H40" s="6" t="s">
        <v>7</v>
      </c>
      <c r="I40" s="6" t="s">
        <v>7</v>
      </c>
      <c r="J40" s="6" t="s">
        <v>389</v>
      </c>
      <c r="K40" s="58"/>
      <c r="L40" s="75" t="s">
        <v>563</v>
      </c>
      <c r="M40" s="72">
        <f>Table22[[#This Row],[price]]*Table22[[#This Row],[Quantity]]</f>
        <v>3.726</v>
      </c>
    </row>
    <row r="41" spans="1:13" x14ac:dyDescent="0.25">
      <c r="A41" s="6" t="s">
        <v>399</v>
      </c>
      <c r="B41" s="6" t="s">
        <v>283</v>
      </c>
      <c r="C41" s="6" t="s">
        <v>365</v>
      </c>
      <c r="D41" s="6" t="s">
        <v>51</v>
      </c>
      <c r="E41" s="6" t="s">
        <v>49</v>
      </c>
      <c r="F41" s="7">
        <v>1</v>
      </c>
      <c r="G41" s="58" t="s">
        <v>534</v>
      </c>
      <c r="H41" s="58"/>
      <c r="I41" s="6" t="s">
        <v>7</v>
      </c>
      <c r="J41" s="6" t="s">
        <v>185</v>
      </c>
      <c r="K41" s="6" t="s">
        <v>7</v>
      </c>
      <c r="L41" s="75" t="s">
        <v>562</v>
      </c>
      <c r="M41" s="72">
        <f>Table22[[#This Row],[price]]*Table22[[#This Row],[Quantity]]</f>
        <v>0.09</v>
      </c>
    </row>
    <row r="42" spans="1:13" x14ac:dyDescent="0.25">
      <c r="A42" s="76" t="s">
        <v>399</v>
      </c>
      <c r="B42" s="76" t="s">
        <v>283</v>
      </c>
      <c r="C42" s="76" t="s">
        <v>569</v>
      </c>
      <c r="D42" s="76" t="s">
        <v>51</v>
      </c>
      <c r="E42" s="76" t="s">
        <v>49</v>
      </c>
      <c r="F42" s="58">
        <v>5</v>
      </c>
      <c r="G42" s="58" t="s">
        <v>535</v>
      </c>
      <c r="H42" s="6" t="s">
        <v>7</v>
      </c>
      <c r="I42" s="58"/>
      <c r="J42" s="6" t="s">
        <v>185</v>
      </c>
      <c r="K42" s="58"/>
      <c r="L42" s="75" t="s">
        <v>562</v>
      </c>
      <c r="M42" s="72">
        <f>Table22[[#This Row],[price]]*Table22[[#This Row],[Quantity]]</f>
        <v>0.44999999999999996</v>
      </c>
    </row>
    <row r="43" spans="1:13" ht="33" x14ac:dyDescent="0.25">
      <c r="A43" s="76" t="s">
        <v>399</v>
      </c>
      <c r="B43" s="76" t="s">
        <v>283</v>
      </c>
      <c r="C43" s="76" t="s">
        <v>504</v>
      </c>
      <c r="D43" s="76" t="s">
        <v>51</v>
      </c>
      <c r="E43" s="76" t="s">
        <v>49</v>
      </c>
      <c r="F43" s="58">
        <v>17</v>
      </c>
      <c r="G43" s="58" t="s">
        <v>536</v>
      </c>
      <c r="H43" s="6" t="s">
        <v>7</v>
      </c>
      <c r="I43" s="6" t="s">
        <v>7</v>
      </c>
      <c r="J43" s="6" t="s">
        <v>185</v>
      </c>
      <c r="K43" s="58"/>
      <c r="L43" s="75" t="s">
        <v>562</v>
      </c>
      <c r="M43" s="72">
        <f>Table22[[#This Row],[price]]*Table22[[#This Row],[Quantity]]</f>
        <v>1.53</v>
      </c>
    </row>
    <row r="44" spans="1:13" ht="22.5" x14ac:dyDescent="0.25">
      <c r="A44" s="6" t="s">
        <v>391</v>
      </c>
      <c r="B44" s="6" t="s">
        <v>299</v>
      </c>
      <c r="C44" s="6" t="s">
        <v>52</v>
      </c>
      <c r="D44" s="6" t="s">
        <v>53</v>
      </c>
      <c r="E44" s="6" t="s">
        <v>49</v>
      </c>
      <c r="F44" s="7">
        <v>3</v>
      </c>
      <c r="G44" s="58" t="s">
        <v>534</v>
      </c>
      <c r="H44" s="58"/>
      <c r="I44" s="6" t="s">
        <v>392</v>
      </c>
      <c r="J44" s="6" t="s">
        <v>7</v>
      </c>
      <c r="K44" s="6" t="s">
        <v>7</v>
      </c>
      <c r="L44" s="75" t="s">
        <v>564</v>
      </c>
      <c r="M44" s="72">
        <f>Table22[[#This Row],[price]]*Table22[[#This Row],[Quantity]]</f>
        <v>0.81300000000000006</v>
      </c>
    </row>
    <row r="45" spans="1:13" x14ac:dyDescent="0.25">
      <c r="A45" s="76" t="s">
        <v>419</v>
      </c>
      <c r="B45" s="76" t="s">
        <v>420</v>
      </c>
      <c r="C45" s="76" t="s">
        <v>570</v>
      </c>
      <c r="D45" s="76" t="s">
        <v>51</v>
      </c>
      <c r="E45" s="76" t="s">
        <v>49</v>
      </c>
      <c r="F45" s="58">
        <v>2</v>
      </c>
      <c r="G45" s="58" t="s">
        <v>535</v>
      </c>
      <c r="H45" s="6" t="s">
        <v>7</v>
      </c>
      <c r="I45" s="58"/>
      <c r="J45" s="6" t="s">
        <v>422</v>
      </c>
      <c r="K45" s="58"/>
      <c r="L45" s="75" t="s">
        <v>562</v>
      </c>
      <c r="M45" s="72">
        <f>Table22[[#This Row],[price]]*Table22[[#This Row],[Quantity]]</f>
        <v>0.18</v>
      </c>
    </row>
    <row r="46" spans="1:13" ht="22.5" x14ac:dyDescent="0.25">
      <c r="A46" s="6" t="s">
        <v>390</v>
      </c>
      <c r="B46" s="6" t="s">
        <v>278</v>
      </c>
      <c r="C46" s="6" t="s">
        <v>363</v>
      </c>
      <c r="D46" s="6" t="s">
        <v>51</v>
      </c>
      <c r="E46" s="6" t="s">
        <v>49</v>
      </c>
      <c r="F46" s="7">
        <v>9</v>
      </c>
      <c r="G46" s="58" t="s">
        <v>534</v>
      </c>
      <c r="H46" s="58"/>
      <c r="I46" s="6" t="s">
        <v>7</v>
      </c>
      <c r="J46" s="6" t="s">
        <v>161</v>
      </c>
      <c r="K46" s="6" t="s">
        <v>7</v>
      </c>
      <c r="L46" s="75" t="s">
        <v>562</v>
      </c>
      <c r="M46" s="72">
        <f>Table22[[#This Row],[price]]*Table22[[#This Row],[Quantity]]</f>
        <v>0.80999999999999994</v>
      </c>
    </row>
    <row r="47" spans="1:13" ht="54" x14ac:dyDescent="0.25">
      <c r="A47" s="76" t="s">
        <v>521</v>
      </c>
      <c r="B47" s="76" t="s">
        <v>522</v>
      </c>
      <c r="C47" s="76" t="s">
        <v>523</v>
      </c>
      <c r="D47" s="76" t="s">
        <v>51</v>
      </c>
      <c r="E47" s="76" t="s">
        <v>49</v>
      </c>
      <c r="F47" s="58">
        <v>30</v>
      </c>
      <c r="G47" s="58" t="s">
        <v>536</v>
      </c>
      <c r="H47" s="6" t="s">
        <v>7</v>
      </c>
      <c r="I47" s="6" t="s">
        <v>7</v>
      </c>
      <c r="J47" s="6" t="s">
        <v>524</v>
      </c>
      <c r="K47" s="58"/>
      <c r="L47" s="75" t="s">
        <v>587</v>
      </c>
      <c r="M47" s="72">
        <f>Table22[[#This Row],[price]]*Table22[[#This Row],[Quantity]]</f>
        <v>3.7800000000000002</v>
      </c>
    </row>
    <row r="48" spans="1:13" x14ac:dyDescent="0.25">
      <c r="A48" s="77" t="s">
        <v>418</v>
      </c>
      <c r="B48" s="77" t="s">
        <v>287</v>
      </c>
      <c r="C48" s="77" t="s">
        <v>224</v>
      </c>
      <c r="D48" s="77" t="s">
        <v>51</v>
      </c>
      <c r="E48" s="77" t="s">
        <v>49</v>
      </c>
      <c r="F48" s="60">
        <v>1</v>
      </c>
      <c r="G48" s="58" t="s">
        <v>535</v>
      </c>
      <c r="H48" s="6" t="s">
        <v>7</v>
      </c>
      <c r="I48" s="60"/>
      <c r="J48" s="6" t="s">
        <v>286</v>
      </c>
      <c r="K48" s="60"/>
      <c r="L48" s="75" t="s">
        <v>562</v>
      </c>
      <c r="M48" s="73">
        <f>Table22[[#This Row],[price]]*Table22[[#This Row],[Quantity]]</f>
        <v>0.09</v>
      </c>
    </row>
    <row r="49" spans="1:13" x14ac:dyDescent="0.25">
      <c r="A49" s="6" t="s">
        <v>410</v>
      </c>
      <c r="B49" s="6" t="s">
        <v>287</v>
      </c>
      <c r="C49" s="6" t="s">
        <v>368</v>
      </c>
      <c r="D49" s="6" t="s">
        <v>51</v>
      </c>
      <c r="E49" s="6" t="s">
        <v>49</v>
      </c>
      <c r="F49" s="7">
        <v>1</v>
      </c>
      <c r="G49" s="58" t="s">
        <v>534</v>
      </c>
      <c r="H49" s="58"/>
      <c r="I49" s="6" t="s">
        <v>7</v>
      </c>
      <c r="J49" s="6" t="s">
        <v>286</v>
      </c>
      <c r="K49" s="6" t="s">
        <v>7</v>
      </c>
      <c r="L49" s="75" t="s">
        <v>562</v>
      </c>
      <c r="M49" s="72">
        <f>Table22[[#This Row],[price]]*Table22[[#This Row],[Quantity]]</f>
        <v>0.09</v>
      </c>
    </row>
    <row r="50" spans="1:13" x14ac:dyDescent="0.25">
      <c r="A50" s="76" t="s">
        <v>427</v>
      </c>
      <c r="B50" s="76" t="s">
        <v>428</v>
      </c>
      <c r="C50" s="76" t="s">
        <v>429</v>
      </c>
      <c r="D50" s="76" t="s">
        <v>51</v>
      </c>
      <c r="E50" s="76" t="s">
        <v>49</v>
      </c>
      <c r="F50" s="58">
        <v>1</v>
      </c>
      <c r="G50" s="58" t="s">
        <v>535</v>
      </c>
      <c r="H50" s="6" t="s">
        <v>7</v>
      </c>
      <c r="I50" s="58"/>
      <c r="J50" s="6" t="s">
        <v>430</v>
      </c>
      <c r="K50" s="58"/>
      <c r="L50" s="75" t="s">
        <v>562</v>
      </c>
      <c r="M50" s="72">
        <f>Table22[[#This Row],[price]]*Table22[[#This Row],[Quantity]]</f>
        <v>0.09</v>
      </c>
    </row>
    <row r="51" spans="1:13" x14ac:dyDescent="0.25">
      <c r="A51" s="6" t="s">
        <v>393</v>
      </c>
      <c r="B51" s="6" t="s">
        <v>394</v>
      </c>
      <c r="C51" s="6" t="s">
        <v>171</v>
      </c>
      <c r="D51" s="6" t="s">
        <v>51</v>
      </c>
      <c r="E51" s="6" t="s">
        <v>49</v>
      </c>
      <c r="F51" s="7">
        <v>1</v>
      </c>
      <c r="G51" s="58" t="s">
        <v>534</v>
      </c>
      <c r="H51" s="58"/>
      <c r="I51" s="6" t="s">
        <v>7</v>
      </c>
      <c r="J51" s="6" t="s">
        <v>395</v>
      </c>
      <c r="K51" s="6" t="s">
        <v>7</v>
      </c>
      <c r="L51" s="75" t="s">
        <v>562</v>
      </c>
      <c r="M51" s="72">
        <f>Table22[[#This Row],[price]]*Table22[[#This Row],[Quantity]]</f>
        <v>0.09</v>
      </c>
    </row>
    <row r="52" spans="1:13" x14ac:dyDescent="0.25">
      <c r="A52" s="76" t="s">
        <v>423</v>
      </c>
      <c r="B52" s="76" t="s">
        <v>424</v>
      </c>
      <c r="C52" s="76" t="s">
        <v>225</v>
      </c>
      <c r="D52" s="76" t="s">
        <v>51</v>
      </c>
      <c r="E52" s="76" t="s">
        <v>49</v>
      </c>
      <c r="F52" s="58">
        <v>1</v>
      </c>
      <c r="G52" s="58" t="s">
        <v>535</v>
      </c>
      <c r="H52" s="6" t="s">
        <v>7</v>
      </c>
      <c r="I52" s="58"/>
      <c r="J52" s="6" t="s">
        <v>425</v>
      </c>
      <c r="K52" s="58"/>
      <c r="L52" s="75" t="s">
        <v>562</v>
      </c>
      <c r="M52" s="72">
        <f>Table22[[#This Row],[price]]*Table22[[#This Row],[Quantity]]</f>
        <v>0.09</v>
      </c>
    </row>
    <row r="53" spans="1:13" ht="22.5" x14ac:dyDescent="0.25">
      <c r="A53" s="6" t="s">
        <v>409</v>
      </c>
      <c r="B53" s="6" t="s">
        <v>284</v>
      </c>
      <c r="C53" s="6" t="s">
        <v>366</v>
      </c>
      <c r="D53" s="6" t="s">
        <v>51</v>
      </c>
      <c r="E53" s="6" t="s">
        <v>49</v>
      </c>
      <c r="F53" s="7">
        <v>12</v>
      </c>
      <c r="G53" s="58" t="s">
        <v>534</v>
      </c>
      <c r="H53" s="58"/>
      <c r="I53" s="6" t="s">
        <v>7</v>
      </c>
      <c r="J53" s="6" t="s">
        <v>186</v>
      </c>
      <c r="K53" s="6" t="s">
        <v>7</v>
      </c>
      <c r="L53" s="75" t="s">
        <v>562</v>
      </c>
      <c r="M53" s="72">
        <f>Table22[[#This Row],[price]]*Table22[[#This Row],[Quantity]]</f>
        <v>1.08</v>
      </c>
    </row>
    <row r="54" spans="1:13" x14ac:dyDescent="0.25">
      <c r="A54" s="76" t="s">
        <v>513</v>
      </c>
      <c r="B54" s="76" t="s">
        <v>514</v>
      </c>
      <c r="C54" s="76" t="s">
        <v>515</v>
      </c>
      <c r="D54" s="76" t="s">
        <v>51</v>
      </c>
      <c r="E54" s="76" t="s">
        <v>49</v>
      </c>
      <c r="F54" s="58">
        <v>3</v>
      </c>
      <c r="G54" s="58" t="s">
        <v>536</v>
      </c>
      <c r="H54" s="6" t="s">
        <v>7</v>
      </c>
      <c r="I54" s="6" t="s">
        <v>7</v>
      </c>
      <c r="J54" s="6" t="s">
        <v>516</v>
      </c>
      <c r="K54" s="58"/>
      <c r="L54" s="75" t="s">
        <v>587</v>
      </c>
      <c r="M54" s="72">
        <f>Table22[[#This Row],[price]]*Table22[[#This Row],[Quantity]]</f>
        <v>0.378</v>
      </c>
    </row>
    <row r="55" spans="1:13" x14ac:dyDescent="0.25">
      <c r="A55" s="6" t="s">
        <v>408</v>
      </c>
      <c r="B55" s="6" t="s">
        <v>285</v>
      </c>
      <c r="C55" s="6" t="s">
        <v>367</v>
      </c>
      <c r="D55" s="6" t="s">
        <v>51</v>
      </c>
      <c r="E55" s="6" t="s">
        <v>49</v>
      </c>
      <c r="F55" s="7">
        <v>2</v>
      </c>
      <c r="G55" s="58" t="s">
        <v>534</v>
      </c>
      <c r="H55" s="58"/>
      <c r="I55" s="6" t="s">
        <v>7</v>
      </c>
      <c r="J55" s="6" t="s">
        <v>188</v>
      </c>
      <c r="K55" s="6" t="s">
        <v>7</v>
      </c>
      <c r="L55" s="75" t="s">
        <v>562</v>
      </c>
      <c r="M55" s="72">
        <f>Table22[[#This Row],[price]]*Table22[[#This Row],[Quantity]]</f>
        <v>0.18</v>
      </c>
    </row>
    <row r="56" spans="1:13" x14ac:dyDescent="0.25">
      <c r="A56" s="76" t="s">
        <v>408</v>
      </c>
      <c r="B56" s="76" t="s">
        <v>285</v>
      </c>
      <c r="C56" s="76" t="s">
        <v>417</v>
      </c>
      <c r="D56" s="76" t="s">
        <v>51</v>
      </c>
      <c r="E56" s="76" t="s">
        <v>49</v>
      </c>
      <c r="F56" s="58">
        <v>1</v>
      </c>
      <c r="G56" s="58" t="s">
        <v>535</v>
      </c>
      <c r="H56" s="6" t="s">
        <v>7</v>
      </c>
      <c r="I56" s="58"/>
      <c r="J56" s="6" t="s">
        <v>188</v>
      </c>
      <c r="K56" s="58"/>
      <c r="L56" s="75" t="s">
        <v>562</v>
      </c>
      <c r="M56" s="72">
        <f>Table22[[#This Row],[price]]*Table22[[#This Row],[Quantity]]</f>
        <v>0.09</v>
      </c>
    </row>
    <row r="57" spans="1:13" x14ac:dyDescent="0.25">
      <c r="A57" s="6" t="s">
        <v>396</v>
      </c>
      <c r="B57" s="6" t="s">
        <v>544</v>
      </c>
      <c r="C57" s="6" t="s">
        <v>364</v>
      </c>
      <c r="D57" s="6" t="s">
        <v>51</v>
      </c>
      <c r="E57" s="6" t="s">
        <v>49</v>
      </c>
      <c r="F57" s="7">
        <v>1</v>
      </c>
      <c r="G57" s="58" t="s">
        <v>534</v>
      </c>
      <c r="H57" s="58"/>
      <c r="I57" s="6" t="s">
        <v>7</v>
      </c>
      <c r="J57" s="6" t="s">
        <v>398</v>
      </c>
      <c r="K57" s="6" t="s">
        <v>7</v>
      </c>
      <c r="L57" s="75" t="s">
        <v>562</v>
      </c>
      <c r="M57" s="72">
        <f>Table22[[#This Row],[price]]*Table22[[#This Row],[Quantity]]</f>
        <v>0.09</v>
      </c>
    </row>
    <row r="58" spans="1:13" x14ac:dyDescent="0.25">
      <c r="A58" s="76" t="s">
        <v>517</v>
      </c>
      <c r="B58" s="76" t="s">
        <v>518</v>
      </c>
      <c r="C58" s="76" t="s">
        <v>519</v>
      </c>
      <c r="D58" s="76" t="s">
        <v>51</v>
      </c>
      <c r="E58" s="76" t="s">
        <v>49</v>
      </c>
      <c r="F58" s="58">
        <v>3</v>
      </c>
      <c r="G58" s="58" t="s">
        <v>536</v>
      </c>
      <c r="H58" s="6" t="s">
        <v>7</v>
      </c>
      <c r="I58" s="6" t="s">
        <v>7</v>
      </c>
      <c r="J58" s="6" t="s">
        <v>520</v>
      </c>
      <c r="K58" s="58"/>
      <c r="L58" s="75" t="s">
        <v>578</v>
      </c>
      <c r="M58" s="72">
        <f>Table22[[#This Row],[price]]*Table22[[#This Row],[Quantity]]</f>
        <v>1.161</v>
      </c>
    </row>
    <row r="59" spans="1:13" x14ac:dyDescent="0.25">
      <c r="A59" s="6" t="s">
        <v>545</v>
      </c>
      <c r="B59" s="6" t="s">
        <v>546</v>
      </c>
      <c r="C59" s="6" t="s">
        <v>179</v>
      </c>
      <c r="D59" s="6" t="s">
        <v>51</v>
      </c>
      <c r="E59" s="6" t="s">
        <v>49</v>
      </c>
      <c r="F59" s="7">
        <v>1</v>
      </c>
      <c r="G59" s="58" t="s">
        <v>534</v>
      </c>
      <c r="H59" s="58"/>
      <c r="I59" s="6" t="s">
        <v>7</v>
      </c>
      <c r="J59" s="6" t="s">
        <v>403</v>
      </c>
      <c r="K59" s="6" t="s">
        <v>7</v>
      </c>
      <c r="L59" s="75" t="s">
        <v>562</v>
      </c>
      <c r="M59" s="72">
        <f>Table22[[#This Row],[price]]*Table22[[#This Row],[Quantity]]</f>
        <v>0.09</v>
      </c>
    </row>
    <row r="60" spans="1:13" ht="22.5" x14ac:dyDescent="0.25">
      <c r="A60" s="6" t="s">
        <v>404</v>
      </c>
      <c r="B60" s="6" t="s">
        <v>405</v>
      </c>
      <c r="C60" s="6" t="s">
        <v>406</v>
      </c>
      <c r="D60" s="6" t="s">
        <v>51</v>
      </c>
      <c r="E60" s="6" t="s">
        <v>49</v>
      </c>
      <c r="F60" s="7">
        <v>2</v>
      </c>
      <c r="G60" s="58" t="s">
        <v>534</v>
      </c>
      <c r="H60" s="58"/>
      <c r="I60" s="6" t="s">
        <v>7</v>
      </c>
      <c r="J60" s="6" t="s">
        <v>407</v>
      </c>
      <c r="K60" s="6" t="s">
        <v>7</v>
      </c>
      <c r="L60" s="75" t="s">
        <v>562</v>
      </c>
      <c r="M60" s="72">
        <f>Table22[[#This Row],[price]]*Table22[[#This Row],[Quantity]]</f>
        <v>0.18</v>
      </c>
    </row>
    <row r="61" spans="1:13" ht="22.5" x14ac:dyDescent="0.25">
      <c r="A61" s="76" t="s">
        <v>505</v>
      </c>
      <c r="B61" s="76" t="s">
        <v>506</v>
      </c>
      <c r="C61" s="76" t="s">
        <v>507</v>
      </c>
      <c r="D61" s="76" t="s">
        <v>51</v>
      </c>
      <c r="E61" s="76" t="s">
        <v>49</v>
      </c>
      <c r="F61" s="58">
        <v>8</v>
      </c>
      <c r="G61" s="58" t="s">
        <v>536</v>
      </c>
      <c r="H61" s="6" t="s">
        <v>7</v>
      </c>
      <c r="I61" s="6" t="s">
        <v>7</v>
      </c>
      <c r="J61" s="6" t="s">
        <v>508</v>
      </c>
      <c r="K61" s="58"/>
      <c r="L61" s="75" t="s">
        <v>585</v>
      </c>
      <c r="M61" s="72">
        <f>Table22[[#This Row],[price]]*Table22[[#This Row],[Quantity]]</f>
        <v>2.5920000000000001</v>
      </c>
    </row>
    <row r="62" spans="1:13" ht="22.5" x14ac:dyDescent="0.25">
      <c r="A62" s="76" t="s">
        <v>509</v>
      </c>
      <c r="B62" s="76" t="s">
        <v>510</v>
      </c>
      <c r="C62" s="76" t="s">
        <v>511</v>
      </c>
      <c r="D62" s="76" t="s">
        <v>51</v>
      </c>
      <c r="E62" s="76" t="s">
        <v>49</v>
      </c>
      <c r="F62" s="58">
        <v>8</v>
      </c>
      <c r="G62" s="58" t="s">
        <v>536</v>
      </c>
      <c r="H62" s="6" t="s">
        <v>7</v>
      </c>
      <c r="I62" s="6" t="s">
        <v>7</v>
      </c>
      <c r="J62" s="6" t="s">
        <v>512</v>
      </c>
      <c r="K62" s="58"/>
      <c r="L62" s="75" t="s">
        <v>586</v>
      </c>
      <c r="M62" s="72">
        <f>Table22[[#This Row],[price]]*Table22[[#This Row],[Quantity]]</f>
        <v>1.08</v>
      </c>
    </row>
    <row r="63" spans="1:13" ht="64.5" x14ac:dyDescent="0.25">
      <c r="A63" s="62" t="s">
        <v>547</v>
      </c>
      <c r="B63" s="62" t="s">
        <v>548</v>
      </c>
      <c r="C63" s="62" t="s">
        <v>549</v>
      </c>
      <c r="D63" s="62" t="s">
        <v>9</v>
      </c>
      <c r="E63" s="62" t="s">
        <v>10</v>
      </c>
      <c r="F63" s="63">
        <v>1</v>
      </c>
      <c r="G63" s="58" t="s">
        <v>534</v>
      </c>
      <c r="H63" s="58"/>
      <c r="I63" s="6" t="s">
        <v>7</v>
      </c>
      <c r="J63" s="6" t="s">
        <v>7</v>
      </c>
      <c r="K63" s="62" t="s">
        <v>548</v>
      </c>
      <c r="L63" s="75" t="s">
        <v>568</v>
      </c>
      <c r="M63" s="73">
        <f>Table22[[#This Row],[price]]*Table22[[#This Row],[Quantity]]</f>
        <v>22.9</v>
      </c>
    </row>
    <row r="64" spans="1:13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73" t="s">
        <v>305</v>
      </c>
      <c r="M64" s="73">
        <f>SUM(Table22[price total])</f>
        <v>220.89700000000005</v>
      </c>
    </row>
  </sheetData>
  <pageMargins left="0.7" right="0.7" top="0.75" bottom="0.75" header="0.3" footer="0.3"/>
  <pageSetup paperSize="8" scale="81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115" zoomScaleNormal="115" workbookViewId="0">
      <pane xSplit="1" topLeftCell="B1" activePane="topRight" state="frozen"/>
      <selection pane="topRight" activeCell="E75" sqref="E75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6384" width="9.140625" style="5"/>
  </cols>
  <sheetData>
    <row r="1" spans="1:12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6" t="s">
        <v>416</v>
      </c>
      <c r="I1" s="55" t="s">
        <v>373</v>
      </c>
      <c r="J1" s="57" t="s">
        <v>374</v>
      </c>
      <c r="K1" s="61" t="s">
        <v>268</v>
      </c>
      <c r="L1" s="61" t="s">
        <v>269</v>
      </c>
    </row>
    <row r="2" spans="1:12" x14ac:dyDescent="0.25">
      <c r="A2" s="70" t="s">
        <v>509</v>
      </c>
      <c r="B2" s="2" t="s">
        <v>510</v>
      </c>
      <c r="C2" s="2" t="s">
        <v>511</v>
      </c>
      <c r="D2" s="2" t="s">
        <v>51</v>
      </c>
      <c r="E2" s="2" t="s">
        <v>49</v>
      </c>
      <c r="F2" s="3">
        <v>8</v>
      </c>
      <c r="G2" s="3" t="s">
        <v>536</v>
      </c>
      <c r="H2" s="2" t="s">
        <v>7</v>
      </c>
      <c r="I2" s="2" t="s">
        <v>7</v>
      </c>
      <c r="J2" s="13" t="s">
        <v>512</v>
      </c>
      <c r="K2" s="59">
        <v>0.13500000000000001</v>
      </c>
      <c r="L2" s="59">
        <f>Table2[[#This Row],[price]]*Table2[[#This Row],[Quantity]]</f>
        <v>1.08</v>
      </c>
    </row>
    <row r="3" spans="1:12" x14ac:dyDescent="0.25">
      <c r="A3" s="70" t="s">
        <v>505</v>
      </c>
      <c r="B3" s="2" t="s">
        <v>506</v>
      </c>
      <c r="C3" s="2" t="s">
        <v>507</v>
      </c>
      <c r="D3" s="2" t="s">
        <v>51</v>
      </c>
      <c r="E3" s="2" t="s">
        <v>49</v>
      </c>
      <c r="F3" s="3">
        <v>8</v>
      </c>
      <c r="G3" s="3" t="s">
        <v>536</v>
      </c>
      <c r="H3" s="2" t="s">
        <v>7</v>
      </c>
      <c r="I3" s="2" t="s">
        <v>7</v>
      </c>
      <c r="J3" s="13" t="s">
        <v>508</v>
      </c>
      <c r="K3" s="58">
        <v>0.32400000000000001</v>
      </c>
      <c r="L3" s="58">
        <f>Table2[[#This Row],[price]]*Table2[[#This Row],[Quantity]]</f>
        <v>2.5920000000000001</v>
      </c>
    </row>
    <row r="4" spans="1:12" hidden="1" x14ac:dyDescent="0.25">
      <c r="A4" s="68" t="s">
        <v>7</v>
      </c>
      <c r="B4" s="6" t="s">
        <v>7</v>
      </c>
      <c r="C4" s="6" t="s">
        <v>8</v>
      </c>
      <c r="D4" s="6" t="s">
        <v>9</v>
      </c>
      <c r="E4" s="6" t="s">
        <v>10</v>
      </c>
      <c r="F4" s="7">
        <v>1</v>
      </c>
      <c r="G4" s="7" t="s">
        <v>534</v>
      </c>
      <c r="H4" s="6" t="s">
        <v>7</v>
      </c>
      <c r="I4" s="6" t="s">
        <v>7</v>
      </c>
      <c r="J4" s="53" t="s">
        <v>7</v>
      </c>
      <c r="K4" s="58">
        <v>0</v>
      </c>
      <c r="L4" s="58">
        <f>Table2[[#This Row],[price]]*Table2[[#This Row],[Quantity]]</f>
        <v>0</v>
      </c>
    </row>
    <row r="5" spans="1:12" hidden="1" x14ac:dyDescent="0.25">
      <c r="A5" s="68" t="s">
        <v>382</v>
      </c>
      <c r="B5" s="6" t="s">
        <v>271</v>
      </c>
      <c r="C5" s="6" t="s">
        <v>383</v>
      </c>
      <c r="D5" s="6" t="s">
        <v>29</v>
      </c>
      <c r="E5" s="6" t="s">
        <v>22</v>
      </c>
      <c r="F5" s="7">
        <v>4</v>
      </c>
      <c r="G5" s="7" t="s">
        <v>534</v>
      </c>
      <c r="H5" s="6" t="s">
        <v>7</v>
      </c>
      <c r="I5" s="6" t="s">
        <v>7</v>
      </c>
      <c r="J5" s="53" t="s">
        <v>93</v>
      </c>
      <c r="K5" s="58">
        <v>9.9000000000000005E-2</v>
      </c>
      <c r="L5" s="58">
        <f>Table2[[#This Row],[price]]*Table2[[#This Row],[Quantity]]</f>
        <v>0.39600000000000002</v>
      </c>
    </row>
    <row r="6" spans="1:12" x14ac:dyDescent="0.25">
      <c r="A6" s="70" t="s">
        <v>517</v>
      </c>
      <c r="B6" s="2" t="s">
        <v>518</v>
      </c>
      <c r="C6" s="2" t="s">
        <v>519</v>
      </c>
      <c r="D6" s="2" t="s">
        <v>51</v>
      </c>
      <c r="E6" s="2" t="s">
        <v>49</v>
      </c>
      <c r="F6" s="3">
        <v>3</v>
      </c>
      <c r="G6" s="3" t="s">
        <v>536</v>
      </c>
      <c r="H6" s="2" t="s">
        <v>7</v>
      </c>
      <c r="I6" s="2" t="s">
        <v>7</v>
      </c>
      <c r="J6" s="13" t="s">
        <v>520</v>
      </c>
      <c r="K6" s="58">
        <v>0.38700000000000001</v>
      </c>
      <c r="L6" s="58">
        <f>Table2[[#This Row],[price]]*Table2[[#This Row],[Quantity]]</f>
        <v>1.161</v>
      </c>
    </row>
    <row r="7" spans="1:12" ht="22.5" hidden="1" x14ac:dyDescent="0.25">
      <c r="A7" s="68" t="s">
        <v>375</v>
      </c>
      <c r="B7" s="6" t="s">
        <v>272</v>
      </c>
      <c r="C7" s="6" t="s">
        <v>376</v>
      </c>
      <c r="D7" s="6" t="s">
        <v>29</v>
      </c>
      <c r="E7" s="6" t="s">
        <v>22</v>
      </c>
      <c r="F7" s="7">
        <v>2</v>
      </c>
      <c r="G7" s="7" t="s">
        <v>534</v>
      </c>
      <c r="H7" s="6" t="s">
        <v>7</v>
      </c>
      <c r="I7" s="6" t="s">
        <v>7</v>
      </c>
      <c r="J7" s="53" t="s">
        <v>141</v>
      </c>
      <c r="K7" s="58">
        <v>0.16200000000000001</v>
      </c>
      <c r="L7" s="58">
        <f>Table2[[#This Row],[price]]*Table2[[#This Row],[Quantity]]</f>
        <v>0.32400000000000001</v>
      </c>
    </row>
    <row r="8" spans="1:12" ht="22.5" hidden="1" x14ac:dyDescent="0.25">
      <c r="A8" s="68" t="s">
        <v>375</v>
      </c>
      <c r="B8" s="6" t="s">
        <v>377</v>
      </c>
      <c r="C8" s="6" t="s">
        <v>378</v>
      </c>
      <c r="D8" s="6" t="s">
        <v>29</v>
      </c>
      <c r="E8" s="6" t="s">
        <v>22</v>
      </c>
      <c r="F8" s="7">
        <v>5</v>
      </c>
      <c r="G8" s="7" t="s">
        <v>534</v>
      </c>
      <c r="H8" s="6" t="s">
        <v>7</v>
      </c>
      <c r="I8" s="6" t="s">
        <v>7</v>
      </c>
      <c r="J8" s="53" t="s">
        <v>141</v>
      </c>
      <c r="K8" s="58">
        <v>0.16200000000000001</v>
      </c>
      <c r="L8" s="58">
        <f>Table2[[#This Row],[price]]*Table2[[#This Row],[Quantity]]</f>
        <v>0.81</v>
      </c>
    </row>
    <row r="9" spans="1:12" hidden="1" x14ac:dyDescent="0.25">
      <c r="A9" s="70" t="s">
        <v>408</v>
      </c>
      <c r="B9" s="2" t="s">
        <v>285</v>
      </c>
      <c r="C9" s="2" t="s">
        <v>417</v>
      </c>
      <c r="D9" s="2" t="s">
        <v>51</v>
      </c>
      <c r="E9" s="2" t="s">
        <v>49</v>
      </c>
      <c r="F9" s="3">
        <v>1</v>
      </c>
      <c r="G9" s="3" t="s">
        <v>535</v>
      </c>
      <c r="H9" s="2" t="s">
        <v>7</v>
      </c>
      <c r="I9" s="52"/>
      <c r="J9" s="13" t="s">
        <v>188</v>
      </c>
      <c r="K9" s="58">
        <v>0.09</v>
      </c>
      <c r="L9" s="58">
        <f>Table2[[#This Row],[price]]*Table2[[#This Row],[Quantity]]</f>
        <v>0.09</v>
      </c>
    </row>
    <row r="10" spans="1:12" x14ac:dyDescent="0.25">
      <c r="A10" s="70" t="s">
        <v>513</v>
      </c>
      <c r="B10" s="2" t="s">
        <v>514</v>
      </c>
      <c r="C10" s="2" t="s">
        <v>515</v>
      </c>
      <c r="D10" s="2" t="s">
        <v>51</v>
      </c>
      <c r="E10" s="2" t="s">
        <v>49</v>
      </c>
      <c r="F10" s="3">
        <v>3</v>
      </c>
      <c r="G10" s="3" t="s">
        <v>536</v>
      </c>
      <c r="H10" s="2" t="s">
        <v>7</v>
      </c>
      <c r="I10" s="2" t="s">
        <v>7</v>
      </c>
      <c r="J10" s="13" t="s">
        <v>516</v>
      </c>
      <c r="K10" s="58">
        <v>0.126</v>
      </c>
      <c r="L10" s="58">
        <f>Table2[[#This Row],[price]]*Table2[[#This Row],[Quantity]]</f>
        <v>0.378</v>
      </c>
    </row>
    <row r="11" spans="1:12" ht="22.5" hidden="1" x14ac:dyDescent="0.25">
      <c r="A11" s="68" t="s">
        <v>379</v>
      </c>
      <c r="B11" s="6" t="s">
        <v>270</v>
      </c>
      <c r="C11" s="6" t="s">
        <v>359</v>
      </c>
      <c r="D11" s="6" t="s">
        <v>24</v>
      </c>
      <c r="E11" s="6" t="s">
        <v>25</v>
      </c>
      <c r="F11" s="7">
        <v>9</v>
      </c>
      <c r="G11" s="7" t="s">
        <v>534</v>
      </c>
      <c r="H11" s="6" t="s">
        <v>7</v>
      </c>
      <c r="I11" s="6" t="s">
        <v>7</v>
      </c>
      <c r="J11" s="53" t="s">
        <v>86</v>
      </c>
      <c r="K11" s="58">
        <v>1.58</v>
      </c>
      <c r="L11" s="58">
        <f>Table2[[#This Row],[price]]*Table2[[#This Row],[Quantity]]</f>
        <v>14.22</v>
      </c>
    </row>
    <row r="12" spans="1:12" hidden="1" x14ac:dyDescent="0.25">
      <c r="A12" s="70" t="s">
        <v>423</v>
      </c>
      <c r="B12" s="2" t="s">
        <v>424</v>
      </c>
      <c r="C12" s="2" t="s">
        <v>225</v>
      </c>
      <c r="D12" s="2" t="s">
        <v>51</v>
      </c>
      <c r="E12" s="2" t="s">
        <v>49</v>
      </c>
      <c r="F12" s="3">
        <v>1</v>
      </c>
      <c r="G12" s="3" t="s">
        <v>535</v>
      </c>
      <c r="H12" s="2" t="s">
        <v>7</v>
      </c>
      <c r="I12" s="52"/>
      <c r="J12" s="13" t="s">
        <v>425</v>
      </c>
      <c r="K12" s="58">
        <v>0.09</v>
      </c>
      <c r="L12" s="58">
        <f>Table2[[#This Row],[price]]*Table2[[#This Row],[Quantity]]</f>
        <v>0.09</v>
      </c>
    </row>
    <row r="13" spans="1:12" ht="22.5" hidden="1" x14ac:dyDescent="0.25">
      <c r="A13" s="68" t="s">
        <v>384</v>
      </c>
      <c r="B13" s="6" t="s">
        <v>273</v>
      </c>
      <c r="C13" s="6" t="s">
        <v>361</v>
      </c>
      <c r="D13" s="6" t="s">
        <v>29</v>
      </c>
      <c r="E13" s="6" t="s">
        <v>22</v>
      </c>
      <c r="F13" s="7">
        <v>3</v>
      </c>
      <c r="G13" s="7" t="s">
        <v>534</v>
      </c>
      <c r="H13" s="6" t="s">
        <v>7</v>
      </c>
      <c r="I13" s="6" t="s">
        <v>7</v>
      </c>
      <c r="J13" s="53" t="s">
        <v>144</v>
      </c>
      <c r="K13" s="58">
        <v>0.153</v>
      </c>
      <c r="L13" s="58">
        <f>Table2[[#This Row],[price]]*Table2[[#This Row],[Quantity]]</f>
        <v>0.45899999999999996</v>
      </c>
    </row>
    <row r="14" spans="1:12" hidden="1" x14ac:dyDescent="0.25">
      <c r="A14" s="70" t="s">
        <v>427</v>
      </c>
      <c r="B14" s="2" t="s">
        <v>428</v>
      </c>
      <c r="C14" s="2" t="s">
        <v>429</v>
      </c>
      <c r="D14" s="2" t="s">
        <v>51</v>
      </c>
      <c r="E14" s="2" t="s">
        <v>49</v>
      </c>
      <c r="F14" s="3">
        <v>1</v>
      </c>
      <c r="G14" s="3" t="s">
        <v>535</v>
      </c>
      <c r="H14" s="2" t="s">
        <v>7</v>
      </c>
      <c r="I14" s="52"/>
      <c r="J14" s="13" t="s">
        <v>430</v>
      </c>
      <c r="K14" s="58">
        <v>0.09</v>
      </c>
      <c r="L14" s="58">
        <f>Table2[[#This Row],[price]]*Table2[[#This Row],[Quantity]]</f>
        <v>0.09</v>
      </c>
    </row>
    <row r="15" spans="1:12" ht="22.5" hidden="1" x14ac:dyDescent="0.25">
      <c r="A15" s="68" t="s">
        <v>386</v>
      </c>
      <c r="B15" s="6" t="s">
        <v>275</v>
      </c>
      <c r="C15" s="6" t="s">
        <v>151</v>
      </c>
      <c r="D15" s="6" t="s">
        <v>31</v>
      </c>
      <c r="E15" s="6" t="s">
        <v>14</v>
      </c>
      <c r="F15" s="7">
        <v>4</v>
      </c>
      <c r="G15" s="7" t="s">
        <v>534</v>
      </c>
      <c r="H15" s="6" t="s">
        <v>7</v>
      </c>
      <c r="I15" s="6" t="s">
        <v>7</v>
      </c>
      <c r="J15" s="53" t="s">
        <v>96</v>
      </c>
      <c r="K15" s="58">
        <v>6.28</v>
      </c>
      <c r="L15" s="58">
        <f>Table2[[#This Row],[price]]*Table2[[#This Row],[Quantity]]</f>
        <v>25.12</v>
      </c>
    </row>
    <row r="16" spans="1:12" hidden="1" x14ac:dyDescent="0.25">
      <c r="A16" s="70" t="s">
        <v>418</v>
      </c>
      <c r="B16" s="2" t="s">
        <v>287</v>
      </c>
      <c r="C16" s="2" t="s">
        <v>224</v>
      </c>
      <c r="D16" s="2" t="s">
        <v>51</v>
      </c>
      <c r="E16" s="2" t="s">
        <v>49</v>
      </c>
      <c r="F16" s="3">
        <v>1</v>
      </c>
      <c r="G16" s="3" t="s">
        <v>535</v>
      </c>
      <c r="H16" s="2" t="s">
        <v>7</v>
      </c>
      <c r="I16" s="52"/>
      <c r="J16" s="13" t="s">
        <v>286</v>
      </c>
      <c r="K16" s="58">
        <v>0.09</v>
      </c>
      <c r="L16" s="58">
        <f>Table2[[#This Row],[price]]*Table2[[#This Row],[Quantity]]</f>
        <v>0.09</v>
      </c>
    </row>
    <row r="17" spans="1:12" x14ac:dyDescent="0.25">
      <c r="A17" s="70" t="s">
        <v>521</v>
      </c>
      <c r="B17" s="2" t="s">
        <v>522</v>
      </c>
      <c r="C17" s="2" t="s">
        <v>523</v>
      </c>
      <c r="D17" s="2" t="s">
        <v>51</v>
      </c>
      <c r="E17" s="2" t="s">
        <v>49</v>
      </c>
      <c r="F17" s="3">
        <v>30</v>
      </c>
      <c r="G17" s="3" t="s">
        <v>536</v>
      </c>
      <c r="H17" s="2" t="s">
        <v>7</v>
      </c>
      <c r="I17" s="2" t="s">
        <v>7</v>
      </c>
      <c r="J17" s="13" t="s">
        <v>524</v>
      </c>
      <c r="K17" s="58">
        <v>0.126</v>
      </c>
      <c r="L17" s="58">
        <f>Table2[[#This Row],[price]]*Table2[[#This Row],[Quantity]]</f>
        <v>3.7800000000000002</v>
      </c>
    </row>
    <row r="18" spans="1:12" hidden="1" x14ac:dyDescent="0.25">
      <c r="A18" s="68" t="s">
        <v>22</v>
      </c>
      <c r="B18" s="6" t="s">
        <v>380</v>
      </c>
      <c r="C18" s="6" t="s">
        <v>381</v>
      </c>
      <c r="D18" s="6" t="s">
        <v>29</v>
      </c>
      <c r="E18" s="6" t="s">
        <v>22</v>
      </c>
      <c r="F18" s="7">
        <v>6</v>
      </c>
      <c r="G18" s="7" t="s">
        <v>534</v>
      </c>
      <c r="H18" s="6" t="s">
        <v>7</v>
      </c>
      <c r="I18" s="6" t="s">
        <v>7</v>
      </c>
      <c r="J18" s="53" t="s">
        <v>7</v>
      </c>
      <c r="K18" s="58"/>
      <c r="L18" s="58">
        <f>Table2[[#This Row],[price]]*Table2[[#This Row],[Quantity]]</f>
        <v>0</v>
      </c>
    </row>
    <row r="19" spans="1:12" hidden="1" x14ac:dyDescent="0.25">
      <c r="A19" s="70" t="s">
        <v>419</v>
      </c>
      <c r="B19" s="2" t="s">
        <v>420</v>
      </c>
      <c r="C19" s="2" t="s">
        <v>421</v>
      </c>
      <c r="D19" s="2" t="s">
        <v>51</v>
      </c>
      <c r="E19" s="2" t="s">
        <v>49</v>
      </c>
      <c r="F19" s="3">
        <v>2</v>
      </c>
      <c r="G19" s="3" t="s">
        <v>535</v>
      </c>
      <c r="H19" s="2" t="s">
        <v>7</v>
      </c>
      <c r="I19" s="52"/>
      <c r="J19" s="13" t="s">
        <v>422</v>
      </c>
      <c r="K19" s="58">
        <v>0.09</v>
      </c>
      <c r="L19" s="58">
        <f>Table2[[#This Row],[price]]*Table2[[#This Row],[Quantity]]</f>
        <v>0.18</v>
      </c>
    </row>
    <row r="20" spans="1:12" hidden="1" x14ac:dyDescent="0.25">
      <c r="A20" s="68" t="s">
        <v>153</v>
      </c>
      <c r="B20" s="6" t="s">
        <v>154</v>
      </c>
      <c r="C20" s="6" t="s">
        <v>155</v>
      </c>
      <c r="D20" s="6" t="s">
        <v>16</v>
      </c>
      <c r="E20" s="6" t="s">
        <v>14</v>
      </c>
      <c r="F20" s="7">
        <v>1</v>
      </c>
      <c r="G20" s="7" t="s">
        <v>534</v>
      </c>
      <c r="H20" s="6" t="s">
        <v>7</v>
      </c>
      <c r="I20" s="6" t="s">
        <v>7</v>
      </c>
      <c r="J20" s="53" t="s">
        <v>7</v>
      </c>
      <c r="K20" s="58"/>
      <c r="L20" s="58">
        <f>Table2[[#This Row],[price]]*Table2[[#This Row],[Quantity]]</f>
        <v>0</v>
      </c>
    </row>
    <row r="21" spans="1:12" x14ac:dyDescent="0.25">
      <c r="A21" s="70" t="s">
        <v>399</v>
      </c>
      <c r="B21" s="2" t="s">
        <v>283</v>
      </c>
      <c r="C21" s="2" t="s">
        <v>504</v>
      </c>
      <c r="D21" s="2" t="s">
        <v>51</v>
      </c>
      <c r="E21" s="2" t="s">
        <v>49</v>
      </c>
      <c r="F21" s="3">
        <v>17</v>
      </c>
      <c r="G21" s="3" t="s">
        <v>536</v>
      </c>
      <c r="H21" s="2" t="s">
        <v>7</v>
      </c>
      <c r="I21" s="2" t="s">
        <v>7</v>
      </c>
      <c r="J21" s="13" t="s">
        <v>185</v>
      </c>
      <c r="K21" s="58">
        <v>0.09</v>
      </c>
      <c r="L21" s="58">
        <f>Table2[[#This Row],[price]]*Table2[[#This Row],[Quantity]]</f>
        <v>1.53</v>
      </c>
    </row>
    <row r="22" spans="1:12" hidden="1" x14ac:dyDescent="0.25">
      <c r="A22" s="68" t="s">
        <v>17</v>
      </c>
      <c r="B22" s="6" t="s">
        <v>7</v>
      </c>
      <c r="C22" s="6" t="s">
        <v>134</v>
      </c>
      <c r="D22" s="6" t="s">
        <v>19</v>
      </c>
      <c r="E22" s="6" t="s">
        <v>17</v>
      </c>
      <c r="F22" s="7">
        <v>5</v>
      </c>
      <c r="G22" s="7" t="s">
        <v>534</v>
      </c>
      <c r="H22" s="6"/>
      <c r="I22" s="6" t="s">
        <v>7</v>
      </c>
      <c r="J22" s="53" t="s">
        <v>7</v>
      </c>
      <c r="K22" s="58"/>
      <c r="L22" s="58">
        <f>Table2[[#This Row],[price]]*Table2[[#This Row],[Quantity]]</f>
        <v>0</v>
      </c>
    </row>
    <row r="23" spans="1:12" hidden="1" x14ac:dyDescent="0.25">
      <c r="A23" s="70" t="s">
        <v>399</v>
      </c>
      <c r="B23" s="2" t="s">
        <v>283</v>
      </c>
      <c r="C23" s="2" t="s">
        <v>426</v>
      </c>
      <c r="D23" s="2" t="s">
        <v>51</v>
      </c>
      <c r="E23" s="2" t="s">
        <v>49</v>
      </c>
      <c r="F23" s="3">
        <v>2</v>
      </c>
      <c r="G23" s="3" t="s">
        <v>535</v>
      </c>
      <c r="H23" s="2" t="s">
        <v>7</v>
      </c>
      <c r="I23" s="52"/>
      <c r="J23" s="13" t="s">
        <v>185</v>
      </c>
      <c r="K23" s="58">
        <v>0.09</v>
      </c>
      <c r="L23" s="58">
        <f>Table2[[#This Row],[price]]*Table2[[#This Row],[Quantity]]</f>
        <v>0.18</v>
      </c>
    </row>
    <row r="24" spans="1:12" x14ac:dyDescent="0.25">
      <c r="A24" s="70" t="s">
        <v>431</v>
      </c>
      <c r="B24" s="2" t="s">
        <v>432</v>
      </c>
      <c r="C24" s="2" t="s">
        <v>502</v>
      </c>
      <c r="D24" s="2" t="s">
        <v>434</v>
      </c>
      <c r="E24" s="2" t="s">
        <v>435</v>
      </c>
      <c r="F24" s="3">
        <v>6</v>
      </c>
      <c r="G24" s="3" t="s">
        <v>536</v>
      </c>
      <c r="H24" s="2" t="s">
        <v>7</v>
      </c>
      <c r="I24" s="2" t="s">
        <v>7</v>
      </c>
      <c r="J24" s="13" t="s">
        <v>389</v>
      </c>
      <c r="K24" s="58">
        <v>0.621</v>
      </c>
      <c r="L24" s="58">
        <f>Table2[[#This Row],[price]]*Table2[[#This Row],[Quantity]]</f>
        <v>3.726</v>
      </c>
    </row>
    <row r="25" spans="1:12" hidden="1" x14ac:dyDescent="0.25">
      <c r="A25" s="70" t="s">
        <v>431</v>
      </c>
      <c r="B25" s="2" t="s">
        <v>432</v>
      </c>
      <c r="C25" s="2" t="s">
        <v>433</v>
      </c>
      <c r="D25" s="2" t="s">
        <v>434</v>
      </c>
      <c r="E25" s="2" t="s">
        <v>435</v>
      </c>
      <c r="F25" s="3">
        <v>4</v>
      </c>
      <c r="G25" s="3" t="s">
        <v>535</v>
      </c>
      <c r="H25" s="2" t="s">
        <v>7</v>
      </c>
      <c r="I25" s="52"/>
      <c r="J25" s="13" t="s">
        <v>389</v>
      </c>
      <c r="K25" s="58">
        <v>0.621</v>
      </c>
      <c r="L25" s="58">
        <f>Table2[[#This Row],[price]]*Table2[[#This Row],[Quantity]]</f>
        <v>2.484</v>
      </c>
    </row>
    <row r="26" spans="1:12" hidden="1" x14ac:dyDescent="0.25">
      <c r="A26" s="70" t="s">
        <v>436</v>
      </c>
      <c r="B26" s="2" t="s">
        <v>432</v>
      </c>
      <c r="C26" s="2" t="s">
        <v>47</v>
      </c>
      <c r="D26" s="2" t="s">
        <v>362</v>
      </c>
      <c r="E26" s="2" t="s">
        <v>45</v>
      </c>
      <c r="F26" s="3">
        <v>8</v>
      </c>
      <c r="G26" s="3" t="s">
        <v>535</v>
      </c>
      <c r="H26" s="2" t="s">
        <v>7</v>
      </c>
      <c r="I26" s="52"/>
      <c r="J26" s="13" t="s">
        <v>389</v>
      </c>
      <c r="K26" s="58">
        <v>0.621</v>
      </c>
      <c r="L26" s="58">
        <f>Table2[[#This Row],[price]]*Table2[[#This Row],[Quantity]]</f>
        <v>4.968</v>
      </c>
    </row>
    <row r="27" spans="1:12" hidden="1" x14ac:dyDescent="0.25">
      <c r="A27" s="70" t="s">
        <v>437</v>
      </c>
      <c r="B27" s="2" t="s">
        <v>438</v>
      </c>
      <c r="C27" s="2" t="s">
        <v>439</v>
      </c>
      <c r="D27" s="2" t="s">
        <v>440</v>
      </c>
      <c r="E27" s="2" t="s">
        <v>441</v>
      </c>
      <c r="F27" s="3">
        <v>1</v>
      </c>
      <c r="G27" s="3" t="s">
        <v>535</v>
      </c>
      <c r="H27" s="2" t="s">
        <v>7</v>
      </c>
      <c r="I27" s="52"/>
      <c r="J27" s="13" t="s">
        <v>442</v>
      </c>
      <c r="K27" s="58">
        <v>0.40500000000000003</v>
      </c>
      <c r="L27" s="58">
        <f>Table2[[#This Row],[price]]*Table2[[#This Row],[Quantity]]</f>
        <v>0.40500000000000003</v>
      </c>
    </row>
    <row r="28" spans="1:12" x14ac:dyDescent="0.25">
      <c r="A28" s="70" t="s">
        <v>443</v>
      </c>
      <c r="B28" s="2" t="s">
        <v>444</v>
      </c>
      <c r="C28" s="2" t="s">
        <v>503</v>
      </c>
      <c r="D28" s="2" t="s">
        <v>19</v>
      </c>
      <c r="E28" s="2" t="s">
        <v>17</v>
      </c>
      <c r="F28" s="3">
        <v>3</v>
      </c>
      <c r="G28" s="3" t="s">
        <v>536</v>
      </c>
      <c r="H28" s="2" t="s">
        <v>347</v>
      </c>
      <c r="I28" s="2" t="s">
        <v>7</v>
      </c>
      <c r="J28" s="13" t="s">
        <v>7</v>
      </c>
      <c r="K28" s="58">
        <v>0.24</v>
      </c>
      <c r="L28" s="58">
        <f>Table2[[#This Row],[price]]*Table2[[#This Row],[Quantity]]</f>
        <v>0.72</v>
      </c>
    </row>
    <row r="29" spans="1:12" hidden="1" x14ac:dyDescent="0.25">
      <c r="A29" s="70" t="s">
        <v>443</v>
      </c>
      <c r="B29" s="2" t="s">
        <v>444</v>
      </c>
      <c r="C29" s="2" t="s">
        <v>445</v>
      </c>
      <c r="D29" s="2" t="s">
        <v>19</v>
      </c>
      <c r="E29" s="2" t="s">
        <v>17</v>
      </c>
      <c r="F29" s="3">
        <v>4</v>
      </c>
      <c r="G29" s="3" t="s">
        <v>535</v>
      </c>
      <c r="H29" s="2" t="s">
        <v>347</v>
      </c>
      <c r="I29" s="52"/>
      <c r="J29" s="13" t="s">
        <v>7</v>
      </c>
      <c r="K29" s="58">
        <v>0.24</v>
      </c>
      <c r="L29" s="58">
        <f>Table2[[#This Row],[price]]*Table2[[#This Row],[Quantity]]</f>
        <v>0.96</v>
      </c>
    </row>
    <row r="30" spans="1:12" hidden="1" x14ac:dyDescent="0.25">
      <c r="A30" s="68" t="s">
        <v>45</v>
      </c>
      <c r="B30" s="6" t="s">
        <v>388</v>
      </c>
      <c r="C30" s="6" t="s">
        <v>47</v>
      </c>
      <c r="D30" s="6" t="s">
        <v>362</v>
      </c>
      <c r="E30" s="6" t="s">
        <v>45</v>
      </c>
      <c r="F30" s="7">
        <v>8</v>
      </c>
      <c r="G30" s="7" t="s">
        <v>534</v>
      </c>
      <c r="H30" s="6" t="s">
        <v>7</v>
      </c>
      <c r="I30" s="6" t="s">
        <v>7</v>
      </c>
      <c r="J30" s="53" t="s">
        <v>389</v>
      </c>
      <c r="K30" s="58">
        <v>0.621</v>
      </c>
      <c r="L30" s="58">
        <f>Table2[[#This Row],[price]]*Table2[[#This Row],[Quantity]]</f>
        <v>4.968</v>
      </c>
    </row>
    <row r="31" spans="1:12" hidden="1" x14ac:dyDescent="0.25">
      <c r="A31" s="70" t="s">
        <v>446</v>
      </c>
      <c r="B31" s="2" t="s">
        <v>447</v>
      </c>
      <c r="C31" s="2" t="s">
        <v>448</v>
      </c>
      <c r="D31" s="2" t="s">
        <v>449</v>
      </c>
      <c r="E31" s="2" t="s">
        <v>450</v>
      </c>
      <c r="F31" s="3">
        <v>4</v>
      </c>
      <c r="G31" s="3" t="s">
        <v>535</v>
      </c>
      <c r="H31" s="2" t="s">
        <v>7</v>
      </c>
      <c r="I31" s="52"/>
      <c r="J31" s="13" t="s">
        <v>451</v>
      </c>
      <c r="K31" s="58">
        <v>0.54900000000000004</v>
      </c>
      <c r="L31" s="58">
        <f>Table2[[#This Row],[price]]*Table2[[#This Row],[Quantity]]</f>
        <v>2.1960000000000002</v>
      </c>
    </row>
    <row r="32" spans="1:12" x14ac:dyDescent="0.25">
      <c r="A32" s="70" t="s">
        <v>529</v>
      </c>
      <c r="B32" s="2" t="s">
        <v>530</v>
      </c>
      <c r="C32" s="2" t="s">
        <v>531</v>
      </c>
      <c r="D32" s="2" t="s">
        <v>308</v>
      </c>
      <c r="E32" s="2" t="s">
        <v>308</v>
      </c>
      <c r="F32" s="3">
        <v>1</v>
      </c>
      <c r="G32" s="3" t="s">
        <v>536</v>
      </c>
      <c r="H32" s="2" t="s">
        <v>327</v>
      </c>
      <c r="I32" s="2" t="s">
        <v>532</v>
      </c>
      <c r="J32" s="13" t="s">
        <v>7</v>
      </c>
      <c r="K32" s="58">
        <f>11.4+3.228</f>
        <v>14.628</v>
      </c>
      <c r="L32" s="58">
        <f>Table2[[#This Row],[price]]*Table2[[#This Row],[Quantity]]</f>
        <v>14.628</v>
      </c>
    </row>
    <row r="33" spans="1:12" hidden="1" x14ac:dyDescent="0.25">
      <c r="A33" s="70" t="s">
        <v>452</v>
      </c>
      <c r="B33" s="2" t="s">
        <v>453</v>
      </c>
      <c r="C33" s="2" t="s">
        <v>454</v>
      </c>
      <c r="D33" s="2" t="s">
        <v>455</v>
      </c>
      <c r="E33" s="2" t="s">
        <v>455</v>
      </c>
      <c r="F33" s="3">
        <v>2</v>
      </c>
      <c r="G33" s="3" t="s">
        <v>535</v>
      </c>
      <c r="H33" s="2" t="s">
        <v>7</v>
      </c>
      <c r="I33" s="52"/>
      <c r="J33" s="13" t="s">
        <v>456</v>
      </c>
      <c r="K33" s="58">
        <v>1.59</v>
      </c>
      <c r="L33" s="58">
        <f>Table2[[#This Row],[price]]*Table2[[#This Row],[Quantity]]</f>
        <v>3.18</v>
      </c>
    </row>
    <row r="34" spans="1:12" x14ac:dyDescent="0.25">
      <c r="A34" s="70" t="s">
        <v>525</v>
      </c>
      <c r="B34" s="2" t="s">
        <v>295</v>
      </c>
      <c r="C34" s="2" t="s">
        <v>526</v>
      </c>
      <c r="D34" s="2" t="s">
        <v>205</v>
      </c>
      <c r="E34" s="2" t="s">
        <v>203</v>
      </c>
      <c r="F34" s="3">
        <v>3</v>
      </c>
      <c r="G34" s="3" t="s">
        <v>536</v>
      </c>
      <c r="H34" s="2" t="s">
        <v>7</v>
      </c>
      <c r="I34" s="2" t="s">
        <v>7</v>
      </c>
      <c r="J34" s="13" t="s">
        <v>218</v>
      </c>
      <c r="K34" s="58">
        <v>0.29599999999999999</v>
      </c>
      <c r="L34" s="58">
        <f>Table2[[#This Row],[price]]*Table2[[#This Row],[Quantity]]</f>
        <v>0.8879999999999999</v>
      </c>
    </row>
    <row r="35" spans="1:12" hidden="1" x14ac:dyDescent="0.25">
      <c r="A35" s="70" t="s">
        <v>457</v>
      </c>
      <c r="B35" s="2" t="s">
        <v>291</v>
      </c>
      <c r="C35" s="2" t="s">
        <v>458</v>
      </c>
      <c r="D35" s="2" t="s">
        <v>198</v>
      </c>
      <c r="E35" s="2" t="s">
        <v>196</v>
      </c>
      <c r="F35" s="3">
        <v>4</v>
      </c>
      <c r="G35" s="3" t="s">
        <v>535</v>
      </c>
      <c r="H35" s="2" t="s">
        <v>7</v>
      </c>
      <c r="I35" s="52"/>
      <c r="J35" s="13" t="s">
        <v>216</v>
      </c>
      <c r="K35" s="58">
        <v>0.38700000000000001</v>
      </c>
      <c r="L35" s="58">
        <f>Table2[[#This Row],[price]]*Table2[[#This Row],[Quantity]]</f>
        <v>1.548</v>
      </c>
    </row>
    <row r="36" spans="1:12" hidden="1" x14ac:dyDescent="0.25">
      <c r="A36" s="70" t="s">
        <v>459</v>
      </c>
      <c r="B36" s="2" t="s">
        <v>460</v>
      </c>
      <c r="C36" s="2" t="s">
        <v>461</v>
      </c>
      <c r="D36" s="2" t="s">
        <v>462</v>
      </c>
      <c r="E36" s="2" t="s">
        <v>463</v>
      </c>
      <c r="F36" s="3">
        <v>2</v>
      </c>
      <c r="G36" s="3" t="s">
        <v>535</v>
      </c>
      <c r="H36" s="2" t="s">
        <v>7</v>
      </c>
      <c r="I36" s="52"/>
      <c r="J36" s="13" t="s">
        <v>464</v>
      </c>
      <c r="K36" s="58">
        <v>1.82</v>
      </c>
      <c r="L36" s="58">
        <f>Table2[[#This Row],[price]]*Table2[[#This Row],[Quantity]]</f>
        <v>3.64</v>
      </c>
    </row>
    <row r="37" spans="1:12" hidden="1" x14ac:dyDescent="0.25">
      <c r="A37" s="68" t="s">
        <v>413</v>
      </c>
      <c r="B37" s="6" t="s">
        <v>414</v>
      </c>
      <c r="C37" s="6" t="s">
        <v>370</v>
      </c>
      <c r="D37" s="6" t="s">
        <v>371</v>
      </c>
      <c r="E37" s="6" t="s">
        <v>369</v>
      </c>
      <c r="F37" s="7">
        <v>2</v>
      </c>
      <c r="G37" s="7" t="s">
        <v>534</v>
      </c>
      <c r="H37" s="6" t="s">
        <v>7</v>
      </c>
      <c r="I37" s="6" t="s">
        <v>7</v>
      </c>
      <c r="J37" s="53" t="s">
        <v>415</v>
      </c>
      <c r="K37" s="58">
        <v>5.55</v>
      </c>
      <c r="L37" s="58">
        <f>Table2[[#This Row],[price]]*Table2[[#This Row],[Quantity]]</f>
        <v>11.1</v>
      </c>
    </row>
    <row r="38" spans="1:12" hidden="1" x14ac:dyDescent="0.25">
      <c r="A38" s="70" t="s">
        <v>465</v>
      </c>
      <c r="B38" s="2" t="s">
        <v>466</v>
      </c>
      <c r="C38" s="2" t="s">
        <v>467</v>
      </c>
      <c r="D38" s="2" t="s">
        <v>468</v>
      </c>
      <c r="E38" s="2" t="s">
        <v>469</v>
      </c>
      <c r="F38" s="3">
        <v>1</v>
      </c>
      <c r="G38" s="3" t="s">
        <v>535</v>
      </c>
      <c r="H38" s="2" t="s">
        <v>7</v>
      </c>
      <c r="I38" s="52"/>
      <c r="J38" s="13" t="s">
        <v>470</v>
      </c>
      <c r="K38" s="58">
        <v>0.75600000000000001</v>
      </c>
      <c r="L38" s="58">
        <f>Table2[[#This Row],[price]]*Table2[[#This Row],[Quantity]]</f>
        <v>0.75600000000000001</v>
      </c>
    </row>
    <row r="39" spans="1:12" hidden="1" x14ac:dyDescent="0.25">
      <c r="A39" s="70" t="s">
        <v>471</v>
      </c>
      <c r="B39" s="2" t="s">
        <v>472</v>
      </c>
      <c r="C39" s="2" t="s">
        <v>473</v>
      </c>
      <c r="D39" s="2" t="s">
        <v>468</v>
      </c>
      <c r="E39" s="2" t="s">
        <v>474</v>
      </c>
      <c r="F39" s="3">
        <v>3</v>
      </c>
      <c r="G39" s="3" t="s">
        <v>535</v>
      </c>
      <c r="H39" s="2" t="s">
        <v>7</v>
      </c>
      <c r="I39" s="52"/>
      <c r="J39" s="13" t="s">
        <v>475</v>
      </c>
      <c r="K39" s="58">
        <v>0.89100000000000001</v>
      </c>
      <c r="L39" s="58">
        <f>Table2[[#This Row],[price]]*Table2[[#This Row],[Quantity]]</f>
        <v>2.673</v>
      </c>
    </row>
    <row r="40" spans="1:12" ht="22.5" hidden="1" x14ac:dyDescent="0.25">
      <c r="A40" s="68" t="s">
        <v>385</v>
      </c>
      <c r="B40" s="6" t="s">
        <v>274</v>
      </c>
      <c r="C40" s="6" t="s">
        <v>38</v>
      </c>
      <c r="D40" s="6" t="s">
        <v>39</v>
      </c>
      <c r="E40" s="6" t="s">
        <v>40</v>
      </c>
      <c r="F40" s="7">
        <v>3</v>
      </c>
      <c r="G40" s="7" t="s">
        <v>534</v>
      </c>
      <c r="H40" s="6" t="s">
        <v>7</v>
      </c>
      <c r="I40" s="6" t="s">
        <v>7</v>
      </c>
      <c r="J40" s="53" t="s">
        <v>104</v>
      </c>
      <c r="K40" s="58">
        <v>3.47</v>
      </c>
      <c r="L40" s="58">
        <f>Table2[[#This Row],[price]]*Table2[[#This Row],[Quantity]]</f>
        <v>10.41</v>
      </c>
    </row>
    <row r="41" spans="1:12" hidden="1" x14ac:dyDescent="0.25">
      <c r="A41" s="70" t="s">
        <v>488</v>
      </c>
      <c r="B41" s="2" t="s">
        <v>489</v>
      </c>
      <c r="C41" s="2" t="s">
        <v>490</v>
      </c>
      <c r="D41" s="2" t="s">
        <v>485</v>
      </c>
      <c r="E41" s="2" t="s">
        <v>486</v>
      </c>
      <c r="F41" s="3">
        <v>2</v>
      </c>
      <c r="G41" s="3" t="s">
        <v>535</v>
      </c>
      <c r="H41" s="2" t="s">
        <v>7</v>
      </c>
      <c r="I41" s="52"/>
      <c r="J41" s="13" t="s">
        <v>491</v>
      </c>
      <c r="K41" s="58">
        <v>5.31</v>
      </c>
      <c r="L41" s="58">
        <f>Table2[[#This Row],[price]]*Table2[[#This Row],[Quantity]]</f>
        <v>10.62</v>
      </c>
    </row>
    <row r="42" spans="1:12" hidden="1" x14ac:dyDescent="0.25">
      <c r="A42" s="70" t="s">
        <v>492</v>
      </c>
      <c r="B42" s="2" t="s">
        <v>493</v>
      </c>
      <c r="C42" s="2" t="s">
        <v>64</v>
      </c>
      <c r="D42" s="2" t="s">
        <v>486</v>
      </c>
      <c r="E42" s="2" t="s">
        <v>486</v>
      </c>
      <c r="F42" s="3">
        <v>1</v>
      </c>
      <c r="G42" s="3" t="s">
        <v>535</v>
      </c>
      <c r="H42" s="2" t="s">
        <v>7</v>
      </c>
      <c r="I42" s="52"/>
      <c r="J42" s="13" t="s">
        <v>494</v>
      </c>
      <c r="K42" s="58">
        <v>2.4300000000000002</v>
      </c>
      <c r="L42" s="58">
        <f>Table2[[#This Row],[price]]*Table2[[#This Row],[Quantity]]</f>
        <v>2.4300000000000002</v>
      </c>
    </row>
    <row r="43" spans="1:12" hidden="1" x14ac:dyDescent="0.25">
      <c r="A43" s="70" t="s">
        <v>476</v>
      </c>
      <c r="B43" s="2" t="s">
        <v>477</v>
      </c>
      <c r="C43" s="2" t="s">
        <v>478</v>
      </c>
      <c r="D43" s="2" t="s">
        <v>479</v>
      </c>
      <c r="E43" s="2" t="s">
        <v>480</v>
      </c>
      <c r="F43" s="3">
        <v>1</v>
      </c>
      <c r="G43" s="3" t="s">
        <v>535</v>
      </c>
      <c r="H43" s="2" t="s">
        <v>7</v>
      </c>
      <c r="I43" s="52"/>
      <c r="J43" s="13" t="s">
        <v>481</v>
      </c>
      <c r="K43" s="58">
        <v>8.26</v>
      </c>
      <c r="L43" s="58">
        <f>Table2[[#This Row],[price]]*Table2[[#This Row],[Quantity]]</f>
        <v>8.26</v>
      </c>
    </row>
    <row r="44" spans="1:12" hidden="1" x14ac:dyDescent="0.25">
      <c r="A44" s="70" t="s">
        <v>482</v>
      </c>
      <c r="B44" s="2" t="s">
        <v>483</v>
      </c>
      <c r="C44" s="2" t="s">
        <v>484</v>
      </c>
      <c r="D44" s="2" t="s">
        <v>485</v>
      </c>
      <c r="E44" s="2" t="s">
        <v>486</v>
      </c>
      <c r="F44" s="3">
        <v>1</v>
      </c>
      <c r="G44" s="3" t="s">
        <v>535</v>
      </c>
      <c r="H44" s="2" t="s">
        <v>7</v>
      </c>
      <c r="I44" s="52"/>
      <c r="J44" s="13" t="s">
        <v>487</v>
      </c>
      <c r="K44" s="58">
        <v>5.31</v>
      </c>
      <c r="L44" s="58">
        <f>Table2[[#This Row],[price]]*Table2[[#This Row],[Quantity]]</f>
        <v>5.31</v>
      </c>
    </row>
    <row r="45" spans="1:12" x14ac:dyDescent="0.25">
      <c r="A45" s="70" t="s">
        <v>412</v>
      </c>
      <c r="B45" s="2" t="s">
        <v>289</v>
      </c>
      <c r="C45" s="2" t="s">
        <v>229</v>
      </c>
      <c r="D45" s="2" t="s">
        <v>63</v>
      </c>
      <c r="E45" s="2" t="s">
        <v>63</v>
      </c>
      <c r="F45" s="3">
        <v>3</v>
      </c>
      <c r="G45" s="3" t="s">
        <v>536</v>
      </c>
      <c r="H45" s="2" t="s">
        <v>7</v>
      </c>
      <c r="I45" s="2" t="s">
        <v>7</v>
      </c>
      <c r="J45" s="13" t="s">
        <v>101</v>
      </c>
      <c r="K45" s="58">
        <v>1.4</v>
      </c>
      <c r="L45" s="58">
        <f>Table2[[#This Row],[price]]*Table2[[#This Row],[Quantity]]</f>
        <v>4.1999999999999993</v>
      </c>
    </row>
    <row r="46" spans="1:12" hidden="1" x14ac:dyDescent="0.25">
      <c r="A46" s="68" t="s">
        <v>412</v>
      </c>
      <c r="B46" s="6" t="s">
        <v>289</v>
      </c>
      <c r="C46" s="6" t="s">
        <v>67</v>
      </c>
      <c r="D46" s="6" t="s">
        <v>63</v>
      </c>
      <c r="E46" s="6" t="s">
        <v>63</v>
      </c>
      <c r="F46" s="7">
        <v>1</v>
      </c>
      <c r="G46" s="7" t="s">
        <v>534</v>
      </c>
      <c r="H46" s="6" t="s">
        <v>7</v>
      </c>
      <c r="I46" s="6" t="s">
        <v>7</v>
      </c>
      <c r="J46" s="53" t="s">
        <v>101</v>
      </c>
      <c r="K46" s="58">
        <v>1.4</v>
      </c>
      <c r="L46" s="58">
        <f>Table2[[#This Row],[price]]*Table2[[#This Row],[Quantity]]</f>
        <v>1.4</v>
      </c>
    </row>
    <row r="47" spans="1:12" hidden="1" x14ac:dyDescent="0.25">
      <c r="A47" s="68" t="s">
        <v>387</v>
      </c>
      <c r="B47" s="6" t="s">
        <v>277</v>
      </c>
      <c r="C47" s="6" t="s">
        <v>43</v>
      </c>
      <c r="D47" s="6" t="s">
        <v>44</v>
      </c>
      <c r="E47" s="6" t="s">
        <v>41</v>
      </c>
      <c r="F47" s="7">
        <v>3</v>
      </c>
      <c r="G47" s="7" t="s">
        <v>534</v>
      </c>
      <c r="H47" s="6" t="s">
        <v>7</v>
      </c>
      <c r="I47" s="6" t="s">
        <v>7</v>
      </c>
      <c r="J47" s="53" t="s">
        <v>276</v>
      </c>
      <c r="K47" s="58">
        <v>0.09</v>
      </c>
      <c r="L47" s="58">
        <f>Table2[[#This Row],[price]]*Table2[[#This Row],[Quantity]]</f>
        <v>0.27</v>
      </c>
    </row>
    <row r="48" spans="1:12" hidden="1" x14ac:dyDescent="0.25">
      <c r="A48" s="68" t="s">
        <v>411</v>
      </c>
      <c r="B48" s="6" t="s">
        <v>288</v>
      </c>
      <c r="C48" s="6" t="s">
        <v>64</v>
      </c>
      <c r="D48" s="6" t="s">
        <v>13</v>
      </c>
      <c r="E48" s="6" t="s">
        <v>11</v>
      </c>
      <c r="F48" s="7">
        <v>1</v>
      </c>
      <c r="G48" s="7" t="s">
        <v>534</v>
      </c>
      <c r="H48" s="6" t="s">
        <v>7</v>
      </c>
      <c r="I48" s="6" t="s">
        <v>7</v>
      </c>
      <c r="J48" s="53" t="s">
        <v>72</v>
      </c>
      <c r="K48" s="58">
        <v>16.25</v>
      </c>
      <c r="L48" s="58">
        <f>Table2[[#This Row],[price]]*Table2[[#This Row],[Quantity]]</f>
        <v>16.25</v>
      </c>
    </row>
    <row r="49" spans="1:12" x14ac:dyDescent="0.25">
      <c r="A49" s="70" t="s">
        <v>527</v>
      </c>
      <c r="B49" s="2" t="s">
        <v>290</v>
      </c>
      <c r="C49" s="2" t="s">
        <v>528</v>
      </c>
      <c r="D49" s="2" t="s">
        <v>68</v>
      </c>
      <c r="E49" s="2" t="s">
        <v>66</v>
      </c>
      <c r="F49" s="3">
        <v>3</v>
      </c>
      <c r="G49" s="3" t="s">
        <v>536</v>
      </c>
      <c r="H49" s="2" t="s">
        <v>7</v>
      </c>
      <c r="I49" s="2" t="s">
        <v>7</v>
      </c>
      <c r="J49" s="13" t="s">
        <v>100</v>
      </c>
      <c r="K49" s="58">
        <v>4.62</v>
      </c>
      <c r="L49" s="58">
        <f>Table2[[#This Row],[price]]*Table2[[#This Row],[Quantity]]</f>
        <v>13.86</v>
      </c>
    </row>
    <row r="50" spans="1:12" hidden="1" x14ac:dyDescent="0.25">
      <c r="A50" s="39" t="s">
        <v>20</v>
      </c>
      <c r="B50" s="6" t="s">
        <v>7</v>
      </c>
      <c r="C50" s="6" t="s">
        <v>135</v>
      </c>
      <c r="D50" s="6" t="s">
        <v>21</v>
      </c>
      <c r="E50" s="6" t="s">
        <v>20</v>
      </c>
      <c r="F50" s="7">
        <v>2</v>
      </c>
      <c r="G50" s="7" t="s">
        <v>534</v>
      </c>
      <c r="H50" s="6" t="s">
        <v>7</v>
      </c>
      <c r="I50" s="6" t="s">
        <v>7</v>
      </c>
      <c r="J50" s="53" t="s">
        <v>7</v>
      </c>
      <c r="K50" s="58"/>
      <c r="L50" s="58">
        <f>Table2[[#This Row],[price]]*Table2[[#This Row],[Quantity]]</f>
        <v>0</v>
      </c>
    </row>
    <row r="51" spans="1:12" hidden="1" x14ac:dyDescent="0.25">
      <c r="A51" s="68" t="s">
        <v>399</v>
      </c>
      <c r="B51" s="6" t="s">
        <v>400</v>
      </c>
      <c r="C51" s="6" t="s">
        <v>365</v>
      </c>
      <c r="D51" s="6" t="s">
        <v>51</v>
      </c>
      <c r="E51" s="6" t="s">
        <v>49</v>
      </c>
      <c r="F51" s="7">
        <v>1</v>
      </c>
      <c r="G51" s="7" t="s">
        <v>534</v>
      </c>
      <c r="H51" s="6" t="s">
        <v>7</v>
      </c>
      <c r="I51" s="6" t="s">
        <v>7</v>
      </c>
      <c r="J51" s="53" t="s">
        <v>185</v>
      </c>
      <c r="K51" s="58">
        <v>0.09</v>
      </c>
      <c r="L51" s="58">
        <f>Table2[[#This Row],[price]]*Table2[[#This Row],[Quantity]]</f>
        <v>0.09</v>
      </c>
    </row>
    <row r="52" spans="1:12" ht="22.5" hidden="1" x14ac:dyDescent="0.25">
      <c r="A52" s="68" t="s">
        <v>391</v>
      </c>
      <c r="B52" s="6" t="s">
        <v>299</v>
      </c>
      <c r="C52" s="6" t="s">
        <v>52</v>
      </c>
      <c r="D52" s="6" t="s">
        <v>53</v>
      </c>
      <c r="E52" s="6" t="s">
        <v>49</v>
      </c>
      <c r="F52" s="7">
        <v>3</v>
      </c>
      <c r="G52" s="7" t="s">
        <v>534</v>
      </c>
      <c r="H52" s="6" t="s">
        <v>7</v>
      </c>
      <c r="I52" s="6" t="s">
        <v>392</v>
      </c>
      <c r="J52" s="53" t="s">
        <v>7</v>
      </c>
      <c r="K52" s="58">
        <v>0.27100000000000002</v>
      </c>
      <c r="L52" s="58">
        <f>Table2[[#This Row],[price]]*Table2[[#This Row],[Quantity]]</f>
        <v>0.81300000000000006</v>
      </c>
    </row>
    <row r="53" spans="1:12" ht="22.5" hidden="1" x14ac:dyDescent="0.25">
      <c r="A53" s="68" t="s">
        <v>390</v>
      </c>
      <c r="B53" s="6" t="s">
        <v>278</v>
      </c>
      <c r="C53" s="6" t="s">
        <v>363</v>
      </c>
      <c r="D53" s="6" t="s">
        <v>51</v>
      </c>
      <c r="E53" s="6" t="s">
        <v>49</v>
      </c>
      <c r="F53" s="7">
        <v>9</v>
      </c>
      <c r="G53" s="7" t="s">
        <v>534</v>
      </c>
      <c r="H53" s="6" t="s">
        <v>7</v>
      </c>
      <c r="I53" s="6" t="s">
        <v>7</v>
      </c>
      <c r="J53" s="53" t="s">
        <v>161</v>
      </c>
      <c r="K53" s="58">
        <v>0.09</v>
      </c>
      <c r="L53" s="58">
        <f>Table2[[#This Row],[price]]*Table2[[#This Row],[Quantity]]</f>
        <v>0.80999999999999994</v>
      </c>
    </row>
    <row r="54" spans="1:12" x14ac:dyDescent="0.25">
      <c r="A54" s="70" t="s">
        <v>498</v>
      </c>
      <c r="B54" s="2" t="s">
        <v>273</v>
      </c>
      <c r="C54" s="2" t="s">
        <v>499</v>
      </c>
      <c r="D54" s="2" t="s">
        <v>29</v>
      </c>
      <c r="E54" s="2" t="s">
        <v>22</v>
      </c>
      <c r="F54" s="3">
        <v>3</v>
      </c>
      <c r="G54" s="3" t="s">
        <v>536</v>
      </c>
      <c r="H54" s="2" t="s">
        <v>7</v>
      </c>
      <c r="I54" s="2" t="s">
        <v>7</v>
      </c>
      <c r="J54" s="13" t="s">
        <v>144</v>
      </c>
      <c r="K54" s="58">
        <v>0.153</v>
      </c>
      <c r="L54" s="58">
        <f>Table2[[#This Row],[price]]*Table2[[#This Row],[Quantity]]</f>
        <v>0.45899999999999996</v>
      </c>
    </row>
    <row r="55" spans="1:12" hidden="1" x14ac:dyDescent="0.25">
      <c r="A55" s="70" t="s">
        <v>495</v>
      </c>
      <c r="B55" s="2" t="s">
        <v>267</v>
      </c>
      <c r="C55" s="2" t="s">
        <v>496</v>
      </c>
      <c r="D55" s="2" t="s">
        <v>27</v>
      </c>
      <c r="E55" s="2" t="s">
        <v>22</v>
      </c>
      <c r="F55" s="3">
        <v>12</v>
      </c>
      <c r="G55" s="3" t="s">
        <v>535</v>
      </c>
      <c r="H55" s="2" t="s">
        <v>7</v>
      </c>
      <c r="I55" s="52"/>
      <c r="J55" s="13" t="s">
        <v>82</v>
      </c>
      <c r="K55" s="58">
        <v>0.31</v>
      </c>
      <c r="L55" s="58">
        <f>Table2[[#This Row],[price]]*Table2[[#This Row],[Quantity]]</f>
        <v>3.7199999999999998</v>
      </c>
    </row>
    <row r="56" spans="1:12" x14ac:dyDescent="0.25">
      <c r="A56" s="70" t="s">
        <v>497</v>
      </c>
      <c r="B56" s="2" t="s">
        <v>272</v>
      </c>
      <c r="C56" s="2" t="s">
        <v>221</v>
      </c>
      <c r="D56" s="2" t="s">
        <v>29</v>
      </c>
      <c r="E56" s="2" t="s">
        <v>22</v>
      </c>
      <c r="F56" s="3">
        <v>9</v>
      </c>
      <c r="G56" s="3" t="s">
        <v>536</v>
      </c>
      <c r="H56" s="2" t="s">
        <v>7</v>
      </c>
      <c r="I56" s="2" t="s">
        <v>7</v>
      </c>
      <c r="J56" s="13" t="s">
        <v>141</v>
      </c>
      <c r="K56" s="58">
        <v>0.16200000000000001</v>
      </c>
      <c r="L56" s="58">
        <f>Table2[[#This Row],[price]]*Table2[[#This Row],[Quantity]]</f>
        <v>1.458</v>
      </c>
    </row>
    <row r="57" spans="1:12" x14ac:dyDescent="0.25">
      <c r="A57" s="70" t="s">
        <v>500</v>
      </c>
      <c r="B57" s="2" t="s">
        <v>271</v>
      </c>
      <c r="C57" s="2" t="s">
        <v>501</v>
      </c>
      <c r="D57" s="2" t="s">
        <v>29</v>
      </c>
      <c r="E57" s="2" t="s">
        <v>22</v>
      </c>
      <c r="F57" s="3">
        <v>3</v>
      </c>
      <c r="G57" s="3" t="s">
        <v>536</v>
      </c>
      <c r="H57" s="2" t="s">
        <v>7</v>
      </c>
      <c r="I57" s="2" t="s">
        <v>7</v>
      </c>
      <c r="J57" s="13" t="s">
        <v>93</v>
      </c>
      <c r="K57" s="58">
        <v>9.9000000000000005E-2</v>
      </c>
      <c r="L57" s="58">
        <f>Table2[[#This Row],[price]]*Table2[[#This Row],[Quantity]]</f>
        <v>0.29700000000000004</v>
      </c>
    </row>
    <row r="58" spans="1:12" hidden="1" x14ac:dyDescent="0.25">
      <c r="A58" s="68" t="s">
        <v>410</v>
      </c>
      <c r="B58" s="6" t="s">
        <v>287</v>
      </c>
      <c r="C58" s="6" t="s">
        <v>368</v>
      </c>
      <c r="D58" s="6" t="s">
        <v>51</v>
      </c>
      <c r="E58" s="6" t="s">
        <v>49</v>
      </c>
      <c r="F58" s="7">
        <v>1</v>
      </c>
      <c r="G58" s="7" t="s">
        <v>534</v>
      </c>
      <c r="H58" s="6" t="s">
        <v>7</v>
      </c>
      <c r="I58" s="6" t="s">
        <v>7</v>
      </c>
      <c r="J58" s="53" t="s">
        <v>286</v>
      </c>
      <c r="K58" s="58">
        <v>0.09</v>
      </c>
      <c r="L58" s="58">
        <f>Table2[[#This Row],[price]]*Table2[[#This Row],[Quantity]]</f>
        <v>0.09</v>
      </c>
    </row>
    <row r="59" spans="1:12" hidden="1" x14ac:dyDescent="0.25">
      <c r="A59" s="68" t="s">
        <v>393</v>
      </c>
      <c r="B59" s="6" t="s">
        <v>394</v>
      </c>
      <c r="C59" s="6" t="s">
        <v>171</v>
      </c>
      <c r="D59" s="6" t="s">
        <v>51</v>
      </c>
      <c r="E59" s="6" t="s">
        <v>49</v>
      </c>
      <c r="F59" s="7">
        <v>1</v>
      </c>
      <c r="G59" s="7" t="s">
        <v>534</v>
      </c>
      <c r="H59" s="6" t="s">
        <v>7</v>
      </c>
      <c r="I59" s="6" t="s">
        <v>7</v>
      </c>
      <c r="J59" s="53" t="s">
        <v>395</v>
      </c>
      <c r="K59" s="58">
        <v>0.09</v>
      </c>
      <c r="L59" s="58">
        <f>Table2[[#This Row],[price]]*Table2[[#This Row],[Quantity]]</f>
        <v>0.09</v>
      </c>
    </row>
    <row r="60" spans="1:12" ht="22.5" hidden="1" x14ac:dyDescent="0.25">
      <c r="A60" s="68" t="s">
        <v>409</v>
      </c>
      <c r="B60" s="6" t="s">
        <v>284</v>
      </c>
      <c r="C60" s="6" t="s">
        <v>366</v>
      </c>
      <c r="D60" s="6" t="s">
        <v>51</v>
      </c>
      <c r="E60" s="6" t="s">
        <v>49</v>
      </c>
      <c r="F60" s="7">
        <v>12</v>
      </c>
      <c r="G60" s="7" t="s">
        <v>534</v>
      </c>
      <c r="H60" s="6" t="s">
        <v>7</v>
      </c>
      <c r="I60" s="6" t="s">
        <v>7</v>
      </c>
      <c r="J60" s="53" t="s">
        <v>186</v>
      </c>
      <c r="K60" s="58">
        <v>0.09</v>
      </c>
      <c r="L60" s="58">
        <f>Table2[[#This Row],[price]]*Table2[[#This Row],[Quantity]]</f>
        <v>1.08</v>
      </c>
    </row>
    <row r="61" spans="1:12" hidden="1" x14ac:dyDescent="0.25">
      <c r="A61" s="68" t="s">
        <v>408</v>
      </c>
      <c r="B61" s="6" t="s">
        <v>285</v>
      </c>
      <c r="C61" s="6" t="s">
        <v>367</v>
      </c>
      <c r="D61" s="6" t="s">
        <v>51</v>
      </c>
      <c r="E61" s="6" t="s">
        <v>49</v>
      </c>
      <c r="F61" s="7">
        <v>2</v>
      </c>
      <c r="G61" s="7" t="s">
        <v>534</v>
      </c>
      <c r="H61" s="6" t="s">
        <v>7</v>
      </c>
      <c r="I61" s="6" t="s">
        <v>7</v>
      </c>
      <c r="J61" s="53" t="s">
        <v>188</v>
      </c>
      <c r="K61" s="58">
        <v>0.09</v>
      </c>
      <c r="L61" s="58">
        <f>Table2[[#This Row],[price]]*Table2[[#This Row],[Quantity]]</f>
        <v>0.18</v>
      </c>
    </row>
    <row r="62" spans="1:12" hidden="1" x14ac:dyDescent="0.25">
      <c r="A62" s="68" t="s">
        <v>396</v>
      </c>
      <c r="B62" s="6" t="s">
        <v>397</v>
      </c>
      <c r="C62" s="6" t="s">
        <v>364</v>
      </c>
      <c r="D62" s="6" t="s">
        <v>51</v>
      </c>
      <c r="E62" s="6" t="s">
        <v>49</v>
      </c>
      <c r="F62" s="7">
        <v>1</v>
      </c>
      <c r="G62" s="7" t="s">
        <v>534</v>
      </c>
      <c r="H62" s="6" t="s">
        <v>7</v>
      </c>
      <c r="I62" s="6" t="s">
        <v>7</v>
      </c>
      <c r="J62" s="53" t="s">
        <v>398</v>
      </c>
      <c r="K62" s="58">
        <v>0.09</v>
      </c>
      <c r="L62" s="58">
        <f>Table2[[#This Row],[price]]*Table2[[#This Row],[Quantity]]</f>
        <v>0.09</v>
      </c>
    </row>
    <row r="63" spans="1:12" hidden="1" x14ac:dyDescent="0.25">
      <c r="A63" s="68" t="s">
        <v>401</v>
      </c>
      <c r="B63" s="6" t="s">
        <v>402</v>
      </c>
      <c r="C63" s="6" t="s">
        <v>179</v>
      </c>
      <c r="D63" s="6" t="s">
        <v>51</v>
      </c>
      <c r="E63" s="6" t="s">
        <v>49</v>
      </c>
      <c r="F63" s="7">
        <v>1</v>
      </c>
      <c r="G63" s="7" t="s">
        <v>534</v>
      </c>
      <c r="H63" s="6" t="s">
        <v>7</v>
      </c>
      <c r="I63" s="6" t="s">
        <v>7</v>
      </c>
      <c r="J63" s="53" t="s">
        <v>403</v>
      </c>
      <c r="K63" s="58">
        <v>0.09</v>
      </c>
      <c r="L63" s="58">
        <f>Table2[[#This Row],[price]]*Table2[[#This Row],[Quantity]]</f>
        <v>0.09</v>
      </c>
    </row>
    <row r="64" spans="1:12" ht="22.5" hidden="1" x14ac:dyDescent="0.25">
      <c r="A64" s="69" t="s">
        <v>404</v>
      </c>
      <c r="B64" s="62" t="s">
        <v>405</v>
      </c>
      <c r="C64" s="62" t="s">
        <v>406</v>
      </c>
      <c r="D64" s="62" t="s">
        <v>51</v>
      </c>
      <c r="E64" s="62" t="s">
        <v>49</v>
      </c>
      <c r="F64" s="63">
        <v>2</v>
      </c>
      <c r="G64" s="63" t="s">
        <v>534</v>
      </c>
      <c r="H64" s="62" t="s">
        <v>7</v>
      </c>
      <c r="I64" s="62" t="s">
        <v>7</v>
      </c>
      <c r="J64" s="64" t="s">
        <v>407</v>
      </c>
      <c r="K64" s="60">
        <v>0.09</v>
      </c>
      <c r="L64" s="60">
        <f>Table2[[#This Row],[price]]*Table2[[#This Row],[Quantity]]</f>
        <v>0.18</v>
      </c>
    </row>
    <row r="65" spans="1:12" x14ac:dyDescent="0.25">
      <c r="A65" s="65"/>
      <c r="B65" s="60"/>
      <c r="C65" s="60"/>
      <c r="D65" s="60"/>
      <c r="E65" s="60"/>
      <c r="F65" s="60"/>
      <c r="G65" s="60"/>
      <c r="H65" s="60"/>
      <c r="I65" s="60"/>
      <c r="J65" s="66"/>
      <c r="K65" s="60"/>
      <c r="L65" s="67">
        <f>SUM(Table2[price total])</f>
        <v>193.86700000000005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K1" zoomScale="85" zoomScaleNormal="85" workbookViewId="0">
      <selection activeCell="N2" sqref="N2"/>
    </sheetView>
  </sheetViews>
  <sheetFormatPr defaultRowHeight="15" x14ac:dyDescent="0.25"/>
  <cols>
    <col min="1" max="1" width="18.5703125" style="45" bestFit="1" customWidth="1"/>
    <col min="2" max="2" width="28.5703125" style="45" bestFit="1" customWidth="1"/>
    <col min="3" max="3" width="26.5703125" style="48" customWidth="1"/>
    <col min="4" max="5" width="25.7109375" style="48" customWidth="1"/>
    <col min="6" max="6" width="18.42578125" style="45" bestFit="1" customWidth="1"/>
    <col min="7" max="7" width="19.7109375" style="45" customWidth="1"/>
    <col min="8" max="8" width="13.7109375" style="45" bestFit="1" customWidth="1"/>
    <col min="9" max="9" width="14.140625" style="45" bestFit="1" customWidth="1"/>
    <col min="10" max="12" width="14.140625" style="45" customWidth="1"/>
    <col min="13" max="13" width="28.5703125" style="45" bestFit="1" customWidth="1"/>
    <col min="14" max="14" width="49.85546875" style="49" customWidth="1"/>
    <col min="15" max="15" width="9.140625" style="45"/>
    <col min="16" max="16" width="10.42578125" style="50" customWidth="1"/>
    <col min="17" max="16384" width="9.140625" style="45"/>
  </cols>
  <sheetData>
    <row r="1" spans="1:18" customFormat="1" x14ac:dyDescent="0.25">
      <c r="A1" s="1" t="s">
        <v>0</v>
      </c>
      <c r="B1" s="1" t="s">
        <v>1</v>
      </c>
      <c r="C1" s="4" t="s">
        <v>212</v>
      </c>
      <c r="D1" s="4" t="s">
        <v>211</v>
      </c>
      <c r="E1" s="4" t="s">
        <v>355</v>
      </c>
      <c r="F1" s="1" t="s">
        <v>3</v>
      </c>
      <c r="G1" s="1" t="s">
        <v>4</v>
      </c>
      <c r="H1" s="1" t="s">
        <v>208</v>
      </c>
      <c r="I1" s="1" t="s">
        <v>209</v>
      </c>
      <c r="J1" s="1" t="s">
        <v>357</v>
      </c>
      <c r="K1" s="1" t="s">
        <v>210</v>
      </c>
      <c r="L1" s="1" t="s">
        <v>343</v>
      </c>
      <c r="M1" s="4" t="s">
        <v>346</v>
      </c>
      <c r="N1" s="28" t="s">
        <v>1</v>
      </c>
      <c r="O1" s="31" t="s">
        <v>5</v>
      </c>
      <c r="P1" s="36" t="s">
        <v>268</v>
      </c>
      <c r="Q1" s="31" t="s">
        <v>269</v>
      </c>
    </row>
    <row r="2" spans="1:18" ht="45" x14ac:dyDescent="0.25">
      <c r="A2" s="24" t="s">
        <v>17</v>
      </c>
      <c r="B2" s="41" t="s">
        <v>7</v>
      </c>
      <c r="C2" s="27" t="s">
        <v>134</v>
      </c>
      <c r="D2" s="27" t="s">
        <v>223</v>
      </c>
      <c r="E2" s="27"/>
      <c r="F2" s="24" t="s">
        <v>19</v>
      </c>
      <c r="G2" s="23" t="s">
        <v>17</v>
      </c>
      <c r="H2" s="42">
        <v>5</v>
      </c>
      <c r="I2" s="42">
        <v>5</v>
      </c>
      <c r="J2" s="42"/>
      <c r="K2" s="42">
        <f t="shared" ref="K2:K11" si="0">I2+H2</f>
        <v>10</v>
      </c>
      <c r="L2" s="42" t="s">
        <v>344</v>
      </c>
      <c r="M2" s="24" t="s">
        <v>347</v>
      </c>
      <c r="N2" s="35" t="s">
        <v>266</v>
      </c>
      <c r="O2" s="35">
        <v>20</v>
      </c>
      <c r="P2" s="43">
        <v>0.24</v>
      </c>
      <c r="Q2" s="44">
        <f>O2*P2</f>
        <v>4.8</v>
      </c>
    </row>
    <row r="3" spans="1:18" ht="30" x14ac:dyDescent="0.25">
      <c r="A3" s="24" t="s">
        <v>22</v>
      </c>
      <c r="B3" s="41" t="s">
        <v>32</v>
      </c>
      <c r="C3" s="27" t="s">
        <v>356</v>
      </c>
      <c r="D3" s="27"/>
      <c r="E3" s="27"/>
      <c r="F3" s="24" t="s">
        <v>27</v>
      </c>
      <c r="G3" s="23" t="s">
        <v>22</v>
      </c>
      <c r="H3" s="42">
        <v>4</v>
      </c>
      <c r="I3" s="42"/>
      <c r="J3" s="42"/>
      <c r="K3" s="42">
        <f t="shared" si="0"/>
        <v>4</v>
      </c>
      <c r="L3" s="42" t="s">
        <v>70</v>
      </c>
      <c r="M3" s="24" t="s">
        <v>82</v>
      </c>
      <c r="N3" s="35" t="s">
        <v>267</v>
      </c>
      <c r="O3" s="35">
        <v>20</v>
      </c>
      <c r="P3" s="43">
        <v>0.31</v>
      </c>
      <c r="Q3" s="44">
        <f t="shared" ref="Q3:Q42" si="1">O3*P3</f>
        <v>6.2</v>
      </c>
    </row>
    <row r="4" spans="1:18" ht="30" x14ac:dyDescent="0.25">
      <c r="A4" s="24" t="s">
        <v>137</v>
      </c>
      <c r="B4" s="41" t="s">
        <v>90</v>
      </c>
      <c r="C4" s="27" t="s">
        <v>359</v>
      </c>
      <c r="D4" s="27"/>
      <c r="E4" s="27"/>
      <c r="F4" s="24" t="s">
        <v>24</v>
      </c>
      <c r="G4" s="23" t="s">
        <v>139</v>
      </c>
      <c r="H4" s="42">
        <v>9</v>
      </c>
      <c r="I4" s="42"/>
      <c r="J4" s="42"/>
      <c r="K4" s="42">
        <f t="shared" si="0"/>
        <v>9</v>
      </c>
      <c r="L4" s="42" t="s">
        <v>70</v>
      </c>
      <c r="M4" s="24" t="s">
        <v>86</v>
      </c>
      <c r="N4" s="35" t="s">
        <v>270</v>
      </c>
      <c r="O4" s="35">
        <v>20</v>
      </c>
      <c r="P4" s="43">
        <v>1.58</v>
      </c>
      <c r="Q4" s="44">
        <f t="shared" si="1"/>
        <v>31.6</v>
      </c>
    </row>
    <row r="5" spans="1:18" ht="30" x14ac:dyDescent="0.25">
      <c r="A5" s="24" t="s">
        <v>22</v>
      </c>
      <c r="B5" s="41" t="s">
        <v>91</v>
      </c>
      <c r="C5" s="27" t="s">
        <v>358</v>
      </c>
      <c r="D5" s="27"/>
      <c r="E5" s="27"/>
      <c r="F5" s="24" t="s">
        <v>29</v>
      </c>
      <c r="G5" s="23" t="s">
        <v>22</v>
      </c>
      <c r="H5" s="42">
        <v>10</v>
      </c>
      <c r="I5" s="42"/>
      <c r="J5" s="42"/>
      <c r="K5" s="42">
        <f t="shared" si="0"/>
        <v>10</v>
      </c>
      <c r="L5" s="42" t="s">
        <v>70</v>
      </c>
      <c r="M5" s="24" t="s">
        <v>93</v>
      </c>
      <c r="N5" s="35" t="s">
        <v>271</v>
      </c>
      <c r="O5" s="35">
        <v>50</v>
      </c>
      <c r="P5" s="43">
        <v>5.0999999999999997E-2</v>
      </c>
      <c r="Q5" s="44">
        <f t="shared" si="1"/>
        <v>2.5499999999999998</v>
      </c>
    </row>
    <row r="6" spans="1:18" ht="30" x14ac:dyDescent="0.25">
      <c r="A6" s="24" t="s">
        <v>22</v>
      </c>
      <c r="B6" s="41" t="s">
        <v>32</v>
      </c>
      <c r="C6" s="27" t="s">
        <v>360</v>
      </c>
      <c r="D6" s="27" t="s">
        <v>221</v>
      </c>
      <c r="E6" s="27"/>
      <c r="F6" s="24" t="s">
        <v>29</v>
      </c>
      <c r="G6" s="23" t="s">
        <v>22</v>
      </c>
      <c r="H6" s="42">
        <v>3</v>
      </c>
      <c r="I6" s="42">
        <v>9</v>
      </c>
      <c r="J6" s="42"/>
      <c r="K6" s="42">
        <f t="shared" si="0"/>
        <v>12</v>
      </c>
      <c r="L6" s="42" t="s">
        <v>70</v>
      </c>
      <c r="M6" s="24" t="s">
        <v>141</v>
      </c>
      <c r="N6" s="35" t="s">
        <v>272</v>
      </c>
      <c r="O6" s="35">
        <v>60</v>
      </c>
      <c r="P6" s="43">
        <v>0.108</v>
      </c>
      <c r="Q6" s="44">
        <f t="shared" si="1"/>
        <v>6.4799999999999995</v>
      </c>
    </row>
    <row r="7" spans="1:18" ht="30" x14ac:dyDescent="0.25">
      <c r="A7" s="24" t="s">
        <v>22</v>
      </c>
      <c r="B7" s="41" t="s">
        <v>35</v>
      </c>
      <c r="C7" s="2" t="s">
        <v>361</v>
      </c>
      <c r="D7" s="27" t="s">
        <v>222</v>
      </c>
      <c r="E7" s="27"/>
      <c r="F7" s="24" t="s">
        <v>29</v>
      </c>
      <c r="G7" s="23" t="s">
        <v>22</v>
      </c>
      <c r="H7" s="42">
        <v>2</v>
      </c>
      <c r="I7" s="42">
        <v>6</v>
      </c>
      <c r="J7" s="42"/>
      <c r="K7" s="42">
        <f t="shared" si="0"/>
        <v>8</v>
      </c>
      <c r="L7" s="42" t="s">
        <v>70</v>
      </c>
      <c r="M7" s="24" t="s">
        <v>144</v>
      </c>
      <c r="N7" s="35" t="s">
        <v>273</v>
      </c>
      <c r="O7" s="35">
        <v>50</v>
      </c>
      <c r="P7" s="43">
        <v>6.0999999999999999E-2</v>
      </c>
      <c r="Q7" s="44">
        <f>O7*P7</f>
        <v>3.05</v>
      </c>
    </row>
    <row r="8" spans="1:18" ht="30" x14ac:dyDescent="0.25">
      <c r="A8" s="24" t="s">
        <v>146</v>
      </c>
      <c r="B8" s="41" t="s">
        <v>7</v>
      </c>
      <c r="C8" s="27" t="s">
        <v>38</v>
      </c>
      <c r="D8" s="27"/>
      <c r="E8" s="27"/>
      <c r="F8" s="24" t="s">
        <v>39</v>
      </c>
      <c r="G8" s="23" t="s">
        <v>40</v>
      </c>
      <c r="H8" s="42">
        <v>3</v>
      </c>
      <c r="I8" s="42"/>
      <c r="J8" s="42"/>
      <c r="K8" s="42">
        <f t="shared" si="0"/>
        <v>3</v>
      </c>
      <c r="L8" s="42" t="s">
        <v>70</v>
      </c>
      <c r="M8" s="24" t="s">
        <v>104</v>
      </c>
      <c r="N8" s="35" t="s">
        <v>274</v>
      </c>
      <c r="O8" s="35">
        <v>10</v>
      </c>
      <c r="P8" s="43">
        <v>2.77</v>
      </c>
      <c r="Q8" s="44">
        <f t="shared" si="1"/>
        <v>27.7</v>
      </c>
    </row>
    <row r="9" spans="1:18" ht="30" x14ac:dyDescent="0.25">
      <c r="A9" s="24" t="s">
        <v>149</v>
      </c>
      <c r="B9" s="41" t="s">
        <v>150</v>
      </c>
      <c r="C9" s="27" t="s">
        <v>151</v>
      </c>
      <c r="D9" s="27"/>
      <c r="E9" s="27"/>
      <c r="F9" s="24" t="s">
        <v>31</v>
      </c>
      <c r="G9" s="23" t="s">
        <v>14</v>
      </c>
      <c r="H9" s="42">
        <v>4</v>
      </c>
      <c r="I9" s="42"/>
      <c r="J9" s="42"/>
      <c r="K9" s="42">
        <f t="shared" si="0"/>
        <v>4</v>
      </c>
      <c r="L9" s="42" t="s">
        <v>70</v>
      </c>
      <c r="M9" s="24" t="s">
        <v>96</v>
      </c>
      <c r="N9" s="35" t="s">
        <v>275</v>
      </c>
      <c r="O9" s="35">
        <v>20</v>
      </c>
      <c r="P9" s="43">
        <v>5.58</v>
      </c>
      <c r="Q9" s="44">
        <f t="shared" si="1"/>
        <v>111.6</v>
      </c>
    </row>
    <row r="10" spans="1:18" ht="30" x14ac:dyDescent="0.25">
      <c r="A10" s="24" t="s">
        <v>153</v>
      </c>
      <c r="B10" s="41" t="s">
        <v>154</v>
      </c>
      <c r="C10" s="27" t="s">
        <v>155</v>
      </c>
      <c r="D10" s="27"/>
      <c r="E10" s="27"/>
      <c r="F10" s="24" t="s">
        <v>16</v>
      </c>
      <c r="G10" s="23" t="s">
        <v>14</v>
      </c>
      <c r="H10" s="42">
        <v>1</v>
      </c>
      <c r="I10" s="42"/>
      <c r="J10" s="42"/>
      <c r="K10" s="42">
        <f t="shared" si="0"/>
        <v>1</v>
      </c>
      <c r="L10" s="42" t="s">
        <v>345</v>
      </c>
      <c r="M10" s="24" t="s">
        <v>348</v>
      </c>
      <c r="N10" s="35" t="s">
        <v>298</v>
      </c>
      <c r="O10" s="35">
        <v>2</v>
      </c>
      <c r="P10" s="43">
        <v>2.1800000000000002</v>
      </c>
      <c r="Q10" s="44">
        <f t="shared" si="1"/>
        <v>4.3600000000000003</v>
      </c>
    </row>
    <row r="11" spans="1:18" ht="30" x14ac:dyDescent="0.25">
      <c r="A11" s="24" t="s">
        <v>41</v>
      </c>
      <c r="B11" s="41" t="s">
        <v>156</v>
      </c>
      <c r="C11" s="27" t="s">
        <v>43</v>
      </c>
      <c r="D11" s="27"/>
      <c r="E11" s="27"/>
      <c r="F11" s="24" t="s">
        <v>44</v>
      </c>
      <c r="G11" s="23" t="s">
        <v>41</v>
      </c>
      <c r="H11" s="42">
        <v>3</v>
      </c>
      <c r="I11" s="42"/>
      <c r="J11" s="42"/>
      <c r="K11" s="42">
        <f t="shared" si="0"/>
        <v>3</v>
      </c>
      <c r="L11" s="42" t="s">
        <v>70</v>
      </c>
      <c r="M11" s="24" t="s">
        <v>276</v>
      </c>
      <c r="N11" s="35" t="s">
        <v>277</v>
      </c>
      <c r="O11" s="35">
        <v>20</v>
      </c>
      <c r="P11" s="43">
        <v>0.05</v>
      </c>
      <c r="Q11" s="44">
        <f t="shared" si="1"/>
        <v>1</v>
      </c>
    </row>
    <row r="12" spans="1:18" ht="30" x14ac:dyDescent="0.25">
      <c r="A12" s="24"/>
      <c r="B12" s="41"/>
      <c r="C12" s="27" t="s">
        <v>47</v>
      </c>
      <c r="D12" s="27"/>
      <c r="E12" s="27"/>
      <c r="F12" s="2" t="s">
        <v>362</v>
      </c>
      <c r="G12" s="23" t="s">
        <v>45</v>
      </c>
      <c r="H12" s="42">
        <v>8</v>
      </c>
      <c r="I12" s="42"/>
      <c r="J12" s="42"/>
      <c r="K12" s="42">
        <v>16</v>
      </c>
      <c r="L12" s="42" t="s">
        <v>70</v>
      </c>
      <c r="M12" s="24" t="s">
        <v>314</v>
      </c>
      <c r="N12" s="35" t="s">
        <v>315</v>
      </c>
      <c r="O12" s="35">
        <v>20</v>
      </c>
      <c r="P12" s="43">
        <v>1.49</v>
      </c>
      <c r="Q12" s="44">
        <f t="shared" si="1"/>
        <v>29.8</v>
      </c>
      <c r="R12" s="45" t="s">
        <v>318</v>
      </c>
    </row>
    <row r="13" spans="1:18" x14ac:dyDescent="0.25">
      <c r="A13" s="24" t="s">
        <v>45</v>
      </c>
      <c r="B13" s="41" t="s">
        <v>46</v>
      </c>
      <c r="C13" s="27" t="s">
        <v>47</v>
      </c>
      <c r="D13" s="27"/>
      <c r="E13" s="27"/>
      <c r="F13" s="24" t="s">
        <v>48</v>
      </c>
      <c r="G13" s="23" t="s">
        <v>45</v>
      </c>
      <c r="H13" s="42">
        <v>8</v>
      </c>
      <c r="I13" s="42"/>
      <c r="J13" s="42"/>
      <c r="K13" s="42">
        <f>I13+H13</f>
        <v>8</v>
      </c>
      <c r="L13" s="42" t="s">
        <v>70</v>
      </c>
      <c r="M13" s="24" t="s">
        <v>316</v>
      </c>
      <c r="N13" s="35" t="s">
        <v>317</v>
      </c>
      <c r="O13" s="35">
        <v>10</v>
      </c>
      <c r="P13" s="43">
        <v>2.92</v>
      </c>
      <c r="Q13" s="44">
        <f t="shared" si="1"/>
        <v>29.2</v>
      </c>
      <c r="R13" s="45" t="s">
        <v>318</v>
      </c>
    </row>
    <row r="14" spans="1:18" ht="45" x14ac:dyDescent="0.25">
      <c r="A14" s="24"/>
      <c r="B14" s="41"/>
      <c r="C14" s="27" t="s">
        <v>47</v>
      </c>
      <c r="D14" s="27"/>
      <c r="E14" s="27"/>
      <c r="F14" s="24" t="s">
        <v>48</v>
      </c>
      <c r="G14" s="23" t="s">
        <v>45</v>
      </c>
      <c r="H14" s="42">
        <v>8</v>
      </c>
      <c r="I14" s="42"/>
      <c r="J14" s="42"/>
      <c r="K14" s="42">
        <v>16</v>
      </c>
      <c r="L14" s="42" t="s">
        <v>345</v>
      </c>
      <c r="M14" s="24" t="s">
        <v>349</v>
      </c>
      <c r="N14" s="35" t="s">
        <v>319</v>
      </c>
      <c r="O14" s="35">
        <v>50</v>
      </c>
      <c r="P14" s="43">
        <v>2.9100000000000001E-2</v>
      </c>
      <c r="Q14" s="44">
        <f t="shared" si="1"/>
        <v>1.4550000000000001</v>
      </c>
    </row>
    <row r="15" spans="1:18" ht="30" x14ac:dyDescent="0.25">
      <c r="A15" s="24" t="s">
        <v>45</v>
      </c>
      <c r="B15" s="41" t="s">
        <v>46</v>
      </c>
      <c r="C15" s="27" t="s">
        <v>47</v>
      </c>
      <c r="D15" s="27"/>
      <c r="E15" s="27"/>
      <c r="F15" s="24" t="s">
        <v>48</v>
      </c>
      <c r="G15" s="23" t="s">
        <v>45</v>
      </c>
      <c r="H15" s="42">
        <v>8</v>
      </c>
      <c r="I15" s="42"/>
      <c r="J15" s="42"/>
      <c r="K15" s="42">
        <v>16</v>
      </c>
      <c r="L15" s="42" t="s">
        <v>345</v>
      </c>
      <c r="M15" s="24" t="s">
        <v>350</v>
      </c>
      <c r="N15" s="35" t="s">
        <v>320</v>
      </c>
      <c r="O15" s="35">
        <v>50</v>
      </c>
      <c r="P15" s="43">
        <v>2.75E-2</v>
      </c>
      <c r="Q15" s="44">
        <f t="shared" si="1"/>
        <v>1.375</v>
      </c>
    </row>
    <row r="16" spans="1:18" ht="45" x14ac:dyDescent="0.25">
      <c r="A16" s="24" t="s">
        <v>45</v>
      </c>
      <c r="B16" s="41" t="s">
        <v>46</v>
      </c>
      <c r="C16" s="27" t="s">
        <v>47</v>
      </c>
      <c r="D16" s="27"/>
      <c r="E16" s="27"/>
      <c r="F16" s="24" t="s">
        <v>48</v>
      </c>
      <c r="G16" s="23" t="s">
        <v>45</v>
      </c>
      <c r="H16" s="42">
        <v>8</v>
      </c>
      <c r="I16" s="42"/>
      <c r="J16" s="42"/>
      <c r="K16" s="42">
        <f>16*3</f>
        <v>48</v>
      </c>
      <c r="L16" s="42" t="s">
        <v>344</v>
      </c>
      <c r="M16" s="24" t="s">
        <v>351</v>
      </c>
      <c r="N16" s="35" t="s">
        <v>321</v>
      </c>
      <c r="O16" s="35">
        <v>200</v>
      </c>
      <c r="P16" s="43">
        <v>7.8E-2</v>
      </c>
      <c r="Q16" s="44">
        <f t="shared" si="1"/>
        <v>15.6</v>
      </c>
    </row>
    <row r="17" spans="1:17" ht="30" x14ac:dyDescent="0.25">
      <c r="A17" s="24" t="s">
        <v>49</v>
      </c>
      <c r="B17" s="41" t="s">
        <v>159</v>
      </c>
      <c r="C17" s="27" t="s">
        <v>363</v>
      </c>
      <c r="D17" s="27"/>
      <c r="E17" s="27"/>
      <c r="F17" s="24" t="s">
        <v>51</v>
      </c>
      <c r="G17" s="23" t="s">
        <v>49</v>
      </c>
      <c r="H17" s="42">
        <v>9</v>
      </c>
      <c r="I17" s="42"/>
      <c r="J17" s="42"/>
      <c r="K17" s="42">
        <f t="shared" ref="K17:K28" si="2">I17+H17</f>
        <v>9</v>
      </c>
      <c r="L17" s="42" t="s">
        <v>70</v>
      </c>
      <c r="M17" s="24" t="s">
        <v>161</v>
      </c>
      <c r="N17" s="35" t="s">
        <v>278</v>
      </c>
      <c r="O17" s="35">
        <v>50</v>
      </c>
      <c r="P17" s="43">
        <v>4.7E-2</v>
      </c>
      <c r="Q17" s="44">
        <f t="shared" si="1"/>
        <v>2.35</v>
      </c>
    </row>
    <row r="18" spans="1:17" ht="45" x14ac:dyDescent="0.25">
      <c r="A18" s="24" t="s">
        <v>49</v>
      </c>
      <c r="B18" s="41" t="s">
        <v>125</v>
      </c>
      <c r="C18" s="27" t="s">
        <v>52</v>
      </c>
      <c r="D18" s="27"/>
      <c r="E18" s="27"/>
      <c r="F18" s="24" t="s">
        <v>53</v>
      </c>
      <c r="G18" s="23" t="s">
        <v>49</v>
      </c>
      <c r="H18" s="42">
        <v>3</v>
      </c>
      <c r="I18" s="42"/>
      <c r="J18" s="42"/>
      <c r="K18" s="42">
        <f t="shared" si="2"/>
        <v>3</v>
      </c>
      <c r="L18" s="42" t="s">
        <v>345</v>
      </c>
      <c r="M18" s="24" t="s">
        <v>352</v>
      </c>
      <c r="N18" s="35" t="s">
        <v>299</v>
      </c>
      <c r="O18" s="35">
        <v>20</v>
      </c>
      <c r="P18" s="43">
        <v>0.25700000000000001</v>
      </c>
      <c r="Q18" s="44">
        <f t="shared" si="1"/>
        <v>5.1400000000000006</v>
      </c>
    </row>
    <row r="19" spans="1:17" x14ac:dyDescent="0.25">
      <c r="A19" s="24" t="s">
        <v>49</v>
      </c>
      <c r="B19" s="41" t="s">
        <v>165</v>
      </c>
      <c r="C19" s="2" t="s">
        <v>179</v>
      </c>
      <c r="D19" s="27"/>
      <c r="E19" s="27"/>
      <c r="F19" s="24" t="s">
        <v>51</v>
      </c>
      <c r="G19" s="23" t="s">
        <v>49</v>
      </c>
      <c r="H19" s="42">
        <v>1</v>
      </c>
      <c r="I19" s="42"/>
      <c r="J19" s="42"/>
      <c r="K19" s="42">
        <f t="shared" si="2"/>
        <v>1</v>
      </c>
      <c r="L19" s="42" t="s">
        <v>70</v>
      </c>
      <c r="M19" s="24" t="s">
        <v>168</v>
      </c>
      <c r="N19" s="35" t="s">
        <v>279</v>
      </c>
      <c r="O19" s="35">
        <v>10</v>
      </c>
      <c r="P19" s="43">
        <v>3.4000000000000002E-2</v>
      </c>
      <c r="Q19" s="44">
        <f t="shared" si="1"/>
        <v>0.34</v>
      </c>
    </row>
    <row r="20" spans="1:17" ht="30" x14ac:dyDescent="0.25">
      <c r="A20" s="24" t="s">
        <v>49</v>
      </c>
      <c r="B20" s="41" t="s">
        <v>170</v>
      </c>
      <c r="C20" s="27"/>
      <c r="D20" s="27" t="s">
        <v>265</v>
      </c>
      <c r="E20" s="27"/>
      <c r="F20" s="24" t="s">
        <v>51</v>
      </c>
      <c r="G20" s="23" t="s">
        <v>49</v>
      </c>
      <c r="H20" s="42">
        <v>1</v>
      </c>
      <c r="I20" s="42">
        <v>1</v>
      </c>
      <c r="J20" s="42"/>
      <c r="K20" s="42">
        <f t="shared" si="2"/>
        <v>2</v>
      </c>
      <c r="L20" s="42" t="s">
        <v>70</v>
      </c>
      <c r="M20" s="24" t="s">
        <v>173</v>
      </c>
      <c r="N20" s="35" t="s">
        <v>280</v>
      </c>
      <c r="O20" s="35">
        <v>10</v>
      </c>
      <c r="P20" s="43">
        <v>5.5E-2</v>
      </c>
      <c r="Q20" s="44">
        <f t="shared" si="1"/>
        <v>0.55000000000000004</v>
      </c>
    </row>
    <row r="21" spans="1:17" ht="30" x14ac:dyDescent="0.25">
      <c r="A21" s="24" t="s">
        <v>49</v>
      </c>
      <c r="B21" s="41" t="s">
        <v>174</v>
      </c>
      <c r="C21" s="2" t="s">
        <v>171</v>
      </c>
      <c r="D21" s="27"/>
      <c r="E21" s="27"/>
      <c r="F21" s="24" t="s">
        <v>51</v>
      </c>
      <c r="G21" s="23" t="s">
        <v>49</v>
      </c>
      <c r="H21" s="42">
        <v>1</v>
      </c>
      <c r="I21" s="42"/>
      <c r="J21" s="42"/>
      <c r="K21" s="42">
        <f t="shared" si="2"/>
        <v>1</v>
      </c>
      <c r="L21" s="42" t="s">
        <v>70</v>
      </c>
      <c r="M21" s="24" t="s">
        <v>177</v>
      </c>
      <c r="N21" s="35" t="s">
        <v>281</v>
      </c>
      <c r="O21" s="35">
        <v>10</v>
      </c>
      <c r="P21" s="43">
        <v>6.4000000000000001E-2</v>
      </c>
      <c r="Q21" s="44">
        <f t="shared" si="1"/>
        <v>0.64</v>
      </c>
    </row>
    <row r="22" spans="1:17" ht="30" x14ac:dyDescent="0.25">
      <c r="A22" s="24" t="s">
        <v>49</v>
      </c>
      <c r="B22" s="41" t="s">
        <v>178</v>
      </c>
      <c r="C22" s="2" t="s">
        <v>364</v>
      </c>
      <c r="D22" s="27" t="s">
        <v>224</v>
      </c>
      <c r="E22" s="27"/>
      <c r="F22" s="24" t="s">
        <v>51</v>
      </c>
      <c r="G22" s="23" t="s">
        <v>49</v>
      </c>
      <c r="H22" s="42">
        <v>1</v>
      </c>
      <c r="I22" s="42">
        <v>1</v>
      </c>
      <c r="J22" s="42"/>
      <c r="K22" s="42">
        <f t="shared" si="2"/>
        <v>2</v>
      </c>
      <c r="L22" s="42" t="s">
        <v>70</v>
      </c>
      <c r="M22" s="24" t="s">
        <v>181</v>
      </c>
      <c r="N22" s="35" t="s">
        <v>282</v>
      </c>
      <c r="O22" s="35">
        <v>10</v>
      </c>
      <c r="P22" s="43">
        <v>5.5E-2</v>
      </c>
      <c r="Q22" s="44">
        <f t="shared" si="1"/>
        <v>0.55000000000000004</v>
      </c>
    </row>
    <row r="23" spans="1:17" ht="30" x14ac:dyDescent="0.25">
      <c r="A23" s="24" t="s">
        <v>49</v>
      </c>
      <c r="B23" s="41" t="s">
        <v>182</v>
      </c>
      <c r="C23" s="2" t="s">
        <v>365</v>
      </c>
      <c r="D23" s="27"/>
      <c r="E23" s="27"/>
      <c r="F23" s="24" t="s">
        <v>51</v>
      </c>
      <c r="G23" s="23" t="s">
        <v>49</v>
      </c>
      <c r="H23" s="42">
        <v>1</v>
      </c>
      <c r="I23" s="42"/>
      <c r="J23" s="42"/>
      <c r="K23" s="42">
        <f t="shared" si="2"/>
        <v>1</v>
      </c>
      <c r="L23" s="42" t="s">
        <v>70</v>
      </c>
      <c r="M23" s="24" t="s">
        <v>185</v>
      </c>
      <c r="N23" s="35" t="s">
        <v>283</v>
      </c>
      <c r="O23" s="35">
        <v>10</v>
      </c>
      <c r="P23" s="43">
        <v>2.5999999999999999E-2</v>
      </c>
      <c r="Q23" s="44">
        <f t="shared" si="1"/>
        <v>0.26</v>
      </c>
    </row>
    <row r="24" spans="1:17" ht="54" x14ac:dyDescent="0.25">
      <c r="A24" s="24" t="s">
        <v>49</v>
      </c>
      <c r="B24" s="41" t="s">
        <v>54</v>
      </c>
      <c r="C24" s="27" t="s">
        <v>366</v>
      </c>
      <c r="D24" s="27" t="s">
        <v>264</v>
      </c>
      <c r="E24" s="27"/>
      <c r="F24" s="24" t="s">
        <v>51</v>
      </c>
      <c r="G24" s="23" t="s">
        <v>49</v>
      </c>
      <c r="H24" s="42">
        <v>8</v>
      </c>
      <c r="I24" s="42">
        <v>30</v>
      </c>
      <c r="J24" s="42"/>
      <c r="K24" s="42">
        <f t="shared" si="2"/>
        <v>38</v>
      </c>
      <c r="L24" s="42" t="s">
        <v>70</v>
      </c>
      <c r="M24" s="24" t="s">
        <v>186</v>
      </c>
      <c r="N24" s="35" t="s">
        <v>284</v>
      </c>
      <c r="O24" s="35">
        <v>200</v>
      </c>
      <c r="P24" s="43">
        <v>0.02</v>
      </c>
      <c r="Q24" s="44">
        <f t="shared" si="1"/>
        <v>4</v>
      </c>
    </row>
    <row r="25" spans="1:17" ht="30" x14ac:dyDescent="0.25">
      <c r="A25" s="24" t="s">
        <v>49</v>
      </c>
      <c r="B25" s="41" t="s">
        <v>57</v>
      </c>
      <c r="C25" s="27" t="s">
        <v>367</v>
      </c>
      <c r="D25" s="27" t="s">
        <v>228</v>
      </c>
      <c r="E25" s="27"/>
      <c r="F25" s="24" t="s">
        <v>51</v>
      </c>
      <c r="G25" s="23" t="s">
        <v>49</v>
      </c>
      <c r="H25" s="42">
        <v>1</v>
      </c>
      <c r="I25" s="42">
        <v>3</v>
      </c>
      <c r="J25" s="42"/>
      <c r="K25" s="42">
        <f t="shared" si="2"/>
        <v>4</v>
      </c>
      <c r="L25" s="42" t="s">
        <v>70</v>
      </c>
      <c r="M25" s="24" t="s">
        <v>188</v>
      </c>
      <c r="N25" s="35" t="s">
        <v>285</v>
      </c>
      <c r="O25" s="35">
        <v>30</v>
      </c>
      <c r="P25" s="43">
        <v>4.7E-2</v>
      </c>
      <c r="Q25" s="44">
        <f t="shared" si="1"/>
        <v>1.41</v>
      </c>
    </row>
    <row r="26" spans="1:17" ht="30" x14ac:dyDescent="0.25">
      <c r="A26" s="24" t="s">
        <v>58</v>
      </c>
      <c r="B26" s="41" t="s">
        <v>260</v>
      </c>
      <c r="C26" s="27" t="s">
        <v>368</v>
      </c>
      <c r="D26" s="27" t="s">
        <v>263</v>
      </c>
      <c r="E26" s="27"/>
      <c r="F26" s="24" t="s">
        <v>51</v>
      </c>
      <c r="G26" s="23" t="s">
        <v>49</v>
      </c>
      <c r="H26" s="42">
        <v>1</v>
      </c>
      <c r="I26" s="42">
        <v>3</v>
      </c>
      <c r="J26" s="42"/>
      <c r="K26" s="42">
        <f t="shared" si="2"/>
        <v>4</v>
      </c>
      <c r="L26" s="42" t="s">
        <v>70</v>
      </c>
      <c r="M26" s="24" t="s">
        <v>286</v>
      </c>
      <c r="N26" s="35" t="s">
        <v>287</v>
      </c>
      <c r="O26" s="35">
        <v>30</v>
      </c>
      <c r="P26" s="43">
        <v>5.8999999999999997E-2</v>
      </c>
      <c r="Q26" s="44">
        <f t="shared" si="1"/>
        <v>1.77</v>
      </c>
    </row>
    <row r="27" spans="1:17" ht="30" x14ac:dyDescent="0.25">
      <c r="A27" s="24" t="s">
        <v>11</v>
      </c>
      <c r="B27" s="46" t="s">
        <v>191</v>
      </c>
      <c r="C27" s="27" t="s">
        <v>64</v>
      </c>
      <c r="D27" s="27"/>
      <c r="E27" s="27"/>
      <c r="F27" s="24" t="s">
        <v>13</v>
      </c>
      <c r="G27" s="23" t="s">
        <v>11</v>
      </c>
      <c r="H27" s="42">
        <v>1</v>
      </c>
      <c r="I27" s="42"/>
      <c r="J27" s="42"/>
      <c r="K27" s="42">
        <f t="shared" si="2"/>
        <v>1</v>
      </c>
      <c r="L27" s="42" t="s">
        <v>70</v>
      </c>
      <c r="M27" s="24" t="s">
        <v>72</v>
      </c>
      <c r="N27" s="35" t="s">
        <v>288</v>
      </c>
      <c r="O27" s="35">
        <v>4</v>
      </c>
      <c r="P27" s="43">
        <v>16.25</v>
      </c>
      <c r="Q27" s="44">
        <f t="shared" si="1"/>
        <v>65</v>
      </c>
    </row>
    <row r="28" spans="1:17" ht="30" x14ac:dyDescent="0.25">
      <c r="A28" s="24" t="s">
        <v>63</v>
      </c>
      <c r="B28" s="41" t="s">
        <v>63</v>
      </c>
      <c r="C28" s="27" t="s">
        <v>67</v>
      </c>
      <c r="D28" s="27" t="s">
        <v>229</v>
      </c>
      <c r="E28" s="27"/>
      <c r="F28" s="24" t="s">
        <v>63</v>
      </c>
      <c r="G28" s="23" t="s">
        <v>63</v>
      </c>
      <c r="H28" s="42">
        <v>1</v>
      </c>
      <c r="I28" s="42">
        <v>3</v>
      </c>
      <c r="J28" s="42"/>
      <c r="K28" s="42">
        <f t="shared" si="2"/>
        <v>4</v>
      </c>
      <c r="L28" s="42" t="s">
        <v>70</v>
      </c>
      <c r="M28" s="24" t="s">
        <v>101</v>
      </c>
      <c r="N28" s="35" t="s">
        <v>289</v>
      </c>
      <c r="O28" s="35">
        <v>15</v>
      </c>
      <c r="P28" s="43">
        <v>1.37</v>
      </c>
      <c r="Q28" s="44">
        <f t="shared" si="1"/>
        <v>20.55</v>
      </c>
    </row>
    <row r="29" spans="1:17" x14ac:dyDescent="0.25">
      <c r="A29" s="2" t="s">
        <v>369</v>
      </c>
      <c r="B29" s="2" t="s">
        <v>372</v>
      </c>
      <c r="C29" s="2" t="s">
        <v>370</v>
      </c>
      <c r="D29" s="45"/>
      <c r="E29" s="45"/>
      <c r="F29" s="2" t="s">
        <v>371</v>
      </c>
      <c r="G29" s="2" t="s">
        <v>369</v>
      </c>
      <c r="H29" s="42">
        <v>2</v>
      </c>
      <c r="I29" s="42"/>
      <c r="J29" s="42"/>
      <c r="K29" s="42"/>
      <c r="L29" s="42"/>
      <c r="M29" s="24"/>
      <c r="N29" s="35"/>
      <c r="O29" s="35"/>
      <c r="P29" s="43"/>
      <c r="Q29" s="44"/>
    </row>
    <row r="30" spans="1:17" x14ac:dyDescent="0.25">
      <c r="A30" s="24" t="s">
        <v>66</v>
      </c>
      <c r="B30" s="2" t="s">
        <v>372</v>
      </c>
      <c r="C30" s="27"/>
      <c r="D30" s="27" t="s">
        <v>230</v>
      </c>
      <c r="E30" s="27"/>
      <c r="F30" s="24" t="s">
        <v>68</v>
      </c>
      <c r="G30" s="23" t="s">
        <v>66</v>
      </c>
      <c r="H30" s="42">
        <v>1</v>
      </c>
      <c r="I30" s="42">
        <v>3</v>
      </c>
      <c r="J30" s="42"/>
      <c r="K30" s="42">
        <f t="shared" ref="K30:K41" si="3">I30+H30</f>
        <v>4</v>
      </c>
      <c r="L30" s="42" t="s">
        <v>70</v>
      </c>
      <c r="M30" s="24" t="s">
        <v>100</v>
      </c>
      <c r="N30" s="35" t="s">
        <v>290</v>
      </c>
      <c r="O30" s="35">
        <v>12</v>
      </c>
      <c r="P30" s="43">
        <v>4.1500000000000004</v>
      </c>
      <c r="Q30" s="44">
        <f t="shared" si="1"/>
        <v>49.800000000000004</v>
      </c>
    </row>
    <row r="31" spans="1:17" x14ac:dyDescent="0.25">
      <c r="A31" s="24" t="s">
        <v>196</v>
      </c>
      <c r="B31" s="41" t="s">
        <v>196</v>
      </c>
      <c r="C31" s="27"/>
      <c r="D31" s="27" t="s">
        <v>197</v>
      </c>
      <c r="E31" s="27"/>
      <c r="F31" s="24" t="s">
        <v>198</v>
      </c>
      <c r="G31" s="23" t="s">
        <v>196</v>
      </c>
      <c r="H31" s="24"/>
      <c r="I31" s="42">
        <v>2</v>
      </c>
      <c r="J31" s="42"/>
      <c r="K31" s="42">
        <f t="shared" si="3"/>
        <v>2</v>
      </c>
      <c r="L31" s="42" t="s">
        <v>70</v>
      </c>
      <c r="M31" s="24" t="s">
        <v>216</v>
      </c>
      <c r="N31" s="35" t="s">
        <v>291</v>
      </c>
      <c r="O31" s="35">
        <v>10</v>
      </c>
      <c r="P31" s="43">
        <v>0.28100000000000003</v>
      </c>
      <c r="Q31" s="44">
        <f t="shared" si="1"/>
        <v>2.8100000000000005</v>
      </c>
    </row>
    <row r="32" spans="1:17" ht="30" x14ac:dyDescent="0.25">
      <c r="A32" s="24" t="s">
        <v>49</v>
      </c>
      <c r="B32" s="41" t="s">
        <v>200</v>
      </c>
      <c r="C32" s="27"/>
      <c r="D32" s="27" t="s">
        <v>261</v>
      </c>
      <c r="E32" s="27"/>
      <c r="F32" s="24" t="s">
        <v>51</v>
      </c>
      <c r="G32" s="23" t="s">
        <v>49</v>
      </c>
      <c r="H32" s="24"/>
      <c r="I32" s="42">
        <v>8</v>
      </c>
      <c r="J32" s="42"/>
      <c r="K32" s="42">
        <f t="shared" si="3"/>
        <v>8</v>
      </c>
      <c r="L32" s="42" t="s">
        <v>70</v>
      </c>
      <c r="M32" s="24" t="s">
        <v>292</v>
      </c>
      <c r="N32" s="35" t="s">
        <v>293</v>
      </c>
      <c r="O32" s="35">
        <v>50</v>
      </c>
      <c r="P32" s="43">
        <v>5.8999999999999997E-2</v>
      </c>
      <c r="Q32" s="44">
        <f t="shared" si="1"/>
        <v>2.9499999999999997</v>
      </c>
    </row>
    <row r="33" spans="1:17" ht="30" x14ac:dyDescent="0.25">
      <c r="A33" s="24" t="s">
        <v>49</v>
      </c>
      <c r="B33" s="41" t="s">
        <v>61</v>
      </c>
      <c r="C33" s="27"/>
      <c r="D33" s="27" t="s">
        <v>262</v>
      </c>
      <c r="E33" s="27"/>
      <c r="F33" s="24" t="s">
        <v>51</v>
      </c>
      <c r="G33" s="23" t="s">
        <v>49</v>
      </c>
      <c r="H33" s="24"/>
      <c r="I33" s="42">
        <v>8</v>
      </c>
      <c r="J33" s="42"/>
      <c r="K33" s="42">
        <f t="shared" si="3"/>
        <v>8</v>
      </c>
      <c r="L33" s="42" t="s">
        <v>70</v>
      </c>
      <c r="M33" s="24" t="s">
        <v>215</v>
      </c>
      <c r="N33" s="35" t="s">
        <v>294</v>
      </c>
      <c r="O33" s="35">
        <v>50</v>
      </c>
      <c r="P33" s="43">
        <v>7.2999999999999995E-2</v>
      </c>
      <c r="Q33" s="44">
        <f t="shared" si="1"/>
        <v>3.65</v>
      </c>
    </row>
    <row r="34" spans="1:17" x14ac:dyDescent="0.25">
      <c r="A34" s="24" t="s">
        <v>203</v>
      </c>
      <c r="B34" s="41" t="s">
        <v>203</v>
      </c>
      <c r="C34" s="27"/>
      <c r="D34" s="27" t="s">
        <v>204</v>
      </c>
      <c r="E34" s="27"/>
      <c r="F34" s="24" t="s">
        <v>205</v>
      </c>
      <c r="G34" s="23" t="s">
        <v>203</v>
      </c>
      <c r="H34" s="24"/>
      <c r="I34" s="42">
        <v>3</v>
      </c>
      <c r="J34" s="42"/>
      <c r="K34" s="42">
        <f t="shared" si="3"/>
        <v>3</v>
      </c>
      <c r="L34" s="42" t="s">
        <v>70</v>
      </c>
      <c r="M34" s="24" t="s">
        <v>218</v>
      </c>
      <c r="N34" s="35" t="s">
        <v>295</v>
      </c>
      <c r="O34" s="35">
        <v>10</v>
      </c>
      <c r="P34" s="43">
        <v>0.30499999999999999</v>
      </c>
      <c r="Q34" s="44">
        <f t="shared" si="1"/>
        <v>3.05</v>
      </c>
    </row>
    <row r="35" spans="1:17" ht="30" x14ac:dyDescent="0.25">
      <c r="A35" s="27" t="s">
        <v>232</v>
      </c>
      <c r="B35" s="27" t="s">
        <v>232</v>
      </c>
      <c r="C35" s="27"/>
      <c r="D35" s="27"/>
      <c r="E35" s="27"/>
      <c r="F35" s="24"/>
      <c r="G35" s="47" t="s">
        <v>323</v>
      </c>
      <c r="H35" s="24">
        <v>0</v>
      </c>
      <c r="I35" s="42">
        <v>2</v>
      </c>
      <c r="J35" s="42"/>
      <c r="K35" s="42">
        <f t="shared" si="3"/>
        <v>2</v>
      </c>
      <c r="L35" s="42" t="s">
        <v>70</v>
      </c>
      <c r="M35" s="24" t="s">
        <v>322</v>
      </c>
      <c r="N35" s="35" t="s">
        <v>324</v>
      </c>
      <c r="O35" s="35">
        <v>2</v>
      </c>
      <c r="P35" s="43">
        <v>16.079999999999998</v>
      </c>
      <c r="Q35" s="44">
        <f t="shared" si="1"/>
        <v>32.159999999999997</v>
      </c>
    </row>
    <row r="36" spans="1:17" ht="60" x14ac:dyDescent="0.25">
      <c r="A36" s="27" t="s">
        <v>308</v>
      </c>
      <c r="B36" s="27" t="s">
        <v>308</v>
      </c>
      <c r="C36" s="27"/>
      <c r="D36" s="27"/>
      <c r="E36" s="27"/>
      <c r="F36" s="24"/>
      <c r="G36" s="23" t="s">
        <v>308</v>
      </c>
      <c r="H36" s="24"/>
      <c r="I36" s="42">
        <v>1</v>
      </c>
      <c r="J36" s="42"/>
      <c r="K36" s="42">
        <f t="shared" si="3"/>
        <v>1</v>
      </c>
      <c r="L36" s="42" t="s">
        <v>345</v>
      </c>
      <c r="M36" s="24" t="s">
        <v>353</v>
      </c>
      <c r="N36" s="35" t="s">
        <v>325</v>
      </c>
      <c r="O36" s="35">
        <v>2</v>
      </c>
      <c r="P36" s="43">
        <v>11.4</v>
      </c>
      <c r="Q36" s="44">
        <f t="shared" si="1"/>
        <v>22.8</v>
      </c>
    </row>
    <row r="37" spans="1:17" ht="30" x14ac:dyDescent="0.25">
      <c r="A37" s="27" t="s">
        <v>326</v>
      </c>
      <c r="B37" s="27" t="s">
        <v>326</v>
      </c>
      <c r="C37" s="27"/>
      <c r="D37" s="27"/>
      <c r="E37" s="27"/>
      <c r="F37" s="24"/>
      <c r="G37" s="27" t="s">
        <v>326</v>
      </c>
      <c r="H37" s="24"/>
      <c r="I37" s="42">
        <v>2</v>
      </c>
      <c r="J37" s="42"/>
      <c r="K37" s="42">
        <f t="shared" si="3"/>
        <v>2</v>
      </c>
      <c r="L37" s="42" t="s">
        <v>344</v>
      </c>
      <c r="M37" s="24" t="s">
        <v>327</v>
      </c>
      <c r="N37" s="35" t="s">
        <v>328</v>
      </c>
      <c r="O37" s="35">
        <v>10</v>
      </c>
      <c r="P37" s="43">
        <v>3.2280000000000002</v>
      </c>
      <c r="Q37" s="44">
        <f t="shared" si="1"/>
        <v>32.28</v>
      </c>
    </row>
    <row r="38" spans="1:17" ht="30" x14ac:dyDescent="0.25">
      <c r="A38" s="27" t="s">
        <v>329</v>
      </c>
      <c r="B38" s="27" t="s">
        <v>329</v>
      </c>
      <c r="C38" s="27"/>
      <c r="D38" s="27"/>
      <c r="E38" s="27"/>
      <c r="F38" s="24"/>
      <c r="G38" s="27" t="s">
        <v>329</v>
      </c>
      <c r="H38" s="24"/>
      <c r="I38" s="42">
        <v>2</v>
      </c>
      <c r="J38" s="42"/>
      <c r="K38" s="42">
        <f t="shared" si="3"/>
        <v>2</v>
      </c>
      <c r="L38" s="42" t="s">
        <v>344</v>
      </c>
      <c r="M38" s="24" t="s">
        <v>331</v>
      </c>
      <c r="N38" s="35" t="s">
        <v>330</v>
      </c>
      <c r="O38" s="35">
        <v>5</v>
      </c>
      <c r="P38" s="43">
        <v>1.6859999999999999</v>
      </c>
      <c r="Q38" s="44">
        <f t="shared" si="1"/>
        <v>8.43</v>
      </c>
    </row>
    <row r="39" spans="1:17" x14ac:dyDescent="0.25">
      <c r="A39" s="27" t="s">
        <v>334</v>
      </c>
      <c r="B39" s="27" t="s">
        <v>334</v>
      </c>
      <c r="C39" s="27"/>
      <c r="D39" s="27"/>
      <c r="E39" s="27"/>
      <c r="F39" s="24"/>
      <c r="G39" s="27"/>
      <c r="H39" s="24">
        <v>4</v>
      </c>
      <c r="I39" s="42"/>
      <c r="J39" s="42"/>
      <c r="K39" s="42">
        <f t="shared" si="3"/>
        <v>4</v>
      </c>
      <c r="L39" s="42" t="s">
        <v>344</v>
      </c>
      <c r="M39" s="24" t="s">
        <v>332</v>
      </c>
      <c r="N39" s="35" t="s">
        <v>333</v>
      </c>
      <c r="O39" s="35">
        <v>20</v>
      </c>
      <c r="P39" s="43">
        <v>0.33700000000000002</v>
      </c>
      <c r="Q39" s="44">
        <f t="shared" si="1"/>
        <v>6.74</v>
      </c>
    </row>
    <row r="40" spans="1:17" ht="45" x14ac:dyDescent="0.25">
      <c r="A40" s="27" t="s">
        <v>335</v>
      </c>
      <c r="B40" s="27"/>
      <c r="C40" s="27"/>
      <c r="D40" s="27"/>
      <c r="E40" s="27"/>
      <c r="F40" s="24"/>
      <c r="G40" s="27"/>
      <c r="H40" s="24">
        <v>3</v>
      </c>
      <c r="I40" s="42">
        <v>2</v>
      </c>
      <c r="J40" s="42"/>
      <c r="K40" s="42">
        <f t="shared" si="3"/>
        <v>5</v>
      </c>
      <c r="L40" s="42" t="s">
        <v>345</v>
      </c>
      <c r="M40" s="27" t="s">
        <v>338</v>
      </c>
      <c r="N40" s="35" t="s">
        <v>337</v>
      </c>
      <c r="O40" s="35">
        <v>20</v>
      </c>
      <c r="P40" s="43">
        <v>0.23499999999999999</v>
      </c>
      <c r="Q40" s="44">
        <f t="shared" si="1"/>
        <v>4.6999999999999993</v>
      </c>
    </row>
    <row r="41" spans="1:17" ht="30" x14ac:dyDescent="0.25">
      <c r="A41" s="27" t="s">
        <v>336</v>
      </c>
      <c r="B41" s="27"/>
      <c r="C41" s="27"/>
      <c r="D41" s="27"/>
      <c r="E41" s="27"/>
      <c r="F41" s="24"/>
      <c r="G41" s="27"/>
      <c r="H41" s="24">
        <v>3</v>
      </c>
      <c r="I41" s="42">
        <v>2</v>
      </c>
      <c r="J41" s="42"/>
      <c r="K41" s="42">
        <f t="shared" si="3"/>
        <v>5</v>
      </c>
      <c r="L41" s="42" t="s">
        <v>344</v>
      </c>
      <c r="M41" s="24" t="s">
        <v>339</v>
      </c>
      <c r="N41" s="35" t="s">
        <v>340</v>
      </c>
      <c r="O41" s="35">
        <v>20</v>
      </c>
      <c r="P41" s="43">
        <v>0.41599999999999998</v>
      </c>
      <c r="Q41" s="44">
        <f t="shared" si="1"/>
        <v>8.32</v>
      </c>
    </row>
    <row r="42" spans="1:17" ht="45" x14ac:dyDescent="0.25">
      <c r="A42" s="27" t="s">
        <v>341</v>
      </c>
      <c r="B42" s="27"/>
      <c r="C42" s="27"/>
      <c r="D42" s="27"/>
      <c r="E42" s="27"/>
      <c r="F42" s="24"/>
      <c r="G42" s="27"/>
      <c r="H42" s="24"/>
      <c r="I42" s="42"/>
      <c r="J42" s="42"/>
      <c r="K42" s="42">
        <v>36</v>
      </c>
      <c r="L42" s="42" t="s">
        <v>345</v>
      </c>
      <c r="M42" s="24" t="s">
        <v>354</v>
      </c>
      <c r="N42" s="35" t="s">
        <v>342</v>
      </c>
      <c r="O42" s="35">
        <v>110</v>
      </c>
      <c r="P42" s="43">
        <v>0.106</v>
      </c>
      <c r="Q42" s="44">
        <f t="shared" si="1"/>
        <v>11.66</v>
      </c>
    </row>
    <row r="43" spans="1:17" x14ac:dyDescent="0.25">
      <c r="P43" s="50" t="s">
        <v>305</v>
      </c>
      <c r="Q43" s="51">
        <f>SUM(Q2:Q42)</f>
        <v>568.68000000000006</v>
      </c>
    </row>
    <row r="47" spans="1:17" x14ac:dyDescent="0.25">
      <c r="N47" s="49" t="s">
        <v>306</v>
      </c>
    </row>
    <row r="48" spans="1:17" x14ac:dyDescent="0.25">
      <c r="N48" s="49" t="s">
        <v>307</v>
      </c>
    </row>
    <row r="49" spans="14:14" x14ac:dyDescent="0.25">
      <c r="N49" s="49" t="s">
        <v>308</v>
      </c>
    </row>
    <row r="50" spans="14:14" x14ac:dyDescent="0.25">
      <c r="N50" s="49" t="s">
        <v>309</v>
      </c>
    </row>
    <row r="51" spans="14:14" x14ac:dyDescent="0.25">
      <c r="N51" s="49" t="s">
        <v>310</v>
      </c>
    </row>
    <row r="52" spans="14:14" x14ac:dyDescent="0.25">
      <c r="N52" s="49" t="s">
        <v>311</v>
      </c>
    </row>
    <row r="53" spans="14:14" x14ac:dyDescent="0.25">
      <c r="N53" s="49" t="s">
        <v>312</v>
      </c>
    </row>
    <row r="54" spans="14:14" x14ac:dyDescent="0.25">
      <c r="N54" s="49" t="s">
        <v>313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D32" sqref="D3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5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5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5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5" t="s">
        <v>140</v>
      </c>
      <c r="D6" s="25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40" t="s">
        <v>143</v>
      </c>
      <c r="D7" s="25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5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5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 t="shared" ref="O12:O13" si="2"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ref="I13" si="3"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 t="shared" si="2"/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 t="shared" ref="O14:O15" si="4"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 t="shared" si="4"/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5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5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5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5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5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5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5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5" t="s">
        <v>122</v>
      </c>
      <c r="D24" s="25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5" t="s">
        <v>59</v>
      </c>
      <c r="D25" s="25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5" t="s">
        <v>62</v>
      </c>
      <c r="D26" s="25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5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5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 t="shared" ref="O34" si="5"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 t="shared" ref="O36:O37" si="6"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 t="shared" si="6"/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 t="shared" ref="O39" si="7"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 t="shared" ref="O41" si="8"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9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Normal="100" workbookViewId="0">
      <selection activeCell="B24" sqref="B24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0" zoomScale="85" zoomScaleNormal="85" workbookViewId="0">
      <selection activeCell="D36" sqref="D3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BOM REV3.2</vt:lpstr>
      <vt:lpstr>BOM REV3.1</vt:lpstr>
      <vt:lpstr>BOM REV3.0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2019-12-30T18:04:49Z</dcterms:modified>
</cp:coreProperties>
</file>