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3"/>
  </bookViews>
  <sheets>
    <sheet name="Revision-history" sheetId="18" r:id="rId1"/>
    <sheet name="Summary" sheetId="14" r:id="rId2"/>
    <sheet name="Characteristics" sheetId="29" r:id="rId3"/>
    <sheet name="AutoTest" sheetId="27" r:id="rId4"/>
    <sheet name="Manual Test" sheetId="1" r:id="rId5"/>
    <sheet name="Power State" sheetId="16" r:id="rId6"/>
  </sheets>
  <definedNames>
    <definedName name="_xlnm._FilterDatabase" localSheetId="3" hidden="1">AutoTest!$A$3:$G$3</definedName>
    <definedName name="_xlnm._FilterDatabase" localSheetId="4" hidden="1">'Manual Test'!$A$3:$H$7</definedName>
  </definedNames>
  <calcPr calcId="162913"/>
</workbook>
</file>

<file path=xl/calcChain.xml><?xml version="1.0" encoding="utf-8"?>
<calcChain xmlns="http://schemas.openxmlformats.org/spreadsheetml/2006/main">
  <c r="E7" i="29" l="1"/>
  <c r="D7" i="29"/>
  <c r="C7" i="29"/>
  <c r="B7" i="29"/>
  <c r="E6" i="29"/>
  <c r="D6" i="29"/>
  <c r="C6" i="29"/>
  <c r="B6" i="29"/>
  <c r="E5" i="29"/>
  <c r="D5" i="29"/>
  <c r="C5" i="29"/>
  <c r="B5" i="29"/>
  <c r="D2" i="27" l="1"/>
  <c r="E2" i="27" s="1"/>
  <c r="B18" i="14" s="1"/>
  <c r="A2" i="27"/>
  <c r="A18" i="14" s="1"/>
  <c r="C18" i="14" l="1"/>
  <c r="D18" i="14"/>
  <c r="F2" i="27"/>
  <c r="G2" i="27"/>
  <c r="A2" i="1" l="1"/>
  <c r="A19" i="14" s="1"/>
  <c r="E4" i="16"/>
  <c r="E17" i="16"/>
  <c r="E23" i="16"/>
  <c r="E19" i="16"/>
  <c r="E9" i="16"/>
  <c r="E14" i="16"/>
  <c r="C2" i="16"/>
  <c r="D2" i="16"/>
  <c r="B20" i="14"/>
  <c r="D20" i="14" s="1"/>
  <c r="A2" i="16"/>
  <c r="E2" i="16"/>
  <c r="F2" i="1"/>
  <c r="G2" i="1" s="1"/>
  <c r="F2" i="16"/>
  <c r="H2" i="1" l="1"/>
  <c r="B19" i="14"/>
  <c r="D19" i="14" s="1"/>
  <c r="I2" i="1"/>
  <c r="C20" i="14"/>
  <c r="C19" i="14" l="1"/>
</calcChain>
</file>

<file path=xl/comments1.xml><?xml version="1.0" encoding="utf-8"?>
<comments xmlns="http://schemas.openxmlformats.org/spreadsheetml/2006/main">
  <authors>
    <author>Author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Please enter the latest status pass or fail
</t>
        </r>
      </text>
    </comment>
  </commentList>
</comments>
</file>

<file path=xl/sharedStrings.xml><?xml version="1.0" encoding="utf-8"?>
<sst xmlns="http://schemas.openxmlformats.org/spreadsheetml/2006/main" count="204" uniqueCount="161">
  <si>
    <t>SEE TEST SPEC</t>
  </si>
  <si>
    <t>Status</t>
  </si>
  <si>
    <t>Approved</t>
  </si>
  <si>
    <t>Note: Please update the current status above &lt;Draft / Reviewed / Approved  &gt;</t>
  </si>
  <si>
    <t>Copyright</t>
  </si>
  <si>
    <t>Internal</t>
  </si>
  <si>
    <t>Document Revision History</t>
  </si>
  <si>
    <t>Version No.</t>
  </si>
  <si>
    <t>Modifications</t>
  </si>
  <si>
    <t>Author</t>
  </si>
  <si>
    <t>Reviewer</t>
  </si>
  <si>
    <t>Approver</t>
  </si>
  <si>
    <t>Date</t>
  </si>
  <si>
    <t>V0.1</t>
  </si>
  <si>
    <t>Zhang Qin(BST/ESA5)</t>
  </si>
  <si>
    <t>SEE TEST REPORT</t>
  </si>
  <si>
    <t>Test Report  Review and Approval</t>
  </si>
  <si>
    <t>Role</t>
  </si>
  <si>
    <t>Name</t>
  </si>
  <si>
    <t>Test Environment</t>
  </si>
  <si>
    <t>OS</t>
  </si>
  <si>
    <t>Qualcomm OpenSSC Version</t>
  </si>
  <si>
    <t>Sensor Type</t>
  </si>
  <si>
    <t>Sensor Model</t>
  </si>
  <si>
    <t>Driver Version</t>
  </si>
  <si>
    <t>Conmunication mode</t>
  </si>
  <si>
    <t>CTS Version</t>
  </si>
  <si>
    <t>CTS Verifier Version</t>
  </si>
  <si>
    <t>System Test Result</t>
  </si>
  <si>
    <t>Total Executed</t>
  </si>
  <si>
    <t>Passing (%)</t>
  </si>
  <si>
    <t>Failing (%)</t>
  </si>
  <si>
    <t>Comment</t>
  </si>
  <si>
    <t>Power State</t>
  </si>
  <si>
    <t>CTS Test Result</t>
  </si>
  <si>
    <t>CTS tradefed</t>
  </si>
  <si>
    <t>arm64-v8a CtsSensorTestCases</t>
  </si>
  <si>
    <t xml:space="preserve">arm64-v8a CtsSensorTestCases[instant]  </t>
  </si>
  <si>
    <t xml:space="preserve">Magnetic Field Measurement Tests </t>
  </si>
  <si>
    <t>Test case</t>
  </si>
  <si>
    <t>Executed %</t>
  </si>
  <si>
    <r>
      <t xml:space="preserve">Passing %
(vs </t>
    </r>
    <r>
      <rPr>
        <b/>
        <i/>
        <sz val="11"/>
        <color rgb="FF000066"/>
        <rFont val="Calibri"/>
        <family val="2"/>
        <scheme val="minor"/>
      </rPr>
      <t>executed</t>
    </r>
    <r>
      <rPr>
        <i/>
        <sz val="11"/>
        <color rgb="FF000066"/>
        <rFont val="Calibri"/>
        <family val="2"/>
        <scheme val="minor"/>
      </rPr>
      <t xml:space="preserve"> test cases)</t>
    </r>
  </si>
  <si>
    <r>
      <t xml:space="preserve">Failing %
(vs </t>
    </r>
    <r>
      <rPr>
        <b/>
        <i/>
        <sz val="11"/>
        <color rgb="FF000066"/>
        <rFont val="Calibri"/>
        <family val="2"/>
        <scheme val="minor"/>
      </rPr>
      <t>executed</t>
    </r>
    <r>
      <rPr>
        <i/>
        <sz val="11"/>
        <color rgb="FF000066"/>
        <rFont val="Calibri"/>
        <family val="2"/>
        <scheme val="minor"/>
      </rPr>
      <t xml:space="preserve">  test cases)</t>
    </r>
  </si>
  <si>
    <t>Case ID</t>
  </si>
  <si>
    <t>Sensor</t>
  </si>
  <si>
    <t>Category</t>
  </si>
  <si>
    <t>Test Case</t>
  </si>
  <si>
    <t>Expected Result</t>
  </si>
  <si>
    <t>Test Result</t>
  </si>
  <si>
    <t>Connectivity</t>
  </si>
  <si>
    <t>Hardware Self Test</t>
  </si>
  <si>
    <t>Streaming</t>
  </si>
  <si>
    <t>No. of test cases</t>
  </si>
  <si>
    <t>Feature Name</t>
  </si>
  <si>
    <t>Test Cases</t>
  </si>
  <si>
    <t>Test Level</t>
  </si>
  <si>
    <t>Test Tools &amp; Peconditions</t>
  </si>
  <si>
    <t>Test Description</t>
  </si>
  <si>
    <t>Manu_01</t>
  </si>
  <si>
    <t>Verifier sensor output</t>
  </si>
  <si>
    <t>QsensorTest APP</t>
  </si>
  <si>
    <t>Manu_02</t>
  </si>
  <si>
    <t>Manu_03</t>
  </si>
  <si>
    <t>Manu_04</t>
  </si>
  <si>
    <t>memscorder APP</t>
  </si>
  <si>
    <t>Mag</t>
  </si>
  <si>
    <t>1.In a typical movement space 30cm*30cm*30cm,The magnetic vector is constant</t>
  </si>
  <si>
    <r>
      <t>the output of</t>
    </r>
    <r>
      <rPr>
        <b/>
        <sz val="11"/>
        <color theme="1"/>
        <rFont val="Calibri"/>
        <family val="2"/>
        <scheme val="minor"/>
      </rPr>
      <t xml:space="preserve"> sqrt[sumsq( x),(y),(z)] </t>
    </r>
    <r>
      <rPr>
        <sz val="11"/>
        <color theme="1"/>
        <rFont val="Calibri"/>
        <family val="2"/>
        <scheme val="minor"/>
      </rPr>
      <t xml:space="preserve">should be in the range of 0~100  </t>
    </r>
  </si>
  <si>
    <t>1. Open QsensorTest APP.
2. Enable Mag sensor. 
3. Place the device with X axis pointing North
4. Check the sensor's value.
5. Place the device with Y axis pointing North
6. Check the sensor's value.</t>
  </si>
  <si>
    <t>4. The value of X axis is largest of X and Y axes;
6. The value of Y axis is largest of X and Y axes</t>
  </si>
  <si>
    <t>1. Open QsensorTest APP.
2. Enable Mag sensor.
3. Add mag distortion and check the values of mag sensort
4. Remove the mag distortion and check the values of mag sensor</t>
  </si>
  <si>
    <t>3. The values of mag sensor will change
4. The values of mag sensor will recovery</t>
  </si>
  <si>
    <t>Verifier sensor output with big distortion</t>
  </si>
  <si>
    <t>1. Disable all sensors.
2. Add the big distortion
3. Enable Mag sensor in QsensorTest APP</t>
  </si>
  <si>
    <t>The data streaming normally.
The values of mag are normal</t>
  </si>
  <si>
    <t>TC_01</t>
  </si>
  <si>
    <t>TC_02</t>
  </si>
  <si>
    <t>TC_03</t>
  </si>
  <si>
    <t>TC_04</t>
  </si>
  <si>
    <t>TC_05</t>
  </si>
  <si>
    <t>TC_06</t>
  </si>
  <si>
    <t xml:space="preserve">Test case </t>
  </si>
  <si>
    <r>
      <t xml:space="preserve">Passing %
(vs </t>
    </r>
    <r>
      <rPr>
        <b/>
        <i/>
        <sz val="12"/>
        <color rgb="FF000066"/>
        <rFont val="Calibri"/>
        <family val="2"/>
        <scheme val="minor"/>
      </rPr>
      <t xml:space="preserve">executed </t>
    </r>
    <r>
      <rPr>
        <i/>
        <sz val="12"/>
        <color rgb="FF000066"/>
        <rFont val="Calibri"/>
        <family val="2"/>
        <scheme val="minor"/>
      </rPr>
      <t>cases)</t>
    </r>
  </si>
  <si>
    <r>
      <t xml:space="preserve">Failing %
(vs </t>
    </r>
    <r>
      <rPr>
        <b/>
        <i/>
        <sz val="12"/>
        <color rgb="FF000066"/>
        <rFont val="Calibri"/>
        <family val="2"/>
        <scheme val="minor"/>
      </rPr>
      <t xml:space="preserve">executed </t>
    </r>
    <r>
      <rPr>
        <i/>
        <sz val="12"/>
        <color rgb="FF000066"/>
        <rFont val="Calibri"/>
        <family val="2"/>
        <scheme val="minor"/>
      </rPr>
      <t>cases)</t>
    </r>
  </si>
  <si>
    <t>Test Case ID</t>
  </si>
  <si>
    <t>Steps #</t>
  </si>
  <si>
    <t>Test Steps</t>
  </si>
  <si>
    <r>
      <t>Measured value[</t>
    </r>
    <r>
      <rPr>
        <sz val="11"/>
        <color theme="0"/>
        <rFont val="Calibri"/>
        <family val="2"/>
      </rPr>
      <t>µ</t>
    </r>
    <r>
      <rPr>
        <sz val="11"/>
        <color theme="0"/>
        <rFont val="Calibri"/>
        <family val="2"/>
        <scheme val="minor"/>
      </rPr>
      <t>A]</t>
    </r>
  </si>
  <si>
    <t>Pass / fail</t>
  </si>
  <si>
    <t>Change acc sensor's work mode</t>
  </si>
  <si>
    <t>Enable acc in normal ODR in QsensorTest APP</t>
  </si>
  <si>
    <t xml:space="preserve">Diable acc sensor </t>
  </si>
  <si>
    <t>Enable acc sensor in fastest ODR in QsensorTest APP</t>
  </si>
  <si>
    <t>Disable acc sensor</t>
  </si>
  <si>
    <t>Change Gyro sensor's work mode</t>
  </si>
  <si>
    <t>Enable gyro in normal ODR in QsensorTest APP</t>
  </si>
  <si>
    <t xml:space="preserve">Disable gyro sensor </t>
  </si>
  <si>
    <t>Enable gyro sensor in fastest ODR in QsensorTest APP</t>
  </si>
  <si>
    <t>Disable gyro sensor</t>
  </si>
  <si>
    <t>Check the sensor in low power state from performance mode</t>
  </si>
  <si>
    <t>Enable acc &amp; gyro sensor in fastest ODR in QsensorTest APP</t>
  </si>
  <si>
    <t xml:space="preserve">Disable all sensors </t>
  </si>
  <si>
    <t>Check sensor in low power mode after sensor init completed</t>
  </si>
  <si>
    <t xml:space="preserve">Device in IDLE </t>
  </si>
  <si>
    <t>Check sensor in normal power mode when any motion trigger</t>
  </si>
  <si>
    <t>Trigger any motion</t>
  </si>
  <si>
    <t>Keep the device in still</t>
  </si>
  <si>
    <t>Measurement the current when do Factory Test</t>
  </si>
  <si>
    <t>Do factory Test for gyro: 
adb shell ssc_drva_test -sensor=gyro -factory_test=2 -duration=5</t>
  </si>
  <si>
    <t>Check the current after Factory Test for gyro finished.</t>
  </si>
  <si>
    <t>Do factory Test for gyro: 
adb shell ssc_drva_test -sensor=accel -factory_test=2 -duration=5</t>
  </si>
  <si>
    <t>drva_test Command</t>
  </si>
  <si>
    <t>FactoryTest</t>
  </si>
  <si>
    <t>ODR MAX</t>
  </si>
  <si>
    <t>ODR MIN</t>
  </si>
  <si>
    <t>ODR 50hz</t>
  </si>
  <si>
    <t>ODR sweep ascend</t>
  </si>
  <si>
    <t>InternalConcurrency</t>
  </si>
  <si>
    <t>MIN limit (ms)</t>
  </si>
  <si>
    <t>MAX limit (ms)</t>
  </si>
  <si>
    <t>Average MIN limit (ms)</t>
  </si>
  <si>
    <t>Average MAX limit (ms)</t>
  </si>
  <si>
    <t>AXIS</t>
  </si>
  <si>
    <t>X</t>
  </si>
  <si>
    <t>Y</t>
  </si>
  <si>
    <t>Z</t>
  </si>
  <si>
    <t>ODR (hz)</t>
  </si>
  <si>
    <t>Mag Sample Interval Standard</t>
  </si>
  <si>
    <t>adb shell ssc_drva_test -sensor=mag -factory_test=1 -duration=5 -hw_id=0</t>
  </si>
  <si>
    <t>adb shell ssc_drva_test -sensor=mag -sample_rate=-1 -duration=30 -hw_id=0</t>
  </si>
  <si>
    <t>adb shell ssc_drva_test -sensor=mag -sample_rate=-2 -duration=30 -hw_id=0</t>
  </si>
  <si>
    <t>adb shell ssc_drva_test -sensor=mag -sample_rate=50 -duration=30 -hw_id=0</t>
  </si>
  <si>
    <t>adb shell ssc_drva_test -sensor=mag -sample_rate=-3.0 -duration=30 -hw_id=0</t>
  </si>
  <si>
    <t>Test Module</t>
  </si>
  <si>
    <t>Failed Cases</t>
  </si>
  <si>
    <t>The failed cases are not dependent on driver，the failures are came from other sensors or algo that are not in the scope of this deliverable.</t>
  </si>
  <si>
    <t xml:space="preserve">Qualcomm Platform </t>
  </si>
  <si>
    <t>Algorithm Version</t>
  </si>
  <si>
    <t>Mag Values Standard</t>
  </si>
  <si>
    <t>MIN limit (μT)</t>
  </si>
  <si>
    <t>MAX limit  (μT)</t>
  </si>
  <si>
    <t xml:space="preserve"> Standard Deviation (μT)</t>
  </si>
  <si>
    <t>ODR sweep descend</t>
  </si>
  <si>
    <t>adb shell ssc_drva_test -sensor=mag -factory_test=3 -duration=5 -hw_id=0</t>
  </si>
  <si>
    <t>Streaming Mag ODR MAX &amp; Streaming accel ODR MIN</t>
  </si>
  <si>
    <t>adb shell "ssc_drva_test -sensor=mag -sample_rate=-1 -duration=30 -hw_id=0 &amp;" "ssc_drva_test -sensor=mag  -sample_rate=-2 -duration=30 -delay=2  -hw_id=0 "</t>
  </si>
  <si>
    <t>Streaming magODR sweep ascend &amp; Streaming mag ODR sweep descend</t>
  </si>
  <si>
    <t>adb shell "ssc_drva_test -sensor=mag -sample_rate=-3.0 -duration=30 -hw_id=0 &amp;" "ssc_drva_test -sensor=mag -sample_rate=-3.1 -duration=30 -delay=2  -hw_id=0 "</t>
  </si>
  <si>
    <t>adb shell ssc_drva_test -sensor=mag -sample_rate=-3.1 -duration=30 -hw_id=0</t>
  </si>
  <si>
    <t>Tips:
1. The cells marked in green are not fixed. Please fill in them according to the test environemnt.
2.The keywords for factory test are not fixed, please aligned with AE.</t>
  </si>
  <si>
    <t>MAG Sensor Attributes</t>
  </si>
  <si>
    <t>The test spec including test cases for Auto test, Manual test and power state.</t>
  </si>
  <si>
    <t>Auto_00</t>
  </si>
  <si>
    <t>Auto_01</t>
  </si>
  <si>
    <t>Auto_02</t>
  </si>
  <si>
    <t>Auto_03</t>
  </si>
  <si>
    <t>Auto_04</t>
  </si>
  <si>
    <t>Auto_05</t>
  </si>
  <si>
    <t>Auto_06</t>
  </si>
  <si>
    <t>Auto_07</t>
  </si>
  <si>
    <t>Auto_08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</si>
</sst>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mmmm\ d\,\ yyyy;@"/>
    <numFmt numFmtId="165" formatCode="0.0"/>
    <numFmt numFmtId="166" formatCode="[$-409]d\-mmm\-yyyy;@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i/>
      <sz val="12"/>
      <color rgb="FF000066"/>
      <name val="Calibri"/>
      <family val="2"/>
      <scheme val="minor"/>
    </font>
    <font>
      <b/>
      <i/>
      <sz val="12"/>
      <color rgb="FF00006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8"/>
      <color theme="1"/>
      <name val="Bosch Office Sans"/>
    </font>
    <font>
      <i/>
      <sz val="11"/>
      <color rgb="FF000066"/>
      <name val="Calibri"/>
      <family val="2"/>
      <scheme val="minor"/>
    </font>
    <font>
      <b/>
      <i/>
      <sz val="11"/>
      <color rgb="FF00006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4"/>
      <color theme="1"/>
      <name val="Cambria"/>
      <family val="1"/>
      <scheme val="major"/>
    </font>
    <font>
      <sz val="10"/>
      <color theme="1"/>
      <name val="Arial"/>
      <family val="2"/>
    </font>
    <font>
      <b/>
      <sz val="12"/>
      <color rgb="FFFF0000"/>
      <name val="Cambria"/>
      <family val="1"/>
      <scheme val="major"/>
    </font>
    <font>
      <b/>
      <sz val="16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mbria"/>
      <family val="1"/>
      <scheme val="maj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BDF5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DF3D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164" fontId="13" fillId="0" borderId="0" applyBorder="0"/>
    <xf numFmtId="0" fontId="3" fillId="0" borderId="0"/>
    <xf numFmtId="0" fontId="22" fillId="0" borderId="0"/>
    <xf numFmtId="0" fontId="2" fillId="0" borderId="0"/>
    <xf numFmtId="0" fontId="1" fillId="0" borderId="0"/>
  </cellStyleXfs>
  <cellXfs count="16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0" xfId="1"/>
    <xf numFmtId="0" fontId="11" fillId="5" borderId="5" xfId="1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0" fontId="9" fillId="2" borderId="3" xfId="1" applyFont="1" applyFill="1" applyBorder="1" applyAlignment="1">
      <alignment horizontal="center" vertical="center" wrapText="1" readingOrder="1"/>
    </xf>
    <xf numFmtId="0" fontId="11" fillId="5" borderId="5" xfId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4" fillId="2" borderId="3" xfId="1" applyFont="1" applyFill="1" applyBorder="1" applyAlignment="1">
      <alignment horizontal="left" vertical="center" wrapText="1" readingOrder="1"/>
    </xf>
    <xf numFmtId="0" fontId="16" fillId="2" borderId="3" xfId="1" applyFont="1" applyFill="1" applyBorder="1" applyAlignment="1">
      <alignment horizontal="center" vertical="center" wrapText="1" readingOrder="1"/>
    </xf>
    <xf numFmtId="0" fontId="16" fillId="4" borderId="4" xfId="1" applyFont="1" applyFill="1" applyBorder="1" applyAlignment="1">
      <alignment horizontal="left" vertical="top" wrapText="1" readingOrder="1"/>
    </xf>
    <xf numFmtId="0" fontId="17" fillId="4" borderId="4" xfId="1" applyFont="1" applyFill="1" applyBorder="1" applyAlignment="1">
      <alignment horizontal="center" vertical="top" wrapText="1" readingOrder="1"/>
    </xf>
    <xf numFmtId="9" fontId="17" fillId="4" borderId="4" xfId="1" applyNumberFormat="1" applyFont="1" applyFill="1" applyBorder="1" applyAlignment="1">
      <alignment horizontal="center" vertical="top" wrapText="1" readingOrder="1"/>
    </xf>
    <xf numFmtId="0" fontId="0" fillId="0" borderId="1" xfId="0" applyBorder="1" applyAlignment="1">
      <alignment horizontal="center" vertical="center"/>
    </xf>
    <xf numFmtId="0" fontId="14" fillId="2" borderId="3" xfId="4" applyFont="1" applyFill="1" applyBorder="1" applyAlignment="1">
      <alignment horizontal="left" vertical="center" wrapText="1" readingOrder="1"/>
    </xf>
    <xf numFmtId="0" fontId="16" fillId="2" borderId="3" xfId="4" applyFont="1" applyFill="1" applyBorder="1" applyAlignment="1">
      <alignment horizontal="center" vertical="center" wrapText="1" readingOrder="1"/>
    </xf>
    <xf numFmtId="0" fontId="16" fillId="4" borderId="4" xfId="4" applyFont="1" applyFill="1" applyBorder="1" applyAlignment="1">
      <alignment horizontal="left" vertical="center" wrapText="1" readingOrder="1"/>
    </xf>
    <xf numFmtId="0" fontId="17" fillId="4" borderId="4" xfId="4" applyFont="1" applyFill="1" applyBorder="1" applyAlignment="1">
      <alignment horizontal="center" vertical="center" wrapText="1" readingOrder="1"/>
    </xf>
    <xf numFmtId="9" fontId="17" fillId="4" borderId="4" xfId="4" applyNumberFormat="1" applyFont="1" applyFill="1" applyBorder="1" applyAlignment="1">
      <alignment horizontal="center" vertical="center" wrapText="1" readingOrder="1"/>
    </xf>
    <xf numFmtId="0" fontId="11" fillId="5" borderId="5" xfId="4" applyFont="1" applyFill="1" applyBorder="1" applyAlignment="1">
      <alignment horizontal="center" vertical="center"/>
    </xf>
    <xf numFmtId="0" fontId="11" fillId="5" borderId="5" xfId="4" applyFont="1" applyFill="1" applyBorder="1" applyAlignment="1">
      <alignment horizontal="center" vertical="center" wrapText="1"/>
    </xf>
    <xf numFmtId="0" fontId="11" fillId="5" borderId="6" xfId="4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0" borderId="18" xfId="0" applyBorder="1"/>
    <xf numFmtId="0" fontId="0" fillId="0" borderId="13" xfId="0" applyBorder="1"/>
    <xf numFmtId="0" fontId="0" fillId="0" borderId="1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/>
    <xf numFmtId="0" fontId="0" fillId="7" borderId="17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9" fillId="7" borderId="6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1" fillId="5" borderId="5" xfId="1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1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12" fillId="0" borderId="0" xfId="2" applyFont="1" applyAlignment="1">
      <alignment horizontal="right" vertical="center"/>
    </xf>
    <xf numFmtId="0" fontId="19" fillId="7" borderId="6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" xfId="0" applyBorder="1" applyAlignment="1">
      <alignment vertical="center"/>
    </xf>
    <xf numFmtId="0" fontId="12" fillId="7" borderId="6" xfId="0" applyFont="1" applyFill="1" applyBorder="1" applyAlignment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26" fillId="8" borderId="11" xfId="0" applyFont="1" applyFill="1" applyBorder="1" applyAlignment="1">
      <alignment horizontal="center"/>
    </xf>
    <xf numFmtId="0" fontId="26" fillId="8" borderId="1" xfId="0" applyFont="1" applyFill="1" applyBorder="1" applyAlignment="1">
      <alignment horizontal="center"/>
    </xf>
    <xf numFmtId="0" fontId="26" fillId="8" borderId="8" xfId="0" applyFont="1" applyFill="1" applyBorder="1" applyAlignment="1">
      <alignment horizontal="center"/>
    </xf>
    <xf numFmtId="0" fontId="26" fillId="8" borderId="13" xfId="0" applyFont="1" applyFill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6" fontId="4" fillId="0" borderId="13" xfId="0" quotePrefix="1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2" fillId="0" borderId="14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/>
    <xf numFmtId="0" fontId="0" fillId="0" borderId="12" xfId="0" applyBorder="1"/>
    <xf numFmtId="165" fontId="4" fillId="0" borderId="15" xfId="0" applyNumberFormat="1" applyFont="1" applyBorder="1"/>
    <xf numFmtId="0" fontId="4" fillId="0" borderId="16" xfId="0" applyFont="1" applyBorder="1"/>
    <xf numFmtId="0" fontId="4" fillId="0" borderId="23" xfId="0" applyFont="1" applyBorder="1"/>
    <xf numFmtId="0" fontId="4" fillId="0" borderId="21" xfId="0" applyFont="1" applyBorder="1"/>
    <xf numFmtId="0" fontId="15" fillId="0" borderId="0" xfId="0" applyFont="1" applyAlignment="1">
      <alignment horizontal="left" vertical="center"/>
    </xf>
    <xf numFmtId="0" fontId="24" fillId="0" borderId="14" xfId="0" applyFont="1" applyBorder="1" applyAlignment="1">
      <alignment vertical="center"/>
    </xf>
    <xf numFmtId="0" fontId="24" fillId="0" borderId="12" xfId="0" applyFont="1" applyBorder="1" applyAlignment="1">
      <alignment vertical="center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1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1" fillId="3" borderId="11" xfId="1" applyFont="1" applyFill="1" applyBorder="1" applyAlignment="1">
      <alignment vertical="center"/>
    </xf>
    <xf numFmtId="0" fontId="21" fillId="0" borderId="13" xfId="1" applyFont="1" applyBorder="1" applyAlignment="1">
      <alignment horizontal="center" vertical="center"/>
    </xf>
    <xf numFmtId="0" fontId="12" fillId="0" borderId="11" xfId="1" applyFont="1" applyBorder="1" applyAlignment="1">
      <alignment vertical="center" wrapText="1"/>
    </xf>
    <xf numFmtId="0" fontId="12" fillId="0" borderId="11" xfId="1" applyFont="1" applyBorder="1" applyAlignment="1">
      <alignment vertical="center"/>
    </xf>
    <xf numFmtId="0" fontId="12" fillId="0" borderId="15" xfId="1" applyFont="1" applyBorder="1" applyAlignment="1">
      <alignment vertical="center"/>
    </xf>
    <xf numFmtId="0" fontId="12" fillId="0" borderId="11" xfId="2" applyFont="1" applyBorder="1" applyAlignment="1">
      <alignment horizontal="right" vertical="center"/>
    </xf>
    <xf numFmtId="0" fontId="0" fillId="6" borderId="13" xfId="0" applyFill="1" applyBorder="1" applyAlignment="1">
      <alignment horizontal="center" vertical="center"/>
    </xf>
    <xf numFmtId="0" fontId="12" fillId="0" borderId="15" xfId="2" applyFont="1" applyBorder="1" applyAlignment="1">
      <alignment horizontal="right" vertical="center"/>
    </xf>
    <xf numFmtId="0" fontId="0" fillId="6" borderId="21" xfId="0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4" fillId="2" borderId="3" xfId="7" applyFont="1" applyFill="1" applyBorder="1" applyAlignment="1">
      <alignment horizontal="left" vertical="center" wrapText="1" readingOrder="1"/>
    </xf>
    <xf numFmtId="0" fontId="16" fillId="2" borderId="3" xfId="7" applyFont="1" applyFill="1" applyBorder="1" applyAlignment="1">
      <alignment horizontal="center" vertical="center" wrapText="1" readingOrder="1"/>
    </xf>
    <xf numFmtId="0" fontId="16" fillId="2" borderId="3" xfId="7" applyFont="1" applyFill="1" applyBorder="1" applyAlignment="1">
      <alignment horizontal="left" vertical="center" wrapText="1" readingOrder="1"/>
    </xf>
    <xf numFmtId="0" fontId="16" fillId="4" borderId="4" xfId="7" applyFont="1" applyFill="1" applyBorder="1" applyAlignment="1">
      <alignment horizontal="left" vertical="top" wrapText="1" readingOrder="1"/>
    </xf>
    <xf numFmtId="0" fontId="17" fillId="4" borderId="4" xfId="7" applyFont="1" applyFill="1" applyBorder="1" applyAlignment="1">
      <alignment horizontal="center" vertical="top" wrapText="1" readingOrder="1"/>
    </xf>
    <xf numFmtId="0" fontId="17" fillId="4" borderId="4" xfId="7" applyFont="1" applyFill="1" applyBorder="1" applyAlignment="1">
      <alignment horizontal="left" vertical="top" wrapText="1" readingOrder="1"/>
    </xf>
    <xf numFmtId="9" fontId="17" fillId="4" borderId="4" xfId="7" applyNumberFormat="1" applyFont="1" applyFill="1" applyBorder="1" applyAlignment="1">
      <alignment horizontal="center" vertical="top" wrapText="1" readingOrder="1"/>
    </xf>
    <xf numFmtId="0" fontId="11" fillId="5" borderId="5" xfId="7" applyFont="1" applyFill="1" applyBorder="1" applyAlignment="1">
      <alignment horizontal="left" vertical="center" wrapText="1"/>
    </xf>
    <xf numFmtId="0" fontId="11" fillId="5" borderId="5" xfId="7" applyFont="1" applyFill="1" applyBorder="1" applyAlignment="1">
      <alignment horizontal="center" vertical="center" wrapText="1" readingOrder="1"/>
    </xf>
    <xf numFmtId="0" fontId="11" fillId="5" borderId="5" xfId="7" applyFont="1" applyFill="1" applyBorder="1" applyAlignment="1">
      <alignment horizontal="center" vertical="center"/>
    </xf>
    <xf numFmtId="0" fontId="12" fillId="9" borderId="11" xfId="7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3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readingOrder="1"/>
    </xf>
    <xf numFmtId="0" fontId="0" fillId="0" borderId="1" xfId="0" applyFill="1" applyBorder="1" applyAlignment="1">
      <alignment horizontal="left" vertical="center" wrapText="1" readingOrder="1"/>
    </xf>
    <xf numFmtId="0" fontId="0" fillId="0" borderId="1" xfId="0" applyFill="1" applyBorder="1" applyAlignment="1">
      <alignment vertical="center" wrapText="1" readingOrder="1"/>
    </xf>
    <xf numFmtId="0" fontId="0" fillId="0" borderId="1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left" vertical="center" readingOrder="1"/>
    </xf>
    <xf numFmtId="0" fontId="0" fillId="0" borderId="1" xfId="0" applyFill="1" applyBorder="1"/>
    <xf numFmtId="0" fontId="21" fillId="0" borderId="11" xfId="1" applyFont="1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0" borderId="16" xfId="0" applyBorder="1"/>
    <xf numFmtId="0" fontId="27" fillId="0" borderId="0" xfId="0" applyFont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5" fillId="0" borderId="8" xfId="1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center" wrapText="1"/>
    </xf>
    <xf numFmtId="0" fontId="12" fillId="0" borderId="15" xfId="2" applyFont="1" applyBorder="1" applyAlignment="1">
      <alignment horizontal="right" vertical="center" wrapText="1"/>
    </xf>
    <xf numFmtId="0" fontId="12" fillId="0" borderId="11" xfId="2" applyFont="1" applyBorder="1" applyAlignment="1">
      <alignment horizontal="right" vertical="center"/>
    </xf>
    <xf numFmtId="0" fontId="12" fillId="0" borderId="1" xfId="2" applyFont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12" fillId="0" borderId="16" xfId="2" applyFont="1" applyBorder="1" applyAlignment="1">
      <alignment horizontal="right" vertical="center"/>
    </xf>
    <xf numFmtId="0" fontId="24" fillId="0" borderId="27" xfId="0" applyFont="1" applyBorder="1" applyAlignment="1">
      <alignment horizontal="left" vertical="center"/>
    </xf>
    <xf numFmtId="0" fontId="24" fillId="0" borderId="28" xfId="0" applyFont="1" applyBorder="1" applyAlignment="1">
      <alignment horizontal="left" vertical="center"/>
    </xf>
    <xf numFmtId="0" fontId="24" fillId="0" borderId="2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25" fillId="0" borderId="14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12" xfId="0" applyFont="1" applyBorder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21" fillId="3" borderId="30" xfId="1" applyFont="1" applyFill="1" applyBorder="1" applyAlignment="1">
      <alignment horizontal="left" vertical="center"/>
    </xf>
    <xf numFmtId="0" fontId="21" fillId="3" borderId="26" xfId="1" applyFont="1" applyFill="1" applyBorder="1" applyAlignment="1">
      <alignment horizontal="left" vertical="center"/>
    </xf>
    <xf numFmtId="0" fontId="21" fillId="3" borderId="18" xfId="1" applyFont="1" applyFill="1" applyBorder="1" applyAlignment="1">
      <alignment horizontal="left" vertical="center"/>
    </xf>
    <xf numFmtId="0" fontId="12" fillId="0" borderId="11" xfId="2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21" fillId="3" borderId="27" xfId="1" applyFont="1" applyFill="1" applyBorder="1" applyAlignment="1">
      <alignment horizontal="left" vertical="center"/>
    </xf>
    <xf numFmtId="0" fontId="21" fillId="3" borderId="28" xfId="1" applyFont="1" applyFill="1" applyBorder="1" applyAlignment="1">
      <alignment horizontal="left" vertical="center"/>
    </xf>
    <xf numFmtId="0" fontId="21" fillId="3" borderId="29" xfId="1" applyFont="1" applyFill="1" applyBorder="1" applyAlignment="1">
      <alignment horizontal="left" vertical="center"/>
    </xf>
    <xf numFmtId="0" fontId="28" fillId="5" borderId="27" xfId="7" applyFont="1" applyFill="1" applyBorder="1" applyAlignment="1">
      <alignment horizontal="left" vertical="center" wrapText="1" readingOrder="1"/>
    </xf>
    <xf numFmtId="0" fontId="28" fillId="5" borderId="28" xfId="7" applyFont="1" applyFill="1" applyBorder="1" applyAlignment="1">
      <alignment horizontal="left" vertical="center" wrapText="1" readingOrder="1"/>
    </xf>
    <xf numFmtId="0" fontId="28" fillId="5" borderId="29" xfId="7" applyFont="1" applyFill="1" applyBorder="1" applyAlignment="1">
      <alignment horizontal="left" vertical="center" wrapText="1" readingOrder="1"/>
    </xf>
    <xf numFmtId="0" fontId="21" fillId="3" borderId="31" xfId="7" applyFont="1" applyFill="1" applyBorder="1" applyAlignment="1">
      <alignment horizontal="left" vertical="center"/>
    </xf>
    <xf numFmtId="0" fontId="21" fillId="3" borderId="32" xfId="7" applyFont="1" applyFill="1" applyBorder="1" applyAlignment="1">
      <alignment horizontal="left" vertical="center"/>
    </xf>
    <xf numFmtId="0" fontId="21" fillId="3" borderId="33" xfId="7" applyFont="1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14" xfId="0" applyFill="1" applyBorder="1" applyAlignment="1">
      <alignment horizontal="left" vertical="center"/>
    </xf>
    <xf numFmtId="0" fontId="0" fillId="7" borderId="19" xfId="0" applyFill="1" applyBorder="1" applyAlignment="1">
      <alignment horizontal="left" vertical="center"/>
    </xf>
    <xf numFmtId="0" fontId="0" fillId="7" borderId="17" xfId="0" applyFill="1" applyBorder="1" applyAlignment="1">
      <alignment horizontal="left" vertical="center"/>
    </xf>
  </cellXfs>
  <cellStyles count="8">
    <cellStyle name="Normal" xfId="0" builtinId="0"/>
    <cellStyle name="Normal 2" xfId="3"/>
    <cellStyle name="Normal 3" xfId="1"/>
    <cellStyle name="Normal 3 2" xfId="4"/>
    <cellStyle name="Normal 3 3" xfId="5"/>
    <cellStyle name="Normal 3 4" xfId="6"/>
    <cellStyle name="Normal 3 4 2" xfId="7"/>
    <cellStyle name="Normal 4" xfId="2"/>
  </cellStyles>
  <dxfs count="4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rgb="FF9C0006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1028700</xdr:colOff>
      <xdr:row>0</xdr:row>
      <xdr:rowOff>85725</xdr:rowOff>
    </xdr:from>
    <xdr:to>
      <xdr:col>5</xdr:col>
      <xdr:colOff>642499</xdr:colOff>
      <xdr:row>0</xdr:row>
      <xdr:rowOff>542925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5350" y="85725"/>
          <a:ext cx="1271149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1000125</xdr:colOff>
      <xdr:row>0</xdr:row>
      <xdr:rowOff>66675</xdr:rowOff>
    </xdr:from>
    <xdr:to>
      <xdr:col>4</xdr:col>
      <xdr:colOff>2271274</xdr:colOff>
      <xdr:row>0</xdr:row>
      <xdr:rowOff>566897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96325" y="66675"/>
          <a:ext cx="1271149" cy="500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"/>
  <sheetViews>
    <sheetView workbookViewId="0">
      <selection activeCell="G25" sqref="G25"/>
    </sheetView>
  </sheetViews>
  <sheetFormatPr defaultRowHeight="15" x14ac:dyDescent="0.25"/>
  <cols>
    <col min="1" max="1" width="23.5703125" customWidth="1"/>
    <col min="2" max="2" width="54.7109375" customWidth="1"/>
    <col min="3" max="3" width="28" customWidth="1"/>
    <col min="4" max="4" width="24.140625" customWidth="1"/>
    <col min="5" max="5" width="24.85546875" customWidth="1"/>
    <col min="6" max="6" width="24.42578125" customWidth="1"/>
  </cols>
  <sheetData>
    <row r="1" spans="1:13" ht="50.25" customHeight="1" x14ac:dyDescent="0.25">
      <c r="A1" s="144" t="s">
        <v>0</v>
      </c>
      <c r="B1" s="145"/>
      <c r="C1" s="145"/>
      <c r="D1" s="145"/>
      <c r="E1" s="145"/>
      <c r="F1" s="146"/>
      <c r="G1" s="1"/>
      <c r="H1" s="1"/>
      <c r="I1" s="1"/>
      <c r="J1" s="1"/>
      <c r="K1" s="1"/>
      <c r="L1" s="1"/>
      <c r="M1" s="1"/>
    </row>
    <row r="2" spans="1:13" x14ac:dyDescent="0.25">
      <c r="A2" s="68"/>
      <c r="B2" s="56"/>
      <c r="C2" s="56"/>
      <c r="D2" s="56"/>
      <c r="E2" s="56"/>
      <c r="F2" s="69"/>
      <c r="G2" s="56"/>
      <c r="H2" s="56"/>
      <c r="I2" s="56"/>
      <c r="J2" s="56"/>
      <c r="K2" s="56"/>
      <c r="L2" s="56"/>
      <c r="M2" s="56"/>
    </row>
    <row r="3" spans="1:13" x14ac:dyDescent="0.25">
      <c r="A3" s="68"/>
      <c r="B3" s="56"/>
      <c r="C3" s="56"/>
      <c r="D3" s="56"/>
      <c r="E3" s="56"/>
      <c r="F3" s="69"/>
      <c r="G3" s="56"/>
      <c r="H3" s="56"/>
      <c r="I3" s="56"/>
      <c r="J3" s="56"/>
      <c r="K3" s="56"/>
      <c r="L3" s="56"/>
      <c r="M3" s="56"/>
    </row>
    <row r="4" spans="1:13" ht="21" x14ac:dyDescent="0.25">
      <c r="A4" s="77" t="s">
        <v>1</v>
      </c>
      <c r="B4" s="67" t="s">
        <v>2</v>
      </c>
      <c r="C4" s="67"/>
      <c r="D4" s="67"/>
      <c r="E4" s="67"/>
      <c r="F4" s="78"/>
      <c r="G4" s="67"/>
      <c r="H4" s="67"/>
      <c r="I4" s="67"/>
      <c r="J4" s="67"/>
      <c r="K4" s="67"/>
      <c r="L4" s="67"/>
      <c r="M4" s="67"/>
    </row>
    <row r="5" spans="1:13" x14ac:dyDescent="0.25">
      <c r="A5" s="147" t="s">
        <v>3</v>
      </c>
      <c r="B5" s="148"/>
      <c r="C5" s="148"/>
      <c r="D5" s="148"/>
      <c r="E5" s="148"/>
      <c r="F5" s="149"/>
      <c r="G5" s="66"/>
      <c r="H5" s="66"/>
      <c r="I5" s="66"/>
      <c r="J5" s="66"/>
      <c r="K5" s="66"/>
      <c r="L5" s="66"/>
      <c r="M5" s="66"/>
    </row>
    <row r="6" spans="1:13" x14ac:dyDescent="0.25">
      <c r="A6" s="70"/>
      <c r="F6" s="71"/>
    </row>
    <row r="7" spans="1:13" x14ac:dyDescent="0.25">
      <c r="A7" s="70"/>
      <c r="F7" s="71"/>
    </row>
    <row r="8" spans="1:13" ht="21" x14ac:dyDescent="0.25">
      <c r="A8" s="77" t="s">
        <v>4</v>
      </c>
      <c r="B8" s="67" t="s">
        <v>5</v>
      </c>
      <c r="C8" s="67"/>
      <c r="D8" s="67"/>
      <c r="E8" s="67"/>
      <c r="F8" s="78"/>
      <c r="G8" s="67"/>
      <c r="H8" s="67"/>
      <c r="I8" s="67"/>
      <c r="J8" s="67"/>
      <c r="K8" s="67"/>
      <c r="L8" s="67"/>
      <c r="M8" s="67"/>
    </row>
    <row r="9" spans="1:13" x14ac:dyDescent="0.25">
      <c r="A9" s="70"/>
      <c r="F9" s="71"/>
    </row>
    <row r="10" spans="1:13" ht="15.75" thickBot="1" x14ac:dyDescent="0.3">
      <c r="A10" s="70"/>
      <c r="F10" s="71"/>
    </row>
    <row r="11" spans="1:13" ht="21" x14ac:dyDescent="0.25">
      <c r="A11" s="141" t="s">
        <v>6</v>
      </c>
      <c r="B11" s="142"/>
      <c r="C11" s="142"/>
      <c r="D11" s="142"/>
      <c r="E11" s="142"/>
      <c r="F11" s="143"/>
    </row>
    <row r="12" spans="1:13" x14ac:dyDescent="0.25">
      <c r="A12" s="57" t="s">
        <v>7</v>
      </c>
      <c r="B12" s="58" t="s">
        <v>8</v>
      </c>
      <c r="C12" s="58" t="s">
        <v>9</v>
      </c>
      <c r="D12" s="59" t="s">
        <v>10</v>
      </c>
      <c r="E12" s="59" t="s">
        <v>11</v>
      </c>
      <c r="F12" s="60" t="s">
        <v>12</v>
      </c>
    </row>
    <row r="13" spans="1:13" ht="30" x14ac:dyDescent="0.25">
      <c r="A13" s="65" t="s">
        <v>13</v>
      </c>
      <c r="B13" s="61" t="s">
        <v>151</v>
      </c>
      <c r="C13" s="62" t="s">
        <v>14</v>
      </c>
      <c r="D13" s="63"/>
      <c r="E13" s="63"/>
      <c r="F13" s="64"/>
    </row>
    <row r="14" spans="1:13" ht="15.75" thickBot="1" x14ac:dyDescent="0.3">
      <c r="A14" s="72"/>
      <c r="B14" s="73"/>
      <c r="C14" s="73"/>
      <c r="D14" s="74"/>
      <c r="E14" s="74"/>
      <c r="F14" s="75"/>
    </row>
  </sheetData>
  <mergeCells count="3">
    <mergeCell ref="A11:F11"/>
    <mergeCell ref="A1:F1"/>
    <mergeCell ref="A5:F5"/>
  </mergeCells>
  <dataValidations count="1">
    <dataValidation type="list" allowBlank="1" showInputMessage="1" showErrorMessage="1" sqref="B4">
      <formula1>"Draft,Reviewed,Approved"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Q26"/>
  <sheetViews>
    <sheetView topLeftCell="A10" workbookViewId="0">
      <selection activeCell="F3" sqref="F3:O7"/>
    </sheetView>
  </sheetViews>
  <sheetFormatPr defaultRowHeight="15" x14ac:dyDescent="0.25"/>
  <cols>
    <col min="1" max="1" width="31.7109375" customWidth="1"/>
    <col min="2" max="2" width="28.28515625" customWidth="1"/>
    <col min="3" max="3" width="27.5703125" customWidth="1"/>
    <col min="4" max="4" width="27.85546875" customWidth="1"/>
    <col min="5" max="5" width="48.7109375" customWidth="1"/>
  </cols>
  <sheetData>
    <row r="1" spans="1:17" ht="49.5" customHeight="1" x14ac:dyDescent="0.25">
      <c r="A1" s="155" t="s">
        <v>15</v>
      </c>
      <c r="B1" s="155"/>
      <c r="C1" s="155"/>
      <c r="D1" s="155"/>
      <c r="E1" s="155"/>
      <c r="F1" s="1"/>
      <c r="G1" s="1"/>
      <c r="H1" s="1"/>
      <c r="I1" s="1"/>
      <c r="J1" s="1"/>
      <c r="K1" s="1"/>
      <c r="N1" s="80"/>
      <c r="O1" s="80"/>
      <c r="P1" s="80"/>
      <c r="Q1" s="80"/>
    </row>
    <row r="2" spans="1:17" ht="15" customHeight="1" thickBot="1" x14ac:dyDescent="0.3">
      <c r="A2" s="76"/>
      <c r="B2" s="56"/>
      <c r="C2" s="56"/>
      <c r="D2" s="56"/>
      <c r="E2" s="56"/>
      <c r="F2" s="56"/>
      <c r="G2" s="56"/>
      <c r="H2" s="56"/>
      <c r="I2" s="56"/>
      <c r="J2" s="56"/>
      <c r="K2" s="56"/>
      <c r="M2" s="79"/>
      <c r="N2" s="80"/>
      <c r="O2" s="80"/>
      <c r="P2" s="80"/>
      <c r="Q2" s="80"/>
    </row>
    <row r="3" spans="1:17" ht="30" customHeight="1" x14ac:dyDescent="0.25">
      <c r="A3" s="151" t="s">
        <v>16</v>
      </c>
      <c r="B3" s="152"/>
      <c r="C3" s="153"/>
      <c r="D3" s="56"/>
      <c r="F3" s="150" t="s">
        <v>149</v>
      </c>
      <c r="G3" s="150"/>
      <c r="H3" s="150"/>
      <c r="I3" s="150"/>
      <c r="J3" s="150"/>
      <c r="K3" s="150"/>
      <c r="L3" s="150"/>
      <c r="M3" s="150"/>
      <c r="N3" s="150"/>
      <c r="O3" s="150"/>
      <c r="P3" s="80"/>
      <c r="Q3" s="80"/>
    </row>
    <row r="4" spans="1:17" ht="30" customHeight="1" x14ac:dyDescent="0.25">
      <c r="A4" s="83" t="s">
        <v>17</v>
      </c>
      <c r="B4" s="81" t="s">
        <v>18</v>
      </c>
      <c r="C4" s="84" t="s">
        <v>12</v>
      </c>
      <c r="D4" s="56"/>
      <c r="E4" s="129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80"/>
      <c r="Q4" s="80"/>
    </row>
    <row r="5" spans="1:17" ht="30" customHeight="1" x14ac:dyDescent="0.25">
      <c r="A5" s="85" t="s">
        <v>9</v>
      </c>
      <c r="B5" s="82"/>
      <c r="C5" s="93"/>
      <c r="D5" s="56"/>
      <c r="E5" s="129"/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80"/>
      <c r="Q5" s="80"/>
    </row>
    <row r="6" spans="1:17" ht="30" customHeight="1" x14ac:dyDescent="0.25">
      <c r="A6" s="86" t="s">
        <v>10</v>
      </c>
      <c r="B6" s="82"/>
      <c r="C6" s="97"/>
      <c r="D6" s="56"/>
      <c r="E6" s="129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80"/>
      <c r="Q6" s="80"/>
    </row>
    <row r="7" spans="1:17" ht="30" customHeight="1" thickBot="1" x14ac:dyDescent="0.3">
      <c r="A7" s="87" t="s">
        <v>11</v>
      </c>
      <c r="B7" s="95"/>
      <c r="C7" s="94"/>
      <c r="D7" s="56"/>
      <c r="E7" s="129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80"/>
      <c r="Q7" s="80"/>
    </row>
    <row r="8" spans="1:17" ht="30" customHeight="1" thickBot="1" x14ac:dyDescent="0.3">
      <c r="A8" s="76"/>
      <c r="B8" s="56"/>
      <c r="C8" s="56"/>
      <c r="D8" s="6"/>
    </row>
    <row r="9" spans="1:17" ht="30" customHeight="1" x14ac:dyDescent="0.25">
      <c r="A9" s="151" t="s">
        <v>19</v>
      </c>
      <c r="B9" s="152"/>
      <c r="C9" s="152"/>
      <c r="D9" s="153"/>
    </row>
    <row r="10" spans="1:17" ht="30" customHeight="1" x14ac:dyDescent="0.25">
      <c r="A10" s="136" t="s">
        <v>136</v>
      </c>
      <c r="B10" s="138"/>
      <c r="C10" s="137" t="s">
        <v>25</v>
      </c>
      <c r="D10" s="89"/>
    </row>
    <row r="11" spans="1:17" ht="30" customHeight="1" x14ac:dyDescent="0.25">
      <c r="A11" s="136" t="s">
        <v>20</v>
      </c>
      <c r="B11" s="138"/>
      <c r="C11" s="137" t="s">
        <v>24</v>
      </c>
      <c r="D11" s="89"/>
    </row>
    <row r="12" spans="1:17" ht="30" customHeight="1" x14ac:dyDescent="0.25">
      <c r="A12" s="136" t="s">
        <v>21</v>
      </c>
      <c r="B12" s="138"/>
      <c r="C12" s="137" t="s">
        <v>137</v>
      </c>
      <c r="D12" s="89"/>
    </row>
    <row r="13" spans="1:17" ht="30" customHeight="1" x14ac:dyDescent="0.25">
      <c r="A13" s="136" t="s">
        <v>22</v>
      </c>
      <c r="B13" s="138"/>
      <c r="C13" s="137" t="s">
        <v>26</v>
      </c>
      <c r="D13" s="89"/>
    </row>
    <row r="14" spans="1:17" ht="30" customHeight="1" thickBot="1" x14ac:dyDescent="0.3">
      <c r="A14" s="90" t="s">
        <v>23</v>
      </c>
      <c r="B14" s="139"/>
      <c r="C14" s="140" t="s">
        <v>27</v>
      </c>
      <c r="D14" s="91"/>
    </row>
    <row r="15" spans="1:17" ht="30" customHeight="1" thickBot="1" x14ac:dyDescent="0.3">
      <c r="A15" s="1"/>
      <c r="B15" s="1"/>
    </row>
    <row r="16" spans="1:17" ht="30" customHeight="1" x14ac:dyDescent="0.25">
      <c r="A16" s="156" t="s">
        <v>28</v>
      </c>
      <c r="B16" s="157"/>
      <c r="C16" s="157"/>
      <c r="D16" s="157"/>
      <c r="E16" s="158"/>
    </row>
    <row r="17" spans="1:5" ht="30" customHeight="1" x14ac:dyDescent="0.25">
      <c r="A17" s="86"/>
      <c r="B17" s="46" t="s">
        <v>29</v>
      </c>
      <c r="C17" s="46" t="s">
        <v>30</v>
      </c>
      <c r="D17" s="46" t="s">
        <v>31</v>
      </c>
      <c r="E17" s="92" t="s">
        <v>32</v>
      </c>
    </row>
    <row r="18" spans="1:5" ht="30" customHeight="1" x14ac:dyDescent="0.25">
      <c r="A18" s="88" t="str">
        <f ca="1">AutoTest!A2</f>
        <v>AutoTest</v>
      </c>
      <c r="B18" s="16">
        <f>AutoTest!D2*AutoTest!E2</f>
        <v>0</v>
      </c>
      <c r="C18" s="54" t="str">
        <f>IF(B18=0," ",AutoTest!F2)</f>
        <v xml:space="preserve"> </v>
      </c>
      <c r="D18" s="54" t="str">
        <f>IF(B18=0, " ",AutoTest!G2)</f>
        <v xml:space="preserve"> </v>
      </c>
      <c r="E18" s="92"/>
    </row>
    <row r="19" spans="1:5" ht="30" customHeight="1" x14ac:dyDescent="0.25">
      <c r="A19" s="88" t="str">
        <f ca="1">'Manual Test'!A2</f>
        <v>Manual Test</v>
      </c>
      <c r="B19" s="16">
        <f>'Manual Test'!G2*'Manual Test'!F2</f>
        <v>0</v>
      </c>
      <c r="C19" s="54" t="str">
        <f>IF(B19=0," ",'Manual Test'!H2)</f>
        <v xml:space="preserve"> </v>
      </c>
      <c r="D19" s="54" t="str">
        <f>IF(B19=0, " ",'Manual Test'!I2)</f>
        <v xml:space="preserve"> </v>
      </c>
      <c r="E19" s="93"/>
    </row>
    <row r="20" spans="1:5" ht="30" customHeight="1" x14ac:dyDescent="0.25">
      <c r="A20" s="88" t="s">
        <v>33</v>
      </c>
      <c r="B20" s="96" t="str">
        <f>IF('Power State'!D2=0,"Not Support",'Power State'!C2*'Power State'!D2)</f>
        <v>Not Support</v>
      </c>
      <c r="C20" s="54" t="str">
        <f>IF(B20="Not Support"," ",'Power State'!E2)</f>
        <v xml:space="preserve"> </v>
      </c>
      <c r="D20" s="54" t="str">
        <f>IF(B20="Not Support"," ",'Power State'!F2)</f>
        <v xml:space="preserve"> </v>
      </c>
      <c r="E20" s="93"/>
    </row>
    <row r="21" spans="1:5" ht="30" customHeight="1" thickBot="1" x14ac:dyDescent="0.3">
      <c r="A21" s="49"/>
      <c r="B21" s="47"/>
      <c r="C21" s="48"/>
      <c r="D21" s="48"/>
      <c r="E21" s="47"/>
    </row>
    <row r="22" spans="1:5" ht="30" customHeight="1" x14ac:dyDescent="0.25">
      <c r="A22" s="151" t="s">
        <v>34</v>
      </c>
      <c r="B22" s="152"/>
      <c r="C22" s="152"/>
      <c r="D22" s="152"/>
      <c r="E22" s="153"/>
    </row>
    <row r="23" spans="1:5" ht="30" customHeight="1" x14ac:dyDescent="0.25">
      <c r="A23" s="126"/>
      <c r="B23" s="46" t="s">
        <v>133</v>
      </c>
      <c r="C23" s="46" t="s">
        <v>48</v>
      </c>
      <c r="D23" s="46" t="s">
        <v>134</v>
      </c>
      <c r="E23" s="92" t="s">
        <v>32</v>
      </c>
    </row>
    <row r="24" spans="1:5" ht="45" x14ac:dyDescent="0.25">
      <c r="A24" s="154" t="s">
        <v>35</v>
      </c>
      <c r="B24" s="98" t="s">
        <v>36</v>
      </c>
      <c r="C24" s="16"/>
      <c r="D24" s="16"/>
      <c r="E24" s="127" t="s">
        <v>135</v>
      </c>
    </row>
    <row r="25" spans="1:5" ht="45" x14ac:dyDescent="0.25">
      <c r="A25" s="154"/>
      <c r="B25" s="98" t="s">
        <v>37</v>
      </c>
      <c r="C25" s="16"/>
      <c r="D25" s="16"/>
      <c r="E25" s="127" t="s">
        <v>135</v>
      </c>
    </row>
    <row r="26" spans="1:5" ht="30" customHeight="1" thickBot="1" x14ac:dyDescent="0.3">
      <c r="A26" s="135"/>
      <c r="B26" s="99" t="s">
        <v>38</v>
      </c>
      <c r="C26" s="29"/>
      <c r="D26" s="128"/>
      <c r="E26" s="30"/>
    </row>
  </sheetData>
  <mergeCells count="7">
    <mergeCell ref="F3:O7"/>
    <mergeCell ref="A9:D9"/>
    <mergeCell ref="A24:A25"/>
    <mergeCell ref="A1:E1"/>
    <mergeCell ref="A16:E16"/>
    <mergeCell ref="A3:C3"/>
    <mergeCell ref="A22:E22"/>
  </mergeCells>
  <conditionalFormatting sqref="E19:E21">
    <cfRule type="containsText" dxfId="45" priority="37" operator="containsText" text="FAIL">
      <formula>NOT(ISERROR(SEARCH("FAIL",E19)))</formula>
    </cfRule>
    <cfRule type="containsText" dxfId="44" priority="38" operator="containsText" text="PASS">
      <formula>NOT(ISERROR(SEARCH("PASS",E19)))</formula>
    </cfRule>
  </conditionalFormatting>
  <conditionalFormatting sqref="D21">
    <cfRule type="cellIs" dxfId="43" priority="34" operator="greaterThan">
      <formula>0.07</formula>
    </cfRule>
    <cfRule type="cellIs" dxfId="42" priority="36" operator="greaterThan">
      <formula>0</formula>
    </cfRule>
  </conditionalFormatting>
  <conditionalFormatting sqref="C21:D21">
    <cfRule type="cellIs" dxfId="41" priority="35" operator="equal">
      <formula>1</formula>
    </cfRule>
  </conditionalFormatting>
  <conditionalFormatting sqref="C21">
    <cfRule type="cellIs" dxfId="40" priority="33" operator="lessThan">
      <formula>1</formula>
    </cfRule>
  </conditionalFormatting>
  <conditionalFormatting sqref="C21">
    <cfRule type="cellIs" dxfId="39" priority="32" operator="equal">
      <formula>0</formula>
    </cfRule>
  </conditionalFormatting>
  <conditionalFormatting sqref="D20 C18:C20">
    <cfRule type="cellIs" dxfId="38" priority="21" operator="equal">
      <formula>1</formula>
    </cfRule>
    <cfRule type="containsText" dxfId="37" priority="22" operator="containsText" text="100%">
      <formula>NOT(ISERROR(SEARCH("100%",C18)))</formula>
    </cfRule>
  </conditionalFormatting>
  <conditionalFormatting sqref="B24:C26">
    <cfRule type="containsText" dxfId="36" priority="19" operator="containsText" text="PASS">
      <formula>NOT(ISERROR(SEARCH("PASS",B24)))</formula>
    </cfRule>
    <cfRule type="containsText" dxfId="35" priority="20" operator="containsText" text="FAIL">
      <formula>NOT(ISERROR(SEARCH("FAIL",B24)))</formula>
    </cfRule>
  </conditionalFormatting>
  <conditionalFormatting sqref="B20">
    <cfRule type="containsText" dxfId="34" priority="12" operator="containsText" text="Not">
      <formula>NOT(ISERROR(SEARCH("Not",B20)))</formula>
    </cfRule>
  </conditionalFormatting>
  <conditionalFormatting sqref="D24:D25">
    <cfRule type="containsText" dxfId="33" priority="5" operator="containsText" text="PASS">
      <formula>NOT(ISERROR(SEARCH("PASS",D24)))</formula>
    </cfRule>
    <cfRule type="containsText" dxfId="32" priority="6" operator="containsText" text="FAIL">
      <formula>NOT(ISERROR(SEARCH("FAIL",D24)))</formula>
    </cfRule>
  </conditionalFormatting>
  <dataValidations count="1">
    <dataValidation type="list" allowBlank="1" showInputMessage="1" showErrorMessage="1" sqref="C24:C26">
      <formula1>"PASS,N/A,Not Executed,FAIL"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4"/>
  <sheetViews>
    <sheetView workbookViewId="0">
      <pane ySplit="1" topLeftCell="A2" activePane="bottomLeft" state="frozen"/>
      <selection pane="bottomLeft" activeCell="E27" sqref="E27"/>
    </sheetView>
  </sheetViews>
  <sheetFormatPr defaultRowHeight="20.100000000000001" customHeight="1" x14ac:dyDescent="0.25"/>
  <cols>
    <col min="1" max="5" width="24.7109375" customWidth="1"/>
    <col min="6" max="6" width="23.28515625" customWidth="1"/>
  </cols>
  <sheetData>
    <row r="1" spans="1:6" ht="30" customHeight="1" thickBot="1" x14ac:dyDescent="0.3">
      <c r="A1" s="162" t="s">
        <v>150</v>
      </c>
      <c r="B1" s="163"/>
      <c r="C1" s="163"/>
      <c r="D1" s="163"/>
      <c r="E1" s="163"/>
      <c r="F1" s="164"/>
    </row>
    <row r="2" spans="1:6" ht="20.100000000000001" customHeight="1" thickBot="1" x14ac:dyDescent="0.3"/>
    <row r="3" spans="1:6" ht="20.100000000000001" customHeight="1" x14ac:dyDescent="0.25">
      <c r="A3" s="159" t="s">
        <v>127</v>
      </c>
      <c r="B3" s="160"/>
      <c r="C3" s="160"/>
      <c r="D3" s="160"/>
      <c r="E3" s="161"/>
    </row>
    <row r="4" spans="1:6" ht="20.100000000000001" customHeight="1" x14ac:dyDescent="0.25">
      <c r="A4" s="110" t="s">
        <v>126</v>
      </c>
      <c r="B4" s="111" t="s">
        <v>118</v>
      </c>
      <c r="C4" s="111" t="s">
        <v>119</v>
      </c>
      <c r="D4" s="111" t="s">
        <v>120</v>
      </c>
      <c r="E4" s="112" t="s">
        <v>121</v>
      </c>
    </row>
    <row r="5" spans="1:6" ht="20.100000000000001" customHeight="1" x14ac:dyDescent="0.25">
      <c r="A5" s="113">
        <v>25</v>
      </c>
      <c r="B5" s="16">
        <f>1000/A5*0%</f>
        <v>0</v>
      </c>
      <c r="C5" s="16">
        <f>1000/A5*180%</f>
        <v>72</v>
      </c>
      <c r="D5" s="16">
        <f>1000/A5*80%</f>
        <v>32</v>
      </c>
      <c r="E5" s="93">
        <f>1000/A5*120%</f>
        <v>48</v>
      </c>
    </row>
    <row r="6" spans="1:6" ht="20.100000000000001" customHeight="1" x14ac:dyDescent="0.25">
      <c r="A6" s="113">
        <v>50</v>
      </c>
      <c r="B6" s="16">
        <f t="shared" ref="B6:B7" si="0">1000/A6*0%</f>
        <v>0</v>
      </c>
      <c r="C6" s="16">
        <f t="shared" ref="C6:C7" si="1">1000/A6*180%</f>
        <v>36</v>
      </c>
      <c r="D6" s="16">
        <f t="shared" ref="D6:D7" si="2">1000/A6*80%</f>
        <v>16</v>
      </c>
      <c r="E6" s="93">
        <f t="shared" ref="E6:E7" si="3">1000/A6*120%</f>
        <v>24</v>
      </c>
    </row>
    <row r="7" spans="1:6" ht="20.100000000000001" customHeight="1" thickBot="1" x14ac:dyDescent="0.3">
      <c r="A7" s="114">
        <v>100</v>
      </c>
      <c r="B7" s="29">
        <f t="shared" si="0"/>
        <v>0</v>
      </c>
      <c r="C7" s="29">
        <f t="shared" si="1"/>
        <v>18</v>
      </c>
      <c r="D7" s="29">
        <f t="shared" si="2"/>
        <v>8</v>
      </c>
      <c r="E7" s="94">
        <f t="shared" si="3"/>
        <v>12</v>
      </c>
    </row>
    <row r="9" spans="1:6" ht="20.100000000000001" customHeight="1" thickBot="1" x14ac:dyDescent="0.3"/>
    <row r="10" spans="1:6" ht="20.100000000000001" customHeight="1" x14ac:dyDescent="0.25">
      <c r="A10" s="159" t="s">
        <v>138</v>
      </c>
      <c r="B10" s="160"/>
      <c r="C10" s="160"/>
      <c r="D10" s="161"/>
    </row>
    <row r="11" spans="1:6" ht="20.100000000000001" customHeight="1" x14ac:dyDescent="0.25">
      <c r="A11" s="110" t="s">
        <v>122</v>
      </c>
      <c r="B11" s="111" t="s">
        <v>139</v>
      </c>
      <c r="C11" s="111" t="s">
        <v>140</v>
      </c>
      <c r="D11" s="112" t="s">
        <v>141</v>
      </c>
    </row>
    <row r="12" spans="1:6" ht="20.100000000000001" customHeight="1" x14ac:dyDescent="0.25">
      <c r="A12" s="115" t="s">
        <v>123</v>
      </c>
      <c r="B12" s="16">
        <v>-100</v>
      </c>
      <c r="C12" s="16">
        <v>100</v>
      </c>
      <c r="D12" s="93">
        <v>1</v>
      </c>
    </row>
    <row r="13" spans="1:6" ht="20.100000000000001" customHeight="1" x14ac:dyDescent="0.25">
      <c r="A13" s="115" t="s">
        <v>124</v>
      </c>
      <c r="B13" s="16">
        <v>-100</v>
      </c>
      <c r="C13" s="16">
        <v>100</v>
      </c>
      <c r="D13" s="93">
        <v>1</v>
      </c>
    </row>
    <row r="14" spans="1:6" ht="20.100000000000001" customHeight="1" thickBot="1" x14ac:dyDescent="0.3">
      <c r="A14" s="116" t="s">
        <v>125</v>
      </c>
      <c r="B14" s="29">
        <v>-200</v>
      </c>
      <c r="C14" s="29">
        <v>200</v>
      </c>
      <c r="D14" s="94">
        <v>1.4</v>
      </c>
    </row>
  </sheetData>
  <mergeCells count="3">
    <mergeCell ref="A10:D10"/>
    <mergeCell ref="A3:E3"/>
    <mergeCell ref="A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12"/>
  <sheetViews>
    <sheetView tabSelected="1" workbookViewId="0">
      <pane ySplit="3" topLeftCell="A4" activePane="bottomLeft" state="frozen"/>
      <selection pane="bottomLeft" activeCell="D21" sqref="D21"/>
    </sheetView>
  </sheetViews>
  <sheetFormatPr defaultRowHeight="15" x14ac:dyDescent="0.25"/>
  <cols>
    <col min="1" max="1" width="15.85546875" customWidth="1"/>
    <col min="2" max="2" width="13" customWidth="1"/>
    <col min="3" max="3" width="25.7109375" customWidth="1"/>
    <col min="4" max="4" width="37" customWidth="1"/>
    <col min="5" max="5" width="79.140625" customWidth="1"/>
    <col min="6" max="7" width="24.140625" customWidth="1"/>
  </cols>
  <sheetData>
    <row r="1" spans="1:7" ht="30.75" thickBot="1" x14ac:dyDescent="0.3">
      <c r="A1" s="100" t="s">
        <v>39</v>
      </c>
      <c r="B1" s="101"/>
      <c r="C1" s="102"/>
      <c r="D1" s="101"/>
      <c r="E1" s="101" t="s">
        <v>40</v>
      </c>
      <c r="F1" s="101" t="s">
        <v>41</v>
      </c>
      <c r="G1" s="101" t="s">
        <v>42</v>
      </c>
    </row>
    <row r="2" spans="1:7" ht="16.5" thickTop="1" thickBot="1" x14ac:dyDescent="0.3">
      <c r="A2" s="103" t="str">
        <f ca="1">MID(CELL("filename",A1),FIND("]",CELL("filename",A1))+1,256)</f>
        <v>AutoTest</v>
      </c>
      <c r="B2" s="104"/>
      <c r="C2" s="105"/>
      <c r="D2" s="104">
        <f>COUNTA(A4:A112)</f>
        <v>9</v>
      </c>
      <c r="E2" s="106">
        <f>(COUNTA(F4:F136)-COUNTIF(F4:F136,"N/A"))/D2</f>
        <v>0</v>
      </c>
      <c r="F2" s="106" t="str">
        <f>IF(E2=0,"0%",COUNTIF(F4:F136,"Pass")/(COUNTA(F4:F136)-(COUNTIF(F4:F136,"N/A"))))</f>
        <v>0%</v>
      </c>
      <c r="G2" s="106">
        <f>IF(E2=0,0,1-F2)</f>
        <v>0</v>
      </c>
    </row>
    <row r="3" spans="1:7" x14ac:dyDescent="0.25">
      <c r="A3" s="107" t="s">
        <v>43</v>
      </c>
      <c r="B3" s="108" t="s">
        <v>44</v>
      </c>
      <c r="C3" s="108" t="s">
        <v>45</v>
      </c>
      <c r="D3" s="108" t="s">
        <v>46</v>
      </c>
      <c r="E3" s="109" t="s">
        <v>111</v>
      </c>
      <c r="F3" s="109" t="s">
        <v>48</v>
      </c>
      <c r="G3" s="109" t="s">
        <v>32</v>
      </c>
    </row>
    <row r="4" spans="1:7" s="123" customFormat="1" ht="32.1" customHeight="1" x14ac:dyDescent="0.25">
      <c r="A4" s="117" t="s">
        <v>152</v>
      </c>
      <c r="B4" s="118" t="s">
        <v>65</v>
      </c>
      <c r="C4" s="119" t="s">
        <v>112</v>
      </c>
      <c r="D4" s="120" t="s">
        <v>50</v>
      </c>
      <c r="E4" s="121" t="s">
        <v>128</v>
      </c>
      <c r="F4" s="122"/>
      <c r="G4" s="117"/>
    </row>
    <row r="5" spans="1:7" s="123" customFormat="1" ht="32.1" customHeight="1" x14ac:dyDescent="0.25">
      <c r="A5" s="117" t="s">
        <v>153</v>
      </c>
      <c r="B5" s="118" t="s">
        <v>65</v>
      </c>
      <c r="C5" s="119" t="s">
        <v>112</v>
      </c>
      <c r="D5" s="120" t="s">
        <v>49</v>
      </c>
      <c r="E5" s="121" t="s">
        <v>143</v>
      </c>
      <c r="F5" s="122"/>
      <c r="G5" s="117"/>
    </row>
    <row r="6" spans="1:7" s="123" customFormat="1" ht="32.1" customHeight="1" x14ac:dyDescent="0.25">
      <c r="A6" s="117" t="s">
        <v>154</v>
      </c>
      <c r="B6" s="118" t="s">
        <v>65</v>
      </c>
      <c r="C6" s="124" t="s">
        <v>51</v>
      </c>
      <c r="D6" s="120" t="s">
        <v>113</v>
      </c>
      <c r="E6" s="121" t="s">
        <v>129</v>
      </c>
      <c r="F6" s="122"/>
      <c r="G6" s="117"/>
    </row>
    <row r="7" spans="1:7" s="123" customFormat="1" ht="32.1" customHeight="1" x14ac:dyDescent="0.25">
      <c r="A7" s="117" t="s">
        <v>155</v>
      </c>
      <c r="B7" s="118" t="s">
        <v>65</v>
      </c>
      <c r="C7" s="124" t="s">
        <v>51</v>
      </c>
      <c r="D7" s="120" t="s">
        <v>114</v>
      </c>
      <c r="E7" s="121" t="s">
        <v>130</v>
      </c>
      <c r="F7" s="122"/>
      <c r="G7" s="117"/>
    </row>
    <row r="8" spans="1:7" s="123" customFormat="1" ht="32.1" customHeight="1" x14ac:dyDescent="0.25">
      <c r="A8" s="117" t="s">
        <v>156</v>
      </c>
      <c r="B8" s="118" t="s">
        <v>65</v>
      </c>
      <c r="C8" s="124" t="s">
        <v>51</v>
      </c>
      <c r="D8" s="120" t="s">
        <v>115</v>
      </c>
      <c r="E8" s="121" t="s">
        <v>131</v>
      </c>
      <c r="F8" s="122"/>
      <c r="G8" s="117"/>
    </row>
    <row r="9" spans="1:7" s="123" customFormat="1" ht="32.1" customHeight="1" x14ac:dyDescent="0.25">
      <c r="A9" s="117" t="s">
        <v>157</v>
      </c>
      <c r="B9" s="118" t="s">
        <v>65</v>
      </c>
      <c r="C9" s="124" t="s">
        <v>51</v>
      </c>
      <c r="D9" s="120" t="s">
        <v>116</v>
      </c>
      <c r="E9" s="121" t="s">
        <v>132</v>
      </c>
      <c r="F9" s="122"/>
      <c r="G9" s="117"/>
    </row>
    <row r="10" spans="1:7" ht="32.1" customHeight="1" x14ac:dyDescent="0.25">
      <c r="A10" s="117" t="s">
        <v>158</v>
      </c>
      <c r="B10" s="118" t="s">
        <v>65</v>
      </c>
      <c r="C10" s="124" t="s">
        <v>51</v>
      </c>
      <c r="D10" s="120" t="s">
        <v>142</v>
      </c>
      <c r="E10" s="121" t="s">
        <v>148</v>
      </c>
      <c r="F10" s="122"/>
      <c r="G10" s="117"/>
    </row>
    <row r="11" spans="1:7" ht="32.1" customHeight="1" x14ac:dyDescent="0.25">
      <c r="A11" s="117" t="s">
        <v>159</v>
      </c>
      <c r="B11" s="118" t="s">
        <v>65</v>
      </c>
      <c r="C11" s="124" t="s">
        <v>117</v>
      </c>
      <c r="D11" s="119" t="s">
        <v>144</v>
      </c>
      <c r="E11" s="121" t="s">
        <v>145</v>
      </c>
      <c r="F11" s="122"/>
      <c r="G11" s="117"/>
    </row>
    <row r="12" spans="1:7" ht="32.1" customHeight="1" x14ac:dyDescent="0.25">
      <c r="A12" s="117" t="s">
        <v>160</v>
      </c>
      <c r="B12" s="118" t="s">
        <v>65</v>
      </c>
      <c r="C12" s="124" t="s">
        <v>117</v>
      </c>
      <c r="D12" s="119" t="s">
        <v>146</v>
      </c>
      <c r="E12" s="121" t="s">
        <v>147</v>
      </c>
      <c r="F12" s="122"/>
      <c r="G12" s="117"/>
    </row>
  </sheetData>
  <autoFilter ref="A3:G3"/>
  <conditionalFormatting sqref="G2">
    <cfRule type="cellIs" dxfId="31" priority="5" operator="greaterThan">
      <formula>0.33</formula>
    </cfRule>
  </conditionalFormatting>
  <conditionalFormatting sqref="F4:F12">
    <cfRule type="containsText" dxfId="30" priority="99" operator="containsText" text="PASS">
      <formula>NOT(ISERROR(SEARCH("PASS",#REF!)))</formula>
    </cfRule>
    <cfRule type="containsText" dxfId="29" priority="101" operator="containsText" text="FAIL">
      <formula>NOT(ISERROR(SEARCH("FAIL",#REF!)))</formula>
    </cfRule>
  </conditionalFormatting>
  <conditionalFormatting sqref="F4:F12">
    <cfRule type="containsText" dxfId="28" priority="100" operator="containsText" text="N/A">
      <formula>NOT(ISERROR(SEARCH("N/A",#REF!)))</formula>
    </cfRule>
  </conditionalFormatting>
  <conditionalFormatting sqref="F4:F12">
    <cfRule type="containsText" dxfId="27" priority="98" operator="containsText" text="N/A">
      <formula>NOT(ISERROR(SEARCH("N/A",#REF!)))</formula>
    </cfRule>
  </conditionalFormatting>
  <dataValidations count="1">
    <dataValidation type="list" allowBlank="1" showInputMessage="1" showErrorMessage="1" sqref="F4:F12">
      <formula1>"PASS,FAIL,N/A"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0"/>
  <sheetViews>
    <sheetView zoomScaleNormal="100" workbookViewId="0">
      <pane ySplit="3" topLeftCell="A4" activePane="bottomLeft" state="frozen"/>
      <selection activeCell="I21" sqref="I21"/>
      <selection pane="bottomLeft" activeCell="F16" sqref="F16"/>
    </sheetView>
  </sheetViews>
  <sheetFormatPr defaultRowHeight="15" x14ac:dyDescent="0.25"/>
  <cols>
    <col min="1" max="1" width="15.28515625" customWidth="1"/>
    <col min="2" max="2" width="19" customWidth="1"/>
    <col min="3" max="3" width="22.28515625" customWidth="1"/>
    <col min="4" max="4" width="15.28515625" customWidth="1"/>
    <col min="5" max="5" width="18.5703125" customWidth="1"/>
    <col min="6" max="6" width="77" customWidth="1"/>
    <col min="7" max="7" width="53.140625" customWidth="1"/>
    <col min="8" max="8" width="18.140625" customWidth="1"/>
    <col min="9" max="9" width="25.7109375" customWidth="1"/>
  </cols>
  <sheetData>
    <row r="1" spans="1:9" s="4" customFormat="1" ht="45.75" thickBot="1" x14ac:dyDescent="0.25">
      <c r="A1" s="11" t="s">
        <v>39</v>
      </c>
      <c r="B1" s="12"/>
      <c r="C1" s="12"/>
      <c r="D1" s="12"/>
      <c r="E1" s="12"/>
      <c r="F1" s="12" t="s">
        <v>52</v>
      </c>
      <c r="G1" s="12" t="s">
        <v>40</v>
      </c>
      <c r="H1" s="12" t="s">
        <v>41</v>
      </c>
      <c r="I1" s="12" t="s">
        <v>42</v>
      </c>
    </row>
    <row r="2" spans="1:9" s="4" customFormat="1" ht="16.5" thickTop="1" thickBot="1" x14ac:dyDescent="0.25">
      <c r="A2" s="13" t="str">
        <f ca="1">MID(CELL("filename",A1),FIND("]",CELL("filename",A1))+1,256)</f>
        <v>Manual Test</v>
      </c>
      <c r="B2" s="14"/>
      <c r="C2" s="14"/>
      <c r="D2" s="14"/>
      <c r="E2" s="14"/>
      <c r="F2" s="14">
        <f>COUNTA(B4:B70)</f>
        <v>4</v>
      </c>
      <c r="G2" s="15">
        <f>(COUNTA(H4:H70)-COUNTIF(H4:H70,"N/A"))/F2</f>
        <v>0</v>
      </c>
      <c r="H2" s="15" t="str">
        <f>IF(G2=0,"0%",COUNTIF(H4:H70,"Pass")/(COUNTA(H4:H70)-(COUNTIF(H4:H70,"N/A"))))</f>
        <v>0%</v>
      </c>
      <c r="I2" s="15">
        <f>IF(G2=0,0,1-H2)</f>
        <v>0</v>
      </c>
    </row>
    <row r="3" spans="1:9" ht="30" x14ac:dyDescent="0.25">
      <c r="A3" s="40" t="s">
        <v>43</v>
      </c>
      <c r="B3" s="9" t="s">
        <v>53</v>
      </c>
      <c r="C3" s="5" t="s">
        <v>54</v>
      </c>
      <c r="D3" s="5" t="s">
        <v>55</v>
      </c>
      <c r="E3" s="9" t="s">
        <v>56</v>
      </c>
      <c r="F3" s="5" t="s">
        <v>57</v>
      </c>
      <c r="G3" s="5" t="s">
        <v>47</v>
      </c>
      <c r="H3" s="5" t="s">
        <v>48</v>
      </c>
      <c r="I3" s="5" t="s">
        <v>32</v>
      </c>
    </row>
    <row r="4" spans="1:9" s="123" customFormat="1" ht="30" x14ac:dyDescent="0.25">
      <c r="A4" s="3" t="s">
        <v>58</v>
      </c>
      <c r="B4" s="121" t="s">
        <v>65</v>
      </c>
      <c r="C4" s="117" t="s">
        <v>59</v>
      </c>
      <c r="D4" s="130">
        <v>1</v>
      </c>
      <c r="E4" s="121" t="s">
        <v>64</v>
      </c>
      <c r="F4" s="131" t="s">
        <v>66</v>
      </c>
      <c r="G4" s="132" t="s">
        <v>67</v>
      </c>
      <c r="H4" s="122"/>
      <c r="I4" s="125"/>
    </row>
    <row r="5" spans="1:9" s="123" customFormat="1" ht="90" x14ac:dyDescent="0.25">
      <c r="A5" s="3" t="s">
        <v>61</v>
      </c>
      <c r="B5" s="121" t="s">
        <v>65</v>
      </c>
      <c r="C5" s="117" t="s">
        <v>59</v>
      </c>
      <c r="D5" s="130">
        <v>1</v>
      </c>
      <c r="E5" s="121" t="s">
        <v>60</v>
      </c>
      <c r="F5" s="121" t="s">
        <v>68</v>
      </c>
      <c r="G5" s="121" t="s">
        <v>69</v>
      </c>
      <c r="H5" s="122"/>
      <c r="I5" s="125"/>
    </row>
    <row r="6" spans="1:9" s="123" customFormat="1" ht="60" x14ac:dyDescent="0.25">
      <c r="A6" s="3" t="s">
        <v>62</v>
      </c>
      <c r="B6" s="121" t="s">
        <v>65</v>
      </c>
      <c r="C6" s="117" t="s">
        <v>59</v>
      </c>
      <c r="D6" s="130">
        <v>1</v>
      </c>
      <c r="E6" s="121" t="s">
        <v>60</v>
      </c>
      <c r="F6" s="133" t="s">
        <v>70</v>
      </c>
      <c r="G6" s="121" t="s">
        <v>71</v>
      </c>
      <c r="H6" s="122"/>
      <c r="I6" s="125"/>
    </row>
    <row r="7" spans="1:9" s="123" customFormat="1" ht="45" x14ac:dyDescent="0.25">
      <c r="A7" s="3" t="s">
        <v>63</v>
      </c>
      <c r="B7" s="121" t="s">
        <v>65</v>
      </c>
      <c r="C7" s="134" t="s">
        <v>72</v>
      </c>
      <c r="D7" s="130">
        <v>2</v>
      </c>
      <c r="E7" s="121" t="s">
        <v>60</v>
      </c>
      <c r="F7" s="121" t="s">
        <v>73</v>
      </c>
      <c r="G7" s="121" t="s">
        <v>74</v>
      </c>
      <c r="H7" s="122"/>
      <c r="I7" s="125"/>
    </row>
    <row r="8" spans="1:9" x14ac:dyDescent="0.25">
      <c r="H8" s="10"/>
      <c r="I8" s="7"/>
    </row>
    <row r="9" spans="1:9" x14ac:dyDescent="0.25">
      <c r="H9" s="10"/>
    </row>
    <row r="10" spans="1:9" x14ac:dyDescent="0.25">
      <c r="H10" s="10"/>
    </row>
    <row r="11" spans="1:9" x14ac:dyDescent="0.25">
      <c r="H11" s="10"/>
    </row>
    <row r="12" spans="1:9" x14ac:dyDescent="0.25">
      <c r="H12" s="10"/>
    </row>
    <row r="13" spans="1:9" x14ac:dyDescent="0.25">
      <c r="H13" s="10"/>
    </row>
    <row r="14" spans="1:9" x14ac:dyDescent="0.25">
      <c r="H14" s="10"/>
    </row>
    <row r="15" spans="1:9" x14ac:dyDescent="0.25">
      <c r="H15" s="10"/>
    </row>
    <row r="16" spans="1:9" x14ac:dyDescent="0.25">
      <c r="H16" s="10"/>
    </row>
    <row r="17" spans="8:8" x14ac:dyDescent="0.25">
      <c r="H17" s="10"/>
    </row>
    <row r="18" spans="8:8" x14ac:dyDescent="0.25">
      <c r="H18" s="10"/>
    </row>
    <row r="19" spans="8:8" x14ac:dyDescent="0.25">
      <c r="H19" s="10"/>
    </row>
    <row r="20" spans="8:8" x14ac:dyDescent="0.25">
      <c r="H20" s="10"/>
    </row>
  </sheetData>
  <autoFilter ref="A3:H7"/>
  <conditionalFormatting sqref="H8:H20 H4:H6">
    <cfRule type="containsText" dxfId="26" priority="20" operator="containsText" text="PASS">
      <formula>NOT(ISERROR(SEARCH("PASS",H4)))</formula>
    </cfRule>
    <cfRule type="containsText" dxfId="25" priority="23" operator="containsText" text="FAIL">
      <formula>NOT(ISERROR(SEARCH("FAIL",H4)))</formula>
    </cfRule>
  </conditionalFormatting>
  <conditionalFormatting sqref="I2">
    <cfRule type="cellIs" dxfId="24" priority="22" operator="greaterThan">
      <formula>0.33</formula>
    </cfRule>
  </conditionalFormatting>
  <conditionalFormatting sqref="H8:H20 H4:H6">
    <cfRule type="containsText" dxfId="23" priority="21" operator="containsText" text="N/A">
      <formula>NOT(ISERROR(SEARCH("N/A",H4)))</formula>
    </cfRule>
  </conditionalFormatting>
  <conditionalFormatting sqref="H8:H20 H4:H6">
    <cfRule type="containsText" dxfId="22" priority="5" operator="containsText" text="N/A">
      <formula>NOT(ISERROR(SEARCH("N/A",H4)))</formula>
    </cfRule>
  </conditionalFormatting>
  <conditionalFormatting sqref="H7">
    <cfRule type="containsText" dxfId="21" priority="2" operator="containsText" text="PASS">
      <formula>NOT(ISERROR(SEARCH("PASS",H7)))</formula>
    </cfRule>
    <cfRule type="containsText" dxfId="20" priority="4" operator="containsText" text="FAIL">
      <formula>NOT(ISERROR(SEARCH("FAIL",H7)))</formula>
    </cfRule>
  </conditionalFormatting>
  <conditionalFormatting sqref="H7">
    <cfRule type="containsText" dxfId="19" priority="3" operator="containsText" text="N/A">
      <formula>NOT(ISERROR(SEARCH("N/A",H7)))</formula>
    </cfRule>
  </conditionalFormatting>
  <conditionalFormatting sqref="H7">
    <cfRule type="containsText" dxfId="18" priority="1" operator="containsText" text="N/A">
      <formula>NOT(ISERROR(SEARCH("N/A",H7)))</formula>
    </cfRule>
  </conditionalFormatting>
  <dataValidations count="2">
    <dataValidation type="list" allowBlank="1" showInputMessage="1" showErrorMessage="1" sqref="D4:D7">
      <formula1>"1,2"</formula1>
    </dataValidation>
    <dataValidation type="list" allowBlank="1" showInputMessage="1" showErrorMessage="1" sqref="H4:H20">
      <formula1>"PASS,FAIL,N/A"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F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34" sqref="F34"/>
    </sheetView>
  </sheetViews>
  <sheetFormatPr defaultRowHeight="15" x14ac:dyDescent="0.25"/>
  <cols>
    <col min="1" max="1" width="16.140625" customWidth="1"/>
    <col min="2" max="2" width="11.5703125" customWidth="1"/>
    <col min="3" max="3" width="63.85546875" customWidth="1"/>
    <col min="4" max="4" width="17.42578125" customWidth="1"/>
    <col min="5" max="5" width="20.140625" customWidth="1"/>
    <col min="6" max="6" width="29.42578125" customWidth="1"/>
  </cols>
  <sheetData>
    <row r="1" spans="1:6" ht="48" thickBot="1" x14ac:dyDescent="0.3">
      <c r="A1" s="17" t="s">
        <v>81</v>
      </c>
      <c r="B1" s="18"/>
      <c r="C1" s="18" t="s">
        <v>52</v>
      </c>
      <c r="D1" s="12" t="s">
        <v>40</v>
      </c>
      <c r="E1" s="8" t="s">
        <v>82</v>
      </c>
      <c r="F1" s="8" t="s">
        <v>83</v>
      </c>
    </row>
    <row r="2" spans="1:6" ht="20.100000000000001" customHeight="1" thickTop="1" thickBot="1" x14ac:dyDescent="0.3">
      <c r="A2" s="19" t="str">
        <f ca="1">MID(CELL("filename",A1),FIND("]",CELL("filename",A1))+1,256)</f>
        <v>Power State</v>
      </c>
      <c r="B2" s="20"/>
      <c r="C2" s="20">
        <f>COUNTA(B5:B28)</f>
        <v>19</v>
      </c>
      <c r="D2" s="21">
        <f>COUNTA(D4:D28)/C2</f>
        <v>0</v>
      </c>
      <c r="E2" s="21" t="str">
        <f>IF(D2=0,"0%",(SUMPRODUCT(N(EXACT("Pass",E4:E28)))/(COUNTA(D4:D28))))</f>
        <v>0%</v>
      </c>
      <c r="F2" s="21" t="str">
        <f>IF(D2=0,"0%",(1-E2))</f>
        <v>0%</v>
      </c>
    </row>
    <row r="3" spans="1:6" ht="30.75" thickBot="1" x14ac:dyDescent="0.3">
      <c r="A3" s="22" t="s">
        <v>84</v>
      </c>
      <c r="B3" s="23" t="s">
        <v>85</v>
      </c>
      <c r="C3" s="22" t="s">
        <v>86</v>
      </c>
      <c r="D3" s="24" t="s">
        <v>87</v>
      </c>
      <c r="E3" s="24" t="s">
        <v>88</v>
      </c>
      <c r="F3" s="5" t="s">
        <v>32</v>
      </c>
    </row>
    <row r="4" spans="1:6" ht="20.100000000000001" customHeight="1" x14ac:dyDescent="0.25">
      <c r="A4" s="168" t="s">
        <v>75</v>
      </c>
      <c r="B4" s="35"/>
      <c r="C4" s="50" t="s">
        <v>89</v>
      </c>
      <c r="D4" s="36"/>
      <c r="E4" s="37" t="str">
        <f>IF(E5="N/A","N/A",IF(COUNTIF(E5:E8,"")&gt;0,"",IF(COUNTIF(E5:E8,"Fail")&gt;0,"FAIL","PASS")))</f>
        <v/>
      </c>
      <c r="F4" s="26"/>
    </row>
    <row r="5" spans="1:6" ht="20.100000000000001" customHeight="1" x14ac:dyDescent="0.25">
      <c r="A5" s="166"/>
      <c r="B5" s="16">
        <v>1</v>
      </c>
      <c r="C5" s="3" t="s">
        <v>90</v>
      </c>
      <c r="D5" s="41"/>
      <c r="E5" s="10"/>
      <c r="F5" s="27"/>
    </row>
    <row r="6" spans="1:6" ht="20.100000000000001" customHeight="1" x14ac:dyDescent="0.25">
      <c r="A6" s="166"/>
      <c r="B6" s="16">
        <v>2</v>
      </c>
      <c r="C6" s="3" t="s">
        <v>91</v>
      </c>
      <c r="D6" s="41"/>
      <c r="E6" s="10"/>
      <c r="F6" s="27"/>
    </row>
    <row r="7" spans="1:6" ht="20.100000000000001" customHeight="1" x14ac:dyDescent="0.25">
      <c r="A7" s="166"/>
      <c r="B7" s="16">
        <v>3</v>
      </c>
      <c r="C7" s="28" t="s">
        <v>92</v>
      </c>
      <c r="D7" s="41"/>
      <c r="E7" s="10"/>
      <c r="F7" s="27"/>
    </row>
    <row r="8" spans="1:6" ht="20.100000000000001" customHeight="1" thickBot="1" x14ac:dyDescent="0.3">
      <c r="A8" s="167"/>
      <c r="B8" s="29">
        <v>4</v>
      </c>
      <c r="C8" s="51" t="s">
        <v>93</v>
      </c>
      <c r="D8" s="42"/>
      <c r="E8" s="34"/>
      <c r="F8" s="30"/>
    </row>
    <row r="9" spans="1:6" ht="20.100000000000001" customHeight="1" x14ac:dyDescent="0.25">
      <c r="A9" s="168" t="s">
        <v>76</v>
      </c>
      <c r="B9" s="25"/>
      <c r="C9" s="50" t="s">
        <v>94</v>
      </c>
      <c r="D9" s="36"/>
      <c r="E9" s="37" t="str">
        <f>IF(E10="N/A","N/A",IF(COUNTIF(E10:E13,"")&gt;0,"",IF(COUNTIF(E10:E13,"Fail")&gt;0,"FAIL","PASS")))</f>
        <v/>
      </c>
      <c r="F9" s="26"/>
    </row>
    <row r="10" spans="1:6" ht="20.100000000000001" customHeight="1" x14ac:dyDescent="0.25">
      <c r="A10" s="166"/>
      <c r="B10" s="16">
        <v>1</v>
      </c>
      <c r="C10" s="3" t="s">
        <v>95</v>
      </c>
      <c r="D10" s="16"/>
      <c r="E10" s="10"/>
      <c r="F10" s="27"/>
    </row>
    <row r="11" spans="1:6" ht="20.100000000000001" customHeight="1" x14ac:dyDescent="0.25">
      <c r="A11" s="166"/>
      <c r="B11" s="16">
        <v>2</v>
      </c>
      <c r="C11" s="3" t="s">
        <v>96</v>
      </c>
      <c r="D11" s="16"/>
      <c r="E11" s="10"/>
      <c r="F11" s="27"/>
    </row>
    <row r="12" spans="1:6" ht="20.100000000000001" customHeight="1" x14ac:dyDescent="0.25">
      <c r="A12" s="166"/>
      <c r="B12" s="16">
        <v>3</v>
      </c>
      <c r="C12" s="28" t="s">
        <v>97</v>
      </c>
      <c r="D12" s="16"/>
      <c r="E12" s="10"/>
      <c r="F12" s="27"/>
    </row>
    <row r="13" spans="1:6" ht="20.100000000000001" customHeight="1" thickBot="1" x14ac:dyDescent="0.3">
      <c r="A13" s="167"/>
      <c r="B13" s="29">
        <v>4</v>
      </c>
      <c r="C13" s="51" t="s">
        <v>98</v>
      </c>
      <c r="D13" s="29"/>
      <c r="E13" s="34"/>
      <c r="F13" s="30"/>
    </row>
    <row r="14" spans="1:6" ht="20.100000000000001" customHeight="1" x14ac:dyDescent="0.25">
      <c r="A14" s="165" t="s">
        <v>77</v>
      </c>
      <c r="B14" s="31"/>
      <c r="C14" s="50" t="s">
        <v>99</v>
      </c>
      <c r="D14" s="36"/>
      <c r="E14" s="37" t="str">
        <f>IF(E15="N/A","N/A",IF(COUNTIF(E15:E16,"")&gt;0,"",IF(COUNTIF(E15:E16,"Fail")&gt;0,"FAIL","PASS")))</f>
        <v/>
      </c>
      <c r="F14" s="26"/>
    </row>
    <row r="15" spans="1:6" ht="20.100000000000001" customHeight="1" x14ac:dyDescent="0.25">
      <c r="A15" s="166"/>
      <c r="B15" s="32">
        <v>1</v>
      </c>
      <c r="C15" s="3" t="s">
        <v>100</v>
      </c>
      <c r="D15" s="16"/>
      <c r="E15" s="10"/>
      <c r="F15" s="27"/>
    </row>
    <row r="16" spans="1:6" ht="20.100000000000001" customHeight="1" thickBot="1" x14ac:dyDescent="0.3">
      <c r="A16" s="167"/>
      <c r="B16" s="33">
        <v>2</v>
      </c>
      <c r="C16" s="51" t="s">
        <v>101</v>
      </c>
      <c r="D16" s="29"/>
      <c r="E16" s="34"/>
      <c r="F16" s="30"/>
    </row>
    <row r="17" spans="1:6" ht="20.100000000000001" customHeight="1" x14ac:dyDescent="0.25">
      <c r="A17" s="165" t="s">
        <v>78</v>
      </c>
      <c r="B17" s="31"/>
      <c r="C17" s="50" t="s">
        <v>102</v>
      </c>
      <c r="D17" s="36"/>
      <c r="E17" s="37" t="str">
        <f>IF(E18="Pass","PASS","")</f>
        <v/>
      </c>
      <c r="F17" s="26"/>
    </row>
    <row r="18" spans="1:6" ht="20.100000000000001" customHeight="1" thickBot="1" x14ac:dyDescent="0.3">
      <c r="A18" s="167"/>
      <c r="B18" s="29">
        <v>1</v>
      </c>
      <c r="C18" s="51" t="s">
        <v>103</v>
      </c>
      <c r="D18" s="29"/>
      <c r="E18" s="34"/>
      <c r="F18" s="30"/>
    </row>
    <row r="19" spans="1:6" ht="20.100000000000001" customHeight="1" x14ac:dyDescent="0.25">
      <c r="A19" s="165" t="s">
        <v>79</v>
      </c>
      <c r="B19" s="31"/>
      <c r="C19" s="50" t="s">
        <v>104</v>
      </c>
      <c r="D19" s="36"/>
      <c r="E19" s="37" t="str">
        <f>IF(E20="N/A","N/A",IF(COUNTIF(E20:E22,"")&gt;0,"",IF(COUNTIF(E20:E22,"Fail")&gt;0,"FAIL","PASS")))</f>
        <v/>
      </c>
      <c r="F19" s="26"/>
    </row>
    <row r="20" spans="1:6" ht="20.100000000000001" customHeight="1" x14ac:dyDescent="0.25">
      <c r="A20" s="166"/>
      <c r="B20" s="16">
        <v>1</v>
      </c>
      <c r="C20" s="3" t="s">
        <v>101</v>
      </c>
      <c r="D20" s="16"/>
      <c r="E20" s="10"/>
      <c r="F20" s="27"/>
    </row>
    <row r="21" spans="1:6" ht="20.100000000000001" customHeight="1" x14ac:dyDescent="0.25">
      <c r="A21" s="166"/>
      <c r="B21" s="43">
        <v>2</v>
      </c>
      <c r="C21" s="52" t="s">
        <v>105</v>
      </c>
      <c r="D21" s="43"/>
      <c r="E21" s="44"/>
      <c r="F21" s="45"/>
    </row>
    <row r="22" spans="1:6" ht="20.100000000000001" customHeight="1" thickBot="1" x14ac:dyDescent="0.3">
      <c r="A22" s="167"/>
      <c r="B22" s="29">
        <v>2</v>
      </c>
      <c r="C22" s="51" t="s">
        <v>106</v>
      </c>
      <c r="D22" s="29"/>
      <c r="E22" s="34"/>
      <c r="F22" s="30"/>
    </row>
    <row r="23" spans="1:6" ht="20.100000000000001" customHeight="1" x14ac:dyDescent="0.25">
      <c r="A23" s="165" t="s">
        <v>80</v>
      </c>
      <c r="B23" s="31"/>
      <c r="C23" s="53" t="s">
        <v>107</v>
      </c>
      <c r="D23" s="38"/>
      <c r="E23" s="39" t="str">
        <f>IF(E24="N/A","N/A",IF(COUNTIF(E24:E28,"")&gt;0,"",IF(COUNTIF(E24:E28,"Fail")&gt;0,"FAIL","PASS")))</f>
        <v/>
      </c>
      <c r="F23" s="26"/>
    </row>
    <row r="24" spans="1:6" ht="20.100000000000001" customHeight="1" x14ac:dyDescent="0.25">
      <c r="A24" s="166"/>
      <c r="B24" s="16">
        <v>1</v>
      </c>
      <c r="C24" s="3" t="s">
        <v>101</v>
      </c>
      <c r="D24" s="16"/>
      <c r="E24" s="10"/>
      <c r="F24" s="27"/>
    </row>
    <row r="25" spans="1:6" ht="38.25" customHeight="1" x14ac:dyDescent="0.25">
      <c r="A25" s="166"/>
      <c r="B25" s="16">
        <v>2</v>
      </c>
      <c r="C25" s="2" t="s">
        <v>108</v>
      </c>
      <c r="D25" s="16"/>
      <c r="E25" s="10"/>
      <c r="F25" s="27"/>
    </row>
    <row r="26" spans="1:6" ht="20.100000000000001" customHeight="1" x14ac:dyDescent="0.25">
      <c r="A26" s="166"/>
      <c r="B26" s="43">
        <v>3</v>
      </c>
      <c r="C26" s="52" t="s">
        <v>109</v>
      </c>
      <c r="D26" s="43"/>
      <c r="E26" s="44"/>
      <c r="F26" s="45"/>
    </row>
    <row r="27" spans="1:6" ht="42.75" customHeight="1" x14ac:dyDescent="0.25">
      <c r="A27" s="166"/>
      <c r="B27" s="43">
        <v>4</v>
      </c>
      <c r="C27" s="55" t="s">
        <v>110</v>
      </c>
      <c r="D27" s="43"/>
      <c r="E27" s="44"/>
      <c r="F27" s="45"/>
    </row>
    <row r="28" spans="1:6" ht="20.100000000000001" customHeight="1" thickBot="1" x14ac:dyDescent="0.3">
      <c r="A28" s="167"/>
      <c r="B28" s="29">
        <v>5</v>
      </c>
      <c r="C28" s="51" t="s">
        <v>109</v>
      </c>
      <c r="D28" s="29"/>
      <c r="E28" s="34"/>
      <c r="F28" s="30"/>
    </row>
  </sheetData>
  <mergeCells count="6">
    <mergeCell ref="A23:A28"/>
    <mergeCell ref="A4:A8"/>
    <mergeCell ref="A9:A13"/>
    <mergeCell ref="A14:A16"/>
    <mergeCell ref="A17:A18"/>
    <mergeCell ref="A19:A22"/>
  </mergeCells>
  <conditionalFormatting sqref="E5:E8 E10:E13 E15:E16 E20:E28 E18">
    <cfRule type="containsText" dxfId="17" priority="19" operator="containsText" text="N/A">
      <formula>NOT(ISERROR(SEARCH("N/A",E5)))</formula>
    </cfRule>
    <cfRule type="containsText" dxfId="16" priority="20" operator="containsText" text="Fail">
      <formula>NOT(ISERROR(SEARCH("Fail",E5)))</formula>
    </cfRule>
    <cfRule type="containsText" dxfId="15" priority="21" operator="containsText" text="Pass">
      <formula>NOT(ISERROR(SEARCH("Pass",E5)))</formula>
    </cfRule>
  </conditionalFormatting>
  <conditionalFormatting sqref="E9">
    <cfRule type="containsText" dxfId="14" priority="13" operator="containsText" text="N/A">
      <formula>NOT(ISERROR(SEARCH("N/A",E9)))</formula>
    </cfRule>
    <cfRule type="containsText" dxfId="13" priority="14" operator="containsText" text="Fail">
      <formula>NOT(ISERROR(SEARCH("Fail",E9)))</formula>
    </cfRule>
    <cfRule type="containsText" dxfId="12" priority="15" operator="containsText" text="Pass">
      <formula>NOT(ISERROR(SEARCH("Pass",E9)))</formula>
    </cfRule>
  </conditionalFormatting>
  <conditionalFormatting sqref="E14">
    <cfRule type="containsText" dxfId="11" priority="10" operator="containsText" text="N/A">
      <formula>NOT(ISERROR(SEARCH("N/A",E14)))</formula>
    </cfRule>
    <cfRule type="containsText" dxfId="10" priority="11" operator="containsText" text="Fail">
      <formula>NOT(ISERROR(SEARCH("Fail",E14)))</formula>
    </cfRule>
    <cfRule type="containsText" dxfId="9" priority="12" operator="containsText" text="Pass">
      <formula>NOT(ISERROR(SEARCH("Pass",E14)))</formula>
    </cfRule>
  </conditionalFormatting>
  <conditionalFormatting sqref="E4">
    <cfRule type="containsText" dxfId="8" priority="7" operator="containsText" text="N/A">
      <formula>NOT(ISERROR(SEARCH("N/A",E4)))</formula>
    </cfRule>
    <cfRule type="containsText" dxfId="7" priority="8" operator="containsText" text="Fail">
      <formula>NOT(ISERROR(SEARCH("Fail",E4)))</formula>
    </cfRule>
    <cfRule type="containsText" dxfId="6" priority="9" operator="containsText" text="Pass">
      <formula>NOT(ISERROR(SEARCH("Pass",E4)))</formula>
    </cfRule>
  </conditionalFormatting>
  <conditionalFormatting sqref="E19">
    <cfRule type="containsText" dxfId="5" priority="4" operator="containsText" text="N/A">
      <formula>NOT(ISERROR(SEARCH("N/A",E19)))</formula>
    </cfRule>
    <cfRule type="containsText" dxfId="4" priority="5" operator="containsText" text="Fail">
      <formula>NOT(ISERROR(SEARCH("Fail",E19)))</formula>
    </cfRule>
    <cfRule type="containsText" dxfId="3" priority="6" operator="containsText" text="Pass">
      <formula>NOT(ISERROR(SEARCH("Pass",E19)))</formula>
    </cfRule>
  </conditionalFormatting>
  <conditionalFormatting sqref="E17">
    <cfRule type="containsText" dxfId="2" priority="1" operator="containsText" text="N/A">
      <formula>NOT(ISERROR(SEARCH("N/A",E17)))</formula>
    </cfRule>
    <cfRule type="containsText" dxfId="1" priority="2" operator="containsText" text="Fail">
      <formula>NOT(ISERROR(SEARCH("Fail",E17)))</formula>
    </cfRule>
    <cfRule type="containsText" dxfId="0" priority="3" operator="containsText" text="Pass">
      <formula>NOT(ISERROR(SEARCH("Pass",E17)))</formula>
    </cfRule>
  </conditionalFormatting>
  <dataValidations count="1">
    <dataValidation type="list" allowBlank="1" showInputMessage="1" showErrorMessage="1" sqref="E5:E8 E10:E13 E15:E16 E20:E22 E24:E28 E18">
      <formula1>"Pass,Fail,N/A"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chivingPeriod xmlns="efe27221-1f3e-4b09-9acd-3066c03a7f9d">10</ArchivingPeriod>
    <Conversation-Topic xmlns="bca0bc44-19d1-4824-98a4-321de56310bf" xsi:nil="true"/>
    <Received xmlns="bca0bc44-19d1-4824-98a4-321de56310bf" xsi:nil="true"/>
    <Importance xmlns="bca0bc44-19d1-4824-98a4-321de56310bf" xsi:nil="true"/>
    <MessageClass xmlns="bca0bc44-19d1-4824-98a4-321de56310bf" xsi:nil="true"/>
    <Conversation-Index xmlns="bca0bc44-19d1-4824-98a4-321de56310bf" xsi:nil="true"/>
    <Historicalrelevance xmlns="efe27221-1f3e-4b09-9acd-3066c03a7f9d">No</Historicalrelevance>
    <Bcc xmlns="bca0bc44-19d1-4824-98a4-321de56310bf" xsi:nil="true"/>
    <Sensitivity xmlns="bca0bc44-19d1-4824-98a4-321de56310bf" xsi:nil="true"/>
    <To xmlns="bca0bc44-19d1-4824-98a4-321de56310bf" xsi:nil="true"/>
    <Safeguarding xmlns="efe27221-1f3e-4b09-9acd-3066c03a7f9d">No</Safeguarding>
    <Reply-To xmlns="bca0bc44-19d1-4824-98a4-321de56310bf" xsi:nil="true"/>
    <In-Reply-To xmlns="bca0bc44-19d1-4824-98a4-321de56310bf" xsi:nil="true"/>
    <MailPreviewData xmlns="bca0bc44-19d1-4824-98a4-321de56310bf" xsi:nil="true"/>
    <CSC xmlns="efe27221-1f3e-4b09-9acd-3066c03a7f9d">1</CSC>
    <ASC xmlns="efe27221-1f3e-4b09-9acd-3066c03a7f9d">1</ASC>
    <TaxCatchAll xmlns="efe27221-1f3e-4b09-9acd-3066c03a7f9d"/>
    <Date1 xmlns="bca0bc44-19d1-4824-98a4-321de56310bf" xsi:nil="true"/>
    <Attachment xmlns="bca0bc44-19d1-4824-98a4-321de56310bf">true</Attachment>
    <References xmlns="bca0bc44-19d1-4824-98a4-321de56310bf" xsi:nil="true"/>
    <o0ba7af7fda34718acc378040f9eedbd xmlns="efe27221-1f3e-4b09-9acd-3066c03a7f9d">
      <Terms xmlns="http://schemas.microsoft.com/office/infopath/2007/PartnerControls"/>
    </o0ba7af7fda34718acc378040f9eedbd>
    <Cc xmlns="bca0bc44-19d1-4824-98a4-321de56310bf" xsi:nil="true"/>
    <Message-ID xmlns="bca0bc44-19d1-4824-98a4-321de56310bf" xsi:nil="true"/>
    <OriginalSubject xmlns="bca0bc44-19d1-4824-98a4-321de56310bf" xsi:nil="true"/>
    <ISC xmlns="efe27221-1f3e-4b09-9acd-3066c03a7f9d">1</ISC>
    <From1 xmlns="bca0bc44-19d1-4824-98a4-321de56310bf" xsi:nil="true"/>
    <_dlc_DocId xmlns="efe27221-1f3e-4b09-9acd-3066c03a7f9d">P01S054489-369735671-1958</_dlc_DocId>
    <_dlc_DocIdUrl xmlns="efe27221-1f3e-4b09-9acd-3066c03a7f9d">
      <Url>https://sites.inside-share.bosch.com/sites/054489/_layouts/15/DocIdRedir.aspx?ID=P01S054489-369735671-1958</Url>
      <Description>P01S054489-369735671-1958</Description>
    </_dlc_DocIdUrl>
    <ILMCreationRevision xmlns="efe27221-1f3e-4b09-9acd-3066c03a7f9d">false</ILMCreationRevision>
    <LockedStatus xmlns="efe27221-1f3e-4b09-9acd-3066c03a7f9d">Unlocked</LockedStatus>
    <IlmBasedOn xmlns="efe27221-1f3e-4b09-9acd-3066c03a7f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ILMBoschDocument" ma:contentTypeID="0x01010087CD5AE5A982EA458FF6AB8CF3B16C160100FF72713CAB521D489C35F2AF5165FFF1" ma:contentTypeVersion="35" ma:contentTypeDescription="Bosch Document Content Type for ILM" ma:contentTypeScope="" ma:versionID="edc001539c98bf7b7057b0625fb79e50">
  <xsd:schema xmlns:xsd="http://www.w3.org/2001/XMLSchema" xmlns:xs="http://www.w3.org/2001/XMLSchema" xmlns:p="http://schemas.microsoft.com/office/2006/metadata/properties" xmlns:ns2="efe27221-1f3e-4b09-9acd-3066c03a7f9d" xmlns:ns3="bca0bc44-19d1-4824-98a4-321de56310bf" targetNamespace="http://schemas.microsoft.com/office/2006/metadata/properties" ma:root="true" ma:fieldsID="c60f061e3d534dd99e76faaeeb7d6e50" ns2:_="" ns3:_="">
    <xsd:import namespace="efe27221-1f3e-4b09-9acd-3066c03a7f9d"/>
    <xsd:import namespace="bca0bc44-19d1-4824-98a4-321de56310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o0ba7af7fda34718acc378040f9eedbd" minOccurs="0"/>
                <xsd:element ref="ns2:TaxCatchAll" minOccurs="0"/>
                <xsd:element ref="ns2:TaxCatchAllLabel" minOccurs="0"/>
                <xsd:element ref="ns2:CSC"/>
                <xsd:element ref="ns2:ASC"/>
                <xsd:element ref="ns2:ISC"/>
                <xsd:element ref="ns2:ArchivingPeriod"/>
                <xsd:element ref="ns2:Safeguarding"/>
                <xsd:element ref="ns2:Historicalrelevance"/>
                <xsd:element ref="ns2:IlmBasedOn" minOccurs="0"/>
                <xsd:element ref="ns2:LockedStatus" minOccurs="0"/>
                <xsd:element ref="ns2:LockedBy" minOccurs="0"/>
                <xsd:element ref="ns2:ILMCreationRevision" minOccurs="0"/>
                <xsd:element ref="ns3:OriginalSubject" minOccurs="0"/>
                <xsd:element ref="ns3:From1" minOccurs="0"/>
                <xsd:element ref="ns3:Cc" minOccurs="0"/>
                <xsd:element ref="ns3:Bcc" minOccurs="0"/>
                <xsd:element ref="ns3:Conversation-Topic" minOccurs="0"/>
                <xsd:element ref="ns3:Date1" minOccurs="0"/>
                <xsd:element ref="ns3:Reply-To" minOccurs="0"/>
                <xsd:element ref="ns3:To" minOccurs="0"/>
                <xsd:element ref="ns3:Received" minOccurs="0"/>
                <xsd:element ref="ns3:Attachment" minOccurs="0"/>
                <xsd:element ref="ns3:Sensitivity" minOccurs="0"/>
                <xsd:element ref="ns3:Importance" minOccurs="0"/>
                <xsd:element ref="ns3:In-Reply-To" minOccurs="0"/>
                <xsd:element ref="ns3:References" minOccurs="0"/>
                <xsd:element ref="ns3:Conversation-Index" minOccurs="0"/>
                <xsd:element ref="ns3:MailPreviewData" minOccurs="0"/>
                <xsd:element ref="ns3:MessageClass" minOccurs="0"/>
                <xsd:element ref="ns3:Message-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27221-1f3e-4b09-9acd-3066c03a7f9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o0ba7af7fda34718acc378040f9eedbd" ma:index="11" nillable="true" ma:taxonomy="true" ma:internalName="o0ba7af7fda34718acc378040f9eedbd" ma:taxonomyFieldName="DMSKeywords" ma:displayName="Keywords" ma:fieldId="{80ba7af7-fda3-4718-acc3-78040f9eedbd}" ma:sspId="b81b984e-7d9a-4f77-a40b-67f8485df2c3" ma:termSetId="9f515a50-abc9-4c1c-bc44-84b4f1359e63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fa6baca9-7788-48f0-8dbe-6bb68479338f}" ma:internalName="TaxCatchAll" ma:showField="CatchAllData" ma:web="efe27221-1f3e-4b09-9acd-3066c03a7f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fa6baca9-7788-48f0-8dbe-6bb68479338f}" ma:internalName="TaxCatchAllLabel" ma:readOnly="true" ma:showField="CatchAllDataLabel" ma:web="efe27221-1f3e-4b09-9acd-3066c03a7f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SC" ma:index="15" ma:displayName="C-SC" ma:default="1" ma:description="Security Class for Confidentiality" ma:format="Dropdown" ma:indexed="true" ma:internalName="C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SC" ma:index="16" ma:displayName="A-SC" ma:default="1" ma:description="Security Class for Availability" ma:format="Dropdown" ma:indexed="true" ma:internalName="A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ISC" ma:index="17" ma:displayName="I-SC" ma:default="1" ma:description="Security Class for Integrity" ma:format="Dropdown" ma:hidden="true" ma:internalName="ISC" ma:readOnly="false">
      <xsd:simpleType>
        <xsd:restriction base="dms:Choice">
          <xsd:enumeration value="0"/>
          <xsd:enumeration value="1"/>
          <xsd:enumeration value="2"/>
          <xsd:enumeration value="3"/>
        </xsd:restriction>
      </xsd:simpleType>
    </xsd:element>
    <xsd:element name="ArchivingPeriod" ma:index="18" ma:displayName="Archiving Period (in years)" ma:description="File will be deleted from the archive after end of the archiving" ma:format="Dropdown" ma:indexed="true" ma:internalName="ArchivingPeriod" ma:readOnly="false">
      <xsd:simpleType>
        <xsd:union memberTypes="dms:Text">
          <xsd:simpleType>
            <xsd:restriction base="dms:Choice">
              <xsd:enumeration value="1"/>
              <xsd:enumeration value="3"/>
              <xsd:enumeration value="6"/>
              <xsd:enumeration value="10"/>
              <xsd:enumeration value="15"/>
              <xsd:enumeration value="35"/>
              <xsd:enumeration value="Delete when archiving"/>
              <xsd:enumeration value="infinite"/>
            </xsd:restriction>
          </xsd:simpleType>
        </xsd:union>
      </xsd:simpleType>
    </xsd:element>
    <xsd:element name="Safeguarding" ma:index="19" ma:displayName="Safeguarding" ma:default="No" ma:description="Special safeguarding requirements" ma:format="Dropdown" ma:hidden="true" ma:internalName="Safeguarding" ma:readOnly="false">
      <xsd:simpleType>
        <xsd:restriction base="dms:Choice">
          <xsd:enumeration value="Yes"/>
          <xsd:enumeration value="No"/>
        </xsd:restriction>
      </xsd:simpleType>
    </xsd:element>
    <xsd:element name="Historicalrelevance" ma:index="20" ma:displayName="Historical relevance" ma:default="No" ma:description="Handover to C/CCH" ma:format="Dropdown" ma:internalName="Historicalrelevance" ma:readOnly="false">
      <xsd:simpleType>
        <xsd:restriction base="dms:Choice">
          <xsd:enumeration value="Yes"/>
          <xsd:enumeration value="No"/>
        </xsd:restriction>
      </xsd:simpleType>
    </xsd:element>
    <xsd:element name="IlmBasedOn" ma:index="21" nillable="true" ma:displayName="Based on" ma:internalName="IlmBasedOn" ma:readOnly="true">
      <xsd:simpleType>
        <xsd:restriction base="dms:Text"/>
      </xsd:simpleType>
    </xsd:element>
    <xsd:element name="LockedStatus" ma:index="22" nillable="true" ma:displayName="Locked Status" ma:default="Unlocked" ma:internalName="LockedStatus" ma:readOnly="true">
      <xsd:simpleType>
        <xsd:restriction base="dms:Text"/>
      </xsd:simpleType>
    </xsd:element>
    <xsd:element name="LockedBy" ma:index="23" nillable="true" ma:displayName="Locked By" ma:internalName="Lock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LMCreationRevision" ma:index="24" nillable="true" ma:displayName="Creating Revision" ma:internalName="ILMCreationRevision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bc44-19d1-4824-98a4-321de56310bf" elementFormDefault="qualified">
    <xsd:import namespace="http://schemas.microsoft.com/office/2006/documentManagement/types"/>
    <xsd:import namespace="http://schemas.microsoft.com/office/infopath/2007/PartnerControls"/>
    <xsd:element name="OriginalSubject" ma:index="25" nillable="true" ma:displayName="OriginalSubject" ma:internalName="OriginalSubject">
      <xsd:simpleType>
        <xsd:restriction base="dms:Text">
          <xsd:maxLength value="255"/>
        </xsd:restriction>
      </xsd:simpleType>
    </xsd:element>
    <xsd:element name="From1" ma:index="26" nillable="true" ma:displayName="From" ma:internalName="From1">
      <xsd:simpleType>
        <xsd:restriction base="dms:Text">
          <xsd:maxLength value="255"/>
        </xsd:restriction>
      </xsd:simpleType>
    </xsd:element>
    <xsd:element name="Cc" ma:index="27" nillable="true" ma:displayName="Cc" ma:internalName="Cc">
      <xsd:simpleType>
        <xsd:restriction base="dms:Note">
          <xsd:maxLength value="255"/>
        </xsd:restriction>
      </xsd:simpleType>
    </xsd:element>
    <xsd:element name="Bcc" ma:index="28" nillable="true" ma:displayName="Bcc" ma:internalName="Bcc">
      <xsd:simpleType>
        <xsd:restriction base="dms:Note">
          <xsd:maxLength value="255"/>
        </xsd:restriction>
      </xsd:simpleType>
    </xsd:element>
    <xsd:element name="Conversation-Topic" ma:index="29" nillable="true" ma:displayName="Conversation-Topic" ma:internalName="Conversation_x002d_Topic">
      <xsd:simpleType>
        <xsd:restriction base="dms:Text">
          <xsd:maxLength value="255"/>
        </xsd:restriction>
      </xsd:simpleType>
    </xsd:element>
    <xsd:element name="Date1" ma:index="30" nillable="true" ma:displayName="Date" ma:format="DateOnly" ma:internalName="Date1">
      <xsd:simpleType>
        <xsd:restriction base="dms:DateTime"/>
      </xsd:simpleType>
    </xsd:element>
    <xsd:element name="Reply-To" ma:index="31" nillable="true" ma:displayName="Reply-To" ma:internalName="Reply_x002d_To">
      <xsd:simpleType>
        <xsd:restriction base="dms:Text">
          <xsd:maxLength value="255"/>
        </xsd:restriction>
      </xsd:simpleType>
    </xsd:element>
    <xsd:element name="To" ma:index="32" nillable="true" ma:displayName="To" ma:internalName="To">
      <xsd:simpleType>
        <xsd:restriction base="dms:Note">
          <xsd:maxLength value="255"/>
        </xsd:restriction>
      </xsd:simpleType>
    </xsd:element>
    <xsd:element name="Received" ma:index="33" nillable="true" ma:displayName="Received" ma:internalName="Received">
      <xsd:simpleType>
        <xsd:restriction base="dms:Text">
          <xsd:maxLength value="255"/>
        </xsd:restriction>
      </xsd:simpleType>
    </xsd:element>
    <xsd:element name="Attachment" ma:index="34" nillable="true" ma:displayName="Attachment" ma:default="1" ma:internalName="Attachment">
      <xsd:simpleType>
        <xsd:restriction base="dms:Boolean"/>
      </xsd:simpleType>
    </xsd:element>
    <xsd:element name="Sensitivity" ma:index="35" nillable="true" ma:displayName="Sensitivity" ma:internalName="Sensitivity">
      <xsd:simpleType>
        <xsd:restriction base="dms:Text">
          <xsd:maxLength value="255"/>
        </xsd:restriction>
      </xsd:simpleType>
    </xsd:element>
    <xsd:element name="Importance" ma:index="36" nillable="true" ma:displayName="Importance" ma:internalName="Importance">
      <xsd:simpleType>
        <xsd:restriction base="dms:Text">
          <xsd:maxLength value="255"/>
        </xsd:restriction>
      </xsd:simpleType>
    </xsd:element>
    <xsd:element name="In-Reply-To" ma:index="37" nillable="true" ma:displayName="In-Reply-To" ma:internalName="In_x002d_Reply_x002d_To">
      <xsd:simpleType>
        <xsd:restriction base="dms:Text">
          <xsd:maxLength value="255"/>
        </xsd:restriction>
      </xsd:simpleType>
    </xsd:element>
    <xsd:element name="References" ma:index="38" nillable="true" ma:displayName="References" ma:internalName="References">
      <xsd:simpleType>
        <xsd:restriction base="dms:Text">
          <xsd:maxLength value="255"/>
        </xsd:restriction>
      </xsd:simpleType>
    </xsd:element>
    <xsd:element name="Conversation-Index" ma:index="39" nillable="true" ma:displayName="Conversation-Index" ma:internalName="Conversation_x002d_Index" ma:readOnly="false">
      <xsd:simpleType>
        <xsd:restriction base="dms:Text">
          <xsd:maxLength value="255"/>
        </xsd:restriction>
      </xsd:simpleType>
    </xsd:element>
    <xsd:element name="MailPreviewData" ma:index="40" nillable="true" ma:displayName="MailPreviewData" ma:internalName="MailPreviewData" ma:readOnly="false">
      <xsd:simpleType>
        <xsd:restriction base="dms:Note"/>
      </xsd:simpleType>
    </xsd:element>
    <xsd:element name="MessageClass" ma:index="41" nillable="true" ma:displayName="MessageClass" ma:internalName="MessageClass" ma:readOnly="false">
      <xsd:simpleType>
        <xsd:restriction base="dms:Text">
          <xsd:maxLength value="255"/>
        </xsd:restriction>
      </xsd:simpleType>
    </xsd:element>
    <xsd:element name="Message-ID" ma:index="42" nillable="true" ma:displayName="Message-ID" ma:internalName="Message_x002d_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8E0D48-9CFD-48CB-9499-2E9B21D06D0E}">
  <ds:schemaRefs>
    <ds:schemaRef ds:uri="efe27221-1f3e-4b09-9acd-3066c03a7f9d"/>
    <ds:schemaRef ds:uri="bca0bc44-19d1-4824-98a4-321de56310b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6857F5E-4AD4-420D-B231-9E196CB905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00FBDA-56E2-4112-B4CD-4E9507748681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3ED51FC-81D5-488F-B1EF-1E8814AC3E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27221-1f3e-4b09-9acd-3066c03a7f9d"/>
    <ds:schemaRef ds:uri="bca0bc44-19d1-4824-98a4-321de56310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Revision-history</vt:lpstr>
      <vt:lpstr>Summary</vt:lpstr>
      <vt:lpstr>Characteristics</vt:lpstr>
      <vt:lpstr>AutoTest</vt:lpstr>
      <vt:lpstr>Manual Test</vt:lpstr>
      <vt:lpstr>Power State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2022-01-10T06:59:21Z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0x01010087CD5AE5A982EA458FF6AB8CF3B16C160100FF72713CAB521D489C35F2AF5165FFF1</vt:lpwstr>
  </property>
  <property fmtid="{D5CDD505-2E9C-101B-9397-08002B2CF9AE}" pid="3" name="_dlc_DocIdItemGuid">
    <vt:lpwstr>026510c0-b425-44b4-9e4d-7b8ec9248dbe</vt:lpwstr>
  </property>
  <property fmtid="{D5CDD505-2E9C-101B-9397-08002B2CF9AE}" pid="4" name="DMSKeywords">
    <vt:lpwstr/>
  </property>
  <property fmtid="{D5CDD505-2E9C-101B-9397-08002B2CF9AE}" pid="5" name="Revisions">
    <vt:lpwstr/>
  </property>
</Properties>
</file>