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showHorizontalScroll="0" showVerticalScroll="0" showSheetTabs="0" xWindow="360" yWindow="360" windowWidth="11355" windowHeight="5895"/>
  </bookViews>
  <sheets>
    <sheet name="Sunrise_Sunset" sheetId="4" r:id="rId1"/>
    <sheet name="Sunrise_Sunset (2)" sheetId="5" state="hidden" r:id="rId2"/>
  </sheets>
  <externalReferences>
    <externalReference r:id="rId3"/>
  </externalReferences>
  <definedNames>
    <definedName name="A" localSheetId="1">'Sunrise_Sunset (2)'!$AE$19</definedName>
    <definedName name="A">Sunrise_Sunset!$K$20</definedName>
    <definedName name="Breite" localSheetId="1">'Sunrise_Sunset (2)'!$AB$7</definedName>
    <definedName name="Breite">Sunrise_Sunset!$H$8</definedName>
    <definedName name="Breite_Grad" localSheetId="1">'Sunrise_Sunset (2)'!$C$7</definedName>
    <definedName name="Breite_Grad">Sunrise_Sunset!$C$8</definedName>
    <definedName name="Breite_Minute" localSheetId="1">'Sunrise_Sunset (2)'!$D$7</definedName>
    <definedName name="Breite_Minute">Sunrise_Sunset!$D$8</definedName>
    <definedName name="Breite_Nord_Sued" localSheetId="1">'Sunrise_Sunset (2)'!$C$8</definedName>
    <definedName name="Breite_Nord_Sued">Sunrise_Sunset!$C$9</definedName>
    <definedName name="Breite_Nord_Sued_Option" localSheetId="1">'Sunrise_Sunset (2)'!$F$24</definedName>
    <definedName name="Breite_Nord_Sued_Option">Sunrise_Sunset!#REF!</definedName>
    <definedName name="Breite_Sekunde" localSheetId="1">'Sunrise_Sunset (2)'!$E$7</definedName>
    <definedName name="Breite_Sekunde">Sunrise_Sunset!$E$8</definedName>
    <definedName name="Datum" localSheetId="1">'Sunrise_Sunset (2)'!$C$13</definedName>
    <definedName name="Datum">Sunrise_Sunset!$C$14</definedName>
    <definedName name="Datum_Kontrolle" localSheetId="1">'Sunrise_Sunset (2)'!$AL$7</definedName>
    <definedName name="Datum_Kontrolle">Sunrise_Sunset!$AE$8</definedName>
    <definedName name="Datum_Liste" localSheetId="1">'Sunrise_Sunset (2)'!$AJ$8:$AJ$374</definedName>
    <definedName name="Datum_Liste">Sunrise_Sunset!$AC$9:$AC$375</definedName>
    <definedName name="DK" localSheetId="1">'Sunrise_Sunset (2)'!$AE$12</definedName>
    <definedName name="DK">Sunrise_Sunset!$K$13</definedName>
    <definedName name="e" localSheetId="1">'Sunrise_Sunset (2)'!$AE$11</definedName>
    <definedName name="e">Sunrise_Sunset!$K$12</definedName>
    <definedName name="Jahr" localSheetId="1">'Sunrise_Sunset (2)'!$AK$7</definedName>
    <definedName name="Jahr">Sunrise_Sunset!$AD$8</definedName>
    <definedName name="Jahr_Rest" localSheetId="1">'Sunrise_Sunset (2)'!$AD$8</definedName>
    <definedName name="Jahr_Rest">Sunrise_Sunset!$J$9</definedName>
    <definedName name="L" localSheetId="1">'Sunrise_Sunset (2)'!$AE$10</definedName>
    <definedName name="L">Sunrise_Sunset!$K$11</definedName>
    <definedName name="Laenge" localSheetId="1">'Sunrise_Sunset (2)'!$AB$8</definedName>
    <definedName name="Laenge">Sunrise_Sunset!$H$9</definedName>
    <definedName name="Laenge_Grad" localSheetId="1">'Sunrise_Sunset (2)'!$C$10</definedName>
    <definedName name="Laenge_Grad">Sunrise_Sunset!$C$11</definedName>
    <definedName name="Laenge_Minute" localSheetId="1">'Sunrise_Sunset (2)'!$D$10</definedName>
    <definedName name="Laenge_Minute">Sunrise_Sunset!$D$11</definedName>
    <definedName name="Laenge_Ost_West" localSheetId="1">'Sunrise_Sunset (2)'!$C$11</definedName>
    <definedName name="Laenge_Ost_West">Sunrise_Sunset!$C$12</definedName>
    <definedName name="Laenge_Sekunde" localSheetId="1">'Sunrise_Sunset (2)'!$E$10</definedName>
    <definedName name="Laenge_Sekunde">Sunrise_Sunset!$E$11</definedName>
    <definedName name="M" localSheetId="1">'Sunrise_Sunset (2)'!$AE$9</definedName>
    <definedName name="M">Sunrise_Sunset!$K$10</definedName>
    <definedName name="RA" localSheetId="1">'Sunrise_Sunset (2)'!$AE$13</definedName>
    <definedName name="RA">Sunrise_Sunset!$K$14</definedName>
    <definedName name="RA_2" localSheetId="1">'Sunrise_Sunset (2)'!$AE$14</definedName>
    <definedName name="RA_2">Sunrise_Sunset!$K$15</definedName>
    <definedName name="RA_3" localSheetId="1">'Sunrise_Sunset (2)'!$AE$15</definedName>
    <definedName name="RA_3">Sunrise_Sunset!$K$16</definedName>
    <definedName name="RAm" localSheetId="1">'Sunrise_Sunset (2)'!$AE$16</definedName>
    <definedName name="RAm">Sunrise_Sunset!$K$17</definedName>
    <definedName name="Sunrise_Ortszeit" localSheetId="1">'Sunrise_Sunset (2)'!$AE$24</definedName>
    <definedName name="Sunrise_Ortszeit">Sunrise_Sunset!$H$32</definedName>
    <definedName name="Sunrise_Ortszeit_2" localSheetId="1">'Sunrise_Sunset (2)'!$AG$24</definedName>
    <definedName name="Sunrise_Ortszeit_2">Sunrise_Sunset!$I$32</definedName>
    <definedName name="Sunrise_Ortszeit_3" localSheetId="1">'Sunrise_Sunset (2)'!#REF!</definedName>
    <definedName name="Sunrise_Ortszeit_3">Sunrise_Sunset!$J$32</definedName>
    <definedName name="Sunrise_Ortszeit_Ausgabe" localSheetId="1">'Sunrise_Sunset (2)'!$AF$24</definedName>
    <definedName name="Sunrise_Ortszeit_Ausgabe">Sunrise_Sunset!$K$32</definedName>
    <definedName name="Sunrise_Ortszeit_Ausgabe_2" localSheetId="1">'Sunrise_Sunset (2)'!$C$17</definedName>
    <definedName name="Sunrise_Ortszeit_Ausgabe_2">Sunrise_Sunset!$C$18</definedName>
    <definedName name="Sunrise_Ortszeit_Hell_Dunkel_Ausgabe" localSheetId="1">'Sunrise_Sunset (2)'!$AH$24</definedName>
    <definedName name="Sunrise_Ortszeit_Hell_Dunkel_Ausgabe">Sunrise_Sunset!#REF!</definedName>
    <definedName name="Sunrise_UTC" localSheetId="1">'Sunrise_Sunset (2)'!$AE$25</definedName>
    <definedName name="Sunrise_UTC">Sunrise_Sunset!#REF!</definedName>
    <definedName name="Sunrise_UTC_2" localSheetId="1">'Sunrise_Sunset (2)'!$AG$25</definedName>
    <definedName name="Sunrise_UTC_2">Sunrise_Sunset!#REF!</definedName>
    <definedName name="Sunrise_UTC_3" localSheetId="1">'Sunrise_Sunset (2)'!#REF!</definedName>
    <definedName name="Sunrise_UTC_3">Sunrise_Sunset!#REF!</definedName>
    <definedName name="Sunrise_UTC_Ausgabe" localSheetId="1">'Sunrise_Sunset (2)'!$AF$25</definedName>
    <definedName name="Sunrise_UTC_Ausgabe">Sunrise_Sunset!#REF!</definedName>
    <definedName name="Sunrise_UTC_Ausgabe_2" localSheetId="1">'Sunrise_Sunset (2)'!$C$18</definedName>
    <definedName name="Sunrise_UTC_Ausgabe_2">Sunrise_Sunset!$C$19</definedName>
    <definedName name="Sunrise_UTC_Hell_Dunkel_Ausgabe" localSheetId="1">'Sunrise_Sunset (2)'!$AH$25</definedName>
    <definedName name="Sunrise_UTC_Hell_Dunkel_Ausgabe">Sunrise_Sunset!#REF!</definedName>
    <definedName name="Sunset_Ortszeit" localSheetId="1">'Sunrise_Sunset (2)'!$AE$26</definedName>
    <definedName name="Sunset_Ortszeit">Sunrise_Sunset!$H$33</definedName>
    <definedName name="Sunset_Ortszeit_2" localSheetId="1">'Sunrise_Sunset (2)'!$AG$26</definedName>
    <definedName name="Sunset_Ortszeit_2">Sunrise_Sunset!$I$33</definedName>
    <definedName name="Sunset_Ortszeit_3">Sunrise_Sunset!$J$33</definedName>
    <definedName name="Sunset_Ortszeit_Ausgabe" localSheetId="1">'Sunrise_Sunset (2)'!$AF$26</definedName>
    <definedName name="Sunset_Ortszeit_Ausgabe">Sunrise_Sunset!$K$33</definedName>
    <definedName name="Sunset_Ortszeit_Ausgabe_2" localSheetId="1">'Sunrise_Sunset (2)'!$C$19</definedName>
    <definedName name="Sunset_Ortszeit_Ausgabe_2">Sunrise_Sunset!$C$20</definedName>
    <definedName name="Sunset_Ortszeit_Hell_Dunkel_Ausgabe" localSheetId="1">'Sunrise_Sunset (2)'!$AH$26</definedName>
    <definedName name="Sunset_Ortszeit_Hell_Dunkel_Ausgabe">Sunrise_Sunset!#REF!</definedName>
    <definedName name="Sunset_Tageslicht">Sunrise_Sunset!$J$34</definedName>
    <definedName name="Sunset_Tageslicht_Ausgabe">Sunrise_Sunset!$K$34</definedName>
    <definedName name="Sunset_Tageslicht_Ausgabe_2">Sunrise_Sunset!$C$31</definedName>
    <definedName name="Sunset_UTC" localSheetId="1">'Sunrise_Sunset (2)'!$AE$27</definedName>
    <definedName name="Sunset_UTC">Sunrise_Sunset!#REF!</definedName>
    <definedName name="Sunset_UTC_2" localSheetId="1">'Sunrise_Sunset (2)'!$AG$27</definedName>
    <definedName name="Sunset_UTC_2">Sunrise_Sunset!#REF!</definedName>
    <definedName name="Sunset_UTC_3">Sunrise_Sunset!#REF!</definedName>
    <definedName name="Sunset_UTC_Ausgabe" localSheetId="1">'Sunrise_Sunset (2)'!$AF$27</definedName>
    <definedName name="Sunset_UTC_Ausgabe">Sunrise_Sunset!#REF!</definedName>
    <definedName name="Sunset_UTC_Ausgabe_2" localSheetId="1">'Sunrise_Sunset (2)'!$C$20</definedName>
    <definedName name="Sunset_UTC_Ausgabe_2">Sunrise_Sunset!$C$21</definedName>
    <definedName name="Sunset_UTC_Hell_Dunkel_Ausgabe" localSheetId="1">'Sunrise_Sunset (2)'!$AH$27</definedName>
    <definedName name="Sunset_UTC_Hell_Dunkel_Ausgabe">Sunrise_Sunset!#REF!</definedName>
    <definedName name="T" localSheetId="1">'Sunrise_Sunset (2)'!$AE$8</definedName>
    <definedName name="T">Sunrise_Sunset!$K$9</definedName>
    <definedName name="Tag" localSheetId="1">'Sunrise_Sunset (2)'!$AK$8</definedName>
    <definedName name="Tag">Sunrise_Sunset!$AD$9</definedName>
    <definedName name="Tag_2" localSheetId="1">'Sunrise_Sunset (2)'!$AK$9</definedName>
    <definedName name="Tag_2">Sunrise_Sunset!$AD$10</definedName>
    <definedName name="Tag_Diff" localSheetId="1">'Sunrise_Sunset (2)'!$AE$7</definedName>
    <definedName name="Tag_Diff">Sunrise_Sunset!$K$8</definedName>
    <definedName name="Tag_Nummer" localSheetId="1">'Sunrise_Sunset (2)'!$AJ$7</definedName>
    <definedName name="Tag_Nummer">Sunrise_Sunset!$AC$8</definedName>
    <definedName name="Tag_Vergleich" localSheetId="1">'Sunrise_Sunset (2)'!$AJ$7</definedName>
    <definedName name="Tag_Vergleich">Sunrise_Sunset!$AC$8</definedName>
    <definedName name="U" localSheetId="1">'Sunrise_Sunset (2)'!$AE$20</definedName>
    <definedName name="U">Sunrise_Sunset!$K$21</definedName>
    <definedName name="UTC" localSheetId="1">'Sunrise_Sunset (2)'!$C$15</definedName>
    <definedName name="UTC">Sunrise_Sunset!$C$16</definedName>
    <definedName name="Wendepunkt_Br_Gr_Eingabe">[1]Wendepunktliste!$C$5</definedName>
    <definedName name="Wendepunkt_Br_Min_Eingabe">[1]Wendepunktliste!$D$5</definedName>
    <definedName name="Wendepunkt_Br_Sec_Eingabe">[1]Wendepunktliste!$E$5</definedName>
    <definedName name="Wendepunkt_Lg_Gr_Eingabe">[1]Wendepunktliste!$F$5</definedName>
    <definedName name="Wendepunkt_Lg_Min_Eingabe">[1]Wendepunktliste!$G$5</definedName>
    <definedName name="Wendepunkt_Lg_Sec_Eingabe">[1]Wendepunktliste!$H$5</definedName>
    <definedName name="Zeit_Diff" localSheetId="1">'Sunrise_Sunset (2)'!$AE$18</definedName>
    <definedName name="Zeit_Diff">Sunrise_Sunset!$K$19</definedName>
    <definedName name="Zeit_Gl" localSheetId="1">'Sunrise_Sunset (2)'!$AE$17</definedName>
    <definedName name="Zeit_Gl">Sunrise_Sunset!$K$18</definedName>
  </definedNames>
  <calcPr calcId="145621"/>
</workbook>
</file>

<file path=xl/calcChain.xml><?xml version="1.0" encoding="utf-8"?>
<calcChain xmlns="http://schemas.openxmlformats.org/spreadsheetml/2006/main">
  <c r="C14" i="4" l="1"/>
  <c r="K7" i="4" l="1"/>
  <c r="K8" i="4" l="1"/>
  <c r="K9" i="4" s="1"/>
  <c r="K35" i="4"/>
  <c r="L7" i="4"/>
  <c r="L35" i="4" s="1"/>
  <c r="L8" i="4" l="1"/>
  <c r="L9" i="4" s="1"/>
  <c r="M7" i="4"/>
  <c r="M35" i="4" s="1"/>
  <c r="K17" i="4"/>
  <c r="K12" i="4"/>
  <c r="K10" i="4"/>
  <c r="K11" i="4" s="1"/>
  <c r="H8" i="4"/>
  <c r="H9" i="4"/>
  <c r="AE8" i="4"/>
  <c r="AD9" i="4"/>
  <c r="AD10" i="4" s="1"/>
  <c r="AD8" i="4"/>
  <c r="AC68" i="4" s="1"/>
  <c r="AL7" i="5"/>
  <c r="AE7" i="5"/>
  <c r="AE8" i="5"/>
  <c r="AE16" i="5" s="1"/>
  <c r="AB7" i="5"/>
  <c r="AB8" i="5"/>
  <c r="AK8" i="5"/>
  <c r="AK9" i="5" s="1"/>
  <c r="AJ7" i="5" s="1"/>
  <c r="AK7" i="5"/>
  <c r="AJ87" i="5" s="1"/>
  <c r="AJ191" i="5"/>
  <c r="AJ99" i="5"/>
  <c r="AJ76" i="5"/>
  <c r="AJ93" i="5"/>
  <c r="AJ96" i="5"/>
  <c r="AJ97" i="5"/>
  <c r="AJ98" i="5"/>
  <c r="AJ283" i="5"/>
  <c r="AJ237" i="5"/>
  <c r="AJ214" i="5"/>
  <c r="AJ219" i="5"/>
  <c r="AJ220" i="5"/>
  <c r="AJ81" i="5"/>
  <c r="AJ84" i="5"/>
  <c r="AJ85" i="5"/>
  <c r="AJ86" i="5"/>
  <c r="AJ88" i="5"/>
  <c r="AJ145" i="5"/>
  <c r="AJ168" i="5"/>
  <c r="AJ179" i="5"/>
  <c r="AJ185" i="5"/>
  <c r="AJ70" i="5"/>
  <c r="AJ67" i="5"/>
  <c r="AJ122" i="5"/>
  <c r="AJ133" i="5"/>
  <c r="AJ127" i="5"/>
  <c r="AJ124" i="5"/>
  <c r="AJ125" i="5"/>
  <c r="AJ69" i="5"/>
  <c r="AJ71" i="5"/>
  <c r="AJ72" i="5"/>
  <c r="AJ73" i="5"/>
  <c r="AJ74" i="5"/>
  <c r="AJ75" i="5"/>
  <c r="AJ77" i="5"/>
  <c r="AJ79" i="5"/>
  <c r="AJ80" i="5"/>
  <c r="AJ82" i="5"/>
  <c r="AJ83" i="5"/>
  <c r="AJ89" i="5"/>
  <c r="AJ90" i="5"/>
  <c r="AJ91" i="5"/>
  <c r="AJ94" i="5"/>
  <c r="AJ95" i="5"/>
  <c r="AJ100" i="5"/>
  <c r="AJ101" i="5"/>
  <c r="AJ102" i="5"/>
  <c r="AJ103" i="5"/>
  <c r="AJ104" i="5"/>
  <c r="AJ106" i="5"/>
  <c r="AJ107" i="5"/>
  <c r="AJ108" i="5"/>
  <c r="AJ109" i="5"/>
  <c r="AJ110" i="5"/>
  <c r="AJ111" i="5"/>
  <c r="AJ112" i="5"/>
  <c r="AJ114" i="5"/>
  <c r="AJ115" i="5"/>
  <c r="AJ116" i="5"/>
  <c r="AJ117" i="5"/>
  <c r="AJ118" i="5"/>
  <c r="AJ119" i="5"/>
  <c r="AJ120" i="5"/>
  <c r="AJ123" i="5"/>
  <c r="AJ126" i="5"/>
  <c r="AJ128" i="5"/>
  <c r="AJ129" i="5"/>
  <c r="AJ130" i="5"/>
  <c r="AJ131" i="5"/>
  <c r="AJ132" i="5"/>
  <c r="AJ135" i="5"/>
  <c r="AJ136" i="5"/>
  <c r="AJ137" i="5"/>
  <c r="AJ138" i="5"/>
  <c r="AJ139" i="5"/>
  <c r="AJ140" i="5"/>
  <c r="AJ141" i="5"/>
  <c r="AJ143" i="5"/>
  <c r="AJ144" i="5"/>
  <c r="AJ146" i="5"/>
  <c r="AJ147" i="5"/>
  <c r="AJ148" i="5"/>
  <c r="AJ149" i="5"/>
  <c r="AJ150" i="5"/>
  <c r="AJ152" i="5"/>
  <c r="AJ153" i="5"/>
  <c r="AJ154" i="5"/>
  <c r="AJ155" i="5"/>
  <c r="AJ156" i="5"/>
  <c r="AJ157" i="5"/>
  <c r="AJ158" i="5"/>
  <c r="AJ160" i="5"/>
  <c r="AJ161" i="5"/>
  <c r="AJ162" i="5"/>
  <c r="AJ163" i="5"/>
  <c r="AJ164" i="5"/>
  <c r="AJ165" i="5"/>
  <c r="AJ166" i="5"/>
  <c r="AJ169" i="5"/>
  <c r="AJ170" i="5"/>
  <c r="AJ171" i="5"/>
  <c r="AJ172" i="5"/>
  <c r="AJ173" i="5"/>
  <c r="AJ174" i="5"/>
  <c r="AJ175" i="5"/>
  <c r="AJ177" i="5"/>
  <c r="AJ178" i="5"/>
  <c r="AJ180" i="5"/>
  <c r="AJ181" i="5"/>
  <c r="AJ182" i="5"/>
  <c r="AJ183" i="5"/>
  <c r="AJ184" i="5"/>
  <c r="AJ188" i="5"/>
  <c r="AJ189" i="5"/>
  <c r="AJ190" i="5"/>
  <c r="AJ192" i="5"/>
  <c r="AJ193" i="5"/>
  <c r="AJ194" i="5"/>
  <c r="AJ195" i="5"/>
  <c r="AJ197" i="5"/>
  <c r="AJ198" i="5"/>
  <c r="AJ199" i="5"/>
  <c r="AJ200" i="5"/>
  <c r="AJ201" i="5"/>
  <c r="AJ202" i="5"/>
  <c r="AJ203" i="5"/>
  <c r="AJ205" i="5"/>
  <c r="AJ206" i="5"/>
  <c r="AJ207" i="5"/>
  <c r="AJ208" i="5"/>
  <c r="AJ209" i="5"/>
  <c r="AJ210" i="5"/>
  <c r="AJ211" i="5"/>
  <c r="AJ213" i="5"/>
  <c r="AJ215" i="5"/>
  <c r="AJ216" i="5"/>
  <c r="AJ217" i="5"/>
  <c r="AJ218" i="5"/>
  <c r="AJ221" i="5"/>
  <c r="AJ222" i="5"/>
  <c r="AJ224" i="5"/>
  <c r="AJ226" i="5"/>
  <c r="AJ227" i="5"/>
  <c r="AJ228" i="5"/>
  <c r="AJ229" i="5"/>
  <c r="AJ230" i="5"/>
  <c r="AJ231" i="5"/>
  <c r="AJ233" i="5"/>
  <c r="AJ234" i="5"/>
  <c r="AJ235" i="5"/>
  <c r="AJ236" i="5"/>
  <c r="AJ238" i="5"/>
  <c r="AJ239" i="5"/>
  <c r="AJ240" i="5"/>
  <c r="AJ242" i="5"/>
  <c r="AJ243" i="5"/>
  <c r="AJ244" i="5"/>
  <c r="AJ245" i="5"/>
  <c r="AJ246" i="5"/>
  <c r="AJ247" i="5"/>
  <c r="AJ248" i="5"/>
  <c r="AJ250" i="5"/>
  <c r="AJ251" i="5"/>
  <c r="AJ252" i="5"/>
  <c r="AJ253" i="5"/>
  <c r="AJ254" i="5"/>
  <c r="AJ255" i="5"/>
  <c r="AJ256" i="5"/>
  <c r="AJ258" i="5"/>
  <c r="AJ259" i="5"/>
  <c r="AJ260" i="5"/>
  <c r="AJ261" i="5"/>
  <c r="AJ262" i="5"/>
  <c r="AJ263" i="5"/>
  <c r="AJ264" i="5"/>
  <c r="AJ266" i="5"/>
  <c r="AJ267" i="5"/>
  <c r="AJ268" i="5"/>
  <c r="AJ269" i="5"/>
  <c r="AJ270" i="5"/>
  <c r="AJ271" i="5"/>
  <c r="AJ272" i="5"/>
  <c r="AJ274" i="5"/>
  <c r="AJ275" i="5"/>
  <c r="AJ276" i="5"/>
  <c r="AJ277" i="5"/>
  <c r="AJ278" i="5"/>
  <c r="AJ279" i="5"/>
  <c r="AJ280" i="5"/>
  <c r="AJ282" i="5"/>
  <c r="AJ284" i="5"/>
  <c r="AJ285" i="5"/>
  <c r="AJ286" i="5"/>
  <c r="AJ287" i="5"/>
  <c r="AJ288" i="5"/>
  <c r="AJ289" i="5"/>
  <c r="AJ291" i="5"/>
  <c r="AJ292" i="5"/>
  <c r="AJ293" i="5"/>
  <c r="AJ294" i="5"/>
  <c r="AJ295" i="5"/>
  <c r="AJ296" i="5"/>
  <c r="AJ297" i="5"/>
  <c r="AJ299" i="5"/>
  <c r="AJ300" i="5"/>
  <c r="AJ301" i="5"/>
  <c r="AJ302" i="5"/>
  <c r="AJ303" i="5"/>
  <c r="AJ304" i="5"/>
  <c r="AJ305" i="5"/>
  <c r="AJ307" i="5"/>
  <c r="AJ308" i="5"/>
  <c r="AJ309" i="5"/>
  <c r="AJ310" i="5"/>
  <c r="AJ311" i="5"/>
  <c r="AJ312" i="5"/>
  <c r="AJ313" i="5"/>
  <c r="AJ315" i="5"/>
  <c r="AJ316" i="5"/>
  <c r="AJ317" i="5"/>
  <c r="AJ318" i="5"/>
  <c r="AJ319" i="5"/>
  <c r="AJ320" i="5"/>
  <c r="AJ321" i="5"/>
  <c r="AJ323" i="5"/>
  <c r="AJ324" i="5"/>
  <c r="AJ325" i="5"/>
  <c r="AJ326" i="5"/>
  <c r="AJ327" i="5"/>
  <c r="AJ328" i="5"/>
  <c r="AJ329" i="5"/>
  <c r="AJ331" i="5"/>
  <c r="AJ332" i="5"/>
  <c r="AJ333" i="5"/>
  <c r="AJ334" i="5"/>
  <c r="AJ335" i="5"/>
  <c r="AJ336" i="5"/>
  <c r="AJ337" i="5"/>
  <c r="AJ339" i="5"/>
  <c r="AJ340" i="5"/>
  <c r="AJ341" i="5"/>
  <c r="AJ342" i="5"/>
  <c r="AJ343" i="5"/>
  <c r="AJ344" i="5"/>
  <c r="AJ345" i="5"/>
  <c r="AJ347" i="5"/>
  <c r="AJ348" i="5"/>
  <c r="AJ349" i="5"/>
  <c r="AJ350" i="5"/>
  <c r="AJ351" i="5"/>
  <c r="AJ352" i="5"/>
  <c r="AJ353" i="5"/>
  <c r="AJ355" i="5"/>
  <c r="AJ356" i="5"/>
  <c r="AJ357" i="5"/>
  <c r="AJ358" i="5"/>
  <c r="AJ359" i="5"/>
  <c r="AJ360" i="5"/>
  <c r="AJ361" i="5"/>
  <c r="AJ363" i="5"/>
  <c r="AJ364" i="5"/>
  <c r="AJ365" i="5"/>
  <c r="AJ366" i="5"/>
  <c r="AJ367" i="5"/>
  <c r="AJ368" i="5"/>
  <c r="AJ369" i="5"/>
  <c r="AJ371" i="5"/>
  <c r="AJ372" i="5"/>
  <c r="AJ373" i="5"/>
  <c r="L10" i="4" l="1"/>
  <c r="L11" i="4" s="1"/>
  <c r="L12" i="4"/>
  <c r="L17" i="4"/>
  <c r="N7" i="4"/>
  <c r="N35" i="4" s="1"/>
  <c r="M8" i="4"/>
  <c r="M9" i="4" s="1"/>
  <c r="K14" i="4"/>
  <c r="K15" i="4" s="1"/>
  <c r="K16" i="4" s="1"/>
  <c r="K18" i="4" s="1"/>
  <c r="K13" i="4"/>
  <c r="K19" i="4" s="1"/>
  <c r="AC69" i="4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C276" i="4" s="1"/>
  <c r="AC277" i="4" s="1"/>
  <c r="AC278" i="4" s="1"/>
  <c r="AC279" i="4" s="1"/>
  <c r="AC280" i="4" s="1"/>
  <c r="AC281" i="4" s="1"/>
  <c r="AC282" i="4" s="1"/>
  <c r="AC283" i="4" s="1"/>
  <c r="AC284" i="4" s="1"/>
  <c r="AC285" i="4" s="1"/>
  <c r="AC286" i="4" s="1"/>
  <c r="AC287" i="4" s="1"/>
  <c r="AC288" i="4" s="1"/>
  <c r="AC289" i="4" s="1"/>
  <c r="AC290" i="4" s="1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C313" i="4" s="1"/>
  <c r="AC314" i="4" s="1"/>
  <c r="AC315" i="4" s="1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C338" i="4" s="1"/>
  <c r="AC339" i="4" s="1"/>
  <c r="AC340" i="4" s="1"/>
  <c r="AC341" i="4" s="1"/>
  <c r="AC342" i="4" s="1"/>
  <c r="AC343" i="4" s="1"/>
  <c r="AC344" i="4" s="1"/>
  <c r="AC345" i="4" s="1"/>
  <c r="AC346" i="4" s="1"/>
  <c r="AC347" i="4" s="1"/>
  <c r="AC348" i="4" s="1"/>
  <c r="AC349" i="4" s="1"/>
  <c r="AC350" i="4" s="1"/>
  <c r="AC351" i="4" s="1"/>
  <c r="AC352" i="4" s="1"/>
  <c r="AC353" i="4" s="1"/>
  <c r="AC354" i="4" s="1"/>
  <c r="AC355" i="4" s="1"/>
  <c r="AC356" i="4" s="1"/>
  <c r="AC357" i="4" s="1"/>
  <c r="AC358" i="4" s="1"/>
  <c r="AC359" i="4" s="1"/>
  <c r="AC360" i="4" s="1"/>
  <c r="AC361" i="4" s="1"/>
  <c r="AC362" i="4" s="1"/>
  <c r="AC363" i="4" s="1"/>
  <c r="AC364" i="4" s="1"/>
  <c r="AC365" i="4" s="1"/>
  <c r="AC366" i="4" s="1"/>
  <c r="AC367" i="4" s="1"/>
  <c r="AC368" i="4" s="1"/>
  <c r="AC369" i="4" s="1"/>
  <c r="AC370" i="4" s="1"/>
  <c r="AC371" i="4" s="1"/>
  <c r="AC372" i="4" s="1"/>
  <c r="AC373" i="4" s="1"/>
  <c r="AC374" i="4" s="1"/>
  <c r="AE9" i="5"/>
  <c r="AE10" i="5" s="1"/>
  <c r="AE13" i="5" s="1"/>
  <c r="AE14" i="5" s="1"/>
  <c r="AE15" i="5" s="1"/>
  <c r="AE17" i="5" s="1"/>
  <c r="AE11" i="5"/>
  <c r="AJ370" i="5"/>
  <c r="AJ362" i="5"/>
  <c r="AJ354" i="5"/>
  <c r="AJ346" i="5"/>
  <c r="AJ338" i="5"/>
  <c r="AJ330" i="5"/>
  <c r="AJ322" i="5"/>
  <c r="AJ314" i="5"/>
  <c r="AJ306" i="5"/>
  <c r="AJ298" i="5"/>
  <c r="AJ290" i="5"/>
  <c r="AJ281" i="5"/>
  <c r="AJ273" i="5"/>
  <c r="AJ265" i="5"/>
  <c r="AJ257" i="5"/>
  <c r="AJ249" i="5"/>
  <c r="AJ241" i="5"/>
  <c r="AJ232" i="5"/>
  <c r="AJ223" i="5"/>
  <c r="AJ212" i="5"/>
  <c r="AJ204" i="5"/>
  <c r="AJ196" i="5"/>
  <c r="AJ187" i="5"/>
  <c r="AJ176" i="5"/>
  <c r="AJ167" i="5"/>
  <c r="AJ159" i="5"/>
  <c r="AJ151" i="5"/>
  <c r="AJ142" i="5"/>
  <c r="AJ134" i="5"/>
  <c r="AJ121" i="5"/>
  <c r="AJ113" i="5"/>
  <c r="AJ105" i="5"/>
  <c r="AJ92" i="5"/>
  <c r="AJ78" i="5"/>
  <c r="AJ68" i="5"/>
  <c r="AJ186" i="5"/>
  <c r="AJ225" i="5"/>
  <c r="L13" i="4" l="1"/>
  <c r="L19" i="4" s="1"/>
  <c r="L14" i="4"/>
  <c r="L15" i="4" s="1"/>
  <c r="L16" i="4" s="1"/>
  <c r="L18" i="4" s="1"/>
  <c r="M12" i="4"/>
  <c r="M17" i="4"/>
  <c r="M10" i="4"/>
  <c r="M11" i="4" s="1"/>
  <c r="O7" i="4"/>
  <c r="O35" i="4" s="1"/>
  <c r="N8" i="4"/>
  <c r="N9" i="4" s="1"/>
  <c r="K21" i="4"/>
  <c r="K26" i="4" s="1"/>
  <c r="K27" i="4" s="1"/>
  <c r="K20" i="4"/>
  <c r="AC8" i="4"/>
  <c r="AE12" i="5"/>
  <c r="AE18" i="5" s="1"/>
  <c r="K28" i="4" l="1"/>
  <c r="K33" i="4" s="1"/>
  <c r="K2" i="4"/>
  <c r="L21" i="4"/>
  <c r="L26" i="4" s="1"/>
  <c r="L27" i="4" s="1"/>
  <c r="M13" i="4"/>
  <c r="M19" i="4" s="1"/>
  <c r="N17" i="4"/>
  <c r="N12" i="4"/>
  <c r="N10" i="4"/>
  <c r="N11" i="4" s="1"/>
  <c r="L20" i="4"/>
  <c r="L22" i="4" s="1"/>
  <c r="L23" i="4" s="1"/>
  <c r="O8" i="4"/>
  <c r="O9" i="4" s="1"/>
  <c r="P7" i="4"/>
  <c r="P35" i="4" s="1"/>
  <c r="M14" i="4"/>
  <c r="M15" i="4" s="1"/>
  <c r="M16" i="4" s="1"/>
  <c r="M18" i="4" s="1"/>
  <c r="K22" i="4"/>
  <c r="K23" i="4" s="1"/>
  <c r="AE20" i="5"/>
  <c r="AE19" i="5"/>
  <c r="L24" i="4" l="1"/>
  <c r="L25" i="4" s="1"/>
  <c r="K24" i="4"/>
  <c r="K32" i="4" s="1"/>
  <c r="K29" i="4"/>
  <c r="L28" i="4"/>
  <c r="L33" i="4" s="1"/>
  <c r="L2" i="4"/>
  <c r="M21" i="4"/>
  <c r="M26" i="4" s="1"/>
  <c r="M27" i="4" s="1"/>
  <c r="M20" i="4"/>
  <c r="M22" i="4" s="1"/>
  <c r="M23" i="4" s="1"/>
  <c r="N13" i="4"/>
  <c r="N19" i="4" s="1"/>
  <c r="Q7" i="4"/>
  <c r="Q35" i="4" s="1"/>
  <c r="P8" i="4"/>
  <c r="P9" i="4" s="1"/>
  <c r="N14" i="4"/>
  <c r="N15" i="4" s="1"/>
  <c r="N16" i="4" s="1"/>
  <c r="N18" i="4" s="1"/>
  <c r="O17" i="4"/>
  <c r="O10" i="4"/>
  <c r="O11" i="4" s="1"/>
  <c r="O12" i="4"/>
  <c r="AE24" i="5"/>
  <c r="AG24" i="5" s="1"/>
  <c r="AE25" i="5"/>
  <c r="AG25" i="5" s="1"/>
  <c r="AE27" i="5"/>
  <c r="AG27" i="5" s="1"/>
  <c r="AE26" i="5"/>
  <c r="AG26" i="5" s="1"/>
  <c r="K25" i="4" l="1"/>
  <c r="L32" i="4"/>
  <c r="M24" i="4"/>
  <c r="M32" i="4" s="1"/>
  <c r="K34" i="4"/>
  <c r="M28" i="4"/>
  <c r="M29" i="4" s="1"/>
  <c r="M2" i="4"/>
  <c r="L29" i="4"/>
  <c r="L34" i="4"/>
  <c r="N21" i="4"/>
  <c r="N26" i="4" s="1"/>
  <c r="N27" i="4" s="1"/>
  <c r="O13" i="4"/>
  <c r="O19" i="4" s="1"/>
  <c r="N20" i="4"/>
  <c r="N22" i="4" s="1"/>
  <c r="N23" i="4" s="1"/>
  <c r="P12" i="4"/>
  <c r="P17" i="4"/>
  <c r="P10" i="4"/>
  <c r="P11" i="4" s="1"/>
  <c r="R7" i="4"/>
  <c r="R35" i="4" s="1"/>
  <c r="Q8" i="4"/>
  <c r="Q9" i="4" s="1"/>
  <c r="O14" i="4"/>
  <c r="O15" i="4" s="1"/>
  <c r="O16" i="4" s="1"/>
  <c r="O18" i="4" s="1"/>
  <c r="AF25" i="5"/>
  <c r="C18" i="5" s="1"/>
  <c r="AH25" i="5"/>
  <c r="AH24" i="5"/>
  <c r="AF24" i="5"/>
  <c r="C17" i="5" s="1"/>
  <c r="AH26" i="5"/>
  <c r="AF26" i="5"/>
  <c r="C19" i="5" s="1"/>
  <c r="AH27" i="5"/>
  <c r="AF27" i="5"/>
  <c r="C20" i="5" s="1"/>
  <c r="M25" i="4" l="1"/>
  <c r="N24" i="4"/>
  <c r="N25" i="4" s="1"/>
  <c r="M33" i="4"/>
  <c r="N28" i="4"/>
  <c r="N33" i="4" s="1"/>
  <c r="N2" i="4"/>
  <c r="M34" i="4"/>
  <c r="O21" i="4"/>
  <c r="O26" i="4" s="1"/>
  <c r="O27" i="4" s="1"/>
  <c r="P13" i="4"/>
  <c r="P19" i="4" s="1"/>
  <c r="O20" i="4"/>
  <c r="O22" i="4" s="1"/>
  <c r="O23" i="4" s="1"/>
  <c r="Q17" i="4"/>
  <c r="Q10" i="4"/>
  <c r="Q11" i="4" s="1"/>
  <c r="Q12" i="4"/>
  <c r="S7" i="4"/>
  <c r="S35" i="4" s="1"/>
  <c r="R8" i="4"/>
  <c r="R9" i="4" s="1"/>
  <c r="P14" i="4"/>
  <c r="P15" i="4" s="1"/>
  <c r="P16" i="4" s="1"/>
  <c r="P18" i="4" s="1"/>
  <c r="N32" i="4" l="1"/>
  <c r="O24" i="4"/>
  <c r="O32" i="4" s="1"/>
  <c r="O28" i="4"/>
  <c r="O29" i="4" s="1"/>
  <c r="O33" i="4" s="1"/>
  <c r="O2" i="4"/>
  <c r="N29" i="4"/>
  <c r="N34" i="4"/>
  <c r="P20" i="4"/>
  <c r="P22" i="4" s="1"/>
  <c r="P23" i="4" s="1"/>
  <c r="P21" i="4"/>
  <c r="P26" i="4" s="1"/>
  <c r="P27" i="4" s="1"/>
  <c r="Q14" i="4"/>
  <c r="Q15" i="4" s="1"/>
  <c r="Q16" i="4" s="1"/>
  <c r="Q18" i="4" s="1"/>
  <c r="R12" i="4"/>
  <c r="R17" i="4"/>
  <c r="R10" i="4"/>
  <c r="R11" i="4" s="1"/>
  <c r="S8" i="4"/>
  <c r="S9" i="4" s="1"/>
  <c r="T7" i="4"/>
  <c r="T35" i="4" s="1"/>
  <c r="Q13" i="4"/>
  <c r="Q19" i="4" s="1"/>
  <c r="O25" i="4" l="1"/>
  <c r="P24" i="4"/>
  <c r="P25" i="4" s="1"/>
  <c r="P32" i="4" s="1"/>
  <c r="O34" i="4"/>
  <c r="P28" i="4"/>
  <c r="P2" i="4"/>
  <c r="R13" i="4"/>
  <c r="R19" i="4" s="1"/>
  <c r="T8" i="4"/>
  <c r="T9" i="4" s="1"/>
  <c r="U7" i="4"/>
  <c r="U35" i="4" s="1"/>
  <c r="Q20" i="4"/>
  <c r="Q22" i="4" s="1"/>
  <c r="Q23" i="4" s="1"/>
  <c r="Q21" i="4"/>
  <c r="Q26" i="4" s="1"/>
  <c r="Q27" i="4" s="1"/>
  <c r="S12" i="4"/>
  <c r="S17" i="4"/>
  <c r="S10" i="4"/>
  <c r="S11" i="4" s="1"/>
  <c r="R14" i="4"/>
  <c r="R15" i="4" s="1"/>
  <c r="R16" i="4" s="1"/>
  <c r="R18" i="4" s="1"/>
  <c r="P34" i="4" l="1"/>
  <c r="Q24" i="4"/>
  <c r="Q25" i="4" s="1"/>
  <c r="Q32" i="4" s="1"/>
  <c r="R21" i="4"/>
  <c r="R26" i="4" s="1"/>
  <c r="R27" i="4" s="1"/>
  <c r="P29" i="4"/>
  <c r="P33" i="4" s="1"/>
  <c r="Q28" i="4"/>
  <c r="Q2" i="4"/>
  <c r="S14" i="4"/>
  <c r="S15" i="4" s="1"/>
  <c r="S16" i="4" s="1"/>
  <c r="S18" i="4" s="1"/>
  <c r="S13" i="4"/>
  <c r="S19" i="4" s="1"/>
  <c r="R20" i="4"/>
  <c r="R22" i="4" s="1"/>
  <c r="R23" i="4" s="1"/>
  <c r="V7" i="4"/>
  <c r="V35" i="4" s="1"/>
  <c r="U8" i="4"/>
  <c r="U9" i="4" s="1"/>
  <c r="T12" i="4"/>
  <c r="T17" i="4"/>
  <c r="T10" i="4"/>
  <c r="T11" i="4" s="1"/>
  <c r="R2" i="4" l="1"/>
  <c r="R24" i="4"/>
  <c r="R25" i="4" s="1"/>
  <c r="R32" i="4" s="1"/>
  <c r="Q34" i="4"/>
  <c r="R28" i="4"/>
  <c r="R29" i="4" s="1"/>
  <c r="R33" i="4" s="1"/>
  <c r="Q29" i="4"/>
  <c r="Q33" i="4"/>
  <c r="T13" i="4"/>
  <c r="T19" i="4" s="1"/>
  <c r="S20" i="4"/>
  <c r="S22" i="4" s="1"/>
  <c r="S23" i="4" s="1"/>
  <c r="S21" i="4"/>
  <c r="S26" i="4" s="1"/>
  <c r="S27" i="4" s="1"/>
  <c r="U12" i="4"/>
  <c r="U17" i="4"/>
  <c r="U10" i="4"/>
  <c r="U11" i="4" s="1"/>
  <c r="V8" i="4"/>
  <c r="V9" i="4" s="1"/>
  <c r="W7" i="4"/>
  <c r="W35" i="4" s="1"/>
  <c r="T14" i="4"/>
  <c r="T15" i="4" s="1"/>
  <c r="T16" i="4" s="1"/>
  <c r="T18" i="4" s="1"/>
  <c r="S24" i="4" l="1"/>
  <c r="S25" i="4" s="1"/>
  <c r="S32" i="4" s="1"/>
  <c r="R34" i="4"/>
  <c r="S28" i="4"/>
  <c r="S29" i="4" s="1"/>
  <c r="S33" i="4" s="1"/>
  <c r="S2" i="4"/>
  <c r="T21" i="4"/>
  <c r="T26" i="4" s="1"/>
  <c r="T27" i="4" s="1"/>
  <c r="U13" i="4"/>
  <c r="U19" i="4" s="1"/>
  <c r="W8" i="4"/>
  <c r="W9" i="4" s="1"/>
  <c r="X7" i="4"/>
  <c r="X35" i="4" s="1"/>
  <c r="V17" i="4"/>
  <c r="V10" i="4"/>
  <c r="V11" i="4" s="1"/>
  <c r="V12" i="4"/>
  <c r="T20" i="4"/>
  <c r="T22" i="4" s="1"/>
  <c r="T23" i="4" s="1"/>
  <c r="U14" i="4"/>
  <c r="U15" i="4" s="1"/>
  <c r="U16" i="4" s="1"/>
  <c r="U18" i="4" s="1"/>
  <c r="T24" i="4" l="1"/>
  <c r="T25" i="4" s="1"/>
  <c r="T32" i="4" s="1"/>
  <c r="S34" i="4"/>
  <c r="T28" i="4"/>
  <c r="T29" i="4" s="1"/>
  <c r="T33" i="4" s="1"/>
  <c r="T2" i="4"/>
  <c r="U21" i="4"/>
  <c r="U26" i="4" s="1"/>
  <c r="U27" i="4" s="1"/>
  <c r="V13" i="4"/>
  <c r="V19" i="4" s="1"/>
  <c r="U20" i="4"/>
  <c r="U22" i="4" s="1"/>
  <c r="U23" i="4" s="1"/>
  <c r="W10" i="4"/>
  <c r="W11" i="4" s="1"/>
  <c r="W17" i="4"/>
  <c r="W12" i="4"/>
  <c r="Y7" i="4"/>
  <c r="Y35" i="4" s="1"/>
  <c r="X8" i="4"/>
  <c r="X9" i="4" s="1"/>
  <c r="V14" i="4"/>
  <c r="V15" i="4" s="1"/>
  <c r="V16" i="4" s="1"/>
  <c r="V18" i="4" s="1"/>
  <c r="U24" i="4" l="1"/>
  <c r="U25" i="4" s="1"/>
  <c r="U32" i="4" s="1"/>
  <c r="T34" i="4"/>
  <c r="U28" i="4"/>
  <c r="U29" i="4" s="1"/>
  <c r="U33" i="4" s="1"/>
  <c r="U2" i="4"/>
  <c r="V21" i="4"/>
  <c r="V26" i="4" s="1"/>
  <c r="V27" i="4" s="1"/>
  <c r="W13" i="4"/>
  <c r="W19" i="4" s="1"/>
  <c r="W14" i="4"/>
  <c r="W15" i="4" s="1"/>
  <c r="W16" i="4" s="1"/>
  <c r="W18" i="4" s="1"/>
  <c r="V20" i="4"/>
  <c r="V22" i="4" s="1"/>
  <c r="V23" i="4" s="1"/>
  <c r="X12" i="4"/>
  <c r="X17" i="4"/>
  <c r="X10" i="4"/>
  <c r="X11" i="4" s="1"/>
  <c r="Y8" i="4"/>
  <c r="Y9" i="4" s="1"/>
  <c r="Z7" i="4"/>
  <c r="Z35" i="4" s="1"/>
  <c r="V24" i="4" l="1"/>
  <c r="V25" i="4" s="1"/>
  <c r="V32" i="4" s="1"/>
  <c r="U34" i="4"/>
  <c r="V28" i="4"/>
  <c r="V29" i="4" s="1"/>
  <c r="V33" i="4" s="1"/>
  <c r="V2" i="4"/>
  <c r="W20" i="4"/>
  <c r="W22" i="4" s="1"/>
  <c r="W23" i="4" s="1"/>
  <c r="W21" i="4"/>
  <c r="W26" i="4" s="1"/>
  <c r="W27" i="4" s="1"/>
  <c r="X13" i="4"/>
  <c r="X19" i="4" s="1"/>
  <c r="Y12" i="4"/>
  <c r="Y17" i="4"/>
  <c r="Y10" i="4"/>
  <c r="Y11" i="4" s="1"/>
  <c r="X14" i="4"/>
  <c r="X15" i="4" s="1"/>
  <c r="X16" i="4" s="1"/>
  <c r="X18" i="4" s="1"/>
  <c r="Z8" i="4"/>
  <c r="Z9" i="4" s="1"/>
  <c r="AA7" i="4"/>
  <c r="AA35" i="4" s="1"/>
  <c r="W2" i="4" l="1"/>
  <c r="W24" i="4"/>
  <c r="W25" i="4" s="1"/>
  <c r="W32" i="4" s="1"/>
  <c r="V34" i="4"/>
  <c r="W28" i="4"/>
  <c r="AA8" i="4"/>
  <c r="AA9" i="4" s="1"/>
  <c r="AA10" i="4" s="1"/>
  <c r="AA11" i="4" s="1"/>
  <c r="X21" i="4"/>
  <c r="X26" i="4" s="1"/>
  <c r="X27" i="4" s="1"/>
  <c r="Y13" i="4"/>
  <c r="Y19" i="4" s="1"/>
  <c r="X20" i="4"/>
  <c r="X22" i="4" s="1"/>
  <c r="X23" i="4" s="1"/>
  <c r="Y14" i="4"/>
  <c r="Y15" i="4" s="1"/>
  <c r="Y16" i="4" s="1"/>
  <c r="Y18" i="4" s="1"/>
  <c r="Z12" i="4"/>
  <c r="Z17" i="4"/>
  <c r="Z10" i="4"/>
  <c r="Z11" i="4" s="1"/>
  <c r="X24" i="4" l="1"/>
  <c r="X25" i="4" s="1"/>
  <c r="X32" i="4" s="1"/>
  <c r="X28" i="4"/>
  <c r="X29" i="4" s="1"/>
  <c r="X33" i="4" s="1"/>
  <c r="X2" i="4"/>
  <c r="W29" i="4"/>
  <c r="Z14" i="4"/>
  <c r="Z15" i="4" s="1"/>
  <c r="Z16" i="4" s="1"/>
  <c r="Z18" i="4" s="1"/>
  <c r="W33" i="4"/>
  <c r="W34" i="4"/>
  <c r="Y21" i="4"/>
  <c r="Y26" i="4" s="1"/>
  <c r="Y27" i="4" s="1"/>
  <c r="AA17" i="4"/>
  <c r="AA12" i="4"/>
  <c r="AA14" i="4" s="1"/>
  <c r="AA15" i="4" s="1"/>
  <c r="AA16" i="4" s="1"/>
  <c r="Y20" i="4"/>
  <c r="Y22" i="4" s="1"/>
  <c r="Y23" i="4" s="1"/>
  <c r="Z13" i="4"/>
  <c r="Z19" i="4" s="1"/>
  <c r="Y24" i="4" l="1"/>
  <c r="Y25" i="4" s="1"/>
  <c r="X34" i="4"/>
  <c r="Y28" i="4"/>
  <c r="Y29" i="4" s="1"/>
  <c r="Y33" i="4" s="1"/>
  <c r="Y2" i="4"/>
  <c r="Z21" i="4"/>
  <c r="Z26" i="4" s="1"/>
  <c r="Z27" i="4" s="1"/>
  <c r="AA18" i="4"/>
  <c r="AA13" i="4"/>
  <c r="AA19" i="4" s="1"/>
  <c r="Z20" i="4"/>
  <c r="Z22" i="4" s="1"/>
  <c r="Z23" i="4" s="1"/>
  <c r="AA20" i="4" l="1"/>
  <c r="AA22" i="4" s="1"/>
  <c r="AA23" i="4" s="1"/>
  <c r="Y32" i="4"/>
  <c r="Z24" i="4"/>
  <c r="Z25" i="4" s="1"/>
  <c r="Z32" i="4" s="1"/>
  <c r="Y34" i="4"/>
  <c r="Z28" i="4"/>
  <c r="Z2" i="4"/>
  <c r="AA21" i="4"/>
  <c r="AA26" i="4" s="1"/>
  <c r="AA27" i="4" s="1"/>
  <c r="AA24" i="4" l="1"/>
  <c r="AA25" i="4" s="1"/>
  <c r="AA32" i="4" s="1"/>
  <c r="Z34" i="4"/>
  <c r="Z29" i="4"/>
  <c r="Z33" i="4" s="1"/>
  <c r="AA28" i="4"/>
  <c r="AA2" i="4"/>
  <c r="AA34" i="4" l="1"/>
  <c r="AA29" i="4"/>
  <c r="AA33" i="4" s="1"/>
</calcChain>
</file>

<file path=xl/sharedStrings.xml><?xml version="1.0" encoding="utf-8"?>
<sst xmlns="http://schemas.openxmlformats.org/spreadsheetml/2006/main" count="87" uniqueCount="49">
  <si>
    <t>Breite</t>
  </si>
  <si>
    <t>Länge</t>
  </si>
  <si>
    <t>T</t>
  </si>
  <si>
    <t>M</t>
  </si>
  <si>
    <t>L</t>
  </si>
  <si>
    <t>e</t>
  </si>
  <si>
    <t>DK</t>
  </si>
  <si>
    <t>RA</t>
  </si>
  <si>
    <t>RA_2</t>
  </si>
  <si>
    <t>RA_3</t>
  </si>
  <si>
    <t>RAm</t>
  </si>
  <si>
    <t>Zeitdifferenz</t>
  </si>
  <si>
    <t>Sunrise Ortszeit</t>
  </si>
  <si>
    <t>Sunrise UTC</t>
  </si>
  <si>
    <t>Sunset Ortszeit</t>
  </si>
  <si>
    <t>Sunset UTC</t>
  </si>
  <si>
    <t>Datum</t>
  </si>
  <si>
    <t>Nord = 1 / Süd = 2</t>
  </si>
  <si>
    <t>WOZ-MOZ (Zeit.Gl)</t>
  </si>
  <si>
    <t>Tag_Diff z. 01.01.2000</t>
  </si>
  <si>
    <t>Aufgang = A</t>
  </si>
  <si>
    <t>Untergang = U</t>
  </si>
  <si>
    <t>Ost = 1 / West = 2</t>
  </si>
  <si>
    <t>Polarnacht/tag</t>
  </si>
  <si>
    <t>Grad</t>
  </si>
  <si>
    <t>Uhrzeit</t>
  </si>
  <si>
    <t>Dezimal angeglichen</t>
  </si>
  <si>
    <t>und wurden zT von mir geändert . Für die Richtigkeit übernehme ich keine Garantie .</t>
  </si>
  <si>
    <t/>
  </si>
  <si>
    <t>Zeitzone (Diff. zu UTC)</t>
  </si>
  <si>
    <t>= Berlin Tegel</t>
  </si>
  <si>
    <t>Minuten</t>
  </si>
  <si>
    <t>Sekunden</t>
  </si>
  <si>
    <r>
      <t xml:space="preserve">Die Berechnung von Sonnenaufgang bzw Untergang basiert auf Formeln von : </t>
    </r>
    <r>
      <rPr>
        <sz val="8"/>
        <color indexed="10"/>
        <rFont val="Arial"/>
        <family val="2"/>
      </rPr>
      <t>http://lexikon.astronomie.info/zeitgleichung/neu.html</t>
    </r>
  </si>
  <si>
    <t>Die Berechnung in Einzelschritten ist ab Spalte AA dieses Blattes einzusehen .</t>
  </si>
  <si>
    <t>Zur Ansicht der Formeln Blattschutz aufheben</t>
  </si>
  <si>
    <t>Formel nach Zeitgleichung Version Januar 2005</t>
  </si>
  <si>
    <t>Sonnenstunden</t>
  </si>
  <si>
    <t>Ort</t>
  </si>
  <si>
    <t>Berlin</t>
  </si>
  <si>
    <t>Ansicht der Formeln</t>
  </si>
  <si>
    <r>
      <t xml:space="preserve">Berechnung von Sonnenauf- und untergang auf Basis der Zeitgleichung Version Januar 2005: </t>
    </r>
    <r>
      <rPr>
        <sz val="8"/>
        <color indexed="10"/>
        <rFont val="Arial"/>
        <family val="2"/>
      </rPr>
      <t>http://lexikon.astronomie.info</t>
    </r>
  </si>
  <si>
    <t>Die Berechnung mit Formel in Einzelschritten ist ab Spalte L dieses Blattes einzusehen. Blattschutz ohne Passwort.</t>
  </si>
  <si>
    <t>Hell/Dunkel</t>
  </si>
  <si>
    <t>Erstellt von Axel Lopata 29.06.2010 Angaben ohne Gewähr (bauphysik@guru.de) Reihe ©Fansoft</t>
  </si>
  <si>
    <t>Auf</t>
  </si>
  <si>
    <t>Unter</t>
  </si>
  <si>
    <t>Frühest unter</t>
  </si>
  <si>
    <t>Hilfreihe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</si>
</sst>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&quot;$&quot;#,##0_);[Red]\(&quot;$&quot;#,##0\)"/>
    <numFmt numFmtId="166" formatCode="0.000"/>
    <numFmt numFmtId="167" formatCode="0.00000000"/>
    <numFmt numFmtId="168" formatCode="dd/mm/yy"/>
    <numFmt numFmtId="169" formatCode="dd/\ mm\ yyyy"/>
  </numFmts>
  <fonts count="15" x14ac:knownFonts="1">
    <font>
      <sz val="10"/>
      <name val="Arial"/>
    </font>
    <font>
      <sz val="10"/>
      <name val="Arial"/>
    </font>
    <font>
      <sz val="7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5"/>
      <name val="Arial"/>
      <family val="2"/>
    </font>
    <font>
      <b/>
      <u/>
      <sz val="8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u/>
      <sz val="10"/>
      <color indexed="10"/>
      <name val="Arial"/>
      <family val="2"/>
    </font>
    <font>
      <b/>
      <sz val="8"/>
      <color indexed="10"/>
      <name val="Arial"/>
      <family val="2"/>
    </font>
    <font>
      <b/>
      <u/>
      <sz val="10"/>
      <name val="Arial"/>
      <family val="2"/>
    </font>
    <font>
      <sz val="8"/>
      <color rgb="FFC00000"/>
      <name val="Arial"/>
      <family val="2"/>
    </font>
    <font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 applyAlignment="1" applyProtection="1">
      <alignment vertical="center"/>
    </xf>
    <xf numFmtId="0" fontId="0" fillId="0" borderId="0" xfId="0" applyProtection="1"/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1" xfId="0" quotePrefix="1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vertical="center"/>
    </xf>
    <xf numFmtId="0" fontId="3" fillId="0" borderId="0" xfId="0" quotePrefix="1" applyFont="1" applyAlignment="1" applyProtection="1">
      <alignment horizontal="left" vertical="center"/>
    </xf>
    <xf numFmtId="0" fontId="4" fillId="0" borderId="2" xfId="0" applyFont="1" applyBorder="1" applyAlignment="1" applyProtection="1">
      <alignment vertical="center"/>
    </xf>
    <xf numFmtId="0" fontId="0" fillId="0" borderId="0" xfId="0" quotePrefix="1" applyAlignment="1" applyProtection="1">
      <alignment horizontal="left" vertical="center"/>
    </xf>
    <xf numFmtId="0" fontId="3" fillId="2" borderId="2" xfId="0" quotePrefix="1" applyFont="1" applyFill="1" applyBorder="1" applyAlignment="1" applyProtection="1">
      <alignment horizontal="left" vertical="center"/>
    </xf>
    <xf numFmtId="0" fontId="3" fillId="0" borderId="2" xfId="0" quotePrefix="1" applyFont="1" applyFill="1" applyBorder="1" applyAlignment="1" applyProtection="1">
      <alignment horizontal="left" vertical="center"/>
    </xf>
    <xf numFmtId="0" fontId="3" fillId="0" borderId="3" xfId="0" quotePrefix="1" applyFont="1" applyFill="1" applyBorder="1" applyAlignment="1" applyProtection="1">
      <alignment horizontal="left" vertical="center"/>
    </xf>
    <xf numFmtId="0" fontId="2" fillId="0" borderId="0" xfId="0" quotePrefix="1" applyFont="1" applyAlignment="1" applyProtection="1">
      <alignment horizontal="left" vertical="center"/>
    </xf>
    <xf numFmtId="0" fontId="3" fillId="0" borderId="0" xfId="0" quotePrefix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quotePrefix="1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3" borderId="4" xfId="0" applyNumberFormat="1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center" vertical="center"/>
    </xf>
    <xf numFmtId="0" fontId="0" fillId="0" borderId="5" xfId="0" applyBorder="1" applyProtection="1"/>
    <xf numFmtId="0" fontId="3" fillId="0" borderId="6" xfId="0" quotePrefix="1" applyFont="1" applyBorder="1" applyAlignment="1" applyProtection="1">
      <alignment horizontal="left"/>
    </xf>
    <xf numFmtId="0" fontId="0" fillId="0" borderId="7" xfId="0" applyBorder="1" applyProtection="1"/>
    <xf numFmtId="0" fontId="0" fillId="0" borderId="8" xfId="0" applyBorder="1" applyProtection="1"/>
    <xf numFmtId="0" fontId="4" fillId="0" borderId="9" xfId="0" quotePrefix="1" applyFont="1" applyBorder="1" applyAlignment="1" applyProtection="1">
      <alignment horizontal="left"/>
    </xf>
    <xf numFmtId="0" fontId="0" fillId="0" borderId="0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0" xfId="0" quotePrefix="1" applyFont="1" applyAlignment="1" applyProtection="1">
      <alignment horizontal="left" vertical="center"/>
    </xf>
    <xf numFmtId="0" fontId="3" fillId="0" borderId="12" xfId="0" quotePrefix="1" applyFont="1" applyBorder="1" applyAlignment="1" applyProtection="1">
      <alignment horizontal="left"/>
    </xf>
    <xf numFmtId="0" fontId="3" fillId="0" borderId="0" xfId="0" quotePrefix="1" applyFont="1" applyAlignment="1" applyProtection="1">
      <alignment horizontal="center"/>
    </xf>
    <xf numFmtId="0" fontId="3" fillId="0" borderId="0" xfId="0" quotePrefix="1" applyFont="1" applyBorder="1" applyAlignment="1" applyProtection="1">
      <alignment horizontal="left"/>
    </xf>
    <xf numFmtId="0" fontId="3" fillId="0" borderId="0" xfId="0" quotePrefix="1" applyFont="1" applyBorder="1" applyAlignment="1" applyProtection="1">
      <alignment horizontal="left"/>
      <protection locked="0"/>
    </xf>
    <xf numFmtId="14" fontId="3" fillId="5" borderId="4" xfId="0" applyNumberFormat="1" applyFont="1" applyFill="1" applyBorder="1" applyAlignment="1" applyProtection="1">
      <alignment horizontal="center" vertical="center"/>
      <protection locked="0"/>
    </xf>
    <xf numFmtId="0" fontId="8" fillId="6" borderId="13" xfId="0" applyFont="1" applyFill="1" applyBorder="1" applyAlignment="1" applyProtection="1">
      <alignment horizontal="center" vertical="center"/>
      <protection hidden="1"/>
    </xf>
    <xf numFmtId="0" fontId="8" fillId="6" borderId="14" xfId="0" applyFont="1" applyFill="1" applyBorder="1" applyAlignment="1" applyProtection="1">
      <alignment horizontal="center" vertical="center"/>
      <protection hidden="1"/>
    </xf>
    <xf numFmtId="0" fontId="8" fillId="6" borderId="15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right" vertical="center"/>
      <protection hidden="1"/>
    </xf>
    <xf numFmtId="167" fontId="3" fillId="2" borderId="17" xfId="0" applyNumberFormat="1" applyFont="1" applyFill="1" applyBorder="1" applyAlignment="1" applyProtection="1">
      <alignment horizontal="right" vertical="center"/>
      <protection hidden="1"/>
    </xf>
    <xf numFmtId="167" fontId="4" fillId="2" borderId="17" xfId="0" applyNumberFormat="1" applyFont="1" applyFill="1" applyBorder="1" applyAlignment="1" applyProtection="1">
      <alignment horizontal="right" vertical="center"/>
      <protection hidden="1"/>
    </xf>
    <xf numFmtId="167" fontId="3" fillId="2" borderId="18" xfId="0" applyNumberFormat="1" applyFont="1" applyFill="1" applyBorder="1" applyAlignment="1" applyProtection="1">
      <alignment horizontal="right" vertical="center"/>
      <protection hidden="1"/>
    </xf>
    <xf numFmtId="166" fontId="3" fillId="6" borderId="4" xfId="0" applyNumberFormat="1" applyFont="1" applyFill="1" applyBorder="1" applyAlignment="1" applyProtection="1">
      <alignment horizontal="center" vertical="center"/>
      <protection hidden="1"/>
    </xf>
    <xf numFmtId="164" fontId="4" fillId="7" borderId="4" xfId="0" applyNumberFormat="1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3" fillId="5" borderId="4" xfId="0" applyFont="1" applyFill="1" applyBorder="1" applyAlignment="1" applyProtection="1">
      <alignment horizontal="center" vertical="center"/>
      <protection hidden="1"/>
    </xf>
    <xf numFmtId="0" fontId="6" fillId="0" borderId="0" xfId="0" applyFont="1" applyProtection="1">
      <protection hidden="1"/>
    </xf>
    <xf numFmtId="0" fontId="6" fillId="8" borderId="4" xfId="0" applyFont="1" applyFill="1" applyBorder="1" applyAlignment="1" applyProtection="1">
      <alignment horizontal="center"/>
      <protection hidden="1"/>
    </xf>
    <xf numFmtId="0" fontId="6" fillId="9" borderId="4" xfId="0" applyFont="1" applyFill="1" applyBorder="1" applyAlignment="1" applyProtection="1">
      <alignment horizontal="center"/>
      <protection hidden="1"/>
    </xf>
    <xf numFmtId="168" fontId="6" fillId="0" borderId="0" xfId="0" applyNumberFormat="1" applyFont="1" applyAlignment="1" applyProtection="1">
      <alignment horizontal="center" vertical="center"/>
      <protection hidden="1"/>
    </xf>
    <xf numFmtId="0" fontId="6" fillId="9" borderId="4" xfId="0" applyNumberFormat="1" applyFont="1" applyFill="1" applyBorder="1" applyAlignment="1" applyProtection="1">
      <alignment horizontal="center" vertical="center"/>
      <protection hidden="1"/>
    </xf>
    <xf numFmtId="168" fontId="6" fillId="9" borderId="4" xfId="0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68" fontId="6" fillId="0" borderId="0" xfId="0" applyNumberFormat="1" applyFont="1" applyAlignment="1" applyProtection="1">
      <alignment horizontal="center"/>
      <protection hidden="1"/>
    </xf>
    <xf numFmtId="0" fontId="0" fillId="0" borderId="0" xfId="0" quotePrefix="1" applyAlignment="1" applyProtection="1">
      <alignment horizontal="left"/>
    </xf>
    <xf numFmtId="0" fontId="3" fillId="9" borderId="4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vertical="center"/>
    </xf>
    <xf numFmtId="0" fontId="12" fillId="0" borderId="0" xfId="0" applyFont="1" applyBorder="1" applyAlignment="1" applyProtection="1">
      <alignment horizontal="left"/>
      <protection locked="0"/>
    </xf>
    <xf numFmtId="0" fontId="3" fillId="0" borderId="19" xfId="0" quotePrefix="1" applyFont="1" applyBorder="1" applyAlignment="1" applyProtection="1">
      <alignment horizontal="left"/>
    </xf>
    <xf numFmtId="0" fontId="0" fillId="0" borderId="20" xfId="0" applyBorder="1" applyProtection="1"/>
    <xf numFmtId="0" fontId="3" fillId="0" borderId="21" xfId="0" quotePrefix="1" applyFont="1" applyBorder="1" applyAlignment="1" applyProtection="1">
      <alignment horizontal="left"/>
    </xf>
    <xf numFmtId="0" fontId="3" fillId="0" borderId="22" xfId="0" quotePrefix="1" applyFont="1" applyBorder="1" applyAlignment="1" applyProtection="1">
      <alignment horizontal="left"/>
    </xf>
    <xf numFmtId="0" fontId="0" fillId="0" borderId="23" xfId="0" applyBorder="1" applyProtection="1"/>
    <xf numFmtId="0" fontId="3" fillId="0" borderId="0" xfId="0" applyFont="1" applyBorder="1" applyAlignment="1" applyProtection="1">
      <alignment horizontal="left"/>
    </xf>
    <xf numFmtId="0" fontId="10" fillId="0" borderId="0" xfId="0" quotePrefix="1" applyFont="1" applyAlignment="1" applyProtection="1">
      <alignment horizontal="left"/>
    </xf>
    <xf numFmtId="166" fontId="3" fillId="6" borderId="4" xfId="0" applyNumberFormat="1" applyFont="1" applyFill="1" applyBorder="1" applyAlignment="1" applyProtection="1">
      <alignment horizontal="center" vertical="center"/>
    </xf>
    <xf numFmtId="0" fontId="6" fillId="0" borderId="0" xfId="0" applyFont="1" applyProtection="1"/>
    <xf numFmtId="0" fontId="6" fillId="8" borderId="4" xfId="0" applyFont="1" applyFill="1" applyBorder="1" applyAlignment="1" applyProtection="1">
      <alignment horizontal="center"/>
    </xf>
    <xf numFmtId="0" fontId="6" fillId="9" borderId="4" xfId="0" applyFont="1" applyFill="1" applyBorder="1" applyAlignment="1" applyProtection="1">
      <alignment horizontal="center"/>
    </xf>
    <xf numFmtId="0" fontId="3" fillId="9" borderId="4" xfId="0" applyFont="1" applyFill="1" applyBorder="1" applyAlignment="1" applyProtection="1">
      <alignment horizontal="center" vertical="center"/>
    </xf>
    <xf numFmtId="167" fontId="3" fillId="2" borderId="17" xfId="0" applyNumberFormat="1" applyFont="1" applyFill="1" applyBorder="1" applyAlignment="1" applyProtection="1">
      <alignment horizontal="right" vertical="center"/>
    </xf>
    <xf numFmtId="168" fontId="6" fillId="0" borderId="0" xfId="0" applyNumberFormat="1" applyFont="1" applyAlignment="1" applyProtection="1">
      <alignment horizontal="center" vertical="center"/>
    </xf>
    <xf numFmtId="0" fontId="6" fillId="9" borderId="4" xfId="0" applyNumberFormat="1" applyFont="1" applyFill="1" applyBorder="1" applyAlignment="1" applyProtection="1">
      <alignment horizontal="center" vertical="center"/>
    </xf>
    <xf numFmtId="168" fontId="6" fillId="9" borderId="4" xfId="0" applyNumberFormat="1" applyFont="1" applyFill="1" applyBorder="1" applyAlignment="1" applyProtection="1">
      <alignment horizontal="center"/>
    </xf>
    <xf numFmtId="167" fontId="4" fillId="2" borderId="17" xfId="0" applyNumberFormat="1" applyFont="1" applyFill="1" applyBorder="1" applyAlignment="1" applyProtection="1">
      <alignment horizontal="right" vertical="center"/>
    </xf>
    <xf numFmtId="167" fontId="3" fillId="2" borderId="18" xfId="0" applyNumberFormat="1" applyFont="1" applyFill="1" applyBorder="1" applyAlignment="1" applyProtection="1">
      <alignment horizontal="right" vertical="center"/>
    </xf>
    <xf numFmtId="164" fontId="4" fillId="7" borderId="4" xfId="0" quotePrefix="1" applyNumberFormat="1" applyFont="1" applyFill="1" applyBorder="1" applyAlignment="1" applyProtection="1">
      <alignment horizontal="left" vertical="center"/>
    </xf>
    <xf numFmtId="164" fontId="3" fillId="7" borderId="4" xfId="0" quotePrefix="1" applyNumberFormat="1" applyFont="1" applyFill="1" applyBorder="1" applyAlignment="1" applyProtection="1">
      <alignment horizontal="left" vertical="center"/>
    </xf>
    <xf numFmtId="0" fontId="3" fillId="7" borderId="24" xfId="0" quotePrefix="1" applyFont="1" applyFill="1" applyBorder="1" applyAlignment="1" applyProtection="1">
      <alignment horizontal="left" vertical="center"/>
    </xf>
    <xf numFmtId="0" fontId="11" fillId="6" borderId="13" xfId="0" quotePrefix="1" applyFont="1" applyFill="1" applyBorder="1" applyAlignment="1" applyProtection="1">
      <alignment horizontal="center" vertical="center"/>
    </xf>
    <xf numFmtId="0" fontId="3" fillId="5" borderId="25" xfId="0" quotePrefix="1" applyFont="1" applyFill="1" applyBorder="1" applyAlignment="1" applyProtection="1">
      <alignment horizontal="center" vertical="center"/>
    </xf>
    <xf numFmtId="0" fontId="11" fillId="6" borderId="14" xfId="0" quotePrefix="1" applyFont="1" applyFill="1" applyBorder="1" applyAlignment="1" applyProtection="1">
      <alignment horizontal="center" vertical="center"/>
    </xf>
    <xf numFmtId="169" fontId="0" fillId="0" borderId="0" xfId="0" applyNumberFormat="1" applyAlignment="1" applyProtection="1">
      <alignment horizontal="center" vertical="center"/>
    </xf>
    <xf numFmtId="168" fontId="6" fillId="0" borderId="0" xfId="0" applyNumberFormat="1" applyFont="1" applyAlignment="1" applyProtection="1">
      <alignment horizontal="center"/>
    </xf>
    <xf numFmtId="14" fontId="3" fillId="2" borderId="16" xfId="0" applyNumberFormat="1" applyFont="1" applyFill="1" applyBorder="1" applyAlignment="1" applyProtection="1">
      <alignment horizontal="right" vertical="center"/>
    </xf>
    <xf numFmtId="14" fontId="0" fillId="0" borderId="0" xfId="0" applyNumberFormat="1" applyProtection="1"/>
    <xf numFmtId="14" fontId="3" fillId="5" borderId="4" xfId="0" quotePrefix="1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 applyProtection="1">
      <alignment horizontal="center"/>
    </xf>
    <xf numFmtId="20" fontId="3" fillId="7" borderId="24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3" fillId="0" borderId="0" xfId="0" quotePrefix="1" applyFont="1" applyAlignment="1" applyProtection="1">
      <alignment horizontal="right" vertical="center"/>
    </xf>
    <xf numFmtId="20" fontId="3" fillId="7" borderId="4" xfId="0" quotePrefix="1" applyNumberFormat="1" applyFont="1" applyFill="1" applyBorder="1" applyAlignment="1" applyProtection="1">
      <alignment horizontal="center" vertical="center"/>
    </xf>
    <xf numFmtId="0" fontId="3" fillId="7" borderId="4" xfId="0" quotePrefix="1" applyFont="1" applyFill="1" applyBorder="1" applyAlignment="1" applyProtection="1">
      <alignment horizontal="left" vertical="center"/>
    </xf>
    <xf numFmtId="0" fontId="3" fillId="5" borderId="4" xfId="0" quotePrefix="1" applyFont="1" applyFill="1" applyBorder="1" applyAlignment="1" applyProtection="1">
      <alignment horizontal="center" vertical="center"/>
    </xf>
    <xf numFmtId="0" fontId="14" fillId="0" borderId="0" xfId="0" quotePrefix="1" applyFont="1" applyAlignment="1" applyProtection="1">
      <alignment horizontal="left" vertical="center"/>
    </xf>
    <xf numFmtId="0" fontId="14" fillId="0" borderId="0" xfId="0" applyFont="1" applyProtection="1"/>
    <xf numFmtId="164" fontId="14" fillId="0" borderId="0" xfId="0" applyNumberFormat="1" applyFont="1" applyProtection="1"/>
    <xf numFmtId="0" fontId="13" fillId="0" borderId="0" xfId="0" applyFont="1" applyAlignment="1" applyProtection="1">
      <alignment horizontal="right" vertical="center"/>
    </xf>
  </cellXfs>
  <cellStyles count="3">
    <cellStyle name="Comma [0]" xfId="1"/>
    <cellStyle name="Currency [0]" xfId="2"/>
    <cellStyle name="Standard" xfId="0" builtinId="0"/>
  </cellStyles>
  <dxfs count="5">
    <dxf>
      <font>
        <color rgb="FF7030A0"/>
      </font>
    </dxf>
    <dxf>
      <font>
        <color rgb="FF00B050"/>
      </font>
    </dxf>
    <dxf>
      <font>
        <color rgb="FF00206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n\AppData\Local\Temp\Sunrise_Suns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seite"/>
      <sheetName val="Sunset_Ausdruck"/>
      <sheetName val="Berechnung"/>
      <sheetName val="Wendepunktliste"/>
      <sheetName val="Dial_sunset"/>
      <sheetName val="Dial_wirkl_aendern_loeschen"/>
      <sheetName val="Dial_Variabel"/>
      <sheetName val="Dial_falsche_UTC_Differenz"/>
      <sheetName val="Dial_wirklich_Loeschen"/>
      <sheetName val="Sunrise_Sunset"/>
    </sheetNames>
    <sheetDataSet>
      <sheetData sheetId="0" refreshError="1"/>
      <sheetData sheetId="1" refreshError="1"/>
      <sheetData sheetId="2" refreshError="1"/>
      <sheetData sheetId="3">
        <row r="5">
          <cell r="C5">
            <v>52</v>
          </cell>
          <cell r="D5">
            <v>29</v>
          </cell>
          <cell r="E5">
            <v>29</v>
          </cell>
          <cell r="F5">
            <v>13</v>
          </cell>
          <cell r="G5">
            <v>23</v>
          </cell>
          <cell r="H5">
            <v>37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B2:AE381"/>
  <sheetViews>
    <sheetView tabSelected="1" topLeftCell="H1" workbookViewId="0">
      <selection activeCell="J35" sqref="J35"/>
    </sheetView>
  </sheetViews>
  <sheetFormatPr baseColWidth="10" defaultRowHeight="12.75" x14ac:dyDescent="0.2"/>
  <cols>
    <col min="1" max="1" width="1.7109375" style="2" customWidth="1"/>
    <col min="2" max="2" width="18.5703125" style="2" customWidth="1"/>
    <col min="3" max="5" width="11.42578125" style="2"/>
    <col min="6" max="6" width="3.85546875" style="2" customWidth="1"/>
    <col min="7" max="7" width="11.42578125" style="2"/>
    <col min="8" max="8" width="16.7109375" style="2" customWidth="1"/>
    <col min="9" max="9" width="6.5703125" style="2" customWidth="1"/>
    <col min="10" max="10" width="16.85546875" style="2" bestFit="1" customWidth="1"/>
    <col min="11" max="27" width="10.85546875" style="2" bestFit="1" customWidth="1"/>
    <col min="28" max="30" width="6.7109375" style="2" customWidth="1"/>
    <col min="31" max="16384" width="11.42578125" style="2"/>
  </cols>
  <sheetData>
    <row r="2" spans="2:31" x14ac:dyDescent="0.2">
      <c r="B2" s="62" t="s">
        <v>41</v>
      </c>
      <c r="C2" s="63"/>
      <c r="D2" s="63"/>
      <c r="E2" s="63"/>
      <c r="F2" s="63"/>
      <c r="J2" s="99" t="s">
        <v>48</v>
      </c>
      <c r="K2" s="100">
        <f t="shared" ref="K2:AA2" ca="1" si="0">K27</f>
        <v>16.413236065366746</v>
      </c>
      <c r="L2" s="100">
        <f t="shared" ca="1" si="0"/>
        <v>16.402676200415407</v>
      </c>
      <c r="M2" s="100">
        <f t="shared" ca="1" si="0"/>
        <v>16.392926543106576</v>
      </c>
      <c r="N2" s="100">
        <f t="shared" ca="1" si="0"/>
        <v>16.383997084457715</v>
      </c>
      <c r="O2" s="100">
        <f t="shared" ca="1" si="0"/>
        <v>16.375897224924547</v>
      </c>
      <c r="P2" s="100">
        <f t="shared" ca="1" si="0"/>
        <v>16.368635730971434</v>
      </c>
      <c r="Q2" s="100">
        <f t="shared" ca="1" si="0"/>
        <v>16.362220691898148</v>
      </c>
      <c r="R2" s="100">
        <f t="shared" ca="1" si="0"/>
        <v>16.356659477219161</v>
      </c>
      <c r="S2" s="100">
        <f t="shared" ca="1" si="0"/>
        <v>16.351958694902873</v>
      </c>
      <c r="T2" s="100">
        <f t="shared" ca="1" si="0"/>
        <v>16.34812415079616</v>
      </c>
      <c r="U2" s="100">
        <f t="shared" ca="1" si="0"/>
        <v>16.34516080956206</v>
      </c>
      <c r="V2" s="100">
        <f t="shared" ca="1" si="0"/>
        <v>16.343072757471532</v>
      </c>
      <c r="W2" s="100">
        <f t="shared" ca="1" si="0"/>
        <v>16.341863167386265</v>
      </c>
      <c r="X2" s="100">
        <f t="shared" ca="1" si="0"/>
        <v>16.341534266272141</v>
      </c>
      <c r="Y2" s="100">
        <f t="shared" ca="1" si="0"/>
        <v>16.342087305574026</v>
      </c>
      <c r="Z2" s="100">
        <f t="shared" ca="1" si="0"/>
        <v>16.343522534770035</v>
      </c>
      <c r="AA2" s="100">
        <f t="shared" ca="1" si="0"/>
        <v>16.345839178414778</v>
      </c>
    </row>
    <row r="3" spans="2:31" x14ac:dyDescent="0.2">
      <c r="B3" s="64" t="s">
        <v>42</v>
      </c>
      <c r="C3" s="30"/>
      <c r="D3" s="30"/>
      <c r="E3" s="30"/>
      <c r="F3" s="3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</row>
    <row r="4" spans="2:31" x14ac:dyDescent="0.2">
      <c r="B4" s="65" t="s">
        <v>44</v>
      </c>
      <c r="C4" s="66"/>
      <c r="D4" s="66"/>
      <c r="E4" s="66"/>
      <c r="F4" s="66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</row>
    <row r="5" spans="2:31" x14ac:dyDescent="0.2">
      <c r="B5" s="36"/>
      <c r="C5" s="30"/>
      <c r="D5" s="30"/>
      <c r="E5" s="30"/>
      <c r="F5" s="30"/>
    </row>
    <row r="6" spans="2:31" x14ac:dyDescent="0.2">
      <c r="B6" s="67" t="s">
        <v>38</v>
      </c>
      <c r="C6" s="61" t="s">
        <v>39</v>
      </c>
      <c r="D6" s="30"/>
      <c r="E6" s="30"/>
      <c r="F6" s="30"/>
      <c r="H6" s="68" t="s">
        <v>40</v>
      </c>
    </row>
    <row r="7" spans="2:31" ht="12.75" customHeight="1" thickBot="1" x14ac:dyDescent="0.25">
      <c r="C7" s="15" t="s">
        <v>24</v>
      </c>
      <c r="D7" s="35" t="s">
        <v>31</v>
      </c>
      <c r="E7" s="35" t="s">
        <v>32</v>
      </c>
      <c r="K7" s="89">
        <f ca="1">Datum</f>
        <v>43433</v>
      </c>
      <c r="L7" s="89">
        <f ca="1">K7+1</f>
        <v>43434</v>
      </c>
      <c r="M7" s="89">
        <f t="shared" ref="M7:AA7" ca="1" si="1">L7+1</f>
        <v>43435</v>
      </c>
      <c r="N7" s="89">
        <f t="shared" ca="1" si="1"/>
        <v>43436</v>
      </c>
      <c r="O7" s="89">
        <f t="shared" ca="1" si="1"/>
        <v>43437</v>
      </c>
      <c r="P7" s="89">
        <f t="shared" ca="1" si="1"/>
        <v>43438</v>
      </c>
      <c r="Q7" s="89">
        <f t="shared" ca="1" si="1"/>
        <v>43439</v>
      </c>
      <c r="R7" s="89">
        <f t="shared" ca="1" si="1"/>
        <v>43440</v>
      </c>
      <c r="S7" s="89">
        <f t="shared" ca="1" si="1"/>
        <v>43441</v>
      </c>
      <c r="T7" s="89">
        <f t="shared" ca="1" si="1"/>
        <v>43442</v>
      </c>
      <c r="U7" s="89">
        <f t="shared" ca="1" si="1"/>
        <v>43443</v>
      </c>
      <c r="V7" s="89">
        <f t="shared" ca="1" si="1"/>
        <v>43444</v>
      </c>
      <c r="W7" s="89">
        <f t="shared" ca="1" si="1"/>
        <v>43445</v>
      </c>
      <c r="X7" s="89">
        <f t="shared" ca="1" si="1"/>
        <v>43446</v>
      </c>
      <c r="Y7" s="89">
        <f t="shared" ca="1" si="1"/>
        <v>43447</v>
      </c>
      <c r="Z7" s="89">
        <f t="shared" ca="1" si="1"/>
        <v>43448</v>
      </c>
      <c r="AA7" s="89">
        <f t="shared" ca="1" si="1"/>
        <v>43449</v>
      </c>
    </row>
    <row r="8" spans="2:31" ht="12.75" customHeight="1" x14ac:dyDescent="0.2">
      <c r="B8" s="16" t="s">
        <v>0</v>
      </c>
      <c r="C8" s="20">
        <v>49</v>
      </c>
      <c r="D8" s="20">
        <v>42</v>
      </c>
      <c r="E8" s="20">
        <v>10</v>
      </c>
      <c r="G8" s="2" t="s">
        <v>0</v>
      </c>
      <c r="H8" s="69">
        <f>IF(Breite_Nord_Sued=1,Breite_Grad+Breite_Minute/60+Breite_Sekunde/3600,IF(Breite_Nord_Sued=2,(Breite_Grad+Breite_Minute/60+Breite_Sekunde/3600)*-1,"Fehler"))</f>
        <v>49.702777777777783</v>
      </c>
      <c r="J8" s="5" t="s">
        <v>19</v>
      </c>
      <c r="K8" s="88">
        <f ca="1">K7-36526</f>
        <v>6907</v>
      </c>
      <c r="L8" s="88">
        <f t="shared" ref="L8:AA8" ca="1" si="2">L7-36526</f>
        <v>6908</v>
      </c>
      <c r="M8" s="88">
        <f t="shared" ca="1" si="2"/>
        <v>6909</v>
      </c>
      <c r="N8" s="88">
        <f t="shared" ca="1" si="2"/>
        <v>6910</v>
      </c>
      <c r="O8" s="88">
        <f t="shared" ca="1" si="2"/>
        <v>6911</v>
      </c>
      <c r="P8" s="88">
        <f t="shared" ca="1" si="2"/>
        <v>6912</v>
      </c>
      <c r="Q8" s="88">
        <f t="shared" ca="1" si="2"/>
        <v>6913</v>
      </c>
      <c r="R8" s="88">
        <f t="shared" ca="1" si="2"/>
        <v>6914</v>
      </c>
      <c r="S8" s="88">
        <f t="shared" ca="1" si="2"/>
        <v>6915</v>
      </c>
      <c r="T8" s="88">
        <f t="shared" ca="1" si="2"/>
        <v>6916</v>
      </c>
      <c r="U8" s="88">
        <f t="shared" ca="1" si="2"/>
        <v>6917</v>
      </c>
      <c r="V8" s="88">
        <f t="shared" ca="1" si="2"/>
        <v>6918</v>
      </c>
      <c r="W8" s="88">
        <f t="shared" ca="1" si="2"/>
        <v>6919</v>
      </c>
      <c r="X8" s="88">
        <f t="shared" ca="1" si="2"/>
        <v>6920</v>
      </c>
      <c r="Y8" s="88">
        <f t="shared" ca="1" si="2"/>
        <v>6921</v>
      </c>
      <c r="Z8" s="88">
        <f t="shared" ca="1" si="2"/>
        <v>6922</v>
      </c>
      <c r="AA8" s="88">
        <f t="shared" ca="1" si="2"/>
        <v>6923</v>
      </c>
      <c r="AB8" s="70"/>
      <c r="AC8" s="71">
        <f ca="1">MATCH(Tag_2,Datum_Liste)</f>
        <v>333</v>
      </c>
      <c r="AD8" s="72">
        <f ca="1">YEAR(Datum)</f>
        <v>2018</v>
      </c>
      <c r="AE8" s="73">
        <f ca="1">IF(ISERROR(DAY(Datum)),0,1)</f>
        <v>1</v>
      </c>
    </row>
    <row r="9" spans="2:31" ht="12.75" customHeight="1" x14ac:dyDescent="0.2">
      <c r="B9" s="17" t="s">
        <v>17</v>
      </c>
      <c r="C9" s="21">
        <v>1</v>
      </c>
      <c r="D9" s="18"/>
      <c r="E9" s="18"/>
      <c r="G9" s="2" t="s">
        <v>1</v>
      </c>
      <c r="H9" s="69">
        <f>IF(Laenge_Ost_West=1,Laenge_Grad+Laenge_Minute/60+Laenge_Sekunde/3600,IF(Laenge_Ost_West=2,(Laenge_Grad+Laenge_Minute/60+Laenge_Sekunde/3600)*-1,"Fehler"))</f>
        <v>9.2263888888888896</v>
      </c>
      <c r="J9" s="6" t="s">
        <v>2</v>
      </c>
      <c r="K9" s="74">
        <f ca="1">K8/36525</f>
        <v>0.18910335386721425</v>
      </c>
      <c r="L9" s="74">
        <f t="shared" ref="L9:AA9" ca="1" si="3">L8/36525</f>
        <v>0.18913073237508557</v>
      </c>
      <c r="M9" s="74">
        <f t="shared" ca="1" si="3"/>
        <v>0.18915811088295689</v>
      </c>
      <c r="N9" s="74">
        <f t="shared" ca="1" si="3"/>
        <v>0.18918548939082819</v>
      </c>
      <c r="O9" s="74">
        <f t="shared" ca="1" si="3"/>
        <v>0.18921286789869951</v>
      </c>
      <c r="P9" s="74">
        <f t="shared" ca="1" si="3"/>
        <v>0.18924024640657083</v>
      </c>
      <c r="Q9" s="74">
        <f t="shared" ca="1" si="3"/>
        <v>0.18926762491444216</v>
      </c>
      <c r="R9" s="74">
        <f t="shared" ca="1" si="3"/>
        <v>0.18929500342231348</v>
      </c>
      <c r="S9" s="74">
        <f t="shared" ca="1" si="3"/>
        <v>0.1893223819301848</v>
      </c>
      <c r="T9" s="74">
        <f t="shared" ca="1" si="3"/>
        <v>0.18934976043805613</v>
      </c>
      <c r="U9" s="74">
        <f t="shared" ca="1" si="3"/>
        <v>0.18937713894592745</v>
      </c>
      <c r="V9" s="74">
        <f t="shared" ca="1" si="3"/>
        <v>0.18940451745379877</v>
      </c>
      <c r="W9" s="74">
        <f t="shared" ca="1" si="3"/>
        <v>0.18943189596167009</v>
      </c>
      <c r="X9" s="74">
        <f t="shared" ca="1" si="3"/>
        <v>0.18945927446954142</v>
      </c>
      <c r="Y9" s="74">
        <f t="shared" ca="1" si="3"/>
        <v>0.18948665297741274</v>
      </c>
      <c r="Z9" s="74">
        <f t="shared" ca="1" si="3"/>
        <v>0.18951403148528406</v>
      </c>
      <c r="AA9" s="74">
        <f t="shared" ca="1" si="3"/>
        <v>0.18954140999315539</v>
      </c>
      <c r="AB9" s="70"/>
      <c r="AC9" s="75">
        <v>37987</v>
      </c>
      <c r="AD9" s="76" t="str">
        <f ca="1">IF(DAY(Datum)&lt;10,0,"")&amp;DAY(Datum)&amp;"."&amp;IF(MONTH(Datum)&lt;10,0,"")&amp;MONTH(Datum)&amp;"."&amp;"04"</f>
        <v>29.11.04</v>
      </c>
    </row>
    <row r="10" spans="2:31" ht="12.75" customHeight="1" x14ac:dyDescent="0.2">
      <c r="B10" s="23"/>
      <c r="F10" s="36"/>
      <c r="J10" s="6" t="s">
        <v>3</v>
      </c>
      <c r="K10" s="74">
        <f ca="1">2*PI()*(0.993133+99.997361*K9)</f>
        <v>125.05404454499842</v>
      </c>
      <c r="L10" s="74">
        <f t="shared" ref="L10:AA10" ca="1" si="4">2*PI()*(0.993133+99.997361*L9)</f>
        <v>125.07124651486542</v>
      </c>
      <c r="M10" s="74">
        <f t="shared" ca="1" si="4"/>
        <v>125.08844848473241</v>
      </c>
      <c r="N10" s="74">
        <f t="shared" ca="1" si="4"/>
        <v>125.1056504545994</v>
      </c>
      <c r="O10" s="74">
        <f t="shared" ca="1" si="4"/>
        <v>125.12285242446637</v>
      </c>
      <c r="P10" s="74">
        <f t="shared" ca="1" si="4"/>
        <v>125.14005439433339</v>
      </c>
      <c r="Q10" s="74">
        <f t="shared" ca="1" si="4"/>
        <v>125.15725636420036</v>
      </c>
      <c r="R10" s="74">
        <f t="shared" ca="1" si="4"/>
        <v>125.17445833406735</v>
      </c>
      <c r="S10" s="74">
        <f t="shared" ca="1" si="4"/>
        <v>125.19166030393436</v>
      </c>
      <c r="T10" s="74">
        <f t="shared" ca="1" si="4"/>
        <v>125.20886227380134</v>
      </c>
      <c r="U10" s="74">
        <f t="shared" ca="1" si="4"/>
        <v>125.22606424366836</v>
      </c>
      <c r="V10" s="74">
        <f t="shared" ca="1" si="4"/>
        <v>125.24326621353534</v>
      </c>
      <c r="W10" s="74">
        <f t="shared" ca="1" si="4"/>
        <v>125.26046818340235</v>
      </c>
      <c r="X10" s="74">
        <f t="shared" ca="1" si="4"/>
        <v>125.27767015326933</v>
      </c>
      <c r="Y10" s="74">
        <f t="shared" ca="1" si="4"/>
        <v>125.29487212313634</v>
      </c>
      <c r="Z10" s="74">
        <f t="shared" ca="1" si="4"/>
        <v>125.31207409300332</v>
      </c>
      <c r="AA10" s="74">
        <f t="shared" ca="1" si="4"/>
        <v>125.32927606287031</v>
      </c>
      <c r="AB10" s="70"/>
      <c r="AC10" s="75">
        <v>37988</v>
      </c>
      <c r="AD10" s="77">
        <f ca="1">DATEVALUE(Tag)</f>
        <v>38320</v>
      </c>
    </row>
    <row r="11" spans="2:31" ht="12.75" customHeight="1" x14ac:dyDescent="0.2">
      <c r="B11" s="17" t="s">
        <v>1</v>
      </c>
      <c r="C11" s="20">
        <v>9</v>
      </c>
      <c r="D11" s="20">
        <v>13</v>
      </c>
      <c r="E11" s="20">
        <v>35</v>
      </c>
      <c r="F11" s="1"/>
      <c r="J11" s="6" t="s">
        <v>4</v>
      </c>
      <c r="K11" s="74">
        <f ca="1">2*PI()*(0.7859453+K10/(2*PI())+(6893*SIN(K10)+72*SIN(2*K10)+6191.2*K9)/1296000)</f>
        <v>129.97849793241033</v>
      </c>
      <c r="L11" s="74">
        <f t="shared" ref="L11:AA11" ca="1" si="5">2*PI()*(0.7859453+L10/(2*PI())+(6893*SIN(L10)+72*SIN(2*L10)+6191.2*L9)/1296000)</f>
        <v>129.99617915296162</v>
      </c>
      <c r="M11" s="74">
        <f t="shared" ca="1" si="5"/>
        <v>130.01386627800866</v>
      </c>
      <c r="N11" s="74">
        <f t="shared" ca="1" si="5"/>
        <v>130.03155916005599</v>
      </c>
      <c r="O11" s="74">
        <f t="shared" ca="1" si="5"/>
        <v>130.04925764956977</v>
      </c>
      <c r="P11" s="74">
        <f t="shared" ca="1" si="5"/>
        <v>130.06696159502755</v>
      </c>
      <c r="Q11" s="74">
        <f t="shared" ca="1" si="5"/>
        <v>130.08467084296868</v>
      </c>
      <c r="R11" s="74">
        <f t="shared" ca="1" si="5"/>
        <v>130.102385238046</v>
      </c>
      <c r="S11" s="74">
        <f t="shared" ca="1" si="5"/>
        <v>130.12010462307816</v>
      </c>
      <c r="T11" s="74">
        <f t="shared" ca="1" si="5"/>
        <v>130.13782883910307</v>
      </c>
      <c r="U11" s="74">
        <f t="shared" ca="1" si="5"/>
        <v>130.15555772543212</v>
      </c>
      <c r="V11" s="74">
        <f t="shared" ca="1" si="5"/>
        <v>130.17329111970531</v>
      </c>
      <c r="W11" s="74">
        <f t="shared" ca="1" si="5"/>
        <v>130.19102885794729</v>
      </c>
      <c r="X11" s="74">
        <f t="shared" ca="1" si="5"/>
        <v>130.20877077462393</v>
      </c>
      <c r="Y11" s="74">
        <f t="shared" ca="1" si="5"/>
        <v>130.22651670270014</v>
      </c>
      <c r="Z11" s="74">
        <f t="shared" ca="1" si="5"/>
        <v>130.24426647369788</v>
      </c>
      <c r="AA11" s="74">
        <f t="shared" ca="1" si="5"/>
        <v>130.26201991775554</v>
      </c>
      <c r="AB11" s="70"/>
      <c r="AC11" s="75">
        <v>37989</v>
      </c>
      <c r="AD11" s="70"/>
    </row>
    <row r="12" spans="2:31" ht="12.75" customHeight="1" x14ac:dyDescent="0.2">
      <c r="B12" s="17" t="s">
        <v>22</v>
      </c>
      <c r="C12" s="21">
        <v>1</v>
      </c>
      <c r="D12" s="18"/>
      <c r="E12" s="18"/>
      <c r="F12" s="3"/>
      <c r="J12" s="6" t="s">
        <v>5</v>
      </c>
      <c r="K12" s="74">
        <f ca="1">2*PI()*(23.43929111+(-46.815*K9-0.00059*K9*K9+0.001813*K9*K9*K9)/3600)/360</f>
        <v>0.40904988421813299</v>
      </c>
      <c r="L12" s="74">
        <f t="shared" ref="L12:AA12" ca="1" si="6">2*PI()*(23.43929111+(-46.815*L9-0.00059*L9*L9+0.001813*L9*L9*L9)/3600)/360</f>
        <v>0.40904987800415171</v>
      </c>
      <c r="M12" s="74">
        <f t="shared" ca="1" si="6"/>
        <v>0.4090498717901706</v>
      </c>
      <c r="N12" s="74">
        <f t="shared" ca="1" si="6"/>
        <v>0.40904986557618933</v>
      </c>
      <c r="O12" s="74">
        <f t="shared" ca="1" si="6"/>
        <v>0.40904985936220811</v>
      </c>
      <c r="P12" s="74">
        <f t="shared" ca="1" si="6"/>
        <v>0.40904985314822695</v>
      </c>
      <c r="Q12" s="74">
        <f t="shared" ca="1" si="6"/>
        <v>0.40904984693424584</v>
      </c>
      <c r="R12" s="74">
        <f t="shared" ca="1" si="6"/>
        <v>0.40904984072026457</v>
      </c>
      <c r="S12" s="74">
        <f t="shared" ca="1" si="6"/>
        <v>0.40904983450628346</v>
      </c>
      <c r="T12" s="74">
        <f t="shared" ca="1" si="6"/>
        <v>0.40904982829230219</v>
      </c>
      <c r="U12" s="74">
        <f t="shared" ca="1" si="6"/>
        <v>0.40904982207832108</v>
      </c>
      <c r="V12" s="74">
        <f t="shared" ca="1" si="6"/>
        <v>0.40904981586433992</v>
      </c>
      <c r="W12" s="74">
        <f t="shared" ca="1" si="6"/>
        <v>0.4090498096503587</v>
      </c>
      <c r="X12" s="74">
        <f t="shared" ca="1" si="6"/>
        <v>0.40904980343637753</v>
      </c>
      <c r="Y12" s="74">
        <f t="shared" ca="1" si="6"/>
        <v>0.40904979722239637</v>
      </c>
      <c r="Z12" s="74">
        <f t="shared" ca="1" si="6"/>
        <v>0.40904979100841521</v>
      </c>
      <c r="AA12" s="74">
        <f t="shared" ca="1" si="6"/>
        <v>0.40904978479443399</v>
      </c>
      <c r="AB12" s="70"/>
      <c r="AC12" s="75">
        <v>37990</v>
      </c>
      <c r="AD12" s="70"/>
    </row>
    <row r="13" spans="2:31" ht="12.75" customHeight="1" x14ac:dyDescent="0.2">
      <c r="B13" s="23"/>
      <c r="D13" s="18"/>
      <c r="E13" s="18"/>
      <c r="F13" s="3"/>
      <c r="J13" s="8" t="s">
        <v>6</v>
      </c>
      <c r="K13" s="78">
        <f ca="1">ASIN(SIN(K12)*SIN(K11))</f>
        <v>-0.37547218166220386</v>
      </c>
      <c r="L13" s="78">
        <f t="shared" ref="L13:AA13" ca="1" si="7">ASIN(SIN(L12)*SIN(L11))</f>
        <v>-0.37833894789032191</v>
      </c>
      <c r="M13" s="78">
        <f t="shared" ca="1" si="7"/>
        <v>-0.38108547999584808</v>
      </c>
      <c r="N13" s="78">
        <f t="shared" ca="1" si="7"/>
        <v>-0.38371039564116255</v>
      </c>
      <c r="O13" s="78">
        <f t="shared" ca="1" si="7"/>
        <v>-0.38621236058689418</v>
      </c>
      <c r="P13" s="78">
        <f t="shared" ca="1" si="7"/>
        <v>-0.38859009064618177</v>
      </c>
      <c r="Q13" s="78">
        <f t="shared" ca="1" si="7"/>
        <v>-0.39084235360253639</v>
      </c>
      <c r="R13" s="78">
        <f t="shared" ca="1" si="7"/>
        <v>-0.39296797108457598</v>
      </c>
      <c r="S13" s="78">
        <f t="shared" ca="1" si="7"/>
        <v>-0.39496582039069056</v>
      </c>
      <c r="T13" s="78">
        <f t="shared" ca="1" si="7"/>
        <v>-0.39683483625689703</v>
      </c>
      <c r="U13" s="78">
        <f t="shared" ca="1" si="7"/>
        <v>-0.39857401256110025</v>
      </c>
      <c r="V13" s="78">
        <f t="shared" ca="1" si="7"/>
        <v>-0.40018240395711235</v>
      </c>
      <c r="W13" s="78">
        <f t="shared" ca="1" si="7"/>
        <v>-0.40165912743197396</v>
      </c>
      <c r="X13" s="78">
        <f t="shared" ca="1" si="7"/>
        <v>-0.40300336378024182</v>
      </c>
      <c r="Y13" s="78">
        <f t="shared" ca="1" si="7"/>
        <v>-0.40421435898925712</v>
      </c>
      <c r="Z13" s="78">
        <f t="shared" ca="1" si="7"/>
        <v>-0.4052914255295601</v>
      </c>
      <c r="AA13" s="78">
        <f t="shared" ca="1" si="7"/>
        <v>-0.40623394354509612</v>
      </c>
      <c r="AB13" s="70"/>
      <c r="AC13" s="75">
        <v>37991</v>
      </c>
      <c r="AD13" s="70"/>
    </row>
    <row r="14" spans="2:31" ht="12.75" customHeight="1" x14ac:dyDescent="0.2">
      <c r="B14" s="19" t="s">
        <v>16</v>
      </c>
      <c r="C14" s="90">
        <f ca="1">TODAY()</f>
        <v>43433</v>
      </c>
      <c r="J14" s="22" t="s">
        <v>7</v>
      </c>
      <c r="K14" s="74">
        <f ca="1">ATAN(TAN(K11 )*COS(K12 ))</f>
        <v>1.141535559095056</v>
      </c>
      <c r="L14" s="74">
        <f t="shared" ref="L14:AA14" ca="1" si="8">ATAN(TAN(L11 )*COS(L12 ))</f>
        <v>1.1602999850297844</v>
      </c>
      <c r="M14" s="74">
        <f t="shared" ca="1" si="8"/>
        <v>1.1791126032744081</v>
      </c>
      <c r="N14" s="74">
        <f t="shared" ca="1" si="8"/>
        <v>1.1979718878092289</v>
      </c>
      <c r="O14" s="74">
        <f t="shared" ca="1" si="8"/>
        <v>1.2168762357554883</v>
      </c>
      <c r="P14" s="74">
        <f t="shared" ca="1" si="8"/>
        <v>1.2358239691384059</v>
      </c>
      <c r="Q14" s="74">
        <f t="shared" ca="1" si="8"/>
        <v>1.2548133368783856</v>
      </c>
      <c r="R14" s="74">
        <f t="shared" ca="1" si="8"/>
        <v>1.2738425170106447</v>
      </c>
      <c r="S14" s="74">
        <f t="shared" ca="1" si="8"/>
        <v>1.2929096191307341</v>
      </c>
      <c r="T14" s="74">
        <f t="shared" ca="1" si="8"/>
        <v>1.3120126870635893</v>
      </c>
      <c r="U14" s="74">
        <f t="shared" ca="1" si="8"/>
        <v>1.3311497017515461</v>
      </c>
      <c r="V14" s="74">
        <f t="shared" ca="1" si="8"/>
        <v>1.3503185843556587</v>
      </c>
      <c r="W14" s="74">
        <f t="shared" ca="1" si="8"/>
        <v>1.3695171995637299</v>
      </c>
      <c r="X14" s="74">
        <f t="shared" ca="1" si="8"/>
        <v>1.3887433590963305</v>
      </c>
      <c r="Y14" s="74">
        <f t="shared" ca="1" si="8"/>
        <v>1.4079948254021109</v>
      </c>
      <c r="Z14" s="74">
        <f t="shared" ca="1" si="8"/>
        <v>1.4272693155307068</v>
      </c>
      <c r="AA14" s="74">
        <f t="shared" ca="1" si="8"/>
        <v>1.4465645051725557</v>
      </c>
      <c r="AB14" s="70"/>
      <c r="AC14" s="75">
        <v>37992</v>
      </c>
      <c r="AD14" s="70"/>
    </row>
    <row r="15" spans="2:31" ht="12.75" customHeight="1" x14ac:dyDescent="0.2">
      <c r="B15" s="23"/>
      <c r="D15" s="3"/>
      <c r="E15" s="3"/>
      <c r="F15" s="3"/>
      <c r="J15" s="10" t="s">
        <v>8</v>
      </c>
      <c r="K15" s="74">
        <f t="shared" ref="K15" ca="1" si="9">IF(OR(K14&lt;0,L&gt;PI()),K14+PI(),K14)</f>
        <v>4.2831282126848489</v>
      </c>
      <c r="L15" s="74">
        <f t="shared" ref="L15" ca="1" si="10">IF(OR(L14&lt;0,L&gt;PI()),L14+PI(),L14)</f>
        <v>4.3018926386195773</v>
      </c>
      <c r="M15" s="74">
        <f t="shared" ref="M15" ca="1" si="11">IF(OR(M14&lt;0,L&gt;PI()),M14+PI(),M14)</f>
        <v>4.3207052568642013</v>
      </c>
      <c r="N15" s="74">
        <f t="shared" ref="N15" ca="1" si="12">IF(OR(N14&lt;0,L&gt;PI()),N14+PI(),N14)</f>
        <v>4.3395645413990218</v>
      </c>
      <c r="O15" s="74">
        <f t="shared" ref="O15" ca="1" si="13">IF(OR(O14&lt;0,L&gt;PI()),O14+PI(),O14)</f>
        <v>4.3584688893452812</v>
      </c>
      <c r="P15" s="74">
        <f t="shared" ref="P15" ca="1" si="14">IF(OR(P14&lt;0,L&gt;PI()),P14+PI(),P14)</f>
        <v>4.377416622728199</v>
      </c>
      <c r="Q15" s="74">
        <f t="shared" ref="Q15" ca="1" si="15">IF(OR(Q14&lt;0,L&gt;PI()),Q14+PI(),Q14)</f>
        <v>4.3964059904681783</v>
      </c>
      <c r="R15" s="74">
        <f t="shared" ref="R15" ca="1" si="16">IF(OR(R14&lt;0,L&gt;PI()),R14+PI(),R14)</f>
        <v>4.4154351706004373</v>
      </c>
      <c r="S15" s="74">
        <f t="shared" ref="S15" ca="1" si="17">IF(OR(S14&lt;0,L&gt;PI()),S14+PI(),S14)</f>
        <v>4.4345022727205272</v>
      </c>
      <c r="T15" s="74">
        <f t="shared" ref="T15" ca="1" si="18">IF(OR(T14&lt;0,L&gt;PI()),T14+PI(),T14)</f>
        <v>4.4536053406533824</v>
      </c>
      <c r="U15" s="74">
        <f t="shared" ref="U15" ca="1" si="19">IF(OR(U14&lt;0,L&gt;PI()),U14+PI(),U14)</f>
        <v>4.4727423553413388</v>
      </c>
      <c r="V15" s="74">
        <f t="shared" ref="V15" ca="1" si="20">IF(OR(V14&lt;0,L&gt;PI()),V14+PI(),V14)</f>
        <v>4.4919112379454518</v>
      </c>
      <c r="W15" s="74">
        <f t="shared" ref="W15" ca="1" si="21">IF(OR(W14&lt;0,L&gt;PI()),W14+PI(),W14)</f>
        <v>4.5111098531535232</v>
      </c>
      <c r="X15" s="74">
        <f t="shared" ref="X15" ca="1" si="22">IF(OR(X14&lt;0,L&gt;PI()),X14+PI(),X14)</f>
        <v>4.5303360126861234</v>
      </c>
      <c r="Y15" s="74">
        <f t="shared" ref="Y15" ca="1" si="23">IF(OR(Y14&lt;0,L&gt;PI()),Y14+PI(),Y14)</f>
        <v>4.5495874789919037</v>
      </c>
      <c r="Z15" s="74">
        <f t="shared" ref="Z15" ca="1" si="24">IF(OR(Z14&lt;0,L&gt;PI()),Z14+PI(),Z14)</f>
        <v>4.5688619691204995</v>
      </c>
      <c r="AA15" s="74">
        <f t="shared" ref="AA15" ca="1" si="25">IF(OR(AA14&lt;0,L&gt;PI()),AA14+PI(),AA14)</f>
        <v>4.5881571587623489</v>
      </c>
      <c r="AB15" s="70"/>
      <c r="AC15" s="75">
        <v>37993</v>
      </c>
      <c r="AD15" s="70"/>
    </row>
    <row r="16" spans="2:31" ht="12.75" customHeight="1" x14ac:dyDescent="0.2">
      <c r="B16" s="17" t="s">
        <v>29</v>
      </c>
      <c r="C16" s="59">
        <v>1</v>
      </c>
      <c r="D16" s="3"/>
      <c r="E16" s="3"/>
      <c r="F16" s="3"/>
      <c r="J16" s="10" t="s">
        <v>9</v>
      </c>
      <c r="K16" s="74">
        <f ca="1">K15*24/(2*PI())</f>
        <v>16.360344646683565</v>
      </c>
      <c r="L16" s="74">
        <f t="shared" ref="L16:AA16" ca="1" si="26">L15*24/(2*PI())</f>
        <v>16.432019474086616</v>
      </c>
      <c r="M16" s="74">
        <f t="shared" ca="1" si="26"/>
        <v>16.5038783825538</v>
      </c>
      <c r="N16" s="74">
        <f t="shared" ca="1" si="26"/>
        <v>16.575915543119237</v>
      </c>
      <c r="O16" s="74">
        <f t="shared" ca="1" si="26"/>
        <v>16.648124833237066</v>
      </c>
      <c r="P16" s="74">
        <f t="shared" ca="1" si="26"/>
        <v>16.720499843515757</v>
      </c>
      <c r="Q16" s="74">
        <f t="shared" ca="1" si="26"/>
        <v>16.793033885323936</v>
      </c>
      <c r="R16" s="74">
        <f t="shared" ca="1" si="26"/>
        <v>16.86571999926878</v>
      </c>
      <c r="S16" s="74">
        <f t="shared" ca="1" si="26"/>
        <v>16.938550964537185</v>
      </c>
      <c r="T16" s="74">
        <f t="shared" ca="1" si="26"/>
        <v>17.011519309090804</v>
      </c>
      <c r="U16" s="74">
        <f t="shared" ca="1" si="26"/>
        <v>17.084617320697458</v>
      </c>
      <c r="V16" s="74">
        <f t="shared" ca="1" si="26"/>
        <v>17.157837058777286</v>
      </c>
      <c r="W16" s="74">
        <f t="shared" ca="1" si="26"/>
        <v>17.231170367038494</v>
      </c>
      <c r="X16" s="74">
        <f t="shared" ca="1" si="26"/>
        <v>17.304608886869374</v>
      </c>
      <c r="Y16" s="74">
        <f t="shared" ca="1" si="26"/>
        <v>17.378144071453345</v>
      </c>
      <c r="Z16" s="74">
        <f t="shared" ca="1" si="26"/>
        <v>17.451767200562351</v>
      </c>
      <c r="AA16" s="74">
        <f t="shared" ca="1" si="26"/>
        <v>17.525469395987852</v>
      </c>
      <c r="AB16" s="70"/>
      <c r="AC16" s="75">
        <v>37994</v>
      </c>
      <c r="AD16" s="70"/>
    </row>
    <row r="17" spans="2:30" ht="12.75" customHeight="1" x14ac:dyDescent="0.2">
      <c r="B17" s="23"/>
      <c r="D17" s="7"/>
      <c r="E17" s="3"/>
      <c r="F17" s="3"/>
      <c r="J17" s="10" t="s">
        <v>10</v>
      </c>
      <c r="K17" s="74">
        <f ca="1">MOD((2400.0513369*K9+18.73022974),24)</f>
        <v>16.587987001281363</v>
      </c>
      <c r="L17" s="74">
        <f t="shared" ref="L17:AA17" ca="1" si="27">MOD((2400.0513369*L9+18.73022974),24)</f>
        <v>16.653696825700194</v>
      </c>
      <c r="M17" s="74">
        <f t="shared" ca="1" si="27"/>
        <v>16.71940665011914</v>
      </c>
      <c r="N17" s="74">
        <f t="shared" ca="1" si="27"/>
        <v>16.785116474537972</v>
      </c>
      <c r="O17" s="74">
        <f t="shared" ca="1" si="27"/>
        <v>16.850826298956804</v>
      </c>
      <c r="P17" s="74">
        <f t="shared" ca="1" si="27"/>
        <v>16.916536123375749</v>
      </c>
      <c r="Q17" s="74">
        <f t="shared" ca="1" si="27"/>
        <v>16.982245947794695</v>
      </c>
      <c r="R17" s="74">
        <f t="shared" ca="1" si="27"/>
        <v>17.047955772213527</v>
      </c>
      <c r="S17" s="74">
        <f t="shared" ca="1" si="27"/>
        <v>17.113665596632472</v>
      </c>
      <c r="T17" s="74">
        <f t="shared" ca="1" si="27"/>
        <v>17.179375421051304</v>
      </c>
      <c r="U17" s="74">
        <f t="shared" ca="1" si="27"/>
        <v>17.24508524547025</v>
      </c>
      <c r="V17" s="74">
        <f t="shared" ca="1" si="27"/>
        <v>17.310795069889082</v>
      </c>
      <c r="W17" s="74">
        <f t="shared" ca="1" si="27"/>
        <v>17.376504894308027</v>
      </c>
      <c r="X17" s="74">
        <f t="shared" ca="1" si="27"/>
        <v>17.442214718726973</v>
      </c>
      <c r="Y17" s="74">
        <f t="shared" ca="1" si="27"/>
        <v>17.507924543145805</v>
      </c>
      <c r="Z17" s="74">
        <f t="shared" ca="1" si="27"/>
        <v>17.57363436756475</v>
      </c>
      <c r="AA17" s="74">
        <f t="shared" ca="1" si="27"/>
        <v>17.639344191983582</v>
      </c>
      <c r="AB17" s="70"/>
      <c r="AC17" s="75">
        <v>37995</v>
      </c>
      <c r="AD17" s="70"/>
    </row>
    <row r="18" spans="2:30" ht="12.75" customHeight="1" x14ac:dyDescent="0.2">
      <c r="B18" s="7"/>
      <c r="F18" s="3"/>
      <c r="J18" s="10" t="s">
        <v>18</v>
      </c>
      <c r="K18" s="78">
        <f ca="1">1.0027379*(K17-K16)</f>
        <v>0.22826561660045103</v>
      </c>
      <c r="L18" s="78">
        <f t="shared" ref="L18:AA18" ca="1" si="28">1.0027379*(L17-L16)</f>
        <v>0.22228428203456166</v>
      </c>
      <c r="M18" s="78">
        <f t="shared" ca="1" si="28"/>
        <v>0.21611836240910676</v>
      </c>
      <c r="N18" s="78">
        <f t="shared" ca="1" si="28"/>
        <v>0.20977370264886644</v>
      </c>
      <c r="O18" s="78">
        <f t="shared" ca="1" si="28"/>
        <v>0.20325644206273177</v>
      </c>
      <c r="P18" s="78">
        <f t="shared" ca="1" si="28"/>
        <v>0.19657300759062107</v>
      </c>
      <c r="Q18" s="78">
        <f t="shared" ca="1" si="28"/>
        <v>0.18973010617659744</v>
      </c>
      <c r="R18" s="78">
        <f t="shared" ca="1" si="28"/>
        <v>0.18273471626749224</v>
      </c>
      <c r="S18" s="78">
        <f t="shared" ca="1" si="28"/>
        <v>0.17559407844650068</v>
      </c>
      <c r="T18" s="78">
        <f t="shared" ca="1" si="28"/>
        <v>0.16831568520943666</v>
      </c>
      <c r="U18" s="78">
        <f t="shared" ca="1" si="28"/>
        <v>0.16090726990402771</v>
      </c>
      <c r="V18" s="78">
        <f t="shared" ca="1" si="28"/>
        <v>0.15337679485041886</v>
      </c>
      <c r="W18" s="78">
        <f t="shared" ca="1" si="28"/>
        <v>0.14573243867174426</v>
      </c>
      <c r="X18" s="78">
        <f t="shared" ca="1" si="28"/>
        <v>0.13798258286464149</v>
      </c>
      <c r="Y18" s="78">
        <f t="shared" ca="1" si="28"/>
        <v>0.13013579764590633</v>
      </c>
      <c r="Z18" s="78">
        <f t="shared" ca="1" si="28"/>
        <v>0.12220082711893529</v>
      </c>
      <c r="AA18" s="78">
        <f t="shared" ca="1" si="28"/>
        <v>0.11418657379968741</v>
      </c>
      <c r="AB18" s="70"/>
      <c r="AC18" s="75">
        <v>37996</v>
      </c>
      <c r="AD18" s="70"/>
    </row>
    <row r="19" spans="2:30" ht="12.75" customHeight="1" x14ac:dyDescent="0.2">
      <c r="B19" s="7"/>
      <c r="D19" s="7"/>
      <c r="F19" s="3"/>
      <c r="J19" s="10" t="s">
        <v>11</v>
      </c>
      <c r="K19" s="74">
        <f t="shared" ref="K19" ca="1" si="29">12*ACOS((SIN(-0.0145)-SIN(Breite*PI()/180)*SIN(K13))/(COS(Breite*PI()/180)*COS(K13)))/PI()</f>
        <v>4.2565942745597862</v>
      </c>
      <c r="L19" s="74">
        <f t="shared" ref="L19:AA19" ca="1" si="30">12*ACOS((SIN(-0.0145)-SIN(Breite*PI()/180)*SIN(L13))/(COS(Breite*PI()/180)*COS(L13)))/PI()</f>
        <v>4.2400530750425611</v>
      </c>
      <c r="M19" s="74">
        <f t="shared" ca="1" si="30"/>
        <v>4.2241374981082744</v>
      </c>
      <c r="N19" s="74">
        <f t="shared" ca="1" si="30"/>
        <v>4.2088633796991761</v>
      </c>
      <c r="O19" s="74">
        <f t="shared" ca="1" si="30"/>
        <v>4.1942462595798684</v>
      </c>
      <c r="P19" s="74">
        <f t="shared" ca="1" si="30"/>
        <v>4.1803013311546469</v>
      </c>
      <c r="Q19" s="74">
        <f t="shared" ca="1" si="30"/>
        <v>4.1670433906673372</v>
      </c>
      <c r="R19" s="74">
        <f t="shared" ca="1" si="30"/>
        <v>4.1544867860792456</v>
      </c>
      <c r="S19" s="74">
        <f t="shared" ca="1" si="30"/>
        <v>4.1426453659419682</v>
      </c>
      <c r="T19" s="74">
        <f t="shared" ca="1" si="30"/>
        <v>4.1315324285981898</v>
      </c>
      <c r="U19" s="74">
        <f t="shared" ca="1" si="30"/>
        <v>4.1211606720586831</v>
      </c>
      <c r="V19" s="74">
        <f t="shared" ca="1" si="30"/>
        <v>4.1115421449145417</v>
      </c>
      <c r="W19" s="74">
        <f t="shared" ca="1" si="30"/>
        <v>4.102688198650605</v>
      </c>
      <c r="X19" s="74">
        <f t="shared" ca="1" si="30"/>
        <v>4.0946094417293732</v>
      </c>
      <c r="Y19" s="74">
        <f t="shared" ca="1" si="30"/>
        <v>4.0873156958125252</v>
      </c>
      <c r="Z19" s="74">
        <f t="shared" ca="1" si="30"/>
        <v>4.0808159544815608</v>
      </c>
      <c r="AA19" s="74">
        <f t="shared" ca="1" si="30"/>
        <v>4.0751183448070583</v>
      </c>
      <c r="AB19" s="70"/>
      <c r="AC19" s="75">
        <v>37997</v>
      </c>
      <c r="AD19" s="70"/>
    </row>
    <row r="20" spans="2:30" ht="12.75" customHeight="1" x14ac:dyDescent="0.2">
      <c r="B20" s="7"/>
      <c r="D20" s="7"/>
      <c r="F20" s="3"/>
      <c r="J20" s="11" t="s">
        <v>20</v>
      </c>
      <c r="K20" s="74">
        <f t="shared" ref="K20" ca="1" si="31">12-K19-K18-(Laenge/15)</f>
        <v>6.9000475162471702</v>
      </c>
      <c r="L20" s="74">
        <f t="shared" ref="L20" ca="1" si="32">12-L19-L18-(Laenge/15)</f>
        <v>6.9225700503302843</v>
      </c>
      <c r="M20" s="74">
        <f t="shared" ref="M20" ca="1" si="33">12-M19-M18-(Laenge/15)</f>
        <v>6.9446515468900261</v>
      </c>
      <c r="N20" s="74">
        <f t="shared" ref="N20" ca="1" si="34">12-N19-N18-(Laenge/15)</f>
        <v>6.9662703250593649</v>
      </c>
      <c r="O20" s="74">
        <f t="shared" ref="O20" ca="1" si="35">12-O19-O18-(Laenge/15)</f>
        <v>6.9874047057648072</v>
      </c>
      <c r="P20" s="74">
        <f t="shared" ref="P20" ca="1" si="36">12-P19-P18-(Laenge/15)</f>
        <v>7.0080330686621393</v>
      </c>
      <c r="Q20" s="74">
        <f t="shared" ref="Q20" ca="1" si="37">12-Q19-Q18-(Laenge/15)</f>
        <v>7.028133910563473</v>
      </c>
      <c r="R20" s="74">
        <f t="shared" ref="R20" ca="1" si="38">12-R19-R18-(Laenge/15)</f>
        <v>7.0476859050606695</v>
      </c>
      <c r="S20" s="74">
        <f t="shared" ref="S20" ca="1" si="39">12-S19-S18-(Laenge/15)</f>
        <v>7.0666679630189382</v>
      </c>
      <c r="T20" s="74">
        <f t="shared" ref="T20" ca="1" si="40">12-T19-T18-(Laenge/15)</f>
        <v>7.0850592935997811</v>
      </c>
      <c r="U20" s="74">
        <f t="shared" ref="U20" ca="1" si="41">12-U19-U18-(Laenge/15)</f>
        <v>7.1028394654446965</v>
      </c>
      <c r="V20" s="74">
        <f t="shared" ref="V20" ca="1" si="42">12-V19-V18-(Laenge/15)</f>
        <v>7.1199884676424468</v>
      </c>
      <c r="W20" s="74">
        <f t="shared" ref="W20" ca="1" si="43">12-W19-W18-(Laenge/15)</f>
        <v>7.1364867700850585</v>
      </c>
      <c r="X20" s="74">
        <f t="shared" ref="X20" ca="1" si="44">12-X19-X18-(Laenge/15)</f>
        <v>7.1523153828133932</v>
      </c>
      <c r="Y20" s="74">
        <f t="shared" ref="Y20" ca="1" si="45">12-Y19-Y18-(Laenge/15)</f>
        <v>7.1674559139489755</v>
      </c>
      <c r="Z20" s="74">
        <f t="shared" ref="Z20" ca="1" si="46">12-Z19-Z18-(Laenge/15)</f>
        <v>7.1818906258069113</v>
      </c>
      <c r="AA20" s="74">
        <f t="shared" ref="AA20" ca="1" si="47">12-AA19-AA18-(Laenge/15)</f>
        <v>7.1956024888006622</v>
      </c>
      <c r="AB20" s="70"/>
      <c r="AC20" s="75">
        <v>37998</v>
      </c>
      <c r="AD20" s="70"/>
    </row>
    <row r="21" spans="2:30" ht="12.75" customHeight="1" thickBot="1" x14ac:dyDescent="0.25">
      <c r="B21" s="7"/>
      <c r="F21" s="9"/>
      <c r="J21" s="12" t="s">
        <v>21</v>
      </c>
      <c r="K21" s="79">
        <f t="shared" ref="K21" ca="1" si="48">12+K19-K18-(Laenge/15)</f>
        <v>15.413236065366746</v>
      </c>
      <c r="L21" s="79">
        <f t="shared" ref="L21:AA21" ca="1" si="49">12+L19-L18-(Laenge/15)</f>
        <v>15.402676200415407</v>
      </c>
      <c r="M21" s="79">
        <f t="shared" ca="1" si="49"/>
        <v>15.392926543106576</v>
      </c>
      <c r="N21" s="79">
        <f t="shared" ca="1" si="49"/>
        <v>15.383997084457715</v>
      </c>
      <c r="O21" s="79">
        <f t="shared" ca="1" si="49"/>
        <v>15.375897224924547</v>
      </c>
      <c r="P21" s="79">
        <f t="shared" ca="1" si="49"/>
        <v>15.368635730971432</v>
      </c>
      <c r="Q21" s="79">
        <f t="shared" ca="1" si="49"/>
        <v>15.362220691898148</v>
      </c>
      <c r="R21" s="79">
        <f t="shared" ca="1" si="49"/>
        <v>15.356659477219162</v>
      </c>
      <c r="S21" s="79">
        <f t="shared" ca="1" si="49"/>
        <v>15.351958694902873</v>
      </c>
      <c r="T21" s="79">
        <f t="shared" ca="1" si="49"/>
        <v>15.348124150796162</v>
      </c>
      <c r="U21" s="79">
        <f t="shared" ca="1" si="49"/>
        <v>15.345160809562062</v>
      </c>
      <c r="V21" s="79">
        <f t="shared" ca="1" si="49"/>
        <v>15.34307275747153</v>
      </c>
      <c r="W21" s="79">
        <f t="shared" ca="1" si="49"/>
        <v>15.341863167386267</v>
      </c>
      <c r="X21" s="79">
        <f t="shared" ca="1" si="49"/>
        <v>15.341534266272141</v>
      </c>
      <c r="Y21" s="79">
        <f t="shared" ca="1" si="49"/>
        <v>15.342087305574026</v>
      </c>
      <c r="Z21" s="79">
        <f t="shared" ca="1" si="49"/>
        <v>15.343522534770035</v>
      </c>
      <c r="AA21" s="79">
        <f t="shared" ca="1" si="49"/>
        <v>15.34583917841478</v>
      </c>
      <c r="AB21" s="70"/>
      <c r="AC21" s="75">
        <v>37999</v>
      </c>
      <c r="AD21" s="70"/>
    </row>
    <row r="22" spans="2:30" ht="12.75" customHeight="1" x14ac:dyDescent="0.2">
      <c r="B22" s="7"/>
      <c r="F22" s="9"/>
      <c r="G22" s="7" t="s">
        <v>36</v>
      </c>
      <c r="J22" s="98" t="s">
        <v>12</v>
      </c>
      <c r="K22" s="80">
        <f t="shared" ref="K22:AA22" ca="1" si="50">IF(K20+UTC&lt;0,K20+UTC+12,IF(K20+UTC&gt;12,K20+UTC-12,K20+UTC))</f>
        <v>7.9000475162471702</v>
      </c>
      <c r="L22" s="80">
        <f t="shared" ca="1" si="50"/>
        <v>7.9225700503302843</v>
      </c>
      <c r="M22" s="80">
        <f t="shared" ca="1" si="50"/>
        <v>7.9446515468900261</v>
      </c>
      <c r="N22" s="80">
        <f t="shared" ca="1" si="50"/>
        <v>7.9662703250593649</v>
      </c>
      <c r="O22" s="80">
        <f t="shared" ca="1" si="50"/>
        <v>7.9874047057648072</v>
      </c>
      <c r="P22" s="80">
        <f t="shared" ca="1" si="50"/>
        <v>8.0080330686621402</v>
      </c>
      <c r="Q22" s="80">
        <f t="shared" ca="1" si="50"/>
        <v>8.0281339105634721</v>
      </c>
      <c r="R22" s="80">
        <f t="shared" ca="1" si="50"/>
        <v>8.0476859050606695</v>
      </c>
      <c r="S22" s="80">
        <f t="shared" ca="1" si="50"/>
        <v>8.0666679630189382</v>
      </c>
      <c r="T22" s="80">
        <f t="shared" ca="1" si="50"/>
        <v>8.0850592935997803</v>
      </c>
      <c r="U22" s="80">
        <f t="shared" ca="1" si="50"/>
        <v>8.1028394654446956</v>
      </c>
      <c r="V22" s="80">
        <f t="shared" ca="1" si="50"/>
        <v>8.1199884676424468</v>
      </c>
      <c r="W22" s="80">
        <f t="shared" ca="1" si="50"/>
        <v>8.1364867700850585</v>
      </c>
      <c r="X22" s="80">
        <f t="shared" ca="1" si="50"/>
        <v>8.1523153828133932</v>
      </c>
      <c r="Y22" s="80">
        <f t="shared" ca="1" si="50"/>
        <v>8.1674559139489755</v>
      </c>
      <c r="Z22" s="80">
        <f t="shared" ca="1" si="50"/>
        <v>8.1818906258069113</v>
      </c>
      <c r="AA22" s="80">
        <f t="shared" ca="1" si="50"/>
        <v>8.1956024888006631</v>
      </c>
      <c r="AB22" s="70"/>
      <c r="AC22" s="75">
        <v>38000</v>
      </c>
      <c r="AD22" s="70"/>
    </row>
    <row r="23" spans="2:30" ht="12.75" customHeight="1" x14ac:dyDescent="0.2">
      <c r="B23" s="7"/>
      <c r="F23" s="9"/>
      <c r="J23" s="98" t="s">
        <v>12</v>
      </c>
      <c r="K23" s="81">
        <f ca="1">IF(K22&lt;0,24+K22,K22)</f>
        <v>7.9000475162471702</v>
      </c>
      <c r="L23" s="81">
        <f t="shared" ref="L23:AA23" ca="1" si="51">IF(L22&lt;0,24+L22,L22)</f>
        <v>7.9225700503302843</v>
      </c>
      <c r="M23" s="81">
        <f t="shared" ca="1" si="51"/>
        <v>7.9446515468900261</v>
      </c>
      <c r="N23" s="81">
        <f t="shared" ca="1" si="51"/>
        <v>7.9662703250593649</v>
      </c>
      <c r="O23" s="81">
        <f t="shared" ca="1" si="51"/>
        <v>7.9874047057648072</v>
      </c>
      <c r="P23" s="81">
        <f t="shared" ca="1" si="51"/>
        <v>8.0080330686621402</v>
      </c>
      <c r="Q23" s="81">
        <f t="shared" ca="1" si="51"/>
        <v>8.0281339105634721</v>
      </c>
      <c r="R23" s="81">
        <f t="shared" ca="1" si="51"/>
        <v>8.0476859050606695</v>
      </c>
      <c r="S23" s="81">
        <f t="shared" ca="1" si="51"/>
        <v>8.0666679630189382</v>
      </c>
      <c r="T23" s="81">
        <f t="shared" ca="1" si="51"/>
        <v>8.0850592935997803</v>
      </c>
      <c r="U23" s="81">
        <f t="shared" ca="1" si="51"/>
        <v>8.1028394654446956</v>
      </c>
      <c r="V23" s="81">
        <f t="shared" ca="1" si="51"/>
        <v>8.1199884676424468</v>
      </c>
      <c r="W23" s="81">
        <f t="shared" ca="1" si="51"/>
        <v>8.1364867700850585</v>
      </c>
      <c r="X23" s="81">
        <f t="shared" ca="1" si="51"/>
        <v>8.1523153828133932</v>
      </c>
      <c r="Y23" s="81">
        <f t="shared" ca="1" si="51"/>
        <v>8.1674559139489755</v>
      </c>
      <c r="Z23" s="81">
        <f t="shared" ca="1" si="51"/>
        <v>8.1818906258069113</v>
      </c>
      <c r="AA23" s="81">
        <f t="shared" ca="1" si="51"/>
        <v>8.1956024888006631</v>
      </c>
      <c r="AB23" s="70"/>
      <c r="AC23" s="75">
        <v>38001</v>
      </c>
      <c r="AD23" s="70"/>
    </row>
    <row r="24" spans="2:30" ht="12.75" customHeight="1" x14ac:dyDescent="0.2">
      <c r="B24" s="7"/>
      <c r="F24" s="9"/>
      <c r="J24" s="98" t="s">
        <v>12</v>
      </c>
      <c r="K24" s="82" t="str">
        <f ca="1">INT(K23)&amp;":"&amp;ROUND((K23-INT(K23))*60,0)</f>
        <v>7:54</v>
      </c>
      <c r="L24" s="82" t="str">
        <f t="shared" ref="L24:AA24" ca="1" si="52">INT(L23)&amp;":"&amp;ROUND((L23-INT(L23))*60,0)</f>
        <v>7:55</v>
      </c>
      <c r="M24" s="82" t="str">
        <f t="shared" ca="1" si="52"/>
        <v>7:57</v>
      </c>
      <c r="N24" s="82" t="str">
        <f t="shared" ca="1" si="52"/>
        <v>7:58</v>
      </c>
      <c r="O24" s="82" t="str">
        <f t="shared" ca="1" si="52"/>
        <v>7:59</v>
      </c>
      <c r="P24" s="82" t="str">
        <f t="shared" ca="1" si="52"/>
        <v>8:0</v>
      </c>
      <c r="Q24" s="82" t="str">
        <f t="shared" ca="1" si="52"/>
        <v>8:2</v>
      </c>
      <c r="R24" s="82" t="str">
        <f t="shared" ca="1" si="52"/>
        <v>8:3</v>
      </c>
      <c r="S24" s="82" t="str">
        <f t="shared" ca="1" si="52"/>
        <v>8:4</v>
      </c>
      <c r="T24" s="82" t="str">
        <f t="shared" ca="1" si="52"/>
        <v>8:5</v>
      </c>
      <c r="U24" s="82" t="str">
        <f t="shared" ca="1" si="52"/>
        <v>8:6</v>
      </c>
      <c r="V24" s="82" t="str">
        <f t="shared" ca="1" si="52"/>
        <v>8:7</v>
      </c>
      <c r="W24" s="82" t="str">
        <f t="shared" ca="1" si="52"/>
        <v>8:8</v>
      </c>
      <c r="X24" s="82" t="str">
        <f t="shared" ca="1" si="52"/>
        <v>8:9</v>
      </c>
      <c r="Y24" s="82" t="str">
        <f t="shared" ca="1" si="52"/>
        <v>8:10</v>
      </c>
      <c r="Z24" s="82" t="str">
        <f t="shared" ca="1" si="52"/>
        <v>8:11</v>
      </c>
      <c r="AA24" s="96" t="str">
        <f t="shared" ca="1" si="52"/>
        <v>8:12</v>
      </c>
      <c r="AB24" s="70"/>
      <c r="AC24" s="75">
        <v>38002</v>
      </c>
      <c r="AD24" s="70"/>
    </row>
    <row r="25" spans="2:30" ht="12.75" customHeight="1" x14ac:dyDescent="0.2">
      <c r="B25" s="7"/>
      <c r="F25" s="9"/>
      <c r="J25" s="98" t="s">
        <v>43</v>
      </c>
      <c r="K25" s="97">
        <f t="shared" ref="K25:AA25" ca="1" si="53">IF(AND(ISERROR(K24),Breite_Nord_Sued=1,OR(Tag_Nummer&lt;90,Tag_Nummer&gt;270)),"dunkel",IF(AND(ISERROR(K24),Breite_Nord_Sued=1,Tag_Nummer&gt;90,Tag_Nummer&lt;270),"hell",IF(AND(ISERROR(K24),Breite_Nord_Sued=2,OR(Tag_Nummer&lt;90,Tag_Nummer&gt;270)),"hell",IF(AND(ISERROR(K24),Breite_Nord_Sued=2,Tag_Nummer&gt;90,Tag_Nummer&lt;270),"dunkel",0))))</f>
        <v>0</v>
      </c>
      <c r="L25" s="84">
        <f t="shared" ca="1" si="53"/>
        <v>0</v>
      </c>
      <c r="M25" s="84">
        <f t="shared" ca="1" si="53"/>
        <v>0</v>
      </c>
      <c r="N25" s="84">
        <f t="shared" ca="1" si="53"/>
        <v>0</v>
      </c>
      <c r="O25" s="84">
        <f t="shared" ca="1" si="53"/>
        <v>0</v>
      </c>
      <c r="P25" s="84">
        <f t="shared" ca="1" si="53"/>
        <v>0</v>
      </c>
      <c r="Q25" s="84">
        <f t="shared" ca="1" si="53"/>
        <v>0</v>
      </c>
      <c r="R25" s="84">
        <f t="shared" ca="1" si="53"/>
        <v>0</v>
      </c>
      <c r="S25" s="84">
        <f t="shared" ca="1" si="53"/>
        <v>0</v>
      </c>
      <c r="T25" s="84">
        <f t="shared" ca="1" si="53"/>
        <v>0</v>
      </c>
      <c r="U25" s="84">
        <f t="shared" ca="1" si="53"/>
        <v>0</v>
      </c>
      <c r="V25" s="84">
        <f t="shared" ca="1" si="53"/>
        <v>0</v>
      </c>
      <c r="W25" s="84">
        <f t="shared" ca="1" si="53"/>
        <v>0</v>
      </c>
      <c r="X25" s="84">
        <f t="shared" ca="1" si="53"/>
        <v>0</v>
      </c>
      <c r="Y25" s="84">
        <f t="shared" ca="1" si="53"/>
        <v>0</v>
      </c>
      <c r="Z25" s="84">
        <f t="shared" ca="1" si="53"/>
        <v>0</v>
      </c>
      <c r="AA25" s="84">
        <f t="shared" ca="1" si="53"/>
        <v>0</v>
      </c>
      <c r="AB25" s="70"/>
      <c r="AC25" s="75">
        <v>38003</v>
      </c>
      <c r="AD25" s="70"/>
    </row>
    <row r="26" spans="2:30" ht="12.75" customHeight="1" x14ac:dyDescent="0.2">
      <c r="B26" s="7"/>
      <c r="F26" s="9"/>
      <c r="J26" s="98" t="s">
        <v>14</v>
      </c>
      <c r="K26" s="80">
        <f ca="1">IF(K21+$C16&lt;12,K21+$C16+12,IF(K21+$C16&gt;24,K21+$C16-12,K21+$C16))</f>
        <v>16.413236065366746</v>
      </c>
      <c r="L26" s="80">
        <f t="shared" ref="L26:AA26" ca="1" si="54">IF(L21+$C16&lt;12,L21+$C16+12,IF(L21+$C16&gt;24,L21+$C16-12,L21+$C16))</f>
        <v>16.402676200415407</v>
      </c>
      <c r="M26" s="80">
        <f t="shared" ca="1" si="54"/>
        <v>16.392926543106576</v>
      </c>
      <c r="N26" s="80">
        <f t="shared" ca="1" si="54"/>
        <v>16.383997084457715</v>
      </c>
      <c r="O26" s="80">
        <f t="shared" ca="1" si="54"/>
        <v>16.375897224924547</v>
      </c>
      <c r="P26" s="80">
        <f t="shared" ca="1" si="54"/>
        <v>16.368635730971434</v>
      </c>
      <c r="Q26" s="80">
        <f t="shared" ca="1" si="54"/>
        <v>16.362220691898148</v>
      </c>
      <c r="R26" s="80">
        <f t="shared" ca="1" si="54"/>
        <v>16.356659477219161</v>
      </c>
      <c r="S26" s="80">
        <f t="shared" ca="1" si="54"/>
        <v>16.351958694902873</v>
      </c>
      <c r="T26" s="80">
        <f t="shared" ca="1" si="54"/>
        <v>16.34812415079616</v>
      </c>
      <c r="U26" s="80">
        <f t="shared" ca="1" si="54"/>
        <v>16.34516080956206</v>
      </c>
      <c r="V26" s="80">
        <f t="shared" ca="1" si="54"/>
        <v>16.343072757471532</v>
      </c>
      <c r="W26" s="80">
        <f t="shared" ca="1" si="54"/>
        <v>16.341863167386265</v>
      </c>
      <c r="X26" s="80">
        <f t="shared" ca="1" si="54"/>
        <v>16.341534266272141</v>
      </c>
      <c r="Y26" s="80">
        <f t="shared" ca="1" si="54"/>
        <v>16.342087305574026</v>
      </c>
      <c r="Z26" s="80">
        <f t="shared" ca="1" si="54"/>
        <v>16.343522534770035</v>
      </c>
      <c r="AA26" s="80">
        <f t="shared" ca="1" si="54"/>
        <v>16.345839178414778</v>
      </c>
      <c r="AB26" s="70"/>
      <c r="AC26" s="75">
        <v>38004</v>
      </c>
      <c r="AD26" s="70"/>
    </row>
    <row r="27" spans="2:30" ht="12.75" customHeight="1" x14ac:dyDescent="0.2">
      <c r="B27" s="7"/>
      <c r="F27" s="9"/>
      <c r="J27" s="98" t="s">
        <v>14</v>
      </c>
      <c r="K27" s="81">
        <f ca="1">IF(K26&lt;0,24+K26,K26)</f>
        <v>16.413236065366746</v>
      </c>
      <c r="L27" s="81">
        <f t="shared" ref="L27:AA27" ca="1" si="55">IF(L26&lt;0,24+L26,L26)</f>
        <v>16.402676200415407</v>
      </c>
      <c r="M27" s="81">
        <f t="shared" ca="1" si="55"/>
        <v>16.392926543106576</v>
      </c>
      <c r="N27" s="81">
        <f t="shared" ca="1" si="55"/>
        <v>16.383997084457715</v>
      </c>
      <c r="O27" s="81">
        <f t="shared" ca="1" si="55"/>
        <v>16.375897224924547</v>
      </c>
      <c r="P27" s="81">
        <f t="shared" ca="1" si="55"/>
        <v>16.368635730971434</v>
      </c>
      <c r="Q27" s="81">
        <f t="shared" ca="1" si="55"/>
        <v>16.362220691898148</v>
      </c>
      <c r="R27" s="81">
        <f t="shared" ca="1" si="55"/>
        <v>16.356659477219161</v>
      </c>
      <c r="S27" s="81">
        <f t="shared" ca="1" si="55"/>
        <v>16.351958694902873</v>
      </c>
      <c r="T27" s="81">
        <f t="shared" ca="1" si="55"/>
        <v>16.34812415079616</v>
      </c>
      <c r="U27" s="81">
        <f t="shared" ca="1" si="55"/>
        <v>16.34516080956206</v>
      </c>
      <c r="V27" s="81">
        <f t="shared" ca="1" si="55"/>
        <v>16.343072757471532</v>
      </c>
      <c r="W27" s="81">
        <f t="shared" ca="1" si="55"/>
        <v>16.341863167386265</v>
      </c>
      <c r="X27" s="81">
        <f t="shared" ca="1" si="55"/>
        <v>16.341534266272141</v>
      </c>
      <c r="Y27" s="81">
        <f t="shared" ca="1" si="55"/>
        <v>16.342087305574026</v>
      </c>
      <c r="Z27" s="81">
        <f t="shared" ca="1" si="55"/>
        <v>16.343522534770035</v>
      </c>
      <c r="AA27" s="81">
        <f t="shared" ca="1" si="55"/>
        <v>16.345839178414778</v>
      </c>
      <c r="AB27" s="70"/>
      <c r="AC27" s="75">
        <v>38005</v>
      </c>
      <c r="AD27" s="70"/>
    </row>
    <row r="28" spans="2:30" ht="12.75" customHeight="1" x14ac:dyDescent="0.2">
      <c r="B28" s="7"/>
      <c r="F28" s="9"/>
      <c r="J28" s="98" t="s">
        <v>14</v>
      </c>
      <c r="K28" s="82" t="str">
        <f ca="1">INT(K27)&amp;":"&amp;ROUND((K27-INT(K27))*60,0)</f>
        <v>16:25</v>
      </c>
      <c r="L28" s="82" t="str">
        <f t="shared" ref="L28:AA28" ca="1" si="56">INT(L27)&amp;":"&amp;ROUND((L27-INT(L27))*60,0)</f>
        <v>16:24</v>
      </c>
      <c r="M28" s="82" t="str">
        <f t="shared" ca="1" si="56"/>
        <v>16:24</v>
      </c>
      <c r="N28" s="82" t="str">
        <f t="shared" ca="1" si="56"/>
        <v>16:23</v>
      </c>
      <c r="O28" s="82" t="str">
        <f t="shared" ca="1" si="56"/>
        <v>16:23</v>
      </c>
      <c r="P28" s="82" t="str">
        <f t="shared" ca="1" si="56"/>
        <v>16:22</v>
      </c>
      <c r="Q28" s="82" t="str">
        <f t="shared" ca="1" si="56"/>
        <v>16:22</v>
      </c>
      <c r="R28" s="82" t="str">
        <f t="shared" ca="1" si="56"/>
        <v>16:21</v>
      </c>
      <c r="S28" s="82" t="str">
        <f t="shared" ca="1" si="56"/>
        <v>16:21</v>
      </c>
      <c r="T28" s="82" t="str">
        <f t="shared" ca="1" si="56"/>
        <v>16:21</v>
      </c>
      <c r="U28" s="82" t="str">
        <f t="shared" ca="1" si="56"/>
        <v>16:21</v>
      </c>
      <c r="V28" s="82" t="str">
        <f t="shared" ca="1" si="56"/>
        <v>16:21</v>
      </c>
      <c r="W28" s="82" t="str">
        <f t="shared" ca="1" si="56"/>
        <v>16:21</v>
      </c>
      <c r="X28" s="82" t="str">
        <f t="shared" ca="1" si="56"/>
        <v>16:20</v>
      </c>
      <c r="Y28" s="82" t="str">
        <f t="shared" ca="1" si="56"/>
        <v>16:21</v>
      </c>
      <c r="Z28" s="82" t="str">
        <f t="shared" ca="1" si="56"/>
        <v>16:21</v>
      </c>
      <c r="AA28" s="96" t="str">
        <f t="shared" ca="1" si="56"/>
        <v>16:21</v>
      </c>
      <c r="AB28" s="70"/>
      <c r="AC28" s="75">
        <v>38006</v>
      </c>
      <c r="AD28" s="70"/>
    </row>
    <row r="29" spans="2:30" ht="12.75" customHeight="1" x14ac:dyDescent="0.2">
      <c r="B29" s="7"/>
      <c r="F29" s="9"/>
      <c r="J29" s="98" t="s">
        <v>43</v>
      </c>
      <c r="K29" s="97">
        <f t="shared" ref="K29:AA29" ca="1" si="57">IF(AND(ISERROR(K28),Breite_Nord_Sued=1,OR(Tag_Nummer&lt;90,Tag_Nummer&gt;270)),"dunkel",IF(AND(ISERROR(K28),Breite_Nord_Sued=1,Tag_Nummer&gt;90,Tag_Nummer&lt;270),"hell",IF(AND(ISERROR(K28),Breite_Nord_Sued=2,OR(Tag_Nummer&lt;90,Tag_Nummer&gt;270)),"hell",IF(AND(ISERROR(K28),Breite_Nord_Sued=2,Tag_Nummer&gt;90,Tag_Nummer&lt;270),"dunkel",0))))</f>
        <v>0</v>
      </c>
      <c r="L29" s="84">
        <f t="shared" ca="1" si="57"/>
        <v>0</v>
      </c>
      <c r="M29" s="84">
        <f t="shared" ca="1" si="57"/>
        <v>0</v>
      </c>
      <c r="N29" s="84">
        <f t="shared" ca="1" si="57"/>
        <v>0</v>
      </c>
      <c r="O29" s="84">
        <f t="shared" ca="1" si="57"/>
        <v>0</v>
      </c>
      <c r="P29" s="84">
        <f t="shared" ca="1" si="57"/>
        <v>0</v>
      </c>
      <c r="Q29" s="84">
        <f t="shared" ca="1" si="57"/>
        <v>0</v>
      </c>
      <c r="R29" s="84">
        <f t="shared" ca="1" si="57"/>
        <v>0</v>
      </c>
      <c r="S29" s="84">
        <f t="shared" ca="1" si="57"/>
        <v>0</v>
      </c>
      <c r="T29" s="84">
        <f t="shared" ca="1" si="57"/>
        <v>0</v>
      </c>
      <c r="U29" s="84">
        <f t="shared" ca="1" si="57"/>
        <v>0</v>
      </c>
      <c r="V29" s="84">
        <f t="shared" ca="1" si="57"/>
        <v>0</v>
      </c>
      <c r="W29" s="84">
        <f t="shared" ca="1" si="57"/>
        <v>0</v>
      </c>
      <c r="X29" s="84">
        <f t="shared" ca="1" si="57"/>
        <v>0</v>
      </c>
      <c r="Y29" s="84">
        <f t="shared" ca="1" si="57"/>
        <v>0</v>
      </c>
      <c r="Z29" s="84">
        <f t="shared" ca="1" si="57"/>
        <v>0</v>
      </c>
      <c r="AA29" s="84">
        <f t="shared" ca="1" si="57"/>
        <v>0</v>
      </c>
      <c r="AB29" s="70"/>
      <c r="AC29" s="75">
        <v>38007</v>
      </c>
      <c r="AD29" s="70"/>
    </row>
    <row r="30" spans="2:30" ht="12.75" customHeight="1" x14ac:dyDescent="0.2">
      <c r="C30" s="3"/>
      <c r="D30" s="3"/>
      <c r="E30" s="3"/>
      <c r="F30" s="3"/>
      <c r="AB30" s="70"/>
      <c r="AC30" s="75">
        <v>38008</v>
      </c>
      <c r="AD30" s="70"/>
    </row>
    <row r="31" spans="2:30" ht="12.75" customHeight="1" thickBot="1" x14ac:dyDescent="0.25">
      <c r="B31" s="7"/>
      <c r="C31" s="3"/>
      <c r="D31" s="3"/>
      <c r="E31" s="3"/>
      <c r="F31" s="3"/>
      <c r="G31" s="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70"/>
      <c r="AC31" s="75">
        <v>38009</v>
      </c>
      <c r="AD31" s="70"/>
    </row>
    <row r="32" spans="2:30" ht="12.75" customHeight="1" x14ac:dyDescent="0.2">
      <c r="C32" s="3"/>
      <c r="D32" s="3"/>
      <c r="E32" s="3"/>
      <c r="F32" s="3"/>
      <c r="G32" s="13"/>
      <c r="H32" s="3"/>
      <c r="I32" s="3"/>
      <c r="J32" s="93" t="s">
        <v>45</v>
      </c>
      <c r="K32" s="83" t="str">
        <f ca="1">IF(ISERROR(K24),K25,IF(HOUR(K24)&lt;10,0,"")&amp;HOUR(K24)&amp;":"&amp;IF(MINUTE(K24)&lt;10,0,"")&amp;MINUTE(K24))</f>
        <v>07:54</v>
      </c>
      <c r="L32" s="83" t="str">
        <f t="shared" ref="L32:AA32" ca="1" si="58">IF(ISERROR(L24),L25,IF(HOUR(L24)&lt;10,0,"")&amp;HOUR(L24)&amp;":"&amp;IF(MINUTE(L24)&lt;10,0,"")&amp;MINUTE(L24))</f>
        <v>07:55</v>
      </c>
      <c r="M32" s="83" t="str">
        <f t="shared" ca="1" si="58"/>
        <v>07:57</v>
      </c>
      <c r="N32" s="83" t="str">
        <f t="shared" ca="1" si="58"/>
        <v>07:58</v>
      </c>
      <c r="O32" s="83" t="str">
        <f t="shared" ca="1" si="58"/>
        <v>07:59</v>
      </c>
      <c r="P32" s="83" t="str">
        <f t="shared" ca="1" si="58"/>
        <v>08:00</v>
      </c>
      <c r="Q32" s="83" t="str">
        <f t="shared" ca="1" si="58"/>
        <v>08:02</v>
      </c>
      <c r="R32" s="83" t="str">
        <f t="shared" ca="1" si="58"/>
        <v>08:03</v>
      </c>
      <c r="S32" s="83" t="str">
        <f t="shared" ca="1" si="58"/>
        <v>08:04</v>
      </c>
      <c r="T32" s="83" t="str">
        <f t="shared" ca="1" si="58"/>
        <v>08:05</v>
      </c>
      <c r="U32" s="83" t="str">
        <f t="shared" ca="1" si="58"/>
        <v>08:06</v>
      </c>
      <c r="V32" s="83" t="str">
        <f t="shared" ca="1" si="58"/>
        <v>08:07</v>
      </c>
      <c r="W32" s="83" t="str">
        <f t="shared" ca="1" si="58"/>
        <v>08:08</v>
      </c>
      <c r="X32" s="83" t="str">
        <f t="shared" ca="1" si="58"/>
        <v>08:09</v>
      </c>
      <c r="Y32" s="83" t="str">
        <f t="shared" ca="1" si="58"/>
        <v>08:10</v>
      </c>
      <c r="Z32" s="83" t="str">
        <f t="shared" ca="1" si="58"/>
        <v>08:11</v>
      </c>
      <c r="AA32" s="83" t="str">
        <f t="shared" ca="1" si="58"/>
        <v>08:12</v>
      </c>
      <c r="AC32" s="75">
        <v>38010</v>
      </c>
      <c r="AD32" s="70"/>
    </row>
    <row r="33" spans="2:30" ht="12.75" customHeight="1" x14ac:dyDescent="0.2">
      <c r="D33" s="3"/>
      <c r="E33" s="3"/>
      <c r="F33" s="3"/>
      <c r="G33" s="13"/>
      <c r="H33" s="3"/>
      <c r="I33" s="3"/>
      <c r="J33" s="93" t="s">
        <v>46</v>
      </c>
      <c r="K33" s="85" t="str">
        <f ca="1">IF(ISERROR(K28),K29,IF(HOUR(K28)&lt;10,0,"")&amp;HOUR(K28)&amp;":"&amp;IF(MINUTE(K28)&lt;10,0,"")&amp;MINUTE(K28))</f>
        <v>16:25</v>
      </c>
      <c r="L33" s="85" t="str">
        <f t="shared" ref="L33:AA33" ca="1" si="59">IF(ISERROR(L28),L29,IF(HOUR(L28)&lt;10,0,"")&amp;HOUR(L28)&amp;":"&amp;IF(MINUTE(L28)&lt;10,0,"")&amp;MINUTE(L28))</f>
        <v>16:24</v>
      </c>
      <c r="M33" s="85" t="str">
        <f t="shared" ca="1" si="59"/>
        <v>16:24</v>
      </c>
      <c r="N33" s="85" t="str">
        <f t="shared" ca="1" si="59"/>
        <v>16:23</v>
      </c>
      <c r="O33" s="85" t="str">
        <f t="shared" ca="1" si="59"/>
        <v>16:23</v>
      </c>
      <c r="P33" s="85" t="str">
        <f t="shared" ca="1" si="59"/>
        <v>16:22</v>
      </c>
      <c r="Q33" s="85" t="str">
        <f t="shared" ca="1" si="59"/>
        <v>16:22</v>
      </c>
      <c r="R33" s="85" t="str">
        <f t="shared" ca="1" si="59"/>
        <v>16:21</v>
      </c>
      <c r="S33" s="85" t="str">
        <f t="shared" ca="1" si="59"/>
        <v>16:21</v>
      </c>
      <c r="T33" s="85" t="str">
        <f t="shared" ca="1" si="59"/>
        <v>16:21</v>
      </c>
      <c r="U33" s="85" t="str">
        <f t="shared" ca="1" si="59"/>
        <v>16:21</v>
      </c>
      <c r="V33" s="85" t="str">
        <f t="shared" ca="1" si="59"/>
        <v>16:21</v>
      </c>
      <c r="W33" s="85" t="str">
        <f t="shared" ca="1" si="59"/>
        <v>16:21</v>
      </c>
      <c r="X33" s="85" t="str">
        <f t="shared" ca="1" si="59"/>
        <v>16:20</v>
      </c>
      <c r="Y33" s="85" t="str">
        <f t="shared" ca="1" si="59"/>
        <v>16:21</v>
      </c>
      <c r="Z33" s="85" t="str">
        <f t="shared" ca="1" si="59"/>
        <v>16:21</v>
      </c>
      <c r="AA33" s="85" t="str">
        <f t="shared" ca="1" si="59"/>
        <v>16:21</v>
      </c>
      <c r="AC33" s="75">
        <v>38011</v>
      </c>
      <c r="AD33" s="70"/>
    </row>
    <row r="34" spans="2:30" ht="12.75" customHeight="1" x14ac:dyDescent="0.2">
      <c r="D34" s="3"/>
      <c r="E34" s="3"/>
      <c r="F34" s="3"/>
      <c r="G34" s="86"/>
      <c r="H34" s="3"/>
      <c r="I34" s="3"/>
      <c r="J34" s="94" t="s">
        <v>37</v>
      </c>
      <c r="K34" s="92">
        <f ca="1">K28-K24</f>
        <v>0.35486111111111113</v>
      </c>
      <c r="L34" s="92">
        <f t="shared" ref="L34:AA34" ca="1" si="60">L28-L24</f>
        <v>0.35347222222222213</v>
      </c>
      <c r="M34" s="92">
        <f t="shared" ca="1" si="60"/>
        <v>0.35208333333333325</v>
      </c>
      <c r="N34" s="92">
        <f t="shared" ca="1" si="60"/>
        <v>0.35069444444444448</v>
      </c>
      <c r="O34" s="92">
        <f t="shared" ca="1" si="60"/>
        <v>0.35000000000000003</v>
      </c>
      <c r="P34" s="92">
        <f t="shared" ca="1" si="60"/>
        <v>0.34861111111111115</v>
      </c>
      <c r="Q34" s="92">
        <f t="shared" ca="1" si="60"/>
        <v>0.34722222222222227</v>
      </c>
      <c r="R34" s="92">
        <f t="shared" ca="1" si="60"/>
        <v>0.34583333333333333</v>
      </c>
      <c r="S34" s="92">
        <f t="shared" ca="1" si="60"/>
        <v>0.34513888888888894</v>
      </c>
      <c r="T34" s="92">
        <f t="shared" ca="1" si="60"/>
        <v>0.34444444444444444</v>
      </c>
      <c r="U34" s="92">
        <f t="shared" ca="1" si="60"/>
        <v>0.34375000000000006</v>
      </c>
      <c r="V34" s="92">
        <f t="shared" ca="1" si="60"/>
        <v>0.34305555555555556</v>
      </c>
      <c r="W34" s="92">
        <f t="shared" ca="1" si="60"/>
        <v>0.34236111111111117</v>
      </c>
      <c r="X34" s="92">
        <f t="shared" ca="1" si="60"/>
        <v>0.34097222222222212</v>
      </c>
      <c r="Y34" s="92">
        <f t="shared" ca="1" si="60"/>
        <v>0.34097222222222229</v>
      </c>
      <c r="Z34" s="92">
        <f t="shared" ca="1" si="60"/>
        <v>0.34027777777777779</v>
      </c>
      <c r="AA34" s="95">
        <f t="shared" ca="1" si="60"/>
        <v>0.3395833333333334</v>
      </c>
      <c r="AC34" s="75">
        <v>38012</v>
      </c>
      <c r="AD34" s="70"/>
    </row>
    <row r="35" spans="2:30" ht="12.75" customHeight="1" x14ac:dyDescent="0.2">
      <c r="B35" s="3"/>
      <c r="F35" s="14"/>
      <c r="J35" s="101" t="s">
        <v>47</v>
      </c>
      <c r="K35" s="91">
        <f ca="1">K7</f>
        <v>43433</v>
      </c>
      <c r="L35" s="91">
        <f t="shared" ref="L35:AA35" ca="1" si="61">L7</f>
        <v>43434</v>
      </c>
      <c r="M35" s="91">
        <f t="shared" ca="1" si="61"/>
        <v>43435</v>
      </c>
      <c r="N35" s="91">
        <f t="shared" ca="1" si="61"/>
        <v>43436</v>
      </c>
      <c r="O35" s="91">
        <f t="shared" ca="1" si="61"/>
        <v>43437</v>
      </c>
      <c r="P35" s="91">
        <f t="shared" ca="1" si="61"/>
        <v>43438</v>
      </c>
      <c r="Q35" s="91">
        <f t="shared" ca="1" si="61"/>
        <v>43439</v>
      </c>
      <c r="R35" s="91">
        <f t="shared" ca="1" si="61"/>
        <v>43440</v>
      </c>
      <c r="S35" s="91">
        <f t="shared" ca="1" si="61"/>
        <v>43441</v>
      </c>
      <c r="T35" s="91">
        <f t="shared" ca="1" si="61"/>
        <v>43442</v>
      </c>
      <c r="U35" s="91">
        <f t="shared" ca="1" si="61"/>
        <v>43443</v>
      </c>
      <c r="V35" s="91">
        <f t="shared" ca="1" si="61"/>
        <v>43444</v>
      </c>
      <c r="W35" s="91">
        <f t="shared" ca="1" si="61"/>
        <v>43445</v>
      </c>
      <c r="X35" s="91">
        <f t="shared" ca="1" si="61"/>
        <v>43446</v>
      </c>
      <c r="Y35" s="91">
        <f t="shared" ca="1" si="61"/>
        <v>43447</v>
      </c>
      <c r="Z35" s="91">
        <f t="shared" ca="1" si="61"/>
        <v>43448</v>
      </c>
      <c r="AA35" s="91">
        <f t="shared" ca="1" si="61"/>
        <v>43449</v>
      </c>
      <c r="AB35" s="70"/>
      <c r="AC35" s="75">
        <v>38013</v>
      </c>
      <c r="AD35" s="70"/>
    </row>
    <row r="36" spans="2:30" ht="12.75" customHeight="1" x14ac:dyDescent="0.2">
      <c r="AB36" s="70"/>
      <c r="AC36" s="75">
        <v>38014</v>
      </c>
      <c r="AD36" s="70"/>
    </row>
    <row r="37" spans="2:30" ht="12.75" customHeight="1" x14ac:dyDescent="0.2">
      <c r="AB37" s="70"/>
      <c r="AC37" s="75">
        <v>38015</v>
      </c>
      <c r="AD37" s="70"/>
    </row>
    <row r="38" spans="2:30" ht="12.75" customHeight="1" x14ac:dyDescent="0.2">
      <c r="AB38" s="70"/>
      <c r="AC38" s="75">
        <v>38016</v>
      </c>
      <c r="AD38" s="70"/>
    </row>
    <row r="39" spans="2:30" ht="12.75" customHeight="1" x14ac:dyDescent="0.2">
      <c r="AB39" s="70"/>
      <c r="AC39" s="75">
        <v>38017</v>
      </c>
      <c r="AD39" s="70"/>
    </row>
    <row r="40" spans="2:30" ht="12.75" customHeight="1" x14ac:dyDescent="0.2">
      <c r="E40" s="4"/>
      <c r="F40" s="3"/>
      <c r="AB40" s="70"/>
      <c r="AC40" s="75">
        <v>38018</v>
      </c>
      <c r="AD40" s="70"/>
    </row>
    <row r="41" spans="2:30" ht="12.75" customHeight="1" x14ac:dyDescent="0.2">
      <c r="AC41" s="75">
        <v>38019</v>
      </c>
      <c r="AD41" s="70"/>
    </row>
    <row r="42" spans="2:30" ht="12.75" customHeight="1" x14ac:dyDescent="0.2">
      <c r="AB42" s="70"/>
      <c r="AC42" s="75">
        <v>38020</v>
      </c>
      <c r="AD42" s="70"/>
    </row>
    <row r="43" spans="2:30" ht="12.75" customHeight="1" x14ac:dyDescent="0.2">
      <c r="AB43" s="70"/>
      <c r="AC43" s="75">
        <v>38021</v>
      </c>
      <c r="AD43" s="70"/>
    </row>
    <row r="44" spans="2:30" ht="12.75" customHeight="1" x14ac:dyDescent="0.2">
      <c r="AB44" s="70"/>
      <c r="AC44" s="75">
        <v>38022</v>
      </c>
      <c r="AD44" s="70"/>
    </row>
    <row r="45" spans="2:30" ht="12.75" customHeight="1" x14ac:dyDescent="0.2">
      <c r="AB45" s="70"/>
      <c r="AC45" s="75">
        <v>38023</v>
      </c>
      <c r="AD45" s="70"/>
    </row>
    <row r="46" spans="2:30" ht="12.75" customHeight="1" x14ac:dyDescent="0.2">
      <c r="AB46" s="70"/>
      <c r="AC46" s="75">
        <v>38024</v>
      </c>
      <c r="AD46" s="70"/>
    </row>
    <row r="47" spans="2:30" ht="12.75" customHeight="1" x14ac:dyDescent="0.2">
      <c r="AB47" s="70"/>
      <c r="AC47" s="75">
        <v>38025</v>
      </c>
      <c r="AD47" s="70"/>
    </row>
    <row r="48" spans="2:30" ht="12.75" customHeight="1" x14ac:dyDescent="0.2">
      <c r="AB48" s="70"/>
      <c r="AC48" s="75">
        <v>38026</v>
      </c>
      <c r="AD48" s="70"/>
    </row>
    <row r="49" spans="28:30" ht="12.75" customHeight="1" x14ac:dyDescent="0.2">
      <c r="AB49" s="70"/>
      <c r="AC49" s="75">
        <v>38027</v>
      </c>
      <c r="AD49" s="70"/>
    </row>
    <row r="50" spans="28:30" ht="12.75" customHeight="1" x14ac:dyDescent="0.2">
      <c r="AB50" s="70"/>
      <c r="AC50" s="75">
        <v>38028</v>
      </c>
      <c r="AD50" s="70"/>
    </row>
    <row r="51" spans="28:30" ht="12.75" customHeight="1" x14ac:dyDescent="0.2">
      <c r="AB51" s="70"/>
      <c r="AC51" s="75">
        <v>38029</v>
      </c>
      <c r="AD51" s="70"/>
    </row>
    <row r="52" spans="28:30" ht="12.75" customHeight="1" x14ac:dyDescent="0.2">
      <c r="AB52" s="70"/>
      <c r="AC52" s="75">
        <v>38030</v>
      </c>
      <c r="AD52" s="70"/>
    </row>
    <row r="53" spans="28:30" ht="12.75" customHeight="1" x14ac:dyDescent="0.2">
      <c r="AB53" s="70"/>
      <c r="AC53" s="75">
        <v>38031</v>
      </c>
      <c r="AD53" s="70"/>
    </row>
    <row r="54" spans="28:30" ht="12.75" customHeight="1" x14ac:dyDescent="0.2">
      <c r="AB54" s="70"/>
      <c r="AC54" s="75">
        <v>38032</v>
      </c>
      <c r="AD54" s="70"/>
    </row>
    <row r="55" spans="28:30" ht="12.75" customHeight="1" x14ac:dyDescent="0.2">
      <c r="AB55" s="70"/>
      <c r="AC55" s="75">
        <v>38033</v>
      </c>
      <c r="AD55" s="70"/>
    </row>
    <row r="56" spans="28:30" ht="12.75" customHeight="1" x14ac:dyDescent="0.2">
      <c r="AB56" s="70"/>
      <c r="AC56" s="75">
        <v>38034</v>
      </c>
      <c r="AD56" s="70"/>
    </row>
    <row r="57" spans="28:30" ht="12.75" customHeight="1" x14ac:dyDescent="0.2">
      <c r="AB57" s="70"/>
      <c r="AC57" s="75">
        <v>38035</v>
      </c>
      <c r="AD57" s="70"/>
    </row>
    <row r="58" spans="28:30" ht="12.75" customHeight="1" x14ac:dyDescent="0.2">
      <c r="AB58" s="70"/>
      <c r="AC58" s="75">
        <v>38036</v>
      </c>
      <c r="AD58" s="70"/>
    </row>
    <row r="59" spans="28:30" ht="12.75" customHeight="1" x14ac:dyDescent="0.2">
      <c r="AB59" s="70"/>
      <c r="AC59" s="75">
        <v>38037</v>
      </c>
      <c r="AD59" s="70"/>
    </row>
    <row r="60" spans="28:30" ht="12.75" customHeight="1" x14ac:dyDescent="0.2">
      <c r="AB60" s="70"/>
      <c r="AC60" s="75">
        <v>38038</v>
      </c>
      <c r="AD60" s="70"/>
    </row>
    <row r="61" spans="28:30" ht="12.75" customHeight="1" x14ac:dyDescent="0.2">
      <c r="AB61" s="70"/>
      <c r="AC61" s="75">
        <v>38039</v>
      </c>
      <c r="AD61" s="70"/>
    </row>
    <row r="62" spans="28:30" ht="12.75" customHeight="1" x14ac:dyDescent="0.2">
      <c r="AB62" s="70"/>
      <c r="AC62" s="75">
        <v>38040</v>
      </c>
      <c r="AD62" s="70"/>
    </row>
    <row r="63" spans="28:30" ht="12.75" customHeight="1" x14ac:dyDescent="0.2">
      <c r="AB63" s="70"/>
      <c r="AC63" s="75">
        <v>38041</v>
      </c>
      <c r="AD63" s="70"/>
    </row>
    <row r="64" spans="28:30" ht="12.75" customHeight="1" x14ac:dyDescent="0.2">
      <c r="AB64" s="70"/>
      <c r="AC64" s="75">
        <v>38042</v>
      </c>
      <c r="AD64" s="70"/>
    </row>
    <row r="65" spans="28:30" ht="12.75" customHeight="1" x14ac:dyDescent="0.2">
      <c r="AB65" s="70"/>
      <c r="AC65" s="75">
        <v>38043</v>
      </c>
      <c r="AD65" s="70"/>
    </row>
    <row r="66" spans="28:30" ht="12.75" customHeight="1" x14ac:dyDescent="0.2">
      <c r="AB66" s="70"/>
      <c r="AC66" s="75">
        <v>38044</v>
      </c>
      <c r="AD66" s="70"/>
    </row>
    <row r="67" spans="28:30" ht="12.75" customHeight="1" x14ac:dyDescent="0.2">
      <c r="AB67" s="70"/>
      <c r="AC67" s="75">
        <v>38045</v>
      </c>
      <c r="AD67" s="70"/>
    </row>
    <row r="68" spans="28:30" ht="12.75" customHeight="1" x14ac:dyDescent="0.2">
      <c r="AB68" s="70"/>
      <c r="AC68" s="75">
        <f t="shared" ref="AC68:AC131" ca="1" si="62">IF(MOD(Jahr,4)=0,AC67+1,AB75)</f>
        <v>38047</v>
      </c>
      <c r="AD68" s="70"/>
    </row>
    <row r="69" spans="28:30" ht="12.75" customHeight="1" x14ac:dyDescent="0.2">
      <c r="AB69" s="70"/>
      <c r="AC69" s="75">
        <f t="shared" ca="1" si="62"/>
        <v>38048</v>
      </c>
      <c r="AD69" s="70"/>
    </row>
    <row r="70" spans="28:30" ht="12.75" customHeight="1" x14ac:dyDescent="0.2">
      <c r="AB70" s="70"/>
      <c r="AC70" s="75">
        <f t="shared" ca="1" si="62"/>
        <v>38049</v>
      </c>
      <c r="AD70" s="70"/>
    </row>
    <row r="71" spans="28:30" ht="12.75" customHeight="1" x14ac:dyDescent="0.2">
      <c r="AB71" s="70"/>
      <c r="AC71" s="75">
        <f t="shared" ca="1" si="62"/>
        <v>38050</v>
      </c>
      <c r="AD71" s="70"/>
    </row>
    <row r="72" spans="28:30" ht="12.75" customHeight="1" x14ac:dyDescent="0.2">
      <c r="AB72" s="70"/>
      <c r="AC72" s="75">
        <f t="shared" ca="1" si="62"/>
        <v>38051</v>
      </c>
      <c r="AD72" s="70"/>
    </row>
    <row r="73" spans="28:30" ht="12.75" customHeight="1" x14ac:dyDescent="0.2">
      <c r="AB73" s="70"/>
      <c r="AC73" s="75">
        <f t="shared" ca="1" si="62"/>
        <v>38052</v>
      </c>
      <c r="AD73" s="70"/>
    </row>
    <row r="74" spans="28:30" ht="12.75" customHeight="1" x14ac:dyDescent="0.2">
      <c r="AB74" s="70"/>
      <c r="AC74" s="75">
        <f t="shared" ca="1" si="62"/>
        <v>38053</v>
      </c>
      <c r="AD74" s="70"/>
    </row>
    <row r="75" spans="28:30" x14ac:dyDescent="0.2">
      <c r="AB75" s="87">
        <v>38047</v>
      </c>
      <c r="AC75" s="75">
        <f t="shared" ca="1" si="62"/>
        <v>38054</v>
      </c>
      <c r="AD75" s="70"/>
    </row>
    <row r="76" spans="28:30" x14ac:dyDescent="0.2">
      <c r="AB76" s="87">
        <v>38048</v>
      </c>
      <c r="AC76" s="75">
        <f t="shared" ca="1" si="62"/>
        <v>38055</v>
      </c>
      <c r="AD76" s="70"/>
    </row>
    <row r="77" spans="28:30" x14ac:dyDescent="0.2">
      <c r="AB77" s="87">
        <v>38049</v>
      </c>
      <c r="AC77" s="75">
        <f t="shared" ca="1" si="62"/>
        <v>38056</v>
      </c>
      <c r="AD77" s="70"/>
    </row>
    <row r="78" spans="28:30" x14ac:dyDescent="0.2">
      <c r="AB78" s="87">
        <v>38050</v>
      </c>
      <c r="AC78" s="75">
        <f t="shared" ca="1" si="62"/>
        <v>38057</v>
      </c>
      <c r="AD78" s="70"/>
    </row>
    <row r="79" spans="28:30" x14ac:dyDescent="0.2">
      <c r="AB79" s="87">
        <v>38051</v>
      </c>
      <c r="AC79" s="75">
        <f t="shared" ca="1" si="62"/>
        <v>38058</v>
      </c>
      <c r="AD79" s="70"/>
    </row>
    <row r="80" spans="28:30" x14ac:dyDescent="0.2">
      <c r="AB80" s="87">
        <v>38052</v>
      </c>
      <c r="AC80" s="75">
        <f t="shared" ca="1" si="62"/>
        <v>38059</v>
      </c>
      <c r="AD80" s="70"/>
    </row>
    <row r="81" spans="28:30" x14ac:dyDescent="0.2">
      <c r="AB81" s="87">
        <v>38053</v>
      </c>
      <c r="AC81" s="75">
        <f t="shared" ca="1" si="62"/>
        <v>38060</v>
      </c>
      <c r="AD81" s="70"/>
    </row>
    <row r="82" spans="28:30" x14ac:dyDescent="0.2">
      <c r="AB82" s="87">
        <v>38054</v>
      </c>
      <c r="AC82" s="75">
        <f t="shared" ca="1" si="62"/>
        <v>38061</v>
      </c>
      <c r="AD82" s="70"/>
    </row>
    <row r="83" spans="28:30" x14ac:dyDescent="0.2">
      <c r="AB83" s="87">
        <v>38055</v>
      </c>
      <c r="AC83" s="75">
        <f t="shared" ca="1" si="62"/>
        <v>38062</v>
      </c>
      <c r="AD83" s="70"/>
    </row>
    <row r="84" spans="28:30" x14ac:dyDescent="0.2">
      <c r="AB84" s="87">
        <v>38056</v>
      </c>
      <c r="AC84" s="75">
        <f t="shared" ca="1" si="62"/>
        <v>38063</v>
      </c>
      <c r="AD84" s="70"/>
    </row>
    <row r="85" spans="28:30" x14ac:dyDescent="0.2">
      <c r="AB85" s="87">
        <v>38057</v>
      </c>
      <c r="AC85" s="75">
        <f t="shared" ca="1" si="62"/>
        <v>38064</v>
      </c>
      <c r="AD85" s="70"/>
    </row>
    <row r="86" spans="28:30" x14ac:dyDescent="0.2">
      <c r="AB86" s="87">
        <v>38058</v>
      </c>
      <c r="AC86" s="75">
        <f t="shared" ca="1" si="62"/>
        <v>38065</v>
      </c>
      <c r="AD86" s="70"/>
    </row>
    <row r="87" spans="28:30" x14ac:dyDescent="0.2">
      <c r="AB87" s="87">
        <v>38059</v>
      </c>
      <c r="AC87" s="75">
        <f t="shared" ca="1" si="62"/>
        <v>38066</v>
      </c>
      <c r="AD87" s="70"/>
    </row>
    <row r="88" spans="28:30" x14ac:dyDescent="0.2">
      <c r="AB88" s="87">
        <v>38060</v>
      </c>
      <c r="AC88" s="75">
        <f t="shared" ca="1" si="62"/>
        <v>38067</v>
      </c>
      <c r="AD88" s="70"/>
    </row>
    <row r="89" spans="28:30" x14ac:dyDescent="0.2">
      <c r="AB89" s="87">
        <v>38061</v>
      </c>
      <c r="AC89" s="75">
        <f t="shared" ca="1" si="62"/>
        <v>38068</v>
      </c>
      <c r="AD89" s="70"/>
    </row>
    <row r="90" spans="28:30" x14ac:dyDescent="0.2">
      <c r="AB90" s="87">
        <v>38062</v>
      </c>
      <c r="AC90" s="75">
        <f t="shared" ca="1" si="62"/>
        <v>38069</v>
      </c>
      <c r="AD90" s="70"/>
    </row>
    <row r="91" spans="28:30" x14ac:dyDescent="0.2">
      <c r="AB91" s="87">
        <v>38063</v>
      </c>
      <c r="AC91" s="75">
        <f t="shared" ca="1" si="62"/>
        <v>38070</v>
      </c>
      <c r="AD91" s="70"/>
    </row>
    <row r="92" spans="28:30" x14ac:dyDescent="0.2">
      <c r="AB92" s="87">
        <v>38064</v>
      </c>
      <c r="AC92" s="75">
        <f t="shared" ca="1" si="62"/>
        <v>38071</v>
      </c>
      <c r="AD92" s="70"/>
    </row>
    <row r="93" spans="28:30" x14ac:dyDescent="0.2">
      <c r="AB93" s="87">
        <v>38065</v>
      </c>
      <c r="AC93" s="75">
        <f t="shared" ca="1" si="62"/>
        <v>38072</v>
      </c>
      <c r="AD93" s="70"/>
    </row>
    <row r="94" spans="28:30" x14ac:dyDescent="0.2">
      <c r="AB94" s="87">
        <v>38066</v>
      </c>
      <c r="AC94" s="75">
        <f t="shared" ca="1" si="62"/>
        <v>38073</v>
      </c>
      <c r="AD94" s="70"/>
    </row>
    <row r="95" spans="28:30" x14ac:dyDescent="0.2">
      <c r="AB95" s="87">
        <v>38067</v>
      </c>
      <c r="AC95" s="75">
        <f t="shared" ca="1" si="62"/>
        <v>38074</v>
      </c>
      <c r="AD95" s="70"/>
    </row>
    <row r="96" spans="28:30" x14ac:dyDescent="0.2">
      <c r="AB96" s="87">
        <v>38068</v>
      </c>
      <c r="AC96" s="75">
        <f t="shared" ca="1" si="62"/>
        <v>38075</v>
      </c>
      <c r="AD96" s="70"/>
    </row>
    <row r="97" spans="28:30" x14ac:dyDescent="0.2">
      <c r="AB97" s="87">
        <v>38069</v>
      </c>
      <c r="AC97" s="75">
        <f t="shared" ca="1" si="62"/>
        <v>38076</v>
      </c>
      <c r="AD97" s="70"/>
    </row>
    <row r="98" spans="28:30" x14ac:dyDescent="0.2">
      <c r="AB98" s="87">
        <v>38070</v>
      </c>
      <c r="AC98" s="75">
        <f t="shared" ca="1" si="62"/>
        <v>38077</v>
      </c>
      <c r="AD98" s="70"/>
    </row>
    <row r="99" spans="28:30" x14ac:dyDescent="0.2">
      <c r="AB99" s="87">
        <v>38071</v>
      </c>
      <c r="AC99" s="75">
        <f t="shared" ca="1" si="62"/>
        <v>38078</v>
      </c>
      <c r="AD99" s="70"/>
    </row>
    <row r="100" spans="28:30" x14ac:dyDescent="0.2">
      <c r="AB100" s="87">
        <v>38072</v>
      </c>
      <c r="AC100" s="75">
        <f t="shared" ca="1" si="62"/>
        <v>38079</v>
      </c>
      <c r="AD100" s="70"/>
    </row>
    <row r="101" spans="28:30" x14ac:dyDescent="0.2">
      <c r="AB101" s="87">
        <v>38073</v>
      </c>
      <c r="AC101" s="75">
        <f t="shared" ca="1" si="62"/>
        <v>38080</v>
      </c>
      <c r="AD101" s="70"/>
    </row>
    <row r="102" spans="28:30" x14ac:dyDescent="0.2">
      <c r="AB102" s="87">
        <v>38074</v>
      </c>
      <c r="AC102" s="75">
        <f t="shared" ca="1" si="62"/>
        <v>38081</v>
      </c>
      <c r="AD102" s="70"/>
    </row>
    <row r="103" spans="28:30" x14ac:dyDescent="0.2">
      <c r="AB103" s="87">
        <v>38075</v>
      </c>
      <c r="AC103" s="75">
        <f t="shared" ca="1" si="62"/>
        <v>38082</v>
      </c>
      <c r="AD103" s="70"/>
    </row>
    <row r="104" spans="28:30" x14ac:dyDescent="0.2">
      <c r="AB104" s="87">
        <v>38076</v>
      </c>
      <c r="AC104" s="75">
        <f t="shared" ca="1" si="62"/>
        <v>38083</v>
      </c>
      <c r="AD104" s="70"/>
    </row>
    <row r="105" spans="28:30" x14ac:dyDescent="0.2">
      <c r="AB105" s="87">
        <v>38077</v>
      </c>
      <c r="AC105" s="75">
        <f t="shared" ca="1" si="62"/>
        <v>38084</v>
      </c>
      <c r="AD105" s="70"/>
    </row>
    <row r="106" spans="28:30" x14ac:dyDescent="0.2">
      <c r="AB106" s="87">
        <v>38078</v>
      </c>
      <c r="AC106" s="75">
        <f t="shared" ca="1" si="62"/>
        <v>38085</v>
      </c>
      <c r="AD106" s="70"/>
    </row>
    <row r="107" spans="28:30" x14ac:dyDescent="0.2">
      <c r="AB107" s="87">
        <v>38079</v>
      </c>
      <c r="AC107" s="75">
        <f t="shared" ca="1" si="62"/>
        <v>38086</v>
      </c>
      <c r="AD107" s="70"/>
    </row>
    <row r="108" spans="28:30" x14ac:dyDescent="0.2">
      <c r="AB108" s="87">
        <v>38080</v>
      </c>
      <c r="AC108" s="75">
        <f t="shared" ca="1" si="62"/>
        <v>38087</v>
      </c>
      <c r="AD108" s="70"/>
    </row>
    <row r="109" spans="28:30" x14ac:dyDescent="0.2">
      <c r="AB109" s="87">
        <v>38081</v>
      </c>
      <c r="AC109" s="75">
        <f t="shared" ca="1" si="62"/>
        <v>38088</v>
      </c>
      <c r="AD109" s="70"/>
    </row>
    <row r="110" spans="28:30" x14ac:dyDescent="0.2">
      <c r="AB110" s="87">
        <v>38082</v>
      </c>
      <c r="AC110" s="75">
        <f t="shared" ca="1" si="62"/>
        <v>38089</v>
      </c>
      <c r="AD110" s="70"/>
    </row>
    <row r="111" spans="28:30" x14ac:dyDescent="0.2">
      <c r="AB111" s="87">
        <v>38083</v>
      </c>
      <c r="AC111" s="75">
        <f t="shared" ca="1" si="62"/>
        <v>38090</v>
      </c>
      <c r="AD111" s="70"/>
    </row>
    <row r="112" spans="28:30" x14ac:dyDescent="0.2">
      <c r="AB112" s="87">
        <v>38084</v>
      </c>
      <c r="AC112" s="75">
        <f t="shared" ca="1" si="62"/>
        <v>38091</v>
      </c>
      <c r="AD112" s="70"/>
    </row>
    <row r="113" spans="28:30" x14ac:dyDescent="0.2">
      <c r="AB113" s="87">
        <v>38085</v>
      </c>
      <c r="AC113" s="75">
        <f t="shared" ca="1" si="62"/>
        <v>38092</v>
      </c>
      <c r="AD113" s="70"/>
    </row>
    <row r="114" spans="28:30" x14ac:dyDescent="0.2">
      <c r="AB114" s="87">
        <v>38086</v>
      </c>
      <c r="AC114" s="75">
        <f t="shared" ca="1" si="62"/>
        <v>38093</v>
      </c>
      <c r="AD114" s="70"/>
    </row>
    <row r="115" spans="28:30" x14ac:dyDescent="0.2">
      <c r="AB115" s="87">
        <v>38087</v>
      </c>
      <c r="AC115" s="75">
        <f t="shared" ca="1" si="62"/>
        <v>38094</v>
      </c>
      <c r="AD115" s="70"/>
    </row>
    <row r="116" spans="28:30" x14ac:dyDescent="0.2">
      <c r="AB116" s="87">
        <v>38088</v>
      </c>
      <c r="AC116" s="75">
        <f t="shared" ca="1" si="62"/>
        <v>38095</v>
      </c>
      <c r="AD116" s="70"/>
    </row>
    <row r="117" spans="28:30" x14ac:dyDescent="0.2">
      <c r="AB117" s="87">
        <v>38089</v>
      </c>
      <c r="AC117" s="75">
        <f t="shared" ca="1" si="62"/>
        <v>38096</v>
      </c>
      <c r="AD117" s="70"/>
    </row>
    <row r="118" spans="28:30" x14ac:dyDescent="0.2">
      <c r="AB118" s="87">
        <v>38090</v>
      </c>
      <c r="AC118" s="75">
        <f t="shared" ca="1" si="62"/>
        <v>38097</v>
      </c>
      <c r="AD118" s="70"/>
    </row>
    <row r="119" spans="28:30" x14ac:dyDescent="0.2">
      <c r="AB119" s="87">
        <v>38091</v>
      </c>
      <c r="AC119" s="75">
        <f t="shared" ca="1" si="62"/>
        <v>38098</v>
      </c>
      <c r="AD119" s="70"/>
    </row>
    <row r="120" spans="28:30" x14ac:dyDescent="0.2">
      <c r="AB120" s="87">
        <v>38092</v>
      </c>
      <c r="AC120" s="75">
        <f t="shared" ca="1" si="62"/>
        <v>38099</v>
      </c>
      <c r="AD120" s="70"/>
    </row>
    <row r="121" spans="28:30" x14ac:dyDescent="0.2">
      <c r="AB121" s="87">
        <v>38093</v>
      </c>
      <c r="AC121" s="75">
        <f t="shared" ca="1" si="62"/>
        <v>38100</v>
      </c>
      <c r="AD121" s="70"/>
    </row>
    <row r="122" spans="28:30" x14ac:dyDescent="0.2">
      <c r="AB122" s="87">
        <v>38094</v>
      </c>
      <c r="AC122" s="75">
        <f t="shared" ca="1" si="62"/>
        <v>38101</v>
      </c>
      <c r="AD122" s="70"/>
    </row>
    <row r="123" spans="28:30" x14ac:dyDescent="0.2">
      <c r="AB123" s="87">
        <v>38095</v>
      </c>
      <c r="AC123" s="75">
        <f t="shared" ca="1" si="62"/>
        <v>38102</v>
      </c>
      <c r="AD123" s="70"/>
    </row>
    <row r="124" spans="28:30" x14ac:dyDescent="0.2">
      <c r="AB124" s="87">
        <v>38096</v>
      </c>
      <c r="AC124" s="75">
        <f t="shared" ca="1" si="62"/>
        <v>38103</v>
      </c>
      <c r="AD124" s="70"/>
    </row>
    <row r="125" spans="28:30" x14ac:dyDescent="0.2">
      <c r="AB125" s="87">
        <v>38097</v>
      </c>
      <c r="AC125" s="75">
        <f t="shared" ca="1" si="62"/>
        <v>38104</v>
      </c>
      <c r="AD125" s="70"/>
    </row>
    <row r="126" spans="28:30" x14ac:dyDescent="0.2">
      <c r="AB126" s="87">
        <v>38098</v>
      </c>
      <c r="AC126" s="75">
        <f t="shared" ca="1" si="62"/>
        <v>38105</v>
      </c>
      <c r="AD126" s="70"/>
    </row>
    <row r="127" spans="28:30" x14ac:dyDescent="0.2">
      <c r="AB127" s="87">
        <v>38099</v>
      </c>
      <c r="AC127" s="75">
        <f t="shared" ca="1" si="62"/>
        <v>38106</v>
      </c>
      <c r="AD127" s="70"/>
    </row>
    <row r="128" spans="28:30" x14ac:dyDescent="0.2">
      <c r="AB128" s="87">
        <v>38100</v>
      </c>
      <c r="AC128" s="75">
        <f t="shared" ca="1" si="62"/>
        <v>38107</v>
      </c>
      <c r="AD128" s="70"/>
    </row>
    <row r="129" spans="28:30" x14ac:dyDescent="0.2">
      <c r="AB129" s="87">
        <v>38101</v>
      </c>
      <c r="AC129" s="75">
        <f t="shared" ca="1" si="62"/>
        <v>38108</v>
      </c>
      <c r="AD129" s="70"/>
    </row>
    <row r="130" spans="28:30" x14ac:dyDescent="0.2">
      <c r="AB130" s="87">
        <v>38102</v>
      </c>
      <c r="AC130" s="75">
        <f t="shared" ca="1" si="62"/>
        <v>38109</v>
      </c>
      <c r="AD130" s="70"/>
    </row>
    <row r="131" spans="28:30" x14ac:dyDescent="0.2">
      <c r="AB131" s="87">
        <v>38103</v>
      </c>
      <c r="AC131" s="75">
        <f t="shared" ca="1" si="62"/>
        <v>38110</v>
      </c>
      <c r="AD131" s="70"/>
    </row>
    <row r="132" spans="28:30" x14ac:dyDescent="0.2">
      <c r="AB132" s="87">
        <v>38104</v>
      </c>
      <c r="AC132" s="75">
        <f t="shared" ref="AC132:AC195" ca="1" si="63">IF(MOD(Jahr,4)=0,AC131+1,AB139)</f>
        <v>38111</v>
      </c>
      <c r="AD132" s="70"/>
    </row>
    <row r="133" spans="28:30" x14ac:dyDescent="0.2">
      <c r="AB133" s="87">
        <v>38105</v>
      </c>
      <c r="AC133" s="75">
        <f t="shared" ca="1" si="63"/>
        <v>38112</v>
      </c>
      <c r="AD133" s="70"/>
    </row>
    <row r="134" spans="28:30" x14ac:dyDescent="0.2">
      <c r="AB134" s="87">
        <v>38106</v>
      </c>
      <c r="AC134" s="75">
        <f t="shared" ca="1" si="63"/>
        <v>38113</v>
      </c>
      <c r="AD134" s="70"/>
    </row>
    <row r="135" spans="28:30" x14ac:dyDescent="0.2">
      <c r="AB135" s="87">
        <v>38107</v>
      </c>
      <c r="AC135" s="75">
        <f t="shared" ca="1" si="63"/>
        <v>38114</v>
      </c>
      <c r="AD135" s="70"/>
    </row>
    <row r="136" spans="28:30" x14ac:dyDescent="0.2">
      <c r="AB136" s="87">
        <v>38108</v>
      </c>
      <c r="AC136" s="75">
        <f t="shared" ca="1" si="63"/>
        <v>38115</v>
      </c>
      <c r="AD136" s="70"/>
    </row>
    <row r="137" spans="28:30" x14ac:dyDescent="0.2">
      <c r="AB137" s="87">
        <v>38109</v>
      </c>
      <c r="AC137" s="75">
        <f t="shared" ca="1" si="63"/>
        <v>38116</v>
      </c>
      <c r="AD137" s="70"/>
    </row>
    <row r="138" spans="28:30" x14ac:dyDescent="0.2">
      <c r="AB138" s="87">
        <v>38110</v>
      </c>
      <c r="AC138" s="75">
        <f t="shared" ca="1" si="63"/>
        <v>38117</v>
      </c>
      <c r="AD138" s="70"/>
    </row>
    <row r="139" spans="28:30" x14ac:dyDescent="0.2">
      <c r="AB139" s="87">
        <v>38111</v>
      </c>
      <c r="AC139" s="75">
        <f t="shared" ca="1" si="63"/>
        <v>38118</v>
      </c>
      <c r="AD139" s="70"/>
    </row>
    <row r="140" spans="28:30" x14ac:dyDescent="0.2">
      <c r="AB140" s="87">
        <v>38112</v>
      </c>
      <c r="AC140" s="75">
        <f t="shared" ca="1" si="63"/>
        <v>38119</v>
      </c>
      <c r="AD140" s="70"/>
    </row>
    <row r="141" spans="28:30" x14ac:dyDescent="0.2">
      <c r="AB141" s="87">
        <v>38113</v>
      </c>
      <c r="AC141" s="75">
        <f t="shared" ca="1" si="63"/>
        <v>38120</v>
      </c>
      <c r="AD141" s="70"/>
    </row>
    <row r="142" spans="28:30" x14ac:dyDescent="0.2">
      <c r="AB142" s="87">
        <v>38114</v>
      </c>
      <c r="AC142" s="75">
        <f t="shared" ca="1" si="63"/>
        <v>38121</v>
      </c>
      <c r="AD142" s="70"/>
    </row>
    <row r="143" spans="28:30" x14ac:dyDescent="0.2">
      <c r="AB143" s="87">
        <v>38115</v>
      </c>
      <c r="AC143" s="75">
        <f t="shared" ca="1" si="63"/>
        <v>38122</v>
      </c>
      <c r="AD143" s="70"/>
    </row>
    <row r="144" spans="28:30" x14ac:dyDescent="0.2">
      <c r="AB144" s="87">
        <v>38116</v>
      </c>
      <c r="AC144" s="75">
        <f t="shared" ca="1" si="63"/>
        <v>38123</v>
      </c>
      <c r="AD144" s="70"/>
    </row>
    <row r="145" spans="28:30" x14ac:dyDescent="0.2">
      <c r="AB145" s="87">
        <v>38117</v>
      </c>
      <c r="AC145" s="75">
        <f t="shared" ca="1" si="63"/>
        <v>38124</v>
      </c>
      <c r="AD145" s="70"/>
    </row>
    <row r="146" spans="28:30" x14ac:dyDescent="0.2">
      <c r="AB146" s="87">
        <v>38118</v>
      </c>
      <c r="AC146" s="75">
        <f t="shared" ca="1" si="63"/>
        <v>38125</v>
      </c>
      <c r="AD146" s="70"/>
    </row>
    <row r="147" spans="28:30" x14ac:dyDescent="0.2">
      <c r="AB147" s="87">
        <v>38119</v>
      </c>
      <c r="AC147" s="75">
        <f t="shared" ca="1" si="63"/>
        <v>38126</v>
      </c>
      <c r="AD147" s="70"/>
    </row>
    <row r="148" spans="28:30" x14ac:dyDescent="0.2">
      <c r="AB148" s="87">
        <v>38120</v>
      </c>
      <c r="AC148" s="75">
        <f t="shared" ca="1" si="63"/>
        <v>38127</v>
      </c>
      <c r="AD148" s="70"/>
    </row>
    <row r="149" spans="28:30" x14ac:dyDescent="0.2">
      <c r="AB149" s="87">
        <v>38121</v>
      </c>
      <c r="AC149" s="75">
        <f t="shared" ca="1" si="63"/>
        <v>38128</v>
      </c>
      <c r="AD149" s="70"/>
    </row>
    <row r="150" spans="28:30" x14ac:dyDescent="0.2">
      <c r="AB150" s="87">
        <v>38122</v>
      </c>
      <c r="AC150" s="75">
        <f t="shared" ca="1" si="63"/>
        <v>38129</v>
      </c>
      <c r="AD150" s="70"/>
    </row>
    <row r="151" spans="28:30" x14ac:dyDescent="0.2">
      <c r="AB151" s="87">
        <v>38123</v>
      </c>
      <c r="AC151" s="75">
        <f t="shared" ca="1" si="63"/>
        <v>38130</v>
      </c>
      <c r="AD151" s="70"/>
    </row>
    <row r="152" spans="28:30" x14ac:dyDescent="0.2">
      <c r="AB152" s="87">
        <v>38124</v>
      </c>
      <c r="AC152" s="75">
        <f t="shared" ca="1" si="63"/>
        <v>38131</v>
      </c>
      <c r="AD152" s="70"/>
    </row>
    <row r="153" spans="28:30" x14ac:dyDescent="0.2">
      <c r="AB153" s="87">
        <v>38125</v>
      </c>
      <c r="AC153" s="75">
        <f t="shared" ca="1" si="63"/>
        <v>38132</v>
      </c>
      <c r="AD153" s="70"/>
    </row>
    <row r="154" spans="28:30" x14ac:dyDescent="0.2">
      <c r="AB154" s="87">
        <v>38126</v>
      </c>
      <c r="AC154" s="75">
        <f t="shared" ca="1" si="63"/>
        <v>38133</v>
      </c>
      <c r="AD154" s="70"/>
    </row>
    <row r="155" spans="28:30" x14ac:dyDescent="0.2">
      <c r="AB155" s="87">
        <v>38127</v>
      </c>
      <c r="AC155" s="75">
        <f t="shared" ca="1" si="63"/>
        <v>38134</v>
      </c>
      <c r="AD155" s="70"/>
    </row>
    <row r="156" spans="28:30" x14ac:dyDescent="0.2">
      <c r="AB156" s="87">
        <v>38128</v>
      </c>
      <c r="AC156" s="75">
        <f t="shared" ca="1" si="63"/>
        <v>38135</v>
      </c>
      <c r="AD156" s="70"/>
    </row>
    <row r="157" spans="28:30" x14ac:dyDescent="0.2">
      <c r="AB157" s="87">
        <v>38129</v>
      </c>
      <c r="AC157" s="75">
        <f t="shared" ca="1" si="63"/>
        <v>38136</v>
      </c>
      <c r="AD157" s="70"/>
    </row>
    <row r="158" spans="28:30" x14ac:dyDescent="0.2">
      <c r="AB158" s="87">
        <v>38130</v>
      </c>
      <c r="AC158" s="75">
        <f t="shared" ca="1" si="63"/>
        <v>38137</v>
      </c>
      <c r="AD158" s="70"/>
    </row>
    <row r="159" spans="28:30" x14ac:dyDescent="0.2">
      <c r="AB159" s="87">
        <v>38131</v>
      </c>
      <c r="AC159" s="75">
        <f t="shared" ca="1" si="63"/>
        <v>38138</v>
      </c>
      <c r="AD159" s="70"/>
    </row>
    <row r="160" spans="28:30" x14ac:dyDescent="0.2">
      <c r="AB160" s="87">
        <v>38132</v>
      </c>
      <c r="AC160" s="75">
        <f t="shared" ca="1" si="63"/>
        <v>38139</v>
      </c>
      <c r="AD160" s="70"/>
    </row>
    <row r="161" spans="28:30" x14ac:dyDescent="0.2">
      <c r="AB161" s="87">
        <v>38133</v>
      </c>
      <c r="AC161" s="75">
        <f t="shared" ca="1" si="63"/>
        <v>38140</v>
      </c>
      <c r="AD161" s="70"/>
    </row>
    <row r="162" spans="28:30" x14ac:dyDescent="0.2">
      <c r="AB162" s="87">
        <v>38134</v>
      </c>
      <c r="AC162" s="75">
        <f t="shared" ca="1" si="63"/>
        <v>38141</v>
      </c>
      <c r="AD162" s="70"/>
    </row>
    <row r="163" spans="28:30" x14ac:dyDescent="0.2">
      <c r="AB163" s="87">
        <v>38135</v>
      </c>
      <c r="AC163" s="75">
        <f t="shared" ca="1" si="63"/>
        <v>38142</v>
      </c>
      <c r="AD163" s="70"/>
    </row>
    <row r="164" spans="28:30" x14ac:dyDescent="0.2">
      <c r="AB164" s="87">
        <v>38136</v>
      </c>
      <c r="AC164" s="75">
        <f t="shared" ca="1" si="63"/>
        <v>38143</v>
      </c>
      <c r="AD164" s="70"/>
    </row>
    <row r="165" spans="28:30" x14ac:dyDescent="0.2">
      <c r="AB165" s="87">
        <v>38137</v>
      </c>
      <c r="AC165" s="75">
        <f t="shared" ca="1" si="63"/>
        <v>38144</v>
      </c>
      <c r="AD165" s="70"/>
    </row>
    <row r="166" spans="28:30" x14ac:dyDescent="0.2">
      <c r="AB166" s="87">
        <v>38138</v>
      </c>
      <c r="AC166" s="75">
        <f t="shared" ca="1" si="63"/>
        <v>38145</v>
      </c>
      <c r="AD166" s="70"/>
    </row>
    <row r="167" spans="28:30" x14ac:dyDescent="0.2">
      <c r="AB167" s="87">
        <v>38139</v>
      </c>
      <c r="AC167" s="75">
        <f t="shared" ca="1" si="63"/>
        <v>38146</v>
      </c>
      <c r="AD167" s="70"/>
    </row>
    <row r="168" spans="28:30" x14ac:dyDescent="0.2">
      <c r="AB168" s="87">
        <v>38140</v>
      </c>
      <c r="AC168" s="75">
        <f t="shared" ca="1" si="63"/>
        <v>38147</v>
      </c>
      <c r="AD168" s="70"/>
    </row>
    <row r="169" spans="28:30" x14ac:dyDescent="0.2">
      <c r="AB169" s="87">
        <v>38141</v>
      </c>
      <c r="AC169" s="75">
        <f t="shared" ca="1" si="63"/>
        <v>38148</v>
      </c>
      <c r="AD169" s="70"/>
    </row>
    <row r="170" spans="28:30" x14ac:dyDescent="0.2">
      <c r="AB170" s="87">
        <v>38142</v>
      </c>
      <c r="AC170" s="75">
        <f t="shared" ca="1" si="63"/>
        <v>38149</v>
      </c>
      <c r="AD170" s="70"/>
    </row>
    <row r="171" spans="28:30" x14ac:dyDescent="0.2">
      <c r="AB171" s="87">
        <v>38143</v>
      </c>
      <c r="AC171" s="75">
        <f t="shared" ca="1" si="63"/>
        <v>38150</v>
      </c>
      <c r="AD171" s="70"/>
    </row>
    <row r="172" spans="28:30" x14ac:dyDescent="0.2">
      <c r="AB172" s="87">
        <v>38144</v>
      </c>
      <c r="AC172" s="75">
        <f t="shared" ca="1" si="63"/>
        <v>38151</v>
      </c>
      <c r="AD172" s="70"/>
    </row>
    <row r="173" spans="28:30" x14ac:dyDescent="0.2">
      <c r="AB173" s="87">
        <v>38145</v>
      </c>
      <c r="AC173" s="75">
        <f t="shared" ca="1" si="63"/>
        <v>38152</v>
      </c>
      <c r="AD173" s="70"/>
    </row>
    <row r="174" spans="28:30" x14ac:dyDescent="0.2">
      <c r="AB174" s="87">
        <v>38146</v>
      </c>
      <c r="AC174" s="75">
        <f t="shared" ca="1" si="63"/>
        <v>38153</v>
      </c>
      <c r="AD174" s="70"/>
    </row>
    <row r="175" spans="28:30" x14ac:dyDescent="0.2">
      <c r="AB175" s="87">
        <v>38147</v>
      </c>
      <c r="AC175" s="75">
        <f t="shared" ca="1" si="63"/>
        <v>38154</v>
      </c>
      <c r="AD175" s="70"/>
    </row>
    <row r="176" spans="28:30" x14ac:dyDescent="0.2">
      <c r="AB176" s="87">
        <v>38148</v>
      </c>
      <c r="AC176" s="75">
        <f t="shared" ca="1" si="63"/>
        <v>38155</v>
      </c>
      <c r="AD176" s="70"/>
    </row>
    <row r="177" spans="28:30" x14ac:dyDescent="0.2">
      <c r="AB177" s="87">
        <v>38149</v>
      </c>
      <c r="AC177" s="75">
        <f t="shared" ca="1" si="63"/>
        <v>38156</v>
      </c>
      <c r="AD177" s="70"/>
    </row>
    <row r="178" spans="28:30" x14ac:dyDescent="0.2">
      <c r="AB178" s="87">
        <v>38150</v>
      </c>
      <c r="AC178" s="75">
        <f t="shared" ca="1" si="63"/>
        <v>38157</v>
      </c>
      <c r="AD178" s="70"/>
    </row>
    <row r="179" spans="28:30" x14ac:dyDescent="0.2">
      <c r="AB179" s="87">
        <v>38151</v>
      </c>
      <c r="AC179" s="75">
        <f t="shared" ca="1" si="63"/>
        <v>38158</v>
      </c>
      <c r="AD179" s="70"/>
    </row>
    <row r="180" spans="28:30" x14ac:dyDescent="0.2">
      <c r="AB180" s="87">
        <v>38152</v>
      </c>
      <c r="AC180" s="75">
        <f t="shared" ca="1" si="63"/>
        <v>38159</v>
      </c>
      <c r="AD180" s="70"/>
    </row>
    <row r="181" spans="28:30" x14ac:dyDescent="0.2">
      <c r="AB181" s="87">
        <v>38153</v>
      </c>
      <c r="AC181" s="75">
        <f t="shared" ca="1" si="63"/>
        <v>38160</v>
      </c>
      <c r="AD181" s="70"/>
    </row>
    <row r="182" spans="28:30" x14ac:dyDescent="0.2">
      <c r="AB182" s="87">
        <v>38154</v>
      </c>
      <c r="AC182" s="75">
        <f t="shared" ca="1" si="63"/>
        <v>38161</v>
      </c>
      <c r="AD182" s="70"/>
    </row>
    <row r="183" spans="28:30" x14ac:dyDescent="0.2">
      <c r="AB183" s="87">
        <v>38155</v>
      </c>
      <c r="AC183" s="75">
        <f t="shared" ca="1" si="63"/>
        <v>38162</v>
      </c>
      <c r="AD183" s="70"/>
    </row>
    <row r="184" spans="28:30" x14ac:dyDescent="0.2">
      <c r="AB184" s="87">
        <v>38156</v>
      </c>
      <c r="AC184" s="75">
        <f t="shared" ca="1" si="63"/>
        <v>38163</v>
      </c>
      <c r="AD184" s="70"/>
    </row>
    <row r="185" spans="28:30" x14ac:dyDescent="0.2">
      <c r="AB185" s="87">
        <v>38157</v>
      </c>
      <c r="AC185" s="75">
        <f t="shared" ca="1" si="63"/>
        <v>38164</v>
      </c>
      <c r="AD185" s="70"/>
    </row>
    <row r="186" spans="28:30" x14ac:dyDescent="0.2">
      <c r="AB186" s="87">
        <v>38158</v>
      </c>
      <c r="AC186" s="75">
        <f t="shared" ca="1" si="63"/>
        <v>38165</v>
      </c>
      <c r="AD186" s="70"/>
    </row>
    <row r="187" spans="28:30" x14ac:dyDescent="0.2">
      <c r="AB187" s="87">
        <v>38159</v>
      </c>
      <c r="AC187" s="75">
        <f t="shared" ca="1" si="63"/>
        <v>38166</v>
      </c>
      <c r="AD187" s="70"/>
    </row>
    <row r="188" spans="28:30" x14ac:dyDescent="0.2">
      <c r="AB188" s="87">
        <v>38160</v>
      </c>
      <c r="AC188" s="75">
        <f t="shared" ca="1" si="63"/>
        <v>38167</v>
      </c>
      <c r="AD188" s="70"/>
    </row>
    <row r="189" spans="28:30" x14ac:dyDescent="0.2">
      <c r="AB189" s="87">
        <v>38161</v>
      </c>
      <c r="AC189" s="75">
        <f t="shared" ca="1" si="63"/>
        <v>38168</v>
      </c>
      <c r="AD189" s="70"/>
    </row>
    <row r="190" spans="28:30" x14ac:dyDescent="0.2">
      <c r="AB190" s="87">
        <v>38162</v>
      </c>
      <c r="AC190" s="75">
        <f t="shared" ca="1" si="63"/>
        <v>38169</v>
      </c>
      <c r="AD190" s="70"/>
    </row>
    <row r="191" spans="28:30" x14ac:dyDescent="0.2">
      <c r="AB191" s="87">
        <v>38163</v>
      </c>
      <c r="AC191" s="75">
        <f t="shared" ca="1" si="63"/>
        <v>38170</v>
      </c>
      <c r="AD191" s="70"/>
    </row>
    <row r="192" spans="28:30" x14ac:dyDescent="0.2">
      <c r="AB192" s="87">
        <v>38164</v>
      </c>
      <c r="AC192" s="75">
        <f t="shared" ca="1" si="63"/>
        <v>38171</v>
      </c>
      <c r="AD192" s="70"/>
    </row>
    <row r="193" spans="28:30" x14ac:dyDescent="0.2">
      <c r="AB193" s="87">
        <v>38165</v>
      </c>
      <c r="AC193" s="75">
        <f t="shared" ca="1" si="63"/>
        <v>38172</v>
      </c>
      <c r="AD193" s="70"/>
    </row>
    <row r="194" spans="28:30" x14ac:dyDescent="0.2">
      <c r="AB194" s="87">
        <v>38166</v>
      </c>
      <c r="AC194" s="75">
        <f t="shared" ca="1" si="63"/>
        <v>38173</v>
      </c>
      <c r="AD194" s="70"/>
    </row>
    <row r="195" spans="28:30" x14ac:dyDescent="0.2">
      <c r="AB195" s="87">
        <v>38167</v>
      </c>
      <c r="AC195" s="75">
        <f t="shared" ca="1" si="63"/>
        <v>38174</v>
      </c>
      <c r="AD195" s="70"/>
    </row>
    <row r="196" spans="28:30" x14ac:dyDescent="0.2">
      <c r="AB196" s="87">
        <v>38168</v>
      </c>
      <c r="AC196" s="75">
        <f t="shared" ref="AC196:AC259" ca="1" si="64">IF(MOD(Jahr,4)=0,AC195+1,AB203)</f>
        <v>38175</v>
      </c>
      <c r="AD196" s="70"/>
    </row>
    <row r="197" spans="28:30" x14ac:dyDescent="0.2">
      <c r="AB197" s="87">
        <v>38169</v>
      </c>
      <c r="AC197" s="75">
        <f t="shared" ca="1" si="64"/>
        <v>38176</v>
      </c>
      <c r="AD197" s="70"/>
    </row>
    <row r="198" spans="28:30" x14ac:dyDescent="0.2">
      <c r="AB198" s="87">
        <v>38170</v>
      </c>
      <c r="AC198" s="75">
        <f t="shared" ca="1" si="64"/>
        <v>38177</v>
      </c>
      <c r="AD198" s="70"/>
    </row>
    <row r="199" spans="28:30" x14ac:dyDescent="0.2">
      <c r="AB199" s="87">
        <v>38171</v>
      </c>
      <c r="AC199" s="75">
        <f t="shared" ca="1" si="64"/>
        <v>38178</v>
      </c>
      <c r="AD199" s="70"/>
    </row>
    <row r="200" spans="28:30" x14ac:dyDescent="0.2">
      <c r="AB200" s="87">
        <v>38172</v>
      </c>
      <c r="AC200" s="75">
        <f t="shared" ca="1" si="64"/>
        <v>38179</v>
      </c>
      <c r="AD200" s="70"/>
    </row>
    <row r="201" spans="28:30" x14ac:dyDescent="0.2">
      <c r="AB201" s="87">
        <v>38173</v>
      </c>
      <c r="AC201" s="75">
        <f t="shared" ca="1" si="64"/>
        <v>38180</v>
      </c>
      <c r="AD201" s="70"/>
    </row>
    <row r="202" spans="28:30" x14ac:dyDescent="0.2">
      <c r="AB202" s="87">
        <v>38174</v>
      </c>
      <c r="AC202" s="75">
        <f t="shared" ca="1" si="64"/>
        <v>38181</v>
      </c>
      <c r="AD202" s="70"/>
    </row>
    <row r="203" spans="28:30" x14ac:dyDescent="0.2">
      <c r="AB203" s="87">
        <v>38175</v>
      </c>
      <c r="AC203" s="75">
        <f t="shared" ca="1" si="64"/>
        <v>38182</v>
      </c>
      <c r="AD203" s="70"/>
    </row>
    <row r="204" spans="28:30" x14ac:dyDescent="0.2">
      <c r="AB204" s="87">
        <v>38176</v>
      </c>
      <c r="AC204" s="75">
        <f t="shared" ca="1" si="64"/>
        <v>38183</v>
      </c>
      <c r="AD204" s="70"/>
    </row>
    <row r="205" spans="28:30" x14ac:dyDescent="0.2">
      <c r="AB205" s="87">
        <v>38177</v>
      </c>
      <c r="AC205" s="75">
        <f t="shared" ca="1" si="64"/>
        <v>38184</v>
      </c>
      <c r="AD205" s="70"/>
    </row>
    <row r="206" spans="28:30" x14ac:dyDescent="0.2">
      <c r="AB206" s="87">
        <v>38178</v>
      </c>
      <c r="AC206" s="75">
        <f t="shared" ca="1" si="64"/>
        <v>38185</v>
      </c>
      <c r="AD206" s="70"/>
    </row>
    <row r="207" spans="28:30" x14ac:dyDescent="0.2">
      <c r="AB207" s="87">
        <v>38179</v>
      </c>
      <c r="AC207" s="75">
        <f t="shared" ca="1" si="64"/>
        <v>38186</v>
      </c>
      <c r="AD207" s="70"/>
    </row>
    <row r="208" spans="28:30" x14ac:dyDescent="0.2">
      <c r="AB208" s="87">
        <v>38180</v>
      </c>
      <c r="AC208" s="75">
        <f t="shared" ca="1" si="64"/>
        <v>38187</v>
      </c>
      <c r="AD208" s="70"/>
    </row>
    <row r="209" spans="28:30" x14ac:dyDescent="0.2">
      <c r="AB209" s="87">
        <v>38181</v>
      </c>
      <c r="AC209" s="75">
        <f t="shared" ca="1" si="64"/>
        <v>38188</v>
      </c>
      <c r="AD209" s="70"/>
    </row>
    <row r="210" spans="28:30" x14ac:dyDescent="0.2">
      <c r="AB210" s="87">
        <v>38182</v>
      </c>
      <c r="AC210" s="75">
        <f t="shared" ca="1" si="64"/>
        <v>38189</v>
      </c>
      <c r="AD210" s="70"/>
    </row>
    <row r="211" spans="28:30" x14ac:dyDescent="0.2">
      <c r="AB211" s="87">
        <v>38183</v>
      </c>
      <c r="AC211" s="75">
        <f t="shared" ca="1" si="64"/>
        <v>38190</v>
      </c>
      <c r="AD211" s="70"/>
    </row>
    <row r="212" spans="28:30" x14ac:dyDescent="0.2">
      <c r="AB212" s="87">
        <v>38184</v>
      </c>
      <c r="AC212" s="75">
        <f t="shared" ca="1" si="64"/>
        <v>38191</v>
      </c>
      <c r="AD212" s="70"/>
    </row>
    <row r="213" spans="28:30" x14ac:dyDescent="0.2">
      <c r="AB213" s="87">
        <v>38185</v>
      </c>
      <c r="AC213" s="75">
        <f t="shared" ca="1" si="64"/>
        <v>38192</v>
      </c>
      <c r="AD213" s="70"/>
    </row>
    <row r="214" spans="28:30" x14ac:dyDescent="0.2">
      <c r="AB214" s="87">
        <v>38186</v>
      </c>
      <c r="AC214" s="75">
        <f t="shared" ca="1" si="64"/>
        <v>38193</v>
      </c>
      <c r="AD214" s="70"/>
    </row>
    <row r="215" spans="28:30" x14ac:dyDescent="0.2">
      <c r="AB215" s="87">
        <v>38187</v>
      </c>
      <c r="AC215" s="75">
        <f t="shared" ca="1" si="64"/>
        <v>38194</v>
      </c>
      <c r="AD215" s="70"/>
    </row>
    <row r="216" spans="28:30" x14ac:dyDescent="0.2">
      <c r="AB216" s="87">
        <v>38188</v>
      </c>
      <c r="AC216" s="75">
        <f t="shared" ca="1" si="64"/>
        <v>38195</v>
      </c>
      <c r="AD216" s="70"/>
    </row>
    <row r="217" spans="28:30" x14ac:dyDescent="0.2">
      <c r="AB217" s="87">
        <v>38189</v>
      </c>
      <c r="AC217" s="75">
        <f t="shared" ca="1" si="64"/>
        <v>38196</v>
      </c>
      <c r="AD217" s="70"/>
    </row>
    <row r="218" spans="28:30" x14ac:dyDescent="0.2">
      <c r="AB218" s="87">
        <v>38190</v>
      </c>
      <c r="AC218" s="75">
        <f t="shared" ca="1" si="64"/>
        <v>38197</v>
      </c>
      <c r="AD218" s="70"/>
    </row>
    <row r="219" spans="28:30" x14ac:dyDescent="0.2">
      <c r="AB219" s="87">
        <v>38191</v>
      </c>
      <c r="AC219" s="75">
        <f t="shared" ca="1" si="64"/>
        <v>38198</v>
      </c>
      <c r="AD219" s="70"/>
    </row>
    <row r="220" spans="28:30" x14ac:dyDescent="0.2">
      <c r="AB220" s="87">
        <v>38192</v>
      </c>
      <c r="AC220" s="75">
        <f t="shared" ca="1" si="64"/>
        <v>38199</v>
      </c>
      <c r="AD220" s="70"/>
    </row>
    <row r="221" spans="28:30" x14ac:dyDescent="0.2">
      <c r="AB221" s="87">
        <v>38193</v>
      </c>
      <c r="AC221" s="75">
        <f t="shared" ca="1" si="64"/>
        <v>38200</v>
      </c>
      <c r="AD221" s="70"/>
    </row>
    <row r="222" spans="28:30" x14ac:dyDescent="0.2">
      <c r="AB222" s="87">
        <v>38194</v>
      </c>
      <c r="AC222" s="75">
        <f t="shared" ca="1" si="64"/>
        <v>38201</v>
      </c>
      <c r="AD222" s="70"/>
    </row>
    <row r="223" spans="28:30" x14ac:dyDescent="0.2">
      <c r="AB223" s="87">
        <v>38195</v>
      </c>
      <c r="AC223" s="75">
        <f t="shared" ca="1" si="64"/>
        <v>38202</v>
      </c>
      <c r="AD223" s="70"/>
    </row>
    <row r="224" spans="28:30" x14ac:dyDescent="0.2">
      <c r="AB224" s="87">
        <v>38196</v>
      </c>
      <c r="AC224" s="75">
        <f t="shared" ca="1" si="64"/>
        <v>38203</v>
      </c>
      <c r="AD224" s="70"/>
    </row>
    <row r="225" spans="28:30" x14ac:dyDescent="0.2">
      <c r="AB225" s="87">
        <v>38197</v>
      </c>
      <c r="AC225" s="75">
        <f t="shared" ca="1" si="64"/>
        <v>38204</v>
      </c>
      <c r="AD225" s="70"/>
    </row>
    <row r="226" spans="28:30" x14ac:dyDescent="0.2">
      <c r="AB226" s="87">
        <v>38198</v>
      </c>
      <c r="AC226" s="75">
        <f t="shared" ca="1" si="64"/>
        <v>38205</v>
      </c>
      <c r="AD226" s="70"/>
    </row>
    <row r="227" spans="28:30" x14ac:dyDescent="0.2">
      <c r="AB227" s="87">
        <v>38199</v>
      </c>
      <c r="AC227" s="75">
        <f t="shared" ca="1" si="64"/>
        <v>38206</v>
      </c>
      <c r="AD227" s="70"/>
    </row>
    <row r="228" spans="28:30" x14ac:dyDescent="0.2">
      <c r="AB228" s="87">
        <v>38200</v>
      </c>
      <c r="AC228" s="75">
        <f t="shared" ca="1" si="64"/>
        <v>38207</v>
      </c>
      <c r="AD228" s="70"/>
    </row>
    <row r="229" spans="28:30" x14ac:dyDescent="0.2">
      <c r="AB229" s="87">
        <v>38201</v>
      </c>
      <c r="AC229" s="75">
        <f t="shared" ca="1" si="64"/>
        <v>38208</v>
      </c>
      <c r="AD229" s="70"/>
    </row>
    <row r="230" spans="28:30" x14ac:dyDescent="0.2">
      <c r="AB230" s="87">
        <v>38202</v>
      </c>
      <c r="AC230" s="75">
        <f t="shared" ca="1" si="64"/>
        <v>38209</v>
      </c>
      <c r="AD230" s="70"/>
    </row>
    <row r="231" spans="28:30" x14ac:dyDescent="0.2">
      <c r="AB231" s="87">
        <v>38203</v>
      </c>
      <c r="AC231" s="75">
        <f t="shared" ca="1" si="64"/>
        <v>38210</v>
      </c>
      <c r="AD231" s="70"/>
    </row>
    <row r="232" spans="28:30" x14ac:dyDescent="0.2">
      <c r="AB232" s="87">
        <v>38204</v>
      </c>
      <c r="AC232" s="75">
        <f t="shared" ca="1" si="64"/>
        <v>38211</v>
      </c>
      <c r="AD232" s="70"/>
    </row>
    <row r="233" spans="28:30" x14ac:dyDescent="0.2">
      <c r="AB233" s="87">
        <v>38205</v>
      </c>
      <c r="AC233" s="75">
        <f t="shared" ca="1" si="64"/>
        <v>38212</v>
      </c>
      <c r="AD233" s="70"/>
    </row>
    <row r="234" spans="28:30" x14ac:dyDescent="0.2">
      <c r="AB234" s="87">
        <v>38206</v>
      </c>
      <c r="AC234" s="75">
        <f t="shared" ca="1" si="64"/>
        <v>38213</v>
      </c>
      <c r="AD234" s="70"/>
    </row>
    <row r="235" spans="28:30" x14ac:dyDescent="0.2">
      <c r="AB235" s="87">
        <v>38207</v>
      </c>
      <c r="AC235" s="75">
        <f t="shared" ca="1" si="64"/>
        <v>38214</v>
      </c>
      <c r="AD235" s="70"/>
    </row>
    <row r="236" spans="28:30" x14ac:dyDescent="0.2">
      <c r="AB236" s="87">
        <v>38208</v>
      </c>
      <c r="AC236" s="75">
        <f t="shared" ca="1" si="64"/>
        <v>38215</v>
      </c>
      <c r="AD236" s="70"/>
    </row>
    <row r="237" spans="28:30" x14ac:dyDescent="0.2">
      <c r="AB237" s="87">
        <v>38209</v>
      </c>
      <c r="AC237" s="75">
        <f t="shared" ca="1" si="64"/>
        <v>38216</v>
      </c>
      <c r="AD237" s="70"/>
    </row>
    <row r="238" spans="28:30" x14ac:dyDescent="0.2">
      <c r="AB238" s="87">
        <v>38210</v>
      </c>
      <c r="AC238" s="75">
        <f t="shared" ca="1" si="64"/>
        <v>38217</v>
      </c>
      <c r="AD238" s="70"/>
    </row>
    <row r="239" spans="28:30" x14ac:dyDescent="0.2">
      <c r="AB239" s="87">
        <v>38211</v>
      </c>
      <c r="AC239" s="75">
        <f t="shared" ca="1" si="64"/>
        <v>38218</v>
      </c>
      <c r="AD239" s="70"/>
    </row>
    <row r="240" spans="28:30" x14ac:dyDescent="0.2">
      <c r="AB240" s="87">
        <v>38212</v>
      </c>
      <c r="AC240" s="75">
        <f t="shared" ca="1" si="64"/>
        <v>38219</v>
      </c>
      <c r="AD240" s="70"/>
    </row>
    <row r="241" spans="28:30" x14ac:dyDescent="0.2">
      <c r="AB241" s="87">
        <v>38213</v>
      </c>
      <c r="AC241" s="75">
        <f t="shared" ca="1" si="64"/>
        <v>38220</v>
      </c>
      <c r="AD241" s="70"/>
    </row>
    <row r="242" spans="28:30" x14ac:dyDescent="0.2">
      <c r="AB242" s="87">
        <v>38214</v>
      </c>
      <c r="AC242" s="75">
        <f t="shared" ca="1" si="64"/>
        <v>38221</v>
      </c>
      <c r="AD242" s="70"/>
    </row>
    <row r="243" spans="28:30" x14ac:dyDescent="0.2">
      <c r="AB243" s="87">
        <v>38215</v>
      </c>
      <c r="AC243" s="75">
        <f t="shared" ca="1" si="64"/>
        <v>38222</v>
      </c>
      <c r="AD243" s="70"/>
    </row>
    <row r="244" spans="28:30" x14ac:dyDescent="0.2">
      <c r="AB244" s="87">
        <v>38216</v>
      </c>
      <c r="AC244" s="75">
        <f t="shared" ca="1" si="64"/>
        <v>38223</v>
      </c>
      <c r="AD244" s="70"/>
    </row>
    <row r="245" spans="28:30" x14ac:dyDescent="0.2">
      <c r="AB245" s="87">
        <v>38217</v>
      </c>
      <c r="AC245" s="75">
        <f t="shared" ca="1" si="64"/>
        <v>38224</v>
      </c>
      <c r="AD245" s="70"/>
    </row>
    <row r="246" spans="28:30" x14ac:dyDescent="0.2">
      <c r="AB246" s="87">
        <v>38218</v>
      </c>
      <c r="AC246" s="75">
        <f t="shared" ca="1" si="64"/>
        <v>38225</v>
      </c>
      <c r="AD246" s="70"/>
    </row>
    <row r="247" spans="28:30" x14ac:dyDescent="0.2">
      <c r="AB247" s="87">
        <v>38219</v>
      </c>
      <c r="AC247" s="75">
        <f t="shared" ca="1" si="64"/>
        <v>38226</v>
      </c>
      <c r="AD247" s="70"/>
    </row>
    <row r="248" spans="28:30" x14ac:dyDescent="0.2">
      <c r="AB248" s="87">
        <v>38220</v>
      </c>
      <c r="AC248" s="75">
        <f t="shared" ca="1" si="64"/>
        <v>38227</v>
      </c>
      <c r="AD248" s="70"/>
    </row>
    <row r="249" spans="28:30" x14ac:dyDescent="0.2">
      <c r="AB249" s="87">
        <v>38221</v>
      </c>
      <c r="AC249" s="75">
        <f t="shared" ca="1" si="64"/>
        <v>38228</v>
      </c>
      <c r="AD249" s="70"/>
    </row>
    <row r="250" spans="28:30" x14ac:dyDescent="0.2">
      <c r="AB250" s="87">
        <v>38222</v>
      </c>
      <c r="AC250" s="75">
        <f t="shared" ca="1" si="64"/>
        <v>38229</v>
      </c>
      <c r="AD250" s="70"/>
    </row>
    <row r="251" spans="28:30" x14ac:dyDescent="0.2">
      <c r="AB251" s="87">
        <v>38223</v>
      </c>
      <c r="AC251" s="75">
        <f t="shared" ca="1" si="64"/>
        <v>38230</v>
      </c>
      <c r="AD251" s="70"/>
    </row>
    <row r="252" spans="28:30" x14ac:dyDescent="0.2">
      <c r="AB252" s="87">
        <v>38224</v>
      </c>
      <c r="AC252" s="75">
        <f t="shared" ca="1" si="64"/>
        <v>38231</v>
      </c>
      <c r="AD252" s="70"/>
    </row>
    <row r="253" spans="28:30" x14ac:dyDescent="0.2">
      <c r="AB253" s="87">
        <v>38225</v>
      </c>
      <c r="AC253" s="75">
        <f t="shared" ca="1" si="64"/>
        <v>38232</v>
      </c>
      <c r="AD253" s="70"/>
    </row>
    <row r="254" spans="28:30" x14ac:dyDescent="0.2">
      <c r="AB254" s="87">
        <v>38226</v>
      </c>
      <c r="AC254" s="75">
        <f t="shared" ca="1" si="64"/>
        <v>38233</v>
      </c>
      <c r="AD254" s="70"/>
    </row>
    <row r="255" spans="28:30" x14ac:dyDescent="0.2">
      <c r="AB255" s="87">
        <v>38227</v>
      </c>
      <c r="AC255" s="75">
        <f t="shared" ca="1" si="64"/>
        <v>38234</v>
      </c>
      <c r="AD255" s="70"/>
    </row>
    <row r="256" spans="28:30" x14ac:dyDescent="0.2">
      <c r="AB256" s="87">
        <v>38228</v>
      </c>
      <c r="AC256" s="75">
        <f t="shared" ca="1" si="64"/>
        <v>38235</v>
      </c>
      <c r="AD256" s="70"/>
    </row>
    <row r="257" spans="28:30" x14ac:dyDescent="0.2">
      <c r="AB257" s="87">
        <v>38229</v>
      </c>
      <c r="AC257" s="75">
        <f t="shared" ca="1" si="64"/>
        <v>38236</v>
      </c>
      <c r="AD257" s="70"/>
    </row>
    <row r="258" spans="28:30" x14ac:dyDescent="0.2">
      <c r="AB258" s="87">
        <v>38230</v>
      </c>
      <c r="AC258" s="75">
        <f t="shared" ca="1" si="64"/>
        <v>38237</v>
      </c>
      <c r="AD258" s="70"/>
    </row>
    <row r="259" spans="28:30" x14ac:dyDescent="0.2">
      <c r="AB259" s="87">
        <v>38231</v>
      </c>
      <c r="AC259" s="75">
        <f t="shared" ca="1" si="64"/>
        <v>38238</v>
      </c>
      <c r="AD259" s="70"/>
    </row>
    <row r="260" spans="28:30" x14ac:dyDescent="0.2">
      <c r="AB260" s="87">
        <v>38232</v>
      </c>
      <c r="AC260" s="75">
        <f t="shared" ref="AC260:AC323" ca="1" si="65">IF(MOD(Jahr,4)=0,AC259+1,AB267)</f>
        <v>38239</v>
      </c>
      <c r="AD260" s="70"/>
    </row>
    <row r="261" spans="28:30" x14ac:dyDescent="0.2">
      <c r="AB261" s="87">
        <v>38233</v>
      </c>
      <c r="AC261" s="75">
        <f t="shared" ca="1" si="65"/>
        <v>38240</v>
      </c>
      <c r="AD261" s="70"/>
    </row>
    <row r="262" spans="28:30" x14ac:dyDescent="0.2">
      <c r="AB262" s="87">
        <v>38234</v>
      </c>
      <c r="AC262" s="75">
        <f t="shared" ca="1" si="65"/>
        <v>38241</v>
      </c>
      <c r="AD262" s="70"/>
    </row>
    <row r="263" spans="28:30" x14ac:dyDescent="0.2">
      <c r="AB263" s="87">
        <v>38235</v>
      </c>
      <c r="AC263" s="75">
        <f t="shared" ca="1" si="65"/>
        <v>38242</v>
      </c>
      <c r="AD263" s="70"/>
    </row>
    <row r="264" spans="28:30" x14ac:dyDescent="0.2">
      <c r="AB264" s="87">
        <v>38236</v>
      </c>
      <c r="AC264" s="75">
        <f t="shared" ca="1" si="65"/>
        <v>38243</v>
      </c>
      <c r="AD264" s="70"/>
    </row>
    <row r="265" spans="28:30" x14ac:dyDescent="0.2">
      <c r="AB265" s="87">
        <v>38237</v>
      </c>
      <c r="AC265" s="75">
        <f t="shared" ca="1" si="65"/>
        <v>38244</v>
      </c>
      <c r="AD265" s="70"/>
    </row>
    <row r="266" spans="28:30" x14ac:dyDescent="0.2">
      <c r="AB266" s="87">
        <v>38238</v>
      </c>
      <c r="AC266" s="75">
        <f t="shared" ca="1" si="65"/>
        <v>38245</v>
      </c>
      <c r="AD266" s="70"/>
    </row>
    <row r="267" spans="28:30" x14ac:dyDescent="0.2">
      <c r="AB267" s="87">
        <v>38239</v>
      </c>
      <c r="AC267" s="75">
        <f t="shared" ca="1" si="65"/>
        <v>38246</v>
      </c>
      <c r="AD267" s="70"/>
    </row>
    <row r="268" spans="28:30" x14ac:dyDescent="0.2">
      <c r="AB268" s="87">
        <v>38240</v>
      </c>
      <c r="AC268" s="75">
        <f t="shared" ca="1" si="65"/>
        <v>38247</v>
      </c>
      <c r="AD268" s="70"/>
    </row>
    <row r="269" spans="28:30" x14ac:dyDescent="0.2">
      <c r="AB269" s="87">
        <v>38241</v>
      </c>
      <c r="AC269" s="75">
        <f t="shared" ca="1" si="65"/>
        <v>38248</v>
      </c>
      <c r="AD269" s="70"/>
    </row>
    <row r="270" spans="28:30" x14ac:dyDescent="0.2">
      <c r="AB270" s="87">
        <v>38242</v>
      </c>
      <c r="AC270" s="75">
        <f t="shared" ca="1" si="65"/>
        <v>38249</v>
      </c>
      <c r="AD270" s="70"/>
    </row>
    <row r="271" spans="28:30" x14ac:dyDescent="0.2">
      <c r="AB271" s="87">
        <v>38243</v>
      </c>
      <c r="AC271" s="75">
        <f t="shared" ca="1" si="65"/>
        <v>38250</v>
      </c>
      <c r="AD271" s="70"/>
    </row>
    <row r="272" spans="28:30" x14ac:dyDescent="0.2">
      <c r="AB272" s="87">
        <v>38244</v>
      </c>
      <c r="AC272" s="75">
        <f t="shared" ca="1" si="65"/>
        <v>38251</v>
      </c>
      <c r="AD272" s="70"/>
    </row>
    <row r="273" spans="28:30" x14ac:dyDescent="0.2">
      <c r="AB273" s="87">
        <v>38245</v>
      </c>
      <c r="AC273" s="75">
        <f t="shared" ca="1" si="65"/>
        <v>38252</v>
      </c>
      <c r="AD273" s="70"/>
    </row>
    <row r="274" spans="28:30" x14ac:dyDescent="0.2">
      <c r="AB274" s="87">
        <v>38246</v>
      </c>
      <c r="AC274" s="75">
        <f t="shared" ca="1" si="65"/>
        <v>38253</v>
      </c>
      <c r="AD274" s="70"/>
    </row>
    <row r="275" spans="28:30" x14ac:dyDescent="0.2">
      <c r="AB275" s="87">
        <v>38247</v>
      </c>
      <c r="AC275" s="75">
        <f t="shared" ca="1" si="65"/>
        <v>38254</v>
      </c>
      <c r="AD275" s="70"/>
    </row>
    <row r="276" spans="28:30" x14ac:dyDescent="0.2">
      <c r="AB276" s="87">
        <v>38248</v>
      </c>
      <c r="AC276" s="75">
        <f t="shared" ca="1" si="65"/>
        <v>38255</v>
      </c>
      <c r="AD276" s="70"/>
    </row>
    <row r="277" spans="28:30" x14ac:dyDescent="0.2">
      <c r="AB277" s="87">
        <v>38249</v>
      </c>
      <c r="AC277" s="75">
        <f t="shared" ca="1" si="65"/>
        <v>38256</v>
      </c>
      <c r="AD277" s="70"/>
    </row>
    <row r="278" spans="28:30" x14ac:dyDescent="0.2">
      <c r="AB278" s="87">
        <v>38250</v>
      </c>
      <c r="AC278" s="75">
        <f t="shared" ca="1" si="65"/>
        <v>38257</v>
      </c>
      <c r="AD278" s="70"/>
    </row>
    <row r="279" spans="28:30" x14ac:dyDescent="0.2">
      <c r="AB279" s="87">
        <v>38251</v>
      </c>
      <c r="AC279" s="75">
        <f t="shared" ca="1" si="65"/>
        <v>38258</v>
      </c>
      <c r="AD279" s="70"/>
    </row>
    <row r="280" spans="28:30" x14ac:dyDescent="0.2">
      <c r="AB280" s="87">
        <v>38252</v>
      </c>
      <c r="AC280" s="75">
        <f t="shared" ca="1" si="65"/>
        <v>38259</v>
      </c>
      <c r="AD280" s="70"/>
    </row>
    <row r="281" spans="28:30" x14ac:dyDescent="0.2">
      <c r="AB281" s="87">
        <v>38253</v>
      </c>
      <c r="AC281" s="75">
        <f t="shared" ca="1" si="65"/>
        <v>38260</v>
      </c>
      <c r="AD281" s="70"/>
    </row>
    <row r="282" spans="28:30" x14ac:dyDescent="0.2">
      <c r="AB282" s="87">
        <v>38254</v>
      </c>
      <c r="AC282" s="75">
        <f t="shared" ca="1" si="65"/>
        <v>38261</v>
      </c>
      <c r="AD282" s="70"/>
    </row>
    <row r="283" spans="28:30" x14ac:dyDescent="0.2">
      <c r="AB283" s="87">
        <v>38255</v>
      </c>
      <c r="AC283" s="75">
        <f t="shared" ca="1" si="65"/>
        <v>38262</v>
      </c>
      <c r="AD283" s="70"/>
    </row>
    <row r="284" spans="28:30" x14ac:dyDescent="0.2">
      <c r="AB284" s="87">
        <v>38256</v>
      </c>
      <c r="AC284" s="75">
        <f t="shared" ca="1" si="65"/>
        <v>38263</v>
      </c>
      <c r="AD284" s="70"/>
    </row>
    <row r="285" spans="28:30" x14ac:dyDescent="0.2">
      <c r="AB285" s="87">
        <v>38257</v>
      </c>
      <c r="AC285" s="75">
        <f t="shared" ca="1" si="65"/>
        <v>38264</v>
      </c>
      <c r="AD285" s="70"/>
    </row>
    <row r="286" spans="28:30" x14ac:dyDescent="0.2">
      <c r="AB286" s="87">
        <v>38258</v>
      </c>
      <c r="AC286" s="75">
        <f t="shared" ca="1" si="65"/>
        <v>38265</v>
      </c>
      <c r="AD286" s="70"/>
    </row>
    <row r="287" spans="28:30" x14ac:dyDescent="0.2">
      <c r="AB287" s="87">
        <v>38259</v>
      </c>
      <c r="AC287" s="75">
        <f t="shared" ca="1" si="65"/>
        <v>38266</v>
      </c>
      <c r="AD287" s="70"/>
    </row>
    <row r="288" spans="28:30" x14ac:dyDescent="0.2">
      <c r="AB288" s="87">
        <v>38260</v>
      </c>
      <c r="AC288" s="75">
        <f t="shared" ca="1" si="65"/>
        <v>38267</v>
      </c>
      <c r="AD288" s="70"/>
    </row>
    <row r="289" spans="28:30" x14ac:dyDescent="0.2">
      <c r="AB289" s="87">
        <v>38261</v>
      </c>
      <c r="AC289" s="75">
        <f t="shared" ca="1" si="65"/>
        <v>38268</v>
      </c>
      <c r="AD289" s="70"/>
    </row>
    <row r="290" spans="28:30" x14ac:dyDescent="0.2">
      <c r="AB290" s="87">
        <v>38262</v>
      </c>
      <c r="AC290" s="75">
        <f t="shared" ca="1" si="65"/>
        <v>38269</v>
      </c>
      <c r="AD290" s="70"/>
    </row>
    <row r="291" spans="28:30" x14ac:dyDescent="0.2">
      <c r="AB291" s="87">
        <v>38263</v>
      </c>
      <c r="AC291" s="75">
        <f t="shared" ca="1" si="65"/>
        <v>38270</v>
      </c>
      <c r="AD291" s="70"/>
    </row>
    <row r="292" spans="28:30" x14ac:dyDescent="0.2">
      <c r="AB292" s="87">
        <v>38264</v>
      </c>
      <c r="AC292" s="75">
        <f t="shared" ca="1" si="65"/>
        <v>38271</v>
      </c>
      <c r="AD292" s="70"/>
    </row>
    <row r="293" spans="28:30" x14ac:dyDescent="0.2">
      <c r="AB293" s="87">
        <v>38265</v>
      </c>
      <c r="AC293" s="75">
        <f t="shared" ca="1" si="65"/>
        <v>38272</v>
      </c>
      <c r="AD293" s="70"/>
    </row>
    <row r="294" spans="28:30" x14ac:dyDescent="0.2">
      <c r="AB294" s="87">
        <v>38266</v>
      </c>
      <c r="AC294" s="75">
        <f t="shared" ca="1" si="65"/>
        <v>38273</v>
      </c>
      <c r="AD294" s="70"/>
    </row>
    <row r="295" spans="28:30" x14ac:dyDescent="0.2">
      <c r="AB295" s="87">
        <v>38267</v>
      </c>
      <c r="AC295" s="75">
        <f t="shared" ca="1" si="65"/>
        <v>38274</v>
      </c>
      <c r="AD295" s="70"/>
    </row>
    <row r="296" spans="28:30" x14ac:dyDescent="0.2">
      <c r="AB296" s="87">
        <v>38268</v>
      </c>
      <c r="AC296" s="75">
        <f t="shared" ca="1" si="65"/>
        <v>38275</v>
      </c>
      <c r="AD296" s="70"/>
    </row>
    <row r="297" spans="28:30" x14ac:dyDescent="0.2">
      <c r="AB297" s="87">
        <v>38269</v>
      </c>
      <c r="AC297" s="75">
        <f t="shared" ca="1" si="65"/>
        <v>38276</v>
      </c>
      <c r="AD297" s="70"/>
    </row>
    <row r="298" spans="28:30" x14ac:dyDescent="0.2">
      <c r="AB298" s="87">
        <v>38270</v>
      </c>
      <c r="AC298" s="75">
        <f t="shared" ca="1" si="65"/>
        <v>38277</v>
      </c>
      <c r="AD298" s="70"/>
    </row>
    <row r="299" spans="28:30" x14ac:dyDescent="0.2">
      <c r="AB299" s="87">
        <v>38271</v>
      </c>
      <c r="AC299" s="75">
        <f t="shared" ca="1" si="65"/>
        <v>38278</v>
      </c>
      <c r="AD299" s="70"/>
    </row>
    <row r="300" spans="28:30" x14ac:dyDescent="0.2">
      <c r="AB300" s="87">
        <v>38272</v>
      </c>
      <c r="AC300" s="75">
        <f t="shared" ca="1" si="65"/>
        <v>38279</v>
      </c>
      <c r="AD300" s="70"/>
    </row>
    <row r="301" spans="28:30" x14ac:dyDescent="0.2">
      <c r="AB301" s="87">
        <v>38273</v>
      </c>
      <c r="AC301" s="75">
        <f t="shared" ca="1" si="65"/>
        <v>38280</v>
      </c>
      <c r="AD301" s="70"/>
    </row>
    <row r="302" spans="28:30" x14ac:dyDescent="0.2">
      <c r="AB302" s="87">
        <v>38274</v>
      </c>
      <c r="AC302" s="75">
        <f t="shared" ca="1" si="65"/>
        <v>38281</v>
      </c>
      <c r="AD302" s="70"/>
    </row>
    <row r="303" spans="28:30" x14ac:dyDescent="0.2">
      <c r="AB303" s="87">
        <v>38275</v>
      </c>
      <c r="AC303" s="75">
        <f t="shared" ca="1" si="65"/>
        <v>38282</v>
      </c>
      <c r="AD303" s="70"/>
    </row>
    <row r="304" spans="28:30" x14ac:dyDescent="0.2">
      <c r="AB304" s="87">
        <v>38276</v>
      </c>
      <c r="AC304" s="75">
        <f t="shared" ca="1" si="65"/>
        <v>38283</v>
      </c>
      <c r="AD304" s="70"/>
    </row>
    <row r="305" spans="28:30" x14ac:dyDescent="0.2">
      <c r="AB305" s="87">
        <v>38277</v>
      </c>
      <c r="AC305" s="75">
        <f t="shared" ca="1" si="65"/>
        <v>38284</v>
      </c>
      <c r="AD305" s="70"/>
    </row>
    <row r="306" spans="28:30" x14ac:dyDescent="0.2">
      <c r="AB306" s="87">
        <v>38278</v>
      </c>
      <c r="AC306" s="75">
        <f t="shared" ca="1" si="65"/>
        <v>38285</v>
      </c>
      <c r="AD306" s="70"/>
    </row>
    <row r="307" spans="28:30" x14ac:dyDescent="0.2">
      <c r="AB307" s="87">
        <v>38279</v>
      </c>
      <c r="AC307" s="75">
        <f t="shared" ca="1" si="65"/>
        <v>38286</v>
      </c>
      <c r="AD307" s="70"/>
    </row>
    <row r="308" spans="28:30" x14ac:dyDescent="0.2">
      <c r="AB308" s="87">
        <v>38280</v>
      </c>
      <c r="AC308" s="75">
        <f t="shared" ca="1" si="65"/>
        <v>38287</v>
      </c>
      <c r="AD308" s="70"/>
    </row>
    <row r="309" spans="28:30" x14ac:dyDescent="0.2">
      <c r="AB309" s="87">
        <v>38281</v>
      </c>
      <c r="AC309" s="75">
        <f t="shared" ca="1" si="65"/>
        <v>38288</v>
      </c>
      <c r="AD309" s="70"/>
    </row>
    <row r="310" spans="28:30" x14ac:dyDescent="0.2">
      <c r="AB310" s="87">
        <v>38282</v>
      </c>
      <c r="AC310" s="75">
        <f t="shared" ca="1" si="65"/>
        <v>38289</v>
      </c>
      <c r="AD310" s="70"/>
    </row>
    <row r="311" spans="28:30" x14ac:dyDescent="0.2">
      <c r="AB311" s="87">
        <v>38283</v>
      </c>
      <c r="AC311" s="75">
        <f t="shared" ca="1" si="65"/>
        <v>38290</v>
      </c>
      <c r="AD311" s="70"/>
    </row>
    <row r="312" spans="28:30" x14ac:dyDescent="0.2">
      <c r="AB312" s="87">
        <v>38284</v>
      </c>
      <c r="AC312" s="75">
        <f t="shared" ca="1" si="65"/>
        <v>38291</v>
      </c>
      <c r="AD312" s="70"/>
    </row>
    <row r="313" spans="28:30" x14ac:dyDescent="0.2">
      <c r="AB313" s="87">
        <v>38285</v>
      </c>
      <c r="AC313" s="75">
        <f t="shared" ca="1" si="65"/>
        <v>38292</v>
      </c>
      <c r="AD313" s="70"/>
    </row>
    <row r="314" spans="28:30" x14ac:dyDescent="0.2">
      <c r="AB314" s="87">
        <v>38286</v>
      </c>
      <c r="AC314" s="75">
        <f t="shared" ca="1" si="65"/>
        <v>38293</v>
      </c>
      <c r="AD314" s="70"/>
    </row>
    <row r="315" spans="28:30" x14ac:dyDescent="0.2">
      <c r="AB315" s="87">
        <v>38287</v>
      </c>
      <c r="AC315" s="75">
        <f t="shared" ca="1" si="65"/>
        <v>38294</v>
      </c>
      <c r="AD315" s="70"/>
    </row>
    <row r="316" spans="28:30" x14ac:dyDescent="0.2">
      <c r="AB316" s="87">
        <v>38288</v>
      </c>
      <c r="AC316" s="75">
        <f t="shared" ca="1" si="65"/>
        <v>38295</v>
      </c>
      <c r="AD316" s="70"/>
    </row>
    <row r="317" spans="28:30" x14ac:dyDescent="0.2">
      <c r="AB317" s="87">
        <v>38289</v>
      </c>
      <c r="AC317" s="75">
        <f t="shared" ca="1" si="65"/>
        <v>38296</v>
      </c>
      <c r="AD317" s="70"/>
    </row>
    <row r="318" spans="28:30" x14ac:dyDescent="0.2">
      <c r="AB318" s="87">
        <v>38290</v>
      </c>
      <c r="AC318" s="75">
        <f t="shared" ca="1" si="65"/>
        <v>38297</v>
      </c>
      <c r="AD318" s="70"/>
    </row>
    <row r="319" spans="28:30" x14ac:dyDescent="0.2">
      <c r="AB319" s="87">
        <v>38291</v>
      </c>
      <c r="AC319" s="75">
        <f t="shared" ca="1" si="65"/>
        <v>38298</v>
      </c>
      <c r="AD319" s="70"/>
    </row>
    <row r="320" spans="28:30" x14ac:dyDescent="0.2">
      <c r="AB320" s="87">
        <v>38292</v>
      </c>
      <c r="AC320" s="75">
        <f t="shared" ca="1" si="65"/>
        <v>38299</v>
      </c>
      <c r="AD320" s="70"/>
    </row>
    <row r="321" spans="28:30" x14ac:dyDescent="0.2">
      <c r="AB321" s="87">
        <v>38293</v>
      </c>
      <c r="AC321" s="75">
        <f t="shared" ca="1" si="65"/>
        <v>38300</v>
      </c>
      <c r="AD321" s="70"/>
    </row>
    <row r="322" spans="28:30" x14ac:dyDescent="0.2">
      <c r="AB322" s="87">
        <v>38294</v>
      </c>
      <c r="AC322" s="75">
        <f t="shared" ca="1" si="65"/>
        <v>38301</v>
      </c>
      <c r="AD322" s="70"/>
    </row>
    <row r="323" spans="28:30" x14ac:dyDescent="0.2">
      <c r="AB323" s="87">
        <v>38295</v>
      </c>
      <c r="AC323" s="75">
        <f t="shared" ca="1" si="65"/>
        <v>38302</v>
      </c>
      <c r="AD323" s="70"/>
    </row>
    <row r="324" spans="28:30" x14ac:dyDescent="0.2">
      <c r="AB324" s="87">
        <v>38296</v>
      </c>
      <c r="AC324" s="75">
        <f t="shared" ref="AC324:AC374" ca="1" si="66">IF(MOD(Jahr,4)=0,AC323+1,AB331)</f>
        <v>38303</v>
      </c>
      <c r="AD324" s="70"/>
    </row>
    <row r="325" spans="28:30" x14ac:dyDescent="0.2">
      <c r="AB325" s="87">
        <v>38297</v>
      </c>
      <c r="AC325" s="75">
        <f t="shared" ca="1" si="66"/>
        <v>38304</v>
      </c>
      <c r="AD325" s="70"/>
    </row>
    <row r="326" spans="28:30" x14ac:dyDescent="0.2">
      <c r="AB326" s="87">
        <v>38298</v>
      </c>
      <c r="AC326" s="75">
        <f t="shared" ca="1" si="66"/>
        <v>38305</v>
      </c>
      <c r="AD326" s="70"/>
    </row>
    <row r="327" spans="28:30" x14ac:dyDescent="0.2">
      <c r="AB327" s="87">
        <v>38299</v>
      </c>
      <c r="AC327" s="75">
        <f t="shared" ca="1" si="66"/>
        <v>38306</v>
      </c>
      <c r="AD327" s="70"/>
    </row>
    <row r="328" spans="28:30" x14ac:dyDescent="0.2">
      <c r="AB328" s="87">
        <v>38300</v>
      </c>
      <c r="AC328" s="75">
        <f t="shared" ca="1" si="66"/>
        <v>38307</v>
      </c>
      <c r="AD328" s="70"/>
    </row>
    <row r="329" spans="28:30" x14ac:dyDescent="0.2">
      <c r="AB329" s="87">
        <v>38301</v>
      </c>
      <c r="AC329" s="75">
        <f t="shared" ca="1" si="66"/>
        <v>38308</v>
      </c>
      <c r="AD329" s="70"/>
    </row>
    <row r="330" spans="28:30" x14ac:dyDescent="0.2">
      <c r="AB330" s="87">
        <v>38302</v>
      </c>
      <c r="AC330" s="75">
        <f t="shared" ca="1" si="66"/>
        <v>38309</v>
      </c>
      <c r="AD330" s="70"/>
    </row>
    <row r="331" spans="28:30" x14ac:dyDescent="0.2">
      <c r="AB331" s="87">
        <v>38303</v>
      </c>
      <c r="AC331" s="75">
        <f t="shared" ca="1" si="66"/>
        <v>38310</v>
      </c>
      <c r="AD331" s="70"/>
    </row>
    <row r="332" spans="28:30" x14ac:dyDescent="0.2">
      <c r="AB332" s="87">
        <v>38304</v>
      </c>
      <c r="AC332" s="75">
        <f t="shared" ca="1" si="66"/>
        <v>38311</v>
      </c>
      <c r="AD332" s="70"/>
    </row>
    <row r="333" spans="28:30" x14ac:dyDescent="0.2">
      <c r="AB333" s="87">
        <v>38305</v>
      </c>
      <c r="AC333" s="75">
        <f t="shared" ca="1" si="66"/>
        <v>38312</v>
      </c>
      <c r="AD333" s="70"/>
    </row>
    <row r="334" spans="28:30" x14ac:dyDescent="0.2">
      <c r="AB334" s="87">
        <v>38306</v>
      </c>
      <c r="AC334" s="75">
        <f t="shared" ca="1" si="66"/>
        <v>38313</v>
      </c>
      <c r="AD334" s="70"/>
    </row>
    <row r="335" spans="28:30" x14ac:dyDescent="0.2">
      <c r="AB335" s="87">
        <v>38307</v>
      </c>
      <c r="AC335" s="75">
        <f t="shared" ca="1" si="66"/>
        <v>38314</v>
      </c>
      <c r="AD335" s="70"/>
    </row>
    <row r="336" spans="28:30" x14ac:dyDescent="0.2">
      <c r="AB336" s="87">
        <v>38308</v>
      </c>
      <c r="AC336" s="75">
        <f t="shared" ca="1" si="66"/>
        <v>38315</v>
      </c>
      <c r="AD336" s="70"/>
    </row>
    <row r="337" spans="28:30" x14ac:dyDescent="0.2">
      <c r="AB337" s="87">
        <v>38309</v>
      </c>
      <c r="AC337" s="75">
        <f t="shared" ca="1" si="66"/>
        <v>38316</v>
      </c>
      <c r="AD337" s="70"/>
    </row>
    <row r="338" spans="28:30" x14ac:dyDescent="0.2">
      <c r="AB338" s="87">
        <v>38310</v>
      </c>
      <c r="AC338" s="75">
        <f t="shared" ca="1" si="66"/>
        <v>38317</v>
      </c>
      <c r="AD338" s="70"/>
    </row>
    <row r="339" spans="28:30" x14ac:dyDescent="0.2">
      <c r="AB339" s="87">
        <v>38311</v>
      </c>
      <c r="AC339" s="75">
        <f t="shared" ca="1" si="66"/>
        <v>38318</v>
      </c>
      <c r="AD339" s="70"/>
    </row>
    <row r="340" spans="28:30" x14ac:dyDescent="0.2">
      <c r="AB340" s="87">
        <v>38312</v>
      </c>
      <c r="AC340" s="75">
        <f t="shared" ca="1" si="66"/>
        <v>38319</v>
      </c>
      <c r="AD340" s="70"/>
    </row>
    <row r="341" spans="28:30" x14ac:dyDescent="0.2">
      <c r="AB341" s="87">
        <v>38313</v>
      </c>
      <c r="AC341" s="75">
        <f t="shared" ca="1" si="66"/>
        <v>38320</v>
      </c>
      <c r="AD341" s="70"/>
    </row>
    <row r="342" spans="28:30" x14ac:dyDescent="0.2">
      <c r="AB342" s="87">
        <v>38314</v>
      </c>
      <c r="AC342" s="75">
        <f t="shared" ca="1" si="66"/>
        <v>38321</v>
      </c>
      <c r="AD342" s="70"/>
    </row>
    <row r="343" spans="28:30" x14ac:dyDescent="0.2">
      <c r="AB343" s="87">
        <v>38315</v>
      </c>
      <c r="AC343" s="75">
        <f t="shared" ca="1" si="66"/>
        <v>38322</v>
      </c>
      <c r="AD343" s="70"/>
    </row>
    <row r="344" spans="28:30" x14ac:dyDescent="0.2">
      <c r="AB344" s="87">
        <v>38316</v>
      </c>
      <c r="AC344" s="75">
        <f t="shared" ca="1" si="66"/>
        <v>38323</v>
      </c>
      <c r="AD344" s="70"/>
    </row>
    <row r="345" spans="28:30" x14ac:dyDescent="0.2">
      <c r="AB345" s="87">
        <v>38317</v>
      </c>
      <c r="AC345" s="75">
        <f t="shared" ca="1" si="66"/>
        <v>38324</v>
      </c>
      <c r="AD345" s="70"/>
    </row>
    <row r="346" spans="28:30" x14ac:dyDescent="0.2">
      <c r="AB346" s="87">
        <v>38318</v>
      </c>
      <c r="AC346" s="75">
        <f t="shared" ca="1" si="66"/>
        <v>38325</v>
      </c>
      <c r="AD346" s="70"/>
    </row>
    <row r="347" spans="28:30" x14ac:dyDescent="0.2">
      <c r="AB347" s="87">
        <v>38319</v>
      </c>
      <c r="AC347" s="75">
        <f t="shared" ca="1" si="66"/>
        <v>38326</v>
      </c>
      <c r="AD347" s="70"/>
    </row>
    <row r="348" spans="28:30" x14ac:dyDescent="0.2">
      <c r="AB348" s="87">
        <v>38320</v>
      </c>
      <c r="AC348" s="75">
        <f t="shared" ca="1" si="66"/>
        <v>38327</v>
      </c>
      <c r="AD348" s="70"/>
    </row>
    <row r="349" spans="28:30" x14ac:dyDescent="0.2">
      <c r="AB349" s="87">
        <v>38321</v>
      </c>
      <c r="AC349" s="75">
        <f t="shared" ca="1" si="66"/>
        <v>38328</v>
      </c>
      <c r="AD349" s="70"/>
    </row>
    <row r="350" spans="28:30" x14ac:dyDescent="0.2">
      <c r="AB350" s="87">
        <v>38322</v>
      </c>
      <c r="AC350" s="75">
        <f t="shared" ca="1" si="66"/>
        <v>38329</v>
      </c>
      <c r="AD350" s="70"/>
    </row>
    <row r="351" spans="28:30" x14ac:dyDescent="0.2">
      <c r="AB351" s="87">
        <v>38323</v>
      </c>
      <c r="AC351" s="75">
        <f t="shared" ca="1" si="66"/>
        <v>38330</v>
      </c>
      <c r="AD351" s="70"/>
    </row>
    <row r="352" spans="28:30" x14ac:dyDescent="0.2">
      <c r="AB352" s="87">
        <v>38324</v>
      </c>
      <c r="AC352" s="75">
        <f t="shared" ca="1" si="66"/>
        <v>38331</v>
      </c>
      <c r="AD352" s="70"/>
    </row>
    <row r="353" spans="28:30" x14ac:dyDescent="0.2">
      <c r="AB353" s="87">
        <v>38325</v>
      </c>
      <c r="AC353" s="75">
        <f t="shared" ca="1" si="66"/>
        <v>38332</v>
      </c>
      <c r="AD353" s="70"/>
    </row>
    <row r="354" spans="28:30" x14ac:dyDescent="0.2">
      <c r="AB354" s="87">
        <v>38326</v>
      </c>
      <c r="AC354" s="75">
        <f t="shared" ca="1" si="66"/>
        <v>38333</v>
      </c>
      <c r="AD354" s="70"/>
    </row>
    <row r="355" spans="28:30" x14ac:dyDescent="0.2">
      <c r="AB355" s="87">
        <v>38327</v>
      </c>
      <c r="AC355" s="75">
        <f t="shared" ca="1" si="66"/>
        <v>38334</v>
      </c>
      <c r="AD355" s="70"/>
    </row>
    <row r="356" spans="28:30" x14ac:dyDescent="0.2">
      <c r="AB356" s="87">
        <v>38328</v>
      </c>
      <c r="AC356" s="75">
        <f t="shared" ca="1" si="66"/>
        <v>38335</v>
      </c>
      <c r="AD356" s="70"/>
    </row>
    <row r="357" spans="28:30" x14ac:dyDescent="0.2">
      <c r="AB357" s="87">
        <v>38329</v>
      </c>
      <c r="AC357" s="75">
        <f t="shared" ca="1" si="66"/>
        <v>38336</v>
      </c>
      <c r="AD357" s="70"/>
    </row>
    <row r="358" spans="28:30" x14ac:dyDescent="0.2">
      <c r="AB358" s="87">
        <v>38330</v>
      </c>
      <c r="AC358" s="75">
        <f t="shared" ca="1" si="66"/>
        <v>38337</v>
      </c>
      <c r="AD358" s="70"/>
    </row>
    <row r="359" spans="28:30" x14ac:dyDescent="0.2">
      <c r="AB359" s="87">
        <v>38331</v>
      </c>
      <c r="AC359" s="75">
        <f t="shared" ca="1" si="66"/>
        <v>38338</v>
      </c>
      <c r="AD359" s="70"/>
    </row>
    <row r="360" spans="28:30" x14ac:dyDescent="0.2">
      <c r="AB360" s="87">
        <v>38332</v>
      </c>
      <c r="AC360" s="75">
        <f t="shared" ca="1" si="66"/>
        <v>38339</v>
      </c>
      <c r="AD360" s="70"/>
    </row>
    <row r="361" spans="28:30" x14ac:dyDescent="0.2">
      <c r="AB361" s="87">
        <v>38333</v>
      </c>
      <c r="AC361" s="75">
        <f t="shared" ca="1" si="66"/>
        <v>38340</v>
      </c>
      <c r="AD361" s="70"/>
    </row>
    <row r="362" spans="28:30" x14ac:dyDescent="0.2">
      <c r="AB362" s="87">
        <v>38334</v>
      </c>
      <c r="AC362" s="75">
        <f t="shared" ca="1" si="66"/>
        <v>38341</v>
      </c>
      <c r="AD362" s="70"/>
    </row>
    <row r="363" spans="28:30" x14ac:dyDescent="0.2">
      <c r="AB363" s="87">
        <v>38335</v>
      </c>
      <c r="AC363" s="75">
        <f t="shared" ca="1" si="66"/>
        <v>38342</v>
      </c>
      <c r="AD363" s="70"/>
    </row>
    <row r="364" spans="28:30" x14ac:dyDescent="0.2">
      <c r="AB364" s="87">
        <v>38336</v>
      </c>
      <c r="AC364" s="75">
        <f t="shared" ca="1" si="66"/>
        <v>38343</v>
      </c>
      <c r="AD364" s="70"/>
    </row>
    <row r="365" spans="28:30" x14ac:dyDescent="0.2">
      <c r="AB365" s="87">
        <v>38337</v>
      </c>
      <c r="AC365" s="75">
        <f t="shared" ca="1" si="66"/>
        <v>38344</v>
      </c>
      <c r="AD365" s="70"/>
    </row>
    <row r="366" spans="28:30" x14ac:dyDescent="0.2">
      <c r="AB366" s="87">
        <v>38338</v>
      </c>
      <c r="AC366" s="75">
        <f t="shared" ca="1" si="66"/>
        <v>38345</v>
      </c>
      <c r="AD366" s="70"/>
    </row>
    <row r="367" spans="28:30" x14ac:dyDescent="0.2">
      <c r="AB367" s="87">
        <v>38339</v>
      </c>
      <c r="AC367" s="75">
        <f t="shared" ca="1" si="66"/>
        <v>38346</v>
      </c>
      <c r="AD367" s="70"/>
    </row>
    <row r="368" spans="28:30" x14ac:dyDescent="0.2">
      <c r="AB368" s="87">
        <v>38340</v>
      </c>
      <c r="AC368" s="75">
        <f t="shared" ca="1" si="66"/>
        <v>38347</v>
      </c>
      <c r="AD368" s="70"/>
    </row>
    <row r="369" spans="28:30" x14ac:dyDescent="0.2">
      <c r="AB369" s="87">
        <v>38341</v>
      </c>
      <c r="AC369" s="75">
        <f t="shared" ca="1" si="66"/>
        <v>38348</v>
      </c>
      <c r="AD369" s="70"/>
    </row>
    <row r="370" spans="28:30" x14ac:dyDescent="0.2">
      <c r="AB370" s="87">
        <v>38342</v>
      </c>
      <c r="AC370" s="75">
        <f t="shared" ca="1" si="66"/>
        <v>38349</v>
      </c>
      <c r="AD370" s="70"/>
    </row>
    <row r="371" spans="28:30" x14ac:dyDescent="0.2">
      <c r="AB371" s="87">
        <v>38343</v>
      </c>
      <c r="AC371" s="75">
        <f t="shared" ca="1" si="66"/>
        <v>38350</v>
      </c>
      <c r="AD371" s="70"/>
    </row>
    <row r="372" spans="28:30" x14ac:dyDescent="0.2">
      <c r="AB372" s="87">
        <v>38344</v>
      </c>
      <c r="AC372" s="75">
        <f t="shared" ca="1" si="66"/>
        <v>38351</v>
      </c>
      <c r="AD372" s="70"/>
    </row>
    <row r="373" spans="28:30" x14ac:dyDescent="0.2">
      <c r="AB373" s="87">
        <v>38345</v>
      </c>
      <c r="AC373" s="75">
        <f t="shared" ca="1" si="66"/>
        <v>38352</v>
      </c>
      <c r="AD373" s="70"/>
    </row>
    <row r="374" spans="28:30" x14ac:dyDescent="0.2">
      <c r="AB374" s="87">
        <v>38346</v>
      </c>
      <c r="AC374" s="75">
        <f t="shared" ca="1" si="66"/>
        <v>38353</v>
      </c>
      <c r="AD374" s="70"/>
    </row>
    <row r="375" spans="28:30" x14ac:dyDescent="0.2">
      <c r="AB375" s="87">
        <v>38347</v>
      </c>
      <c r="AC375" s="75"/>
      <c r="AD375" s="70"/>
    </row>
    <row r="376" spans="28:30" x14ac:dyDescent="0.2">
      <c r="AB376" s="87">
        <v>38348</v>
      </c>
      <c r="AD376" s="70"/>
    </row>
    <row r="377" spans="28:30" x14ac:dyDescent="0.2">
      <c r="AB377" s="87">
        <v>38349</v>
      </c>
      <c r="AD377" s="70"/>
    </row>
    <row r="378" spans="28:30" x14ac:dyDescent="0.2">
      <c r="AB378" s="87">
        <v>38350</v>
      </c>
      <c r="AD378" s="70"/>
    </row>
    <row r="379" spans="28:30" x14ac:dyDescent="0.2">
      <c r="AB379" s="87">
        <v>38351</v>
      </c>
      <c r="AD379" s="70"/>
    </row>
    <row r="380" spans="28:30" x14ac:dyDescent="0.2">
      <c r="AB380" s="87">
        <v>38352</v>
      </c>
      <c r="AD380" s="70"/>
    </row>
    <row r="381" spans="28:30" x14ac:dyDescent="0.2">
      <c r="AB381" s="87">
        <v>38353</v>
      </c>
      <c r="AD381" s="70"/>
    </row>
  </sheetData>
  <phoneticPr fontId="0" type="noConversion"/>
  <conditionalFormatting sqref="K35:AA35">
    <cfRule type="expression" dxfId="4" priority="5">
      <formula>K$2=MIN($K$2:$AA$2)</formula>
    </cfRule>
  </conditionalFormatting>
  <pageMargins left="0.39370078740157483" right="0.39370078740157483" top="0.78740157480314965" bottom="0.39370078740157483" header="0.51181102362204722" footer="0.51181102362204722"/>
  <pageSetup paperSize="9" scale="12" orientation="landscape" horizontalDpi="150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pageSetUpPr fitToPage="1"/>
  </sheetPr>
  <dimension ref="B1:AL374"/>
  <sheetViews>
    <sheetView showGridLines="0" workbookViewId="0">
      <selection activeCell="F15" sqref="F15"/>
    </sheetView>
  </sheetViews>
  <sheetFormatPr baseColWidth="10" defaultRowHeight="12.75" x14ac:dyDescent="0.2"/>
  <cols>
    <col min="1" max="1" width="3.7109375" style="2" customWidth="1"/>
    <col min="2" max="2" width="18.5703125" style="2" customWidth="1"/>
    <col min="3" max="28" width="11.42578125" style="2"/>
    <col min="29" max="29" width="4.7109375" style="2" customWidth="1"/>
    <col min="30" max="30" width="16.7109375" style="2" customWidth="1"/>
    <col min="31" max="31" width="11.42578125" style="2"/>
    <col min="32" max="32" width="7.7109375" style="2" customWidth="1"/>
    <col min="33" max="34" width="11.42578125" style="2"/>
    <col min="35" max="37" width="6.7109375" style="2" customWidth="1"/>
    <col min="38" max="16384" width="11.42578125" style="2"/>
  </cols>
  <sheetData>
    <row r="1" spans="2:38" ht="13.5" thickBot="1" x14ac:dyDescent="0.25"/>
    <row r="2" spans="2:38" ht="13.5" thickTop="1" x14ac:dyDescent="0.2">
      <c r="B2" s="26" t="s">
        <v>33</v>
      </c>
      <c r="C2" s="27"/>
      <c r="D2" s="27"/>
      <c r="E2" s="27"/>
      <c r="F2" s="27"/>
      <c r="G2" s="27"/>
      <c r="H2" s="27"/>
      <c r="I2" s="28"/>
    </row>
    <row r="3" spans="2:38" x14ac:dyDescent="0.2">
      <c r="B3" s="29" t="s">
        <v>27</v>
      </c>
      <c r="C3" s="30"/>
      <c r="D3" s="30"/>
      <c r="E3" s="30"/>
      <c r="F3" s="30"/>
      <c r="G3" s="30"/>
      <c r="H3" s="30"/>
      <c r="I3" s="31"/>
    </row>
    <row r="4" spans="2:38" ht="13.5" thickBot="1" x14ac:dyDescent="0.25">
      <c r="B4" s="34" t="s">
        <v>34</v>
      </c>
      <c r="C4" s="25"/>
      <c r="D4" s="25"/>
      <c r="E4" s="25"/>
      <c r="F4" s="25"/>
      <c r="G4" s="25"/>
      <c r="H4" s="25"/>
      <c r="I4" s="32"/>
    </row>
    <row r="5" spans="2:38" ht="13.5" thickTop="1" x14ac:dyDescent="0.2">
      <c r="B5" s="36"/>
      <c r="C5" s="30"/>
      <c r="D5" s="30"/>
      <c r="E5" s="30"/>
      <c r="F5" s="30"/>
      <c r="G5" s="30"/>
      <c r="H5" s="30"/>
      <c r="I5" s="30"/>
      <c r="AB5" s="58" t="s">
        <v>35</v>
      </c>
    </row>
    <row r="6" spans="2:38" ht="12.75" customHeight="1" thickBot="1" x14ac:dyDescent="0.25">
      <c r="C6" s="15" t="s">
        <v>24</v>
      </c>
      <c r="D6" s="35" t="s">
        <v>31</v>
      </c>
      <c r="E6" s="35" t="s">
        <v>32</v>
      </c>
    </row>
    <row r="7" spans="2:38" ht="12.75" customHeight="1" x14ac:dyDescent="0.2">
      <c r="B7" s="16" t="s">
        <v>0</v>
      </c>
      <c r="C7" s="20">
        <v>52</v>
      </c>
      <c r="D7" s="20">
        <v>33</v>
      </c>
      <c r="E7" s="20">
        <v>40</v>
      </c>
      <c r="H7" s="1"/>
      <c r="AA7" s="2" t="s">
        <v>0</v>
      </c>
      <c r="AB7" s="46">
        <f>IF(Breite_Nord_Sued=1,Breite_Grad+Breite_Minute/60+Breite_Sekunde/3600,IF(Breite_Nord_Sued=2,(Breite_Grad+Breite_Minute/60+Breite_Sekunde/3600)*-1,"Fehler"))</f>
        <v>52.56111111111111</v>
      </c>
      <c r="AD7" s="5" t="s">
        <v>19</v>
      </c>
      <c r="AE7" s="42">
        <f>Datum-36526</f>
        <v>1905</v>
      </c>
      <c r="AI7" s="50"/>
      <c r="AJ7" s="51">
        <f>MATCH(Tag_2,Datum_Liste)</f>
        <v>79</v>
      </c>
      <c r="AK7" s="52">
        <f>YEAR(Datum)</f>
        <v>2005</v>
      </c>
      <c r="AL7" s="59">
        <f>IF(ISERROR(DAY(Datum)),0,1)</f>
        <v>1</v>
      </c>
    </row>
    <row r="8" spans="2:38" ht="12.75" customHeight="1" x14ac:dyDescent="0.2">
      <c r="B8" s="17" t="s">
        <v>17</v>
      </c>
      <c r="C8" s="21">
        <v>1</v>
      </c>
      <c r="D8" s="18"/>
      <c r="E8" s="18"/>
      <c r="H8" s="3"/>
      <c r="AA8" s="2" t="s">
        <v>1</v>
      </c>
      <c r="AB8" s="46">
        <f>IF(Laenge_Ost_West=1,Laenge_Grad+Laenge_Minute/60+Laenge_Sekunde/3600,IF(Laenge_Ost_West=2,(Laenge_Grad+Laenge_Minute/60+Laenge_Sekunde/3600)*-1,"Fehler"))</f>
        <v>13.289444444444444</v>
      </c>
      <c r="AD8" s="6" t="s">
        <v>2</v>
      </c>
      <c r="AE8" s="43">
        <f>(Tag_Diff)/36525</f>
        <v>5.2156057494866528E-2</v>
      </c>
      <c r="AI8" s="50"/>
      <c r="AJ8" s="53">
        <v>37987</v>
      </c>
      <c r="AK8" s="54" t="str">
        <f>IF(DAY(Datum)&lt;10,0,"")&amp;DAY(Datum)&amp;"."&amp;IF(MONTH(Datum)&lt;10,0,"")&amp;MONTH(Datum)&amp;"."&amp;"04"</f>
        <v>20.03.04</v>
      </c>
    </row>
    <row r="9" spans="2:38" ht="12.75" customHeight="1" x14ac:dyDescent="0.2">
      <c r="B9" s="23"/>
      <c r="F9" s="37" t="s">
        <v>30</v>
      </c>
      <c r="H9" s="3"/>
      <c r="AD9" s="6" t="s">
        <v>3</v>
      </c>
      <c r="AE9" s="43">
        <f>2*PI()*(0.993133+99.997361*T)</f>
        <v>39.009791270297562</v>
      </c>
      <c r="AI9" s="50"/>
      <c r="AJ9" s="53">
        <v>37988</v>
      </c>
      <c r="AK9" s="55">
        <f>DATEVALUE(Tag)</f>
        <v>38066</v>
      </c>
    </row>
    <row r="10" spans="2:38" ht="12.75" customHeight="1" x14ac:dyDescent="0.2">
      <c r="B10" s="17" t="s">
        <v>1</v>
      </c>
      <c r="C10" s="20">
        <v>13</v>
      </c>
      <c r="D10" s="20">
        <v>17</v>
      </c>
      <c r="E10" s="20">
        <v>22</v>
      </c>
      <c r="F10" s="1"/>
      <c r="G10" s="3"/>
      <c r="H10" s="3"/>
      <c r="AD10" s="6" t="s">
        <v>4</v>
      </c>
      <c r="AE10" s="43">
        <f>2*PI()*(0.7859453+M/(2*PI())+(6893*SIN(M)+72*SIN(2*M)+6191.2*T)/1296000)</f>
        <v>43.98206426704472</v>
      </c>
      <c r="AI10" s="50"/>
      <c r="AJ10" s="53">
        <v>37989</v>
      </c>
      <c r="AK10" s="50"/>
    </row>
    <row r="11" spans="2:38" ht="12.75" customHeight="1" x14ac:dyDescent="0.2">
      <c r="B11" s="17" t="s">
        <v>22</v>
      </c>
      <c r="C11" s="21">
        <v>1</v>
      </c>
      <c r="D11" s="18"/>
      <c r="E11" s="18"/>
      <c r="F11" s="3"/>
      <c r="H11" s="3"/>
      <c r="AD11" s="6" t="s">
        <v>5</v>
      </c>
      <c r="AE11" s="43">
        <f>2*PI()*(23.43929111+(-46.815*T-0.00059*T*T+0.001813*T*T*T)/3600)/360</f>
        <v>0.40908096656944098</v>
      </c>
      <c r="AI11" s="50"/>
      <c r="AJ11" s="53">
        <v>37990</v>
      </c>
      <c r="AK11" s="50"/>
    </row>
    <row r="12" spans="2:38" ht="12.75" customHeight="1" x14ac:dyDescent="0.2">
      <c r="B12" s="23"/>
      <c r="D12" s="18"/>
      <c r="E12" s="18"/>
      <c r="F12" s="3"/>
      <c r="G12" s="3"/>
      <c r="H12" s="3"/>
      <c r="AD12" s="8" t="s">
        <v>6</v>
      </c>
      <c r="AE12" s="44">
        <f>ASIN(SIN(e)*SIN(L))</f>
        <v>-9.263309186966718E-5</v>
      </c>
      <c r="AI12" s="50"/>
      <c r="AJ12" s="53">
        <v>37991</v>
      </c>
      <c r="AK12" s="50"/>
    </row>
    <row r="13" spans="2:38" ht="12.75" customHeight="1" x14ac:dyDescent="0.2">
      <c r="B13" s="19" t="s">
        <v>16</v>
      </c>
      <c r="C13" s="38">
        <v>38431</v>
      </c>
      <c r="D13" s="60"/>
      <c r="E13" s="3"/>
      <c r="F13" s="3"/>
      <c r="G13" s="3"/>
      <c r="H13" s="3"/>
      <c r="AD13" s="22" t="s">
        <v>7</v>
      </c>
      <c r="AE13" s="43">
        <f>ATAN(TAN(L )*COS(e ))</f>
        <v>-2.1366726710516881E-4</v>
      </c>
      <c r="AI13" s="50"/>
      <c r="AJ13" s="53">
        <v>37992</v>
      </c>
      <c r="AK13" s="50"/>
    </row>
    <row r="14" spans="2:38" ht="12.75" customHeight="1" x14ac:dyDescent="0.2">
      <c r="B14" s="23"/>
      <c r="D14" s="3"/>
      <c r="E14" s="3"/>
      <c r="F14" s="3"/>
      <c r="G14" s="3"/>
      <c r="H14" s="3"/>
      <c r="AD14" s="10" t="s">
        <v>8</v>
      </c>
      <c r="AE14" s="43">
        <f>IF(OR(RA&lt;0,L&gt;PI()),RA+PI(),RA)</f>
        <v>3.141378986322688</v>
      </c>
      <c r="AI14" s="50"/>
      <c r="AJ14" s="53">
        <v>37993</v>
      </c>
      <c r="AK14" s="50"/>
    </row>
    <row r="15" spans="2:38" ht="12.75" customHeight="1" x14ac:dyDescent="0.2">
      <c r="B15" s="17" t="s">
        <v>29</v>
      </c>
      <c r="C15" s="59">
        <v>1</v>
      </c>
      <c r="D15" s="3"/>
      <c r="E15" s="3"/>
      <c r="F15" s="3"/>
      <c r="G15" s="3"/>
      <c r="H15" s="3"/>
      <c r="AD15" s="10" t="s">
        <v>9</v>
      </c>
      <c r="AE15" s="43">
        <f>RA_2*24/(2*PI())</f>
        <v>11.999183851158318</v>
      </c>
      <c r="AI15" s="50"/>
      <c r="AJ15" s="53">
        <v>37994</v>
      </c>
      <c r="AK15" s="50"/>
    </row>
    <row r="16" spans="2:38" ht="12.75" customHeight="1" thickBot="1" x14ac:dyDescent="0.25">
      <c r="B16" s="23"/>
      <c r="D16" s="7"/>
      <c r="E16" s="3"/>
      <c r="F16" s="3"/>
      <c r="G16" s="3"/>
      <c r="H16" s="3"/>
      <c r="AD16" s="10" t="s">
        <v>10</v>
      </c>
      <c r="AE16" s="43">
        <f>MOD((2400.0513369*T+18.73022974),24)</f>
        <v>23.907445257987661</v>
      </c>
      <c r="AI16" s="50"/>
      <c r="AJ16" s="53">
        <v>37995</v>
      </c>
      <c r="AK16" s="50"/>
    </row>
    <row r="17" spans="2:37" ht="12.75" customHeight="1" x14ac:dyDescent="0.2">
      <c r="B17" s="7" t="s">
        <v>12</v>
      </c>
      <c r="C17" s="39" t="str">
        <f>IF(Datum_Kontrolle=0,"Datumsfehler",Sunrise_Ortszeit_Ausgabe)</f>
        <v>06:05</v>
      </c>
      <c r="F17" s="3"/>
      <c r="G17" s="3"/>
      <c r="H17" s="3"/>
      <c r="AD17" s="10" t="s">
        <v>18</v>
      </c>
      <c r="AE17" s="44">
        <f>1.0027379*(RAm-RA_3)</f>
        <v>11.940865035735102</v>
      </c>
      <c r="AI17" s="50"/>
      <c r="AJ17" s="53">
        <v>37996</v>
      </c>
      <c r="AK17" s="50"/>
    </row>
    <row r="18" spans="2:37" ht="12.75" customHeight="1" x14ac:dyDescent="0.2">
      <c r="B18" s="7" t="s">
        <v>13</v>
      </c>
      <c r="C18" s="40" t="str">
        <f>IF(Datum_Kontrolle=0,"Datumsfehler",Sunrise_UTC_Ausgabe)</f>
        <v>05:05</v>
      </c>
      <c r="D18" s="7"/>
      <c r="F18" s="3"/>
      <c r="G18" s="3"/>
      <c r="H18" s="3"/>
      <c r="AD18" s="10" t="s">
        <v>11</v>
      </c>
      <c r="AE18" s="43">
        <f>12*ACOS((SIN(-0.0145)-SIN(Breite*PI()/180)*SIN(DK))/(COS(Breite*PI()/180)*COS(DK)))/PI()</f>
        <v>6.0906511896790585</v>
      </c>
      <c r="AI18" s="50"/>
      <c r="AJ18" s="53">
        <v>37997</v>
      </c>
      <c r="AK18" s="50"/>
    </row>
    <row r="19" spans="2:37" ht="12.75" customHeight="1" x14ac:dyDescent="0.2">
      <c r="B19" s="7" t="s">
        <v>14</v>
      </c>
      <c r="C19" s="40" t="str">
        <f>IF(Datum_Kontrolle=0,"Datumsfehler",Sunset_Ortszeit_Ausgabe)</f>
        <v>18:16</v>
      </c>
      <c r="D19" s="7"/>
      <c r="F19" s="3"/>
      <c r="G19" s="3"/>
      <c r="H19" s="3"/>
      <c r="AD19" s="11" t="s">
        <v>20</v>
      </c>
      <c r="AE19" s="43">
        <f>12-Zeit_Diff-Zeit_Gl-(Laenge/15)</f>
        <v>-6.9174791883771238</v>
      </c>
      <c r="AI19" s="50"/>
      <c r="AJ19" s="53">
        <v>37998</v>
      </c>
      <c r="AK19" s="50"/>
    </row>
    <row r="20" spans="2:37" ht="12.75" customHeight="1" thickBot="1" x14ac:dyDescent="0.25">
      <c r="B20" s="7" t="s">
        <v>15</v>
      </c>
      <c r="C20" s="41" t="str">
        <f>IF(Datum_Kontrolle=0,"Datumsfehler",Sunset_UTC_Ausgabe)</f>
        <v>17:16</v>
      </c>
      <c r="F20" s="9"/>
      <c r="G20" s="3"/>
      <c r="H20" s="3"/>
      <c r="AD20" s="12" t="s">
        <v>21</v>
      </c>
      <c r="AE20" s="45">
        <f>12+Zeit_Diff-Zeit_Gl-(Laenge/15)</f>
        <v>5.2638231909809923</v>
      </c>
      <c r="AI20" s="50"/>
      <c r="AJ20" s="53">
        <v>37999</v>
      </c>
      <c r="AK20" s="50"/>
    </row>
    <row r="21" spans="2:37" ht="12.75" customHeight="1" x14ac:dyDescent="0.2">
      <c r="B21" s="33" t="s">
        <v>28</v>
      </c>
      <c r="D21" s="3"/>
      <c r="E21" s="3"/>
      <c r="F21" s="3"/>
      <c r="G21" s="3"/>
      <c r="H21" s="3"/>
      <c r="AI21" s="50"/>
      <c r="AJ21" s="53">
        <v>38000</v>
      </c>
      <c r="AK21" s="50"/>
    </row>
    <row r="22" spans="2:37" ht="12.75" customHeight="1" x14ac:dyDescent="0.2">
      <c r="D22" s="3"/>
      <c r="E22" s="3"/>
      <c r="F22" s="3"/>
      <c r="G22" s="3"/>
      <c r="H22" s="3"/>
      <c r="AI22" s="50"/>
      <c r="AJ22" s="53">
        <v>38001</v>
      </c>
      <c r="AK22" s="50"/>
    </row>
    <row r="23" spans="2:37" ht="12.75" customHeight="1" x14ac:dyDescent="0.2">
      <c r="D23" s="3"/>
      <c r="E23" s="3"/>
      <c r="F23" s="3"/>
      <c r="G23" s="3"/>
      <c r="H23" s="3"/>
      <c r="AE23" s="7" t="s">
        <v>26</v>
      </c>
      <c r="AG23" s="24" t="s">
        <v>25</v>
      </c>
      <c r="AH23" s="14" t="s">
        <v>23</v>
      </c>
      <c r="AI23" s="56"/>
      <c r="AJ23" s="53">
        <v>38002</v>
      </c>
      <c r="AK23" s="50"/>
    </row>
    <row r="24" spans="2:37" ht="12.75" customHeight="1" x14ac:dyDescent="0.2">
      <c r="D24" s="3"/>
      <c r="E24" s="3"/>
      <c r="F24" s="3"/>
      <c r="G24" s="3"/>
      <c r="H24" s="3"/>
      <c r="AD24" s="13" t="s">
        <v>12</v>
      </c>
      <c r="AE24" s="47">
        <f>IF(A+UTC&lt;0,A+UTC+12,IF(A+UTC&gt;12,A+UTC-12,A+UTC))</f>
        <v>6.0825208116228762</v>
      </c>
      <c r="AF24" s="47" t="str">
        <f>IF(ISERROR(Sunrise_Ortszeit_2),Sunrise_Ortszeit_Hell_Dunkel_Ausgabe,IF(HOUR(Sunrise_Ortszeit_2)&lt;10,0,"")&amp;HOUR(Sunrise_Ortszeit_2)&amp;":"&amp;IF(MINUTE(Sunrise_Ortszeit_2)&lt;10,0,"")&amp;MINUTE(Sunrise_Ortszeit_2))</f>
        <v>06:05</v>
      </c>
      <c r="AG24" s="48" t="str">
        <f>INT(Sunrise_Ortszeit)&amp;":"&amp;ROUND((Sunrise_Ortszeit-INT(Sunrise_Ortszeit))*60,0)</f>
        <v>6:5</v>
      </c>
      <c r="AH24" s="49" t="str">
        <f>IF(AND(ISERROR(Sunrise_Ortszeit_2),Breite_Nord_Sued=1,OR(Tag_Nummer&lt;90,Tag_Nummer&gt;270)),"Polarnacht",IF(AND(ISERROR(Sunrise_Ortszeit_2),Breite_Nord_Sued=1,Tag_Nummer&gt;90,Tag_Nummer&lt;270),"Polartag",IF(AND(ISERROR(Sunrise_Ortszeit_2),Breite_Nord_Sued=2,OR(Tag_Nummer&lt;90,Tag_Nummer&gt;270)),"Polartag",IF(AND(ISERROR(Sunrise_Ortszeit_2),Breite_Nord_Sued=2,Tag_Nummer&gt;90,Tag_Nummer&lt;270),"Polarnacht",""))))</f>
        <v/>
      </c>
      <c r="AI24" s="56"/>
      <c r="AJ24" s="53">
        <v>38003</v>
      </c>
      <c r="AK24" s="50"/>
    </row>
    <row r="25" spans="2:37" ht="12.75" customHeight="1" x14ac:dyDescent="0.2">
      <c r="D25" s="3"/>
      <c r="E25" s="3"/>
      <c r="F25" s="3"/>
      <c r="G25" s="3"/>
      <c r="H25" s="3"/>
      <c r="AD25" s="13" t="s">
        <v>13</v>
      </c>
      <c r="AE25" s="47">
        <f>IF(A&lt;0,A+12,IF(A&gt;12,A-12,A))</f>
        <v>5.0825208116228762</v>
      </c>
      <c r="AF25" s="47" t="str">
        <f>IF(ISERROR(Sunrise_UTC_2),Sunrise_UTC_Hell_Dunkel_Ausgabe,IF(HOUR(Sunrise_UTC_2)&lt;10,0,"")&amp;HOUR(Sunrise_UTC_2)&amp;":"&amp;IF(MINUTE(Sunrise_UTC_2)&lt;10,0,"")&amp;MINUTE(Sunrise_UTC_2))</f>
        <v>05:05</v>
      </c>
      <c r="AG25" s="48" t="str">
        <f>INT(Sunrise_UTC)&amp;":"&amp;ROUND((Sunrise_UTC-INT(Sunrise_UTC))*60,0)</f>
        <v>5:5</v>
      </c>
      <c r="AH25" s="49" t="str">
        <f>IF(AND(ISERROR(Sunrise_UTC_2),Breite_Nord_Sued=1,OR(Tag_Nummer&lt;90,Tag_Nummer&gt;270)),"Polarnacht",IF(AND(ISERROR(Sunrise_UTC_2),Breite_Nord_Sued=1,Tag_Nummer&gt;90,Tag_Nummer&lt;270),"Polartag",IF(AND(ISERROR(Sunrise_UTC_2),Breite_Nord_Sued=2,OR(Tag_Nummer&lt;90,Tag_Nummer&gt;270)),"Polartag",IF(AND(ISERROR(Sunrise_UTC_2),Breite_Nord_Sued=2,Tag_Nummer&gt;90,Tag_Nummer&lt;270),"Polarnacht",""))))</f>
        <v/>
      </c>
      <c r="AI25" s="56"/>
      <c r="AJ25" s="53">
        <v>38004</v>
      </c>
      <c r="AK25" s="50"/>
    </row>
    <row r="26" spans="2:37" ht="12.75" customHeight="1" x14ac:dyDescent="0.2">
      <c r="D26" s="3"/>
      <c r="E26" s="3"/>
      <c r="F26" s="3"/>
      <c r="G26" s="3"/>
      <c r="H26" s="3"/>
      <c r="AD26" s="13" t="s">
        <v>14</v>
      </c>
      <c r="AE26" s="47">
        <f>IF(U+UTC&lt;12,U+UTC+12,IF(U+UTC&gt;24,U+UTC-12,U+UTC))</f>
        <v>18.263823190980993</v>
      </c>
      <c r="AF26" s="47" t="str">
        <f>IF(ISERROR(Sunset_Ortszeit_2),Sunset_Ortszeit_Hell_Dunkel_Ausgabe,IF(HOUR(Sunset_Ortszeit_2)&lt;10,0,"")&amp;HOUR(Sunset_Ortszeit_2)&amp;":"&amp;IF(MINUTE(Sunset_Ortszeit_2)&lt;10,0,"")&amp;MINUTE(Sunset_Ortszeit_2))</f>
        <v>18:16</v>
      </c>
      <c r="AG26" s="48" t="str">
        <f>INT(Sunset_Ortszeit)&amp;":"&amp;ROUND((Sunset_Ortszeit-INT(Sunset_Ortszeit))*60,0)</f>
        <v>18:16</v>
      </c>
      <c r="AH26" s="49" t="str">
        <f>IF(AND(ISERROR(Sunset_Ortszeit_2),Breite_Nord_Sued=1,OR(Tag_Nummer&lt;90,Tag_Nummer&gt;270)),"Polarnacht",IF(AND(ISERROR(Sunset_Ortszeit_2),Breite_Nord_Sued=1,Tag_Nummer&gt;90,Tag_Nummer&lt;270),"Polartag",IF(AND(ISERROR(Sunset_Ortszeit_2),Breite_Nord_Sued=2,OR(Tag_Nummer&lt;90,Tag_Nummer&gt;270)),"Polartag",IF(AND(ISERROR(Sunset_Ortszeit_2),Breite_Nord_Sued=2,Tag_Nummer&gt;90,Tag_Nummer&lt;270),"Polarnacht",""))))</f>
        <v/>
      </c>
      <c r="AI26" s="56"/>
      <c r="AJ26" s="53">
        <v>38005</v>
      </c>
      <c r="AK26" s="50"/>
    </row>
    <row r="27" spans="2:37" ht="12.75" customHeight="1" x14ac:dyDescent="0.2">
      <c r="D27" s="3"/>
      <c r="E27" s="3"/>
      <c r="F27" s="3"/>
      <c r="AD27" s="13" t="s">
        <v>15</v>
      </c>
      <c r="AE27" s="47">
        <f>IF(U&lt;12,U+12,IF(U&gt;24,U-12,U))</f>
        <v>17.263823190980993</v>
      </c>
      <c r="AF27" s="47" t="str">
        <f>IF(ISERROR(Sunset_UTC_2),Sunset_UTC_Hell_Dunkel_Ausgabe,IF(HOUR(Sunset_UTC_2)&lt;10,0,"")&amp;HOUR(Sunset_UTC_2)&amp;":"&amp;IF(MINUTE(Sunset_UTC_2)&lt;10,0,"")&amp;MINUTE(Sunset_UTC_2))</f>
        <v>17:16</v>
      </c>
      <c r="AG27" s="48" t="str">
        <f>INT(Sunset_UTC)&amp;":"&amp;ROUND((Sunset_UTC-INT(Sunset_UTC))*60,0)</f>
        <v>17:16</v>
      </c>
      <c r="AH27" s="49" t="str">
        <f>IF(AND(ISERROR(Sunset_UTC_2),Breite_Nord_Sued=1,OR(Tag_Nummer&lt;90,Tag_Nummer&gt;270)),"Polarnacht",IF(AND(ISERROR(Sunset_UTC_2),Breite_Nord_Sued=1,Tag_Nummer&gt;90,Tag_Nummer&lt;270),"Polartag",IF(AND(ISERROR(Sunset_UTC_2),Breite_Nord_Sued=2,OR(Tag_Nummer&lt;90,Tag_Nummer&gt;270)),"Polartag",IF(AND(ISERROR(Sunset_UTC_2),Breite_Nord_Sued=2,Tag_Nummer&gt;90,Tag_Nummer&lt;270),"Polarnacht",""))))</f>
        <v/>
      </c>
      <c r="AI27" s="56"/>
      <c r="AJ27" s="53">
        <v>38006</v>
      </c>
      <c r="AK27" s="50"/>
    </row>
    <row r="28" spans="2:37" ht="12.75" customHeight="1" x14ac:dyDescent="0.2">
      <c r="B28" s="3"/>
      <c r="F28" s="14"/>
      <c r="AI28" s="50"/>
      <c r="AJ28" s="53">
        <v>38007</v>
      </c>
      <c r="AK28" s="50"/>
    </row>
    <row r="29" spans="2:37" ht="12.75" customHeight="1" x14ac:dyDescent="0.2">
      <c r="AI29" s="50"/>
      <c r="AJ29" s="53">
        <v>38008</v>
      </c>
      <c r="AK29" s="50"/>
    </row>
    <row r="30" spans="2:37" ht="12.75" customHeight="1" x14ac:dyDescent="0.2">
      <c r="AI30" s="50"/>
      <c r="AJ30" s="53">
        <v>38009</v>
      </c>
      <c r="AK30" s="50"/>
    </row>
    <row r="31" spans="2:37" ht="12.75" customHeight="1" x14ac:dyDescent="0.2">
      <c r="AI31" s="50"/>
      <c r="AJ31" s="53">
        <v>38010</v>
      </c>
      <c r="AK31" s="50"/>
    </row>
    <row r="32" spans="2:37" ht="12.75" customHeight="1" x14ac:dyDescent="0.2">
      <c r="AI32" s="50"/>
      <c r="AJ32" s="53">
        <v>38011</v>
      </c>
      <c r="AK32" s="50"/>
    </row>
    <row r="33" spans="5:37" ht="12.75" customHeight="1" x14ac:dyDescent="0.2">
      <c r="E33" s="4"/>
      <c r="F33" s="3"/>
      <c r="AI33" s="50"/>
      <c r="AJ33" s="53">
        <v>38012</v>
      </c>
      <c r="AK33" s="50"/>
    </row>
    <row r="34" spans="5:37" ht="12.75" customHeight="1" x14ac:dyDescent="0.2">
      <c r="AI34" s="56"/>
      <c r="AJ34" s="53">
        <v>38013</v>
      </c>
      <c r="AK34" s="50"/>
    </row>
    <row r="35" spans="5:37" ht="12.75" customHeight="1" x14ac:dyDescent="0.2">
      <c r="AI35" s="50"/>
      <c r="AJ35" s="53">
        <v>38014</v>
      </c>
      <c r="AK35" s="50"/>
    </row>
    <row r="36" spans="5:37" ht="12.75" customHeight="1" x14ac:dyDescent="0.2">
      <c r="AI36" s="50"/>
      <c r="AJ36" s="53">
        <v>38015</v>
      </c>
      <c r="AK36" s="50"/>
    </row>
    <row r="37" spans="5:37" ht="12.75" customHeight="1" x14ac:dyDescent="0.2">
      <c r="AI37" s="50"/>
      <c r="AJ37" s="53">
        <v>38016</v>
      </c>
      <c r="AK37" s="50"/>
    </row>
    <row r="38" spans="5:37" ht="12.75" customHeight="1" x14ac:dyDescent="0.2">
      <c r="AI38" s="50"/>
      <c r="AJ38" s="53">
        <v>38017</v>
      </c>
      <c r="AK38" s="50"/>
    </row>
    <row r="39" spans="5:37" ht="12.75" customHeight="1" x14ac:dyDescent="0.2">
      <c r="AI39" s="50"/>
      <c r="AJ39" s="53">
        <v>38018</v>
      </c>
      <c r="AK39" s="50"/>
    </row>
    <row r="40" spans="5:37" ht="12.75" customHeight="1" x14ac:dyDescent="0.2">
      <c r="AI40" s="50"/>
      <c r="AJ40" s="53">
        <v>38019</v>
      </c>
      <c r="AK40" s="50"/>
    </row>
    <row r="41" spans="5:37" ht="12.75" customHeight="1" x14ac:dyDescent="0.2">
      <c r="AI41" s="50"/>
      <c r="AJ41" s="53">
        <v>38020</v>
      </c>
      <c r="AK41" s="50"/>
    </row>
    <row r="42" spans="5:37" ht="12.75" customHeight="1" x14ac:dyDescent="0.2">
      <c r="AI42" s="50"/>
      <c r="AJ42" s="53">
        <v>38021</v>
      </c>
      <c r="AK42" s="50"/>
    </row>
    <row r="43" spans="5:37" ht="12.75" customHeight="1" x14ac:dyDescent="0.2">
      <c r="AI43" s="50"/>
      <c r="AJ43" s="53">
        <v>38022</v>
      </c>
      <c r="AK43" s="50"/>
    </row>
    <row r="44" spans="5:37" ht="12.75" customHeight="1" x14ac:dyDescent="0.2">
      <c r="AI44" s="50"/>
      <c r="AJ44" s="53">
        <v>38023</v>
      </c>
      <c r="AK44" s="50"/>
    </row>
    <row r="45" spans="5:37" ht="12.75" customHeight="1" x14ac:dyDescent="0.2">
      <c r="AI45" s="50"/>
      <c r="AJ45" s="53">
        <v>38024</v>
      </c>
      <c r="AK45" s="50"/>
    </row>
    <row r="46" spans="5:37" ht="12.75" customHeight="1" x14ac:dyDescent="0.2">
      <c r="AI46" s="50"/>
      <c r="AJ46" s="53">
        <v>38025</v>
      </c>
      <c r="AK46" s="50"/>
    </row>
    <row r="47" spans="5:37" ht="12.75" customHeight="1" x14ac:dyDescent="0.2">
      <c r="AI47" s="50"/>
      <c r="AJ47" s="53">
        <v>38026</v>
      </c>
      <c r="AK47" s="50"/>
    </row>
    <row r="48" spans="5:37" ht="12.75" customHeight="1" x14ac:dyDescent="0.2">
      <c r="AI48" s="50"/>
      <c r="AJ48" s="53">
        <v>38027</v>
      </c>
      <c r="AK48" s="50"/>
    </row>
    <row r="49" spans="35:37" ht="12.75" customHeight="1" x14ac:dyDescent="0.2">
      <c r="AI49" s="50"/>
      <c r="AJ49" s="53">
        <v>38028</v>
      </c>
      <c r="AK49" s="50"/>
    </row>
    <row r="50" spans="35:37" ht="12.75" customHeight="1" x14ac:dyDescent="0.2">
      <c r="AI50" s="50"/>
      <c r="AJ50" s="53">
        <v>38029</v>
      </c>
      <c r="AK50" s="50"/>
    </row>
    <row r="51" spans="35:37" ht="12.75" customHeight="1" x14ac:dyDescent="0.2">
      <c r="AI51" s="50"/>
      <c r="AJ51" s="53">
        <v>38030</v>
      </c>
      <c r="AK51" s="50"/>
    </row>
    <row r="52" spans="35:37" ht="12.75" customHeight="1" x14ac:dyDescent="0.2">
      <c r="AI52" s="50"/>
      <c r="AJ52" s="53">
        <v>38031</v>
      </c>
      <c r="AK52" s="50"/>
    </row>
    <row r="53" spans="35:37" ht="12.75" customHeight="1" x14ac:dyDescent="0.2">
      <c r="AI53" s="50"/>
      <c r="AJ53" s="53">
        <v>38032</v>
      </c>
      <c r="AK53" s="50"/>
    </row>
    <row r="54" spans="35:37" ht="12.75" customHeight="1" x14ac:dyDescent="0.2">
      <c r="AI54" s="50"/>
      <c r="AJ54" s="53">
        <v>38033</v>
      </c>
      <c r="AK54" s="50"/>
    </row>
    <row r="55" spans="35:37" ht="12.75" customHeight="1" x14ac:dyDescent="0.2">
      <c r="AI55" s="50"/>
      <c r="AJ55" s="53">
        <v>38034</v>
      </c>
      <c r="AK55" s="50"/>
    </row>
    <row r="56" spans="35:37" ht="12.75" customHeight="1" x14ac:dyDescent="0.2">
      <c r="AI56" s="50"/>
      <c r="AJ56" s="53">
        <v>38035</v>
      </c>
      <c r="AK56" s="50"/>
    </row>
    <row r="57" spans="35:37" ht="12.75" customHeight="1" x14ac:dyDescent="0.2">
      <c r="AI57" s="50"/>
      <c r="AJ57" s="53">
        <v>38036</v>
      </c>
      <c r="AK57" s="50"/>
    </row>
    <row r="58" spans="35:37" ht="12.75" customHeight="1" x14ac:dyDescent="0.2">
      <c r="AI58" s="50"/>
      <c r="AJ58" s="53">
        <v>38037</v>
      </c>
      <c r="AK58" s="50"/>
    </row>
    <row r="59" spans="35:37" ht="12.75" customHeight="1" x14ac:dyDescent="0.2">
      <c r="AI59" s="50"/>
      <c r="AJ59" s="53">
        <v>38038</v>
      </c>
      <c r="AK59" s="50"/>
    </row>
    <row r="60" spans="35:37" ht="12.75" customHeight="1" x14ac:dyDescent="0.2">
      <c r="AI60" s="50"/>
      <c r="AJ60" s="53">
        <v>38039</v>
      </c>
      <c r="AK60" s="50"/>
    </row>
    <row r="61" spans="35:37" ht="12.75" customHeight="1" x14ac:dyDescent="0.2">
      <c r="AI61" s="50"/>
      <c r="AJ61" s="53">
        <v>38040</v>
      </c>
      <c r="AK61" s="50"/>
    </row>
    <row r="62" spans="35:37" ht="12.75" customHeight="1" x14ac:dyDescent="0.2">
      <c r="AI62" s="50"/>
      <c r="AJ62" s="53">
        <v>38041</v>
      </c>
      <c r="AK62" s="50"/>
    </row>
    <row r="63" spans="35:37" ht="12.75" customHeight="1" x14ac:dyDescent="0.2">
      <c r="AI63" s="50"/>
      <c r="AJ63" s="53">
        <v>38042</v>
      </c>
      <c r="AK63" s="50"/>
    </row>
    <row r="64" spans="35:37" ht="12.75" customHeight="1" x14ac:dyDescent="0.2">
      <c r="AI64" s="50"/>
      <c r="AJ64" s="53">
        <v>38043</v>
      </c>
      <c r="AK64" s="50"/>
    </row>
    <row r="65" spans="35:37" ht="12.75" customHeight="1" x14ac:dyDescent="0.2">
      <c r="AI65" s="50"/>
      <c r="AJ65" s="53">
        <v>38044</v>
      </c>
      <c r="AK65" s="50"/>
    </row>
    <row r="66" spans="35:37" ht="12.75" customHeight="1" x14ac:dyDescent="0.2">
      <c r="AI66" s="50"/>
      <c r="AJ66" s="53">
        <v>38045</v>
      </c>
      <c r="AK66" s="50"/>
    </row>
    <row r="67" spans="35:37" ht="12.75" customHeight="1" x14ac:dyDescent="0.2">
      <c r="AI67" s="50"/>
      <c r="AJ67" s="53">
        <f t="shared" ref="AJ67:AJ130" si="0">IF(MOD(Jahr,4)=0,AJ66+1,AI68)</f>
        <v>38047</v>
      </c>
      <c r="AK67" s="50"/>
    </row>
    <row r="68" spans="35:37" x14ac:dyDescent="0.2">
      <c r="AI68" s="57">
        <v>38047</v>
      </c>
      <c r="AJ68" s="53">
        <f t="shared" si="0"/>
        <v>38048</v>
      </c>
      <c r="AK68" s="50"/>
    </row>
    <row r="69" spans="35:37" x14ac:dyDescent="0.2">
      <c r="AI69" s="57">
        <v>38048</v>
      </c>
      <c r="AJ69" s="53">
        <f t="shared" si="0"/>
        <v>38049</v>
      </c>
      <c r="AK69" s="50"/>
    </row>
    <row r="70" spans="35:37" x14ac:dyDescent="0.2">
      <c r="AI70" s="57">
        <v>38049</v>
      </c>
      <c r="AJ70" s="53">
        <f t="shared" si="0"/>
        <v>38050</v>
      </c>
      <c r="AK70" s="50"/>
    </row>
    <row r="71" spans="35:37" x14ac:dyDescent="0.2">
      <c r="AI71" s="57">
        <v>38050</v>
      </c>
      <c r="AJ71" s="53">
        <f t="shared" si="0"/>
        <v>38051</v>
      </c>
      <c r="AK71" s="50"/>
    </row>
    <row r="72" spans="35:37" x14ac:dyDescent="0.2">
      <c r="AI72" s="57">
        <v>38051</v>
      </c>
      <c r="AJ72" s="53">
        <f t="shared" si="0"/>
        <v>38052</v>
      </c>
      <c r="AK72" s="50"/>
    </row>
    <row r="73" spans="35:37" x14ac:dyDescent="0.2">
      <c r="AI73" s="57">
        <v>38052</v>
      </c>
      <c r="AJ73" s="53">
        <f t="shared" si="0"/>
        <v>38053</v>
      </c>
      <c r="AK73" s="50"/>
    </row>
    <row r="74" spans="35:37" x14ac:dyDescent="0.2">
      <c r="AI74" s="57">
        <v>38053</v>
      </c>
      <c r="AJ74" s="53">
        <f t="shared" si="0"/>
        <v>38054</v>
      </c>
      <c r="AK74" s="50"/>
    </row>
    <row r="75" spans="35:37" x14ac:dyDescent="0.2">
      <c r="AI75" s="57">
        <v>38054</v>
      </c>
      <c r="AJ75" s="53">
        <f t="shared" si="0"/>
        <v>38055</v>
      </c>
      <c r="AK75" s="50"/>
    </row>
    <row r="76" spans="35:37" x14ac:dyDescent="0.2">
      <c r="AI76" s="57">
        <v>38055</v>
      </c>
      <c r="AJ76" s="53">
        <f t="shared" si="0"/>
        <v>38056</v>
      </c>
      <c r="AK76" s="50"/>
    </row>
    <row r="77" spans="35:37" x14ac:dyDescent="0.2">
      <c r="AI77" s="57">
        <v>38056</v>
      </c>
      <c r="AJ77" s="53">
        <f t="shared" si="0"/>
        <v>38057</v>
      </c>
      <c r="AK77" s="50"/>
    </row>
    <row r="78" spans="35:37" x14ac:dyDescent="0.2">
      <c r="AI78" s="57">
        <v>38057</v>
      </c>
      <c r="AJ78" s="53">
        <f t="shared" si="0"/>
        <v>38058</v>
      </c>
      <c r="AK78" s="50"/>
    </row>
    <row r="79" spans="35:37" x14ac:dyDescent="0.2">
      <c r="AI79" s="57">
        <v>38058</v>
      </c>
      <c r="AJ79" s="53">
        <f t="shared" si="0"/>
        <v>38059</v>
      </c>
      <c r="AK79" s="50"/>
    </row>
    <row r="80" spans="35:37" x14ac:dyDescent="0.2">
      <c r="AI80" s="57">
        <v>38059</v>
      </c>
      <c r="AJ80" s="53">
        <f t="shared" si="0"/>
        <v>38060</v>
      </c>
      <c r="AK80" s="50"/>
    </row>
    <row r="81" spans="35:37" x14ac:dyDescent="0.2">
      <c r="AI81" s="57">
        <v>38060</v>
      </c>
      <c r="AJ81" s="53">
        <f t="shared" si="0"/>
        <v>38061</v>
      </c>
      <c r="AK81" s="50"/>
    </row>
    <row r="82" spans="35:37" x14ac:dyDescent="0.2">
      <c r="AI82" s="57">
        <v>38061</v>
      </c>
      <c r="AJ82" s="53">
        <f t="shared" si="0"/>
        <v>38062</v>
      </c>
      <c r="AK82" s="50"/>
    </row>
    <row r="83" spans="35:37" x14ac:dyDescent="0.2">
      <c r="AI83" s="57">
        <v>38062</v>
      </c>
      <c r="AJ83" s="53">
        <f t="shared" si="0"/>
        <v>38063</v>
      </c>
      <c r="AK83" s="50"/>
    </row>
    <row r="84" spans="35:37" x14ac:dyDescent="0.2">
      <c r="AI84" s="57">
        <v>38063</v>
      </c>
      <c r="AJ84" s="53">
        <f t="shared" si="0"/>
        <v>38064</v>
      </c>
      <c r="AK84" s="50"/>
    </row>
    <row r="85" spans="35:37" x14ac:dyDescent="0.2">
      <c r="AI85" s="57">
        <v>38064</v>
      </c>
      <c r="AJ85" s="53">
        <f t="shared" si="0"/>
        <v>38065</v>
      </c>
      <c r="AK85" s="50"/>
    </row>
    <row r="86" spans="35:37" x14ac:dyDescent="0.2">
      <c r="AI86" s="57">
        <v>38065</v>
      </c>
      <c r="AJ86" s="53">
        <f t="shared" si="0"/>
        <v>38066</v>
      </c>
      <c r="AK86" s="50"/>
    </row>
    <row r="87" spans="35:37" x14ac:dyDescent="0.2">
      <c r="AI87" s="57">
        <v>38066</v>
      </c>
      <c r="AJ87" s="53">
        <f t="shared" si="0"/>
        <v>38067</v>
      </c>
      <c r="AK87" s="50"/>
    </row>
    <row r="88" spans="35:37" x14ac:dyDescent="0.2">
      <c r="AI88" s="57">
        <v>38067</v>
      </c>
      <c r="AJ88" s="53">
        <f t="shared" si="0"/>
        <v>38068</v>
      </c>
      <c r="AK88" s="50"/>
    </row>
    <row r="89" spans="35:37" x14ac:dyDescent="0.2">
      <c r="AI89" s="57">
        <v>38068</v>
      </c>
      <c r="AJ89" s="53">
        <f t="shared" si="0"/>
        <v>38069</v>
      </c>
      <c r="AK89" s="50"/>
    </row>
    <row r="90" spans="35:37" x14ac:dyDescent="0.2">
      <c r="AI90" s="57">
        <v>38069</v>
      </c>
      <c r="AJ90" s="53">
        <f t="shared" si="0"/>
        <v>38070</v>
      </c>
      <c r="AK90" s="50"/>
    </row>
    <row r="91" spans="35:37" x14ac:dyDescent="0.2">
      <c r="AI91" s="57">
        <v>38070</v>
      </c>
      <c r="AJ91" s="53">
        <f t="shared" si="0"/>
        <v>38071</v>
      </c>
      <c r="AK91" s="50"/>
    </row>
    <row r="92" spans="35:37" x14ac:dyDescent="0.2">
      <c r="AI92" s="57">
        <v>38071</v>
      </c>
      <c r="AJ92" s="53">
        <f t="shared" si="0"/>
        <v>38072</v>
      </c>
      <c r="AK92" s="50"/>
    </row>
    <row r="93" spans="35:37" x14ac:dyDescent="0.2">
      <c r="AI93" s="57">
        <v>38072</v>
      </c>
      <c r="AJ93" s="53">
        <f t="shared" si="0"/>
        <v>38073</v>
      </c>
      <c r="AK93" s="50"/>
    </row>
    <row r="94" spans="35:37" x14ac:dyDescent="0.2">
      <c r="AI94" s="57">
        <v>38073</v>
      </c>
      <c r="AJ94" s="53">
        <f t="shared" si="0"/>
        <v>38074</v>
      </c>
      <c r="AK94" s="50"/>
    </row>
    <row r="95" spans="35:37" x14ac:dyDescent="0.2">
      <c r="AI95" s="57">
        <v>38074</v>
      </c>
      <c r="AJ95" s="53">
        <f t="shared" si="0"/>
        <v>38075</v>
      </c>
      <c r="AK95" s="50"/>
    </row>
    <row r="96" spans="35:37" x14ac:dyDescent="0.2">
      <c r="AI96" s="57">
        <v>38075</v>
      </c>
      <c r="AJ96" s="53">
        <f t="shared" si="0"/>
        <v>38076</v>
      </c>
      <c r="AK96" s="50"/>
    </row>
    <row r="97" spans="35:37" x14ac:dyDescent="0.2">
      <c r="AI97" s="57">
        <v>38076</v>
      </c>
      <c r="AJ97" s="53">
        <f t="shared" si="0"/>
        <v>38077</v>
      </c>
      <c r="AK97" s="50"/>
    </row>
    <row r="98" spans="35:37" x14ac:dyDescent="0.2">
      <c r="AI98" s="57">
        <v>38077</v>
      </c>
      <c r="AJ98" s="53">
        <f t="shared" si="0"/>
        <v>38078</v>
      </c>
      <c r="AK98" s="50"/>
    </row>
    <row r="99" spans="35:37" x14ac:dyDescent="0.2">
      <c r="AI99" s="57">
        <v>38078</v>
      </c>
      <c r="AJ99" s="53">
        <f t="shared" si="0"/>
        <v>38079</v>
      </c>
      <c r="AK99" s="50"/>
    </row>
    <row r="100" spans="35:37" x14ac:dyDescent="0.2">
      <c r="AI100" s="57">
        <v>38079</v>
      </c>
      <c r="AJ100" s="53">
        <f t="shared" si="0"/>
        <v>38080</v>
      </c>
      <c r="AK100" s="50"/>
    </row>
    <row r="101" spans="35:37" x14ac:dyDescent="0.2">
      <c r="AI101" s="57">
        <v>38080</v>
      </c>
      <c r="AJ101" s="53">
        <f t="shared" si="0"/>
        <v>38081</v>
      </c>
      <c r="AK101" s="50"/>
    </row>
    <row r="102" spans="35:37" x14ac:dyDescent="0.2">
      <c r="AI102" s="57">
        <v>38081</v>
      </c>
      <c r="AJ102" s="53">
        <f t="shared" si="0"/>
        <v>38082</v>
      </c>
      <c r="AK102" s="50"/>
    </row>
    <row r="103" spans="35:37" x14ac:dyDescent="0.2">
      <c r="AI103" s="57">
        <v>38082</v>
      </c>
      <c r="AJ103" s="53">
        <f t="shared" si="0"/>
        <v>38083</v>
      </c>
      <c r="AK103" s="50"/>
    </row>
    <row r="104" spans="35:37" x14ac:dyDescent="0.2">
      <c r="AI104" s="57">
        <v>38083</v>
      </c>
      <c r="AJ104" s="53">
        <f t="shared" si="0"/>
        <v>38084</v>
      </c>
      <c r="AK104" s="50"/>
    </row>
    <row r="105" spans="35:37" x14ac:dyDescent="0.2">
      <c r="AI105" s="57">
        <v>38084</v>
      </c>
      <c r="AJ105" s="53">
        <f t="shared" si="0"/>
        <v>38085</v>
      </c>
      <c r="AK105" s="50"/>
    </row>
    <row r="106" spans="35:37" x14ac:dyDescent="0.2">
      <c r="AI106" s="57">
        <v>38085</v>
      </c>
      <c r="AJ106" s="53">
        <f t="shared" si="0"/>
        <v>38086</v>
      </c>
      <c r="AK106" s="50"/>
    </row>
    <row r="107" spans="35:37" x14ac:dyDescent="0.2">
      <c r="AI107" s="57">
        <v>38086</v>
      </c>
      <c r="AJ107" s="53">
        <f t="shared" si="0"/>
        <v>38087</v>
      </c>
      <c r="AK107" s="50"/>
    </row>
    <row r="108" spans="35:37" x14ac:dyDescent="0.2">
      <c r="AI108" s="57">
        <v>38087</v>
      </c>
      <c r="AJ108" s="53">
        <f t="shared" si="0"/>
        <v>38088</v>
      </c>
      <c r="AK108" s="50"/>
    </row>
    <row r="109" spans="35:37" x14ac:dyDescent="0.2">
      <c r="AI109" s="57">
        <v>38088</v>
      </c>
      <c r="AJ109" s="53">
        <f t="shared" si="0"/>
        <v>38089</v>
      </c>
      <c r="AK109" s="50"/>
    </row>
    <row r="110" spans="35:37" x14ac:dyDescent="0.2">
      <c r="AI110" s="57">
        <v>38089</v>
      </c>
      <c r="AJ110" s="53">
        <f t="shared" si="0"/>
        <v>38090</v>
      </c>
      <c r="AK110" s="50"/>
    </row>
    <row r="111" spans="35:37" x14ac:dyDescent="0.2">
      <c r="AI111" s="57">
        <v>38090</v>
      </c>
      <c r="AJ111" s="53">
        <f t="shared" si="0"/>
        <v>38091</v>
      </c>
      <c r="AK111" s="50"/>
    </row>
    <row r="112" spans="35:37" x14ac:dyDescent="0.2">
      <c r="AI112" s="57">
        <v>38091</v>
      </c>
      <c r="AJ112" s="53">
        <f t="shared" si="0"/>
        <v>38092</v>
      </c>
      <c r="AK112" s="50"/>
    </row>
    <row r="113" spans="35:37" x14ac:dyDescent="0.2">
      <c r="AI113" s="57">
        <v>38092</v>
      </c>
      <c r="AJ113" s="53">
        <f t="shared" si="0"/>
        <v>38093</v>
      </c>
      <c r="AK113" s="50"/>
    </row>
    <row r="114" spans="35:37" x14ac:dyDescent="0.2">
      <c r="AI114" s="57">
        <v>38093</v>
      </c>
      <c r="AJ114" s="53">
        <f t="shared" si="0"/>
        <v>38094</v>
      </c>
      <c r="AK114" s="50"/>
    </row>
    <row r="115" spans="35:37" x14ac:dyDescent="0.2">
      <c r="AI115" s="57">
        <v>38094</v>
      </c>
      <c r="AJ115" s="53">
        <f t="shared" si="0"/>
        <v>38095</v>
      </c>
      <c r="AK115" s="50"/>
    </row>
    <row r="116" spans="35:37" x14ac:dyDescent="0.2">
      <c r="AI116" s="57">
        <v>38095</v>
      </c>
      <c r="AJ116" s="53">
        <f t="shared" si="0"/>
        <v>38096</v>
      </c>
      <c r="AK116" s="50"/>
    </row>
    <row r="117" spans="35:37" x14ac:dyDescent="0.2">
      <c r="AI117" s="57">
        <v>38096</v>
      </c>
      <c r="AJ117" s="53">
        <f t="shared" si="0"/>
        <v>38097</v>
      </c>
      <c r="AK117" s="50"/>
    </row>
    <row r="118" spans="35:37" x14ac:dyDescent="0.2">
      <c r="AI118" s="57">
        <v>38097</v>
      </c>
      <c r="AJ118" s="53">
        <f t="shared" si="0"/>
        <v>38098</v>
      </c>
      <c r="AK118" s="50"/>
    </row>
    <row r="119" spans="35:37" x14ac:dyDescent="0.2">
      <c r="AI119" s="57">
        <v>38098</v>
      </c>
      <c r="AJ119" s="53">
        <f t="shared" si="0"/>
        <v>38099</v>
      </c>
      <c r="AK119" s="50"/>
    </row>
    <row r="120" spans="35:37" x14ac:dyDescent="0.2">
      <c r="AI120" s="57">
        <v>38099</v>
      </c>
      <c r="AJ120" s="53">
        <f t="shared" si="0"/>
        <v>38100</v>
      </c>
      <c r="AK120" s="50"/>
    </row>
    <row r="121" spans="35:37" x14ac:dyDescent="0.2">
      <c r="AI121" s="57">
        <v>38100</v>
      </c>
      <c r="AJ121" s="53">
        <f t="shared" si="0"/>
        <v>38101</v>
      </c>
      <c r="AK121" s="50"/>
    </row>
    <row r="122" spans="35:37" x14ac:dyDescent="0.2">
      <c r="AI122" s="57">
        <v>38101</v>
      </c>
      <c r="AJ122" s="53">
        <f t="shared" si="0"/>
        <v>38102</v>
      </c>
      <c r="AK122" s="50"/>
    </row>
    <row r="123" spans="35:37" x14ac:dyDescent="0.2">
      <c r="AI123" s="57">
        <v>38102</v>
      </c>
      <c r="AJ123" s="53">
        <f t="shared" si="0"/>
        <v>38103</v>
      </c>
      <c r="AK123" s="50"/>
    </row>
    <row r="124" spans="35:37" x14ac:dyDescent="0.2">
      <c r="AI124" s="57">
        <v>38103</v>
      </c>
      <c r="AJ124" s="53">
        <f t="shared" si="0"/>
        <v>38104</v>
      </c>
      <c r="AK124" s="50"/>
    </row>
    <row r="125" spans="35:37" x14ac:dyDescent="0.2">
      <c r="AI125" s="57">
        <v>38104</v>
      </c>
      <c r="AJ125" s="53">
        <f t="shared" si="0"/>
        <v>38105</v>
      </c>
      <c r="AK125" s="50"/>
    </row>
    <row r="126" spans="35:37" x14ac:dyDescent="0.2">
      <c r="AI126" s="57">
        <v>38105</v>
      </c>
      <c r="AJ126" s="53">
        <f t="shared" si="0"/>
        <v>38106</v>
      </c>
      <c r="AK126" s="50"/>
    </row>
    <row r="127" spans="35:37" x14ac:dyDescent="0.2">
      <c r="AI127" s="57">
        <v>38106</v>
      </c>
      <c r="AJ127" s="53">
        <f t="shared" si="0"/>
        <v>38107</v>
      </c>
      <c r="AK127" s="50"/>
    </row>
    <row r="128" spans="35:37" x14ac:dyDescent="0.2">
      <c r="AI128" s="57">
        <v>38107</v>
      </c>
      <c r="AJ128" s="53">
        <f t="shared" si="0"/>
        <v>38108</v>
      </c>
      <c r="AK128" s="50"/>
    </row>
    <row r="129" spans="35:37" x14ac:dyDescent="0.2">
      <c r="AI129" s="57">
        <v>38108</v>
      </c>
      <c r="AJ129" s="53">
        <f t="shared" si="0"/>
        <v>38109</v>
      </c>
      <c r="AK129" s="50"/>
    </row>
    <row r="130" spans="35:37" x14ac:dyDescent="0.2">
      <c r="AI130" s="57">
        <v>38109</v>
      </c>
      <c r="AJ130" s="53">
        <f t="shared" si="0"/>
        <v>38110</v>
      </c>
      <c r="AK130" s="50"/>
    </row>
    <row r="131" spans="35:37" x14ac:dyDescent="0.2">
      <c r="AI131" s="57">
        <v>38110</v>
      </c>
      <c r="AJ131" s="53">
        <f t="shared" ref="AJ131:AJ194" si="1">IF(MOD(Jahr,4)=0,AJ130+1,AI132)</f>
        <v>38111</v>
      </c>
      <c r="AK131" s="50"/>
    </row>
    <row r="132" spans="35:37" x14ac:dyDescent="0.2">
      <c r="AI132" s="57">
        <v>38111</v>
      </c>
      <c r="AJ132" s="53">
        <f t="shared" si="1"/>
        <v>38112</v>
      </c>
      <c r="AK132" s="50"/>
    </row>
    <row r="133" spans="35:37" x14ac:dyDescent="0.2">
      <c r="AI133" s="57">
        <v>38112</v>
      </c>
      <c r="AJ133" s="53">
        <f t="shared" si="1"/>
        <v>38113</v>
      </c>
      <c r="AK133" s="50"/>
    </row>
    <row r="134" spans="35:37" x14ac:dyDescent="0.2">
      <c r="AI134" s="57">
        <v>38113</v>
      </c>
      <c r="AJ134" s="53">
        <f t="shared" si="1"/>
        <v>38114</v>
      </c>
      <c r="AK134" s="50"/>
    </row>
    <row r="135" spans="35:37" x14ac:dyDescent="0.2">
      <c r="AI135" s="57">
        <v>38114</v>
      </c>
      <c r="AJ135" s="53">
        <f t="shared" si="1"/>
        <v>38115</v>
      </c>
      <c r="AK135" s="50"/>
    </row>
    <row r="136" spans="35:37" x14ac:dyDescent="0.2">
      <c r="AI136" s="57">
        <v>38115</v>
      </c>
      <c r="AJ136" s="53">
        <f t="shared" si="1"/>
        <v>38116</v>
      </c>
      <c r="AK136" s="50"/>
    </row>
    <row r="137" spans="35:37" x14ac:dyDescent="0.2">
      <c r="AI137" s="57">
        <v>38116</v>
      </c>
      <c r="AJ137" s="53">
        <f t="shared" si="1"/>
        <v>38117</v>
      </c>
      <c r="AK137" s="50"/>
    </row>
    <row r="138" spans="35:37" x14ac:dyDescent="0.2">
      <c r="AI138" s="57">
        <v>38117</v>
      </c>
      <c r="AJ138" s="53">
        <f t="shared" si="1"/>
        <v>38118</v>
      </c>
      <c r="AK138" s="50"/>
    </row>
    <row r="139" spans="35:37" x14ac:dyDescent="0.2">
      <c r="AI139" s="57">
        <v>38118</v>
      </c>
      <c r="AJ139" s="53">
        <f t="shared" si="1"/>
        <v>38119</v>
      </c>
      <c r="AK139" s="50"/>
    </row>
    <row r="140" spans="35:37" x14ac:dyDescent="0.2">
      <c r="AI140" s="57">
        <v>38119</v>
      </c>
      <c r="AJ140" s="53">
        <f t="shared" si="1"/>
        <v>38120</v>
      </c>
      <c r="AK140" s="50"/>
    </row>
    <row r="141" spans="35:37" x14ac:dyDescent="0.2">
      <c r="AI141" s="57">
        <v>38120</v>
      </c>
      <c r="AJ141" s="53">
        <f t="shared" si="1"/>
        <v>38121</v>
      </c>
      <c r="AK141" s="50"/>
    </row>
    <row r="142" spans="35:37" x14ac:dyDescent="0.2">
      <c r="AI142" s="57">
        <v>38121</v>
      </c>
      <c r="AJ142" s="53">
        <f t="shared" si="1"/>
        <v>38122</v>
      </c>
      <c r="AK142" s="50"/>
    </row>
    <row r="143" spans="35:37" x14ac:dyDescent="0.2">
      <c r="AI143" s="57">
        <v>38122</v>
      </c>
      <c r="AJ143" s="53">
        <f t="shared" si="1"/>
        <v>38123</v>
      </c>
      <c r="AK143" s="50"/>
    </row>
    <row r="144" spans="35:37" x14ac:dyDescent="0.2">
      <c r="AI144" s="57">
        <v>38123</v>
      </c>
      <c r="AJ144" s="53">
        <f t="shared" si="1"/>
        <v>38124</v>
      </c>
      <c r="AK144" s="50"/>
    </row>
    <row r="145" spans="35:37" x14ac:dyDescent="0.2">
      <c r="AI145" s="57">
        <v>38124</v>
      </c>
      <c r="AJ145" s="53">
        <f t="shared" si="1"/>
        <v>38125</v>
      </c>
      <c r="AK145" s="50"/>
    </row>
    <row r="146" spans="35:37" x14ac:dyDescent="0.2">
      <c r="AI146" s="57">
        <v>38125</v>
      </c>
      <c r="AJ146" s="53">
        <f t="shared" si="1"/>
        <v>38126</v>
      </c>
      <c r="AK146" s="50"/>
    </row>
    <row r="147" spans="35:37" x14ac:dyDescent="0.2">
      <c r="AI147" s="57">
        <v>38126</v>
      </c>
      <c r="AJ147" s="53">
        <f t="shared" si="1"/>
        <v>38127</v>
      </c>
      <c r="AK147" s="50"/>
    </row>
    <row r="148" spans="35:37" x14ac:dyDescent="0.2">
      <c r="AI148" s="57">
        <v>38127</v>
      </c>
      <c r="AJ148" s="53">
        <f t="shared" si="1"/>
        <v>38128</v>
      </c>
      <c r="AK148" s="50"/>
    </row>
    <row r="149" spans="35:37" x14ac:dyDescent="0.2">
      <c r="AI149" s="57">
        <v>38128</v>
      </c>
      <c r="AJ149" s="53">
        <f t="shared" si="1"/>
        <v>38129</v>
      </c>
      <c r="AK149" s="50"/>
    </row>
    <row r="150" spans="35:37" x14ac:dyDescent="0.2">
      <c r="AI150" s="57">
        <v>38129</v>
      </c>
      <c r="AJ150" s="53">
        <f t="shared" si="1"/>
        <v>38130</v>
      </c>
      <c r="AK150" s="50"/>
    </row>
    <row r="151" spans="35:37" x14ac:dyDescent="0.2">
      <c r="AI151" s="57">
        <v>38130</v>
      </c>
      <c r="AJ151" s="53">
        <f t="shared" si="1"/>
        <v>38131</v>
      </c>
      <c r="AK151" s="50"/>
    </row>
    <row r="152" spans="35:37" x14ac:dyDescent="0.2">
      <c r="AI152" s="57">
        <v>38131</v>
      </c>
      <c r="AJ152" s="53">
        <f t="shared" si="1"/>
        <v>38132</v>
      </c>
      <c r="AK152" s="50"/>
    </row>
    <row r="153" spans="35:37" x14ac:dyDescent="0.2">
      <c r="AI153" s="57">
        <v>38132</v>
      </c>
      <c r="AJ153" s="53">
        <f t="shared" si="1"/>
        <v>38133</v>
      </c>
      <c r="AK153" s="50"/>
    </row>
    <row r="154" spans="35:37" x14ac:dyDescent="0.2">
      <c r="AI154" s="57">
        <v>38133</v>
      </c>
      <c r="AJ154" s="53">
        <f t="shared" si="1"/>
        <v>38134</v>
      </c>
      <c r="AK154" s="50"/>
    </row>
    <row r="155" spans="35:37" x14ac:dyDescent="0.2">
      <c r="AI155" s="57">
        <v>38134</v>
      </c>
      <c r="AJ155" s="53">
        <f t="shared" si="1"/>
        <v>38135</v>
      </c>
      <c r="AK155" s="50"/>
    </row>
    <row r="156" spans="35:37" x14ac:dyDescent="0.2">
      <c r="AI156" s="57">
        <v>38135</v>
      </c>
      <c r="AJ156" s="53">
        <f t="shared" si="1"/>
        <v>38136</v>
      </c>
      <c r="AK156" s="50"/>
    </row>
    <row r="157" spans="35:37" x14ac:dyDescent="0.2">
      <c r="AI157" s="57">
        <v>38136</v>
      </c>
      <c r="AJ157" s="53">
        <f t="shared" si="1"/>
        <v>38137</v>
      </c>
      <c r="AK157" s="50"/>
    </row>
    <row r="158" spans="35:37" x14ac:dyDescent="0.2">
      <c r="AI158" s="57">
        <v>38137</v>
      </c>
      <c r="AJ158" s="53">
        <f t="shared" si="1"/>
        <v>38138</v>
      </c>
      <c r="AK158" s="50"/>
    </row>
    <row r="159" spans="35:37" x14ac:dyDescent="0.2">
      <c r="AI159" s="57">
        <v>38138</v>
      </c>
      <c r="AJ159" s="53">
        <f t="shared" si="1"/>
        <v>38139</v>
      </c>
      <c r="AK159" s="50"/>
    </row>
    <row r="160" spans="35:37" x14ac:dyDescent="0.2">
      <c r="AI160" s="57">
        <v>38139</v>
      </c>
      <c r="AJ160" s="53">
        <f t="shared" si="1"/>
        <v>38140</v>
      </c>
      <c r="AK160" s="50"/>
    </row>
    <row r="161" spans="35:37" x14ac:dyDescent="0.2">
      <c r="AI161" s="57">
        <v>38140</v>
      </c>
      <c r="AJ161" s="53">
        <f t="shared" si="1"/>
        <v>38141</v>
      </c>
      <c r="AK161" s="50"/>
    </row>
    <row r="162" spans="35:37" x14ac:dyDescent="0.2">
      <c r="AI162" s="57">
        <v>38141</v>
      </c>
      <c r="AJ162" s="53">
        <f t="shared" si="1"/>
        <v>38142</v>
      </c>
      <c r="AK162" s="50"/>
    </row>
    <row r="163" spans="35:37" x14ac:dyDescent="0.2">
      <c r="AI163" s="57">
        <v>38142</v>
      </c>
      <c r="AJ163" s="53">
        <f t="shared" si="1"/>
        <v>38143</v>
      </c>
      <c r="AK163" s="50"/>
    </row>
    <row r="164" spans="35:37" x14ac:dyDescent="0.2">
      <c r="AI164" s="57">
        <v>38143</v>
      </c>
      <c r="AJ164" s="53">
        <f t="shared" si="1"/>
        <v>38144</v>
      </c>
      <c r="AK164" s="50"/>
    </row>
    <row r="165" spans="35:37" x14ac:dyDescent="0.2">
      <c r="AI165" s="57">
        <v>38144</v>
      </c>
      <c r="AJ165" s="53">
        <f t="shared" si="1"/>
        <v>38145</v>
      </c>
      <c r="AK165" s="50"/>
    </row>
    <row r="166" spans="35:37" x14ac:dyDescent="0.2">
      <c r="AI166" s="57">
        <v>38145</v>
      </c>
      <c r="AJ166" s="53">
        <f t="shared" si="1"/>
        <v>38146</v>
      </c>
      <c r="AK166" s="50"/>
    </row>
    <row r="167" spans="35:37" x14ac:dyDescent="0.2">
      <c r="AI167" s="57">
        <v>38146</v>
      </c>
      <c r="AJ167" s="53">
        <f t="shared" si="1"/>
        <v>38147</v>
      </c>
      <c r="AK167" s="50"/>
    </row>
    <row r="168" spans="35:37" x14ac:dyDescent="0.2">
      <c r="AI168" s="57">
        <v>38147</v>
      </c>
      <c r="AJ168" s="53">
        <f t="shared" si="1"/>
        <v>38148</v>
      </c>
      <c r="AK168" s="50"/>
    </row>
    <row r="169" spans="35:37" x14ac:dyDescent="0.2">
      <c r="AI169" s="57">
        <v>38148</v>
      </c>
      <c r="AJ169" s="53">
        <f t="shared" si="1"/>
        <v>38149</v>
      </c>
      <c r="AK169" s="50"/>
    </row>
    <row r="170" spans="35:37" x14ac:dyDescent="0.2">
      <c r="AI170" s="57">
        <v>38149</v>
      </c>
      <c r="AJ170" s="53">
        <f t="shared" si="1"/>
        <v>38150</v>
      </c>
      <c r="AK170" s="50"/>
    </row>
    <row r="171" spans="35:37" x14ac:dyDescent="0.2">
      <c r="AI171" s="57">
        <v>38150</v>
      </c>
      <c r="AJ171" s="53">
        <f t="shared" si="1"/>
        <v>38151</v>
      </c>
      <c r="AK171" s="50"/>
    </row>
    <row r="172" spans="35:37" x14ac:dyDescent="0.2">
      <c r="AI172" s="57">
        <v>38151</v>
      </c>
      <c r="AJ172" s="53">
        <f t="shared" si="1"/>
        <v>38152</v>
      </c>
      <c r="AK172" s="50"/>
    </row>
    <row r="173" spans="35:37" x14ac:dyDescent="0.2">
      <c r="AI173" s="57">
        <v>38152</v>
      </c>
      <c r="AJ173" s="53">
        <f t="shared" si="1"/>
        <v>38153</v>
      </c>
      <c r="AK173" s="50"/>
    </row>
    <row r="174" spans="35:37" x14ac:dyDescent="0.2">
      <c r="AI174" s="57">
        <v>38153</v>
      </c>
      <c r="AJ174" s="53">
        <f t="shared" si="1"/>
        <v>38154</v>
      </c>
      <c r="AK174" s="50"/>
    </row>
    <row r="175" spans="35:37" x14ac:dyDescent="0.2">
      <c r="AI175" s="57">
        <v>38154</v>
      </c>
      <c r="AJ175" s="53">
        <f t="shared" si="1"/>
        <v>38155</v>
      </c>
      <c r="AK175" s="50"/>
    </row>
    <row r="176" spans="35:37" x14ac:dyDescent="0.2">
      <c r="AI176" s="57">
        <v>38155</v>
      </c>
      <c r="AJ176" s="53">
        <f t="shared" si="1"/>
        <v>38156</v>
      </c>
      <c r="AK176" s="50"/>
    </row>
    <row r="177" spans="35:37" x14ac:dyDescent="0.2">
      <c r="AI177" s="57">
        <v>38156</v>
      </c>
      <c r="AJ177" s="53">
        <f t="shared" si="1"/>
        <v>38157</v>
      </c>
      <c r="AK177" s="50"/>
    </row>
    <row r="178" spans="35:37" x14ac:dyDescent="0.2">
      <c r="AI178" s="57">
        <v>38157</v>
      </c>
      <c r="AJ178" s="53">
        <f t="shared" si="1"/>
        <v>38158</v>
      </c>
      <c r="AK178" s="50"/>
    </row>
    <row r="179" spans="35:37" x14ac:dyDescent="0.2">
      <c r="AI179" s="57">
        <v>38158</v>
      </c>
      <c r="AJ179" s="53">
        <f t="shared" si="1"/>
        <v>38159</v>
      </c>
      <c r="AK179" s="50"/>
    </row>
    <row r="180" spans="35:37" x14ac:dyDescent="0.2">
      <c r="AI180" s="57">
        <v>38159</v>
      </c>
      <c r="AJ180" s="53">
        <f t="shared" si="1"/>
        <v>38160</v>
      </c>
      <c r="AK180" s="50"/>
    </row>
    <row r="181" spans="35:37" x14ac:dyDescent="0.2">
      <c r="AI181" s="57">
        <v>38160</v>
      </c>
      <c r="AJ181" s="53">
        <f t="shared" si="1"/>
        <v>38161</v>
      </c>
      <c r="AK181" s="50"/>
    </row>
    <row r="182" spans="35:37" x14ac:dyDescent="0.2">
      <c r="AI182" s="57">
        <v>38161</v>
      </c>
      <c r="AJ182" s="53">
        <f t="shared" si="1"/>
        <v>38162</v>
      </c>
      <c r="AK182" s="50"/>
    </row>
    <row r="183" spans="35:37" x14ac:dyDescent="0.2">
      <c r="AI183" s="57">
        <v>38162</v>
      </c>
      <c r="AJ183" s="53">
        <f t="shared" si="1"/>
        <v>38163</v>
      </c>
      <c r="AK183" s="50"/>
    </row>
    <row r="184" spans="35:37" x14ac:dyDescent="0.2">
      <c r="AI184" s="57">
        <v>38163</v>
      </c>
      <c r="AJ184" s="53">
        <f t="shared" si="1"/>
        <v>38164</v>
      </c>
      <c r="AK184" s="50"/>
    </row>
    <row r="185" spans="35:37" x14ac:dyDescent="0.2">
      <c r="AI185" s="57">
        <v>38164</v>
      </c>
      <c r="AJ185" s="53">
        <f t="shared" si="1"/>
        <v>38165</v>
      </c>
      <c r="AK185" s="50"/>
    </row>
    <row r="186" spans="35:37" x14ac:dyDescent="0.2">
      <c r="AI186" s="57">
        <v>38165</v>
      </c>
      <c r="AJ186" s="53">
        <f t="shared" si="1"/>
        <v>38166</v>
      </c>
      <c r="AK186" s="50"/>
    </row>
    <row r="187" spans="35:37" x14ac:dyDescent="0.2">
      <c r="AI187" s="57">
        <v>38166</v>
      </c>
      <c r="AJ187" s="53">
        <f t="shared" si="1"/>
        <v>38167</v>
      </c>
      <c r="AK187" s="50"/>
    </row>
    <row r="188" spans="35:37" x14ac:dyDescent="0.2">
      <c r="AI188" s="57">
        <v>38167</v>
      </c>
      <c r="AJ188" s="53">
        <f t="shared" si="1"/>
        <v>38168</v>
      </c>
      <c r="AK188" s="50"/>
    </row>
    <row r="189" spans="35:37" x14ac:dyDescent="0.2">
      <c r="AI189" s="57">
        <v>38168</v>
      </c>
      <c r="AJ189" s="53">
        <f t="shared" si="1"/>
        <v>38169</v>
      </c>
      <c r="AK189" s="50"/>
    </row>
    <row r="190" spans="35:37" x14ac:dyDescent="0.2">
      <c r="AI190" s="57">
        <v>38169</v>
      </c>
      <c r="AJ190" s="53">
        <f t="shared" si="1"/>
        <v>38170</v>
      </c>
      <c r="AK190" s="50"/>
    </row>
    <row r="191" spans="35:37" x14ac:dyDescent="0.2">
      <c r="AI191" s="57">
        <v>38170</v>
      </c>
      <c r="AJ191" s="53">
        <f t="shared" si="1"/>
        <v>38171</v>
      </c>
      <c r="AK191" s="50"/>
    </row>
    <row r="192" spans="35:37" x14ac:dyDescent="0.2">
      <c r="AI192" s="57">
        <v>38171</v>
      </c>
      <c r="AJ192" s="53">
        <f t="shared" si="1"/>
        <v>38172</v>
      </c>
      <c r="AK192" s="50"/>
    </row>
    <row r="193" spans="35:37" x14ac:dyDescent="0.2">
      <c r="AI193" s="57">
        <v>38172</v>
      </c>
      <c r="AJ193" s="53">
        <f t="shared" si="1"/>
        <v>38173</v>
      </c>
      <c r="AK193" s="50"/>
    </row>
    <row r="194" spans="35:37" x14ac:dyDescent="0.2">
      <c r="AI194" s="57">
        <v>38173</v>
      </c>
      <c r="AJ194" s="53">
        <f t="shared" si="1"/>
        <v>38174</v>
      </c>
      <c r="AK194" s="50"/>
    </row>
    <row r="195" spans="35:37" x14ac:dyDescent="0.2">
      <c r="AI195" s="57">
        <v>38174</v>
      </c>
      <c r="AJ195" s="53">
        <f t="shared" ref="AJ195:AJ258" si="2">IF(MOD(Jahr,4)=0,AJ194+1,AI196)</f>
        <v>38175</v>
      </c>
      <c r="AK195" s="50"/>
    </row>
    <row r="196" spans="35:37" x14ac:dyDescent="0.2">
      <c r="AI196" s="57">
        <v>38175</v>
      </c>
      <c r="AJ196" s="53">
        <f t="shared" si="2"/>
        <v>38176</v>
      </c>
      <c r="AK196" s="50"/>
    </row>
    <row r="197" spans="35:37" x14ac:dyDescent="0.2">
      <c r="AI197" s="57">
        <v>38176</v>
      </c>
      <c r="AJ197" s="53">
        <f t="shared" si="2"/>
        <v>38177</v>
      </c>
      <c r="AK197" s="50"/>
    </row>
    <row r="198" spans="35:37" x14ac:dyDescent="0.2">
      <c r="AI198" s="57">
        <v>38177</v>
      </c>
      <c r="AJ198" s="53">
        <f t="shared" si="2"/>
        <v>38178</v>
      </c>
      <c r="AK198" s="50"/>
    </row>
    <row r="199" spans="35:37" x14ac:dyDescent="0.2">
      <c r="AI199" s="57">
        <v>38178</v>
      </c>
      <c r="AJ199" s="53">
        <f t="shared" si="2"/>
        <v>38179</v>
      </c>
      <c r="AK199" s="50"/>
    </row>
    <row r="200" spans="35:37" x14ac:dyDescent="0.2">
      <c r="AI200" s="57">
        <v>38179</v>
      </c>
      <c r="AJ200" s="53">
        <f t="shared" si="2"/>
        <v>38180</v>
      </c>
      <c r="AK200" s="50"/>
    </row>
    <row r="201" spans="35:37" x14ac:dyDescent="0.2">
      <c r="AI201" s="57">
        <v>38180</v>
      </c>
      <c r="AJ201" s="53">
        <f t="shared" si="2"/>
        <v>38181</v>
      </c>
      <c r="AK201" s="50"/>
    </row>
    <row r="202" spans="35:37" x14ac:dyDescent="0.2">
      <c r="AI202" s="57">
        <v>38181</v>
      </c>
      <c r="AJ202" s="53">
        <f t="shared" si="2"/>
        <v>38182</v>
      </c>
      <c r="AK202" s="50"/>
    </row>
    <row r="203" spans="35:37" x14ac:dyDescent="0.2">
      <c r="AI203" s="57">
        <v>38182</v>
      </c>
      <c r="AJ203" s="53">
        <f t="shared" si="2"/>
        <v>38183</v>
      </c>
      <c r="AK203" s="50"/>
    </row>
    <row r="204" spans="35:37" x14ac:dyDescent="0.2">
      <c r="AI204" s="57">
        <v>38183</v>
      </c>
      <c r="AJ204" s="53">
        <f t="shared" si="2"/>
        <v>38184</v>
      </c>
      <c r="AK204" s="50"/>
    </row>
    <row r="205" spans="35:37" x14ac:dyDescent="0.2">
      <c r="AI205" s="57">
        <v>38184</v>
      </c>
      <c r="AJ205" s="53">
        <f t="shared" si="2"/>
        <v>38185</v>
      </c>
      <c r="AK205" s="50"/>
    </row>
    <row r="206" spans="35:37" x14ac:dyDescent="0.2">
      <c r="AI206" s="57">
        <v>38185</v>
      </c>
      <c r="AJ206" s="53">
        <f t="shared" si="2"/>
        <v>38186</v>
      </c>
      <c r="AK206" s="50"/>
    </row>
    <row r="207" spans="35:37" x14ac:dyDescent="0.2">
      <c r="AI207" s="57">
        <v>38186</v>
      </c>
      <c r="AJ207" s="53">
        <f t="shared" si="2"/>
        <v>38187</v>
      </c>
      <c r="AK207" s="50"/>
    </row>
    <row r="208" spans="35:37" x14ac:dyDescent="0.2">
      <c r="AI208" s="57">
        <v>38187</v>
      </c>
      <c r="AJ208" s="53">
        <f t="shared" si="2"/>
        <v>38188</v>
      </c>
      <c r="AK208" s="50"/>
    </row>
    <row r="209" spans="35:37" x14ac:dyDescent="0.2">
      <c r="AI209" s="57">
        <v>38188</v>
      </c>
      <c r="AJ209" s="53">
        <f t="shared" si="2"/>
        <v>38189</v>
      </c>
      <c r="AK209" s="50"/>
    </row>
    <row r="210" spans="35:37" x14ac:dyDescent="0.2">
      <c r="AI210" s="57">
        <v>38189</v>
      </c>
      <c r="AJ210" s="53">
        <f t="shared" si="2"/>
        <v>38190</v>
      </c>
      <c r="AK210" s="50"/>
    </row>
    <row r="211" spans="35:37" x14ac:dyDescent="0.2">
      <c r="AI211" s="57">
        <v>38190</v>
      </c>
      <c r="AJ211" s="53">
        <f t="shared" si="2"/>
        <v>38191</v>
      </c>
      <c r="AK211" s="50"/>
    </row>
    <row r="212" spans="35:37" x14ac:dyDescent="0.2">
      <c r="AI212" s="57">
        <v>38191</v>
      </c>
      <c r="AJ212" s="53">
        <f t="shared" si="2"/>
        <v>38192</v>
      </c>
      <c r="AK212" s="50"/>
    </row>
    <row r="213" spans="35:37" x14ac:dyDescent="0.2">
      <c r="AI213" s="57">
        <v>38192</v>
      </c>
      <c r="AJ213" s="53">
        <f t="shared" si="2"/>
        <v>38193</v>
      </c>
      <c r="AK213" s="50"/>
    </row>
    <row r="214" spans="35:37" x14ac:dyDescent="0.2">
      <c r="AI214" s="57">
        <v>38193</v>
      </c>
      <c r="AJ214" s="53">
        <f t="shared" si="2"/>
        <v>38194</v>
      </c>
      <c r="AK214" s="50"/>
    </row>
    <row r="215" spans="35:37" x14ac:dyDescent="0.2">
      <c r="AI215" s="57">
        <v>38194</v>
      </c>
      <c r="AJ215" s="53">
        <f t="shared" si="2"/>
        <v>38195</v>
      </c>
      <c r="AK215" s="50"/>
    </row>
    <row r="216" spans="35:37" x14ac:dyDescent="0.2">
      <c r="AI216" s="57">
        <v>38195</v>
      </c>
      <c r="AJ216" s="53">
        <f t="shared" si="2"/>
        <v>38196</v>
      </c>
      <c r="AK216" s="50"/>
    </row>
    <row r="217" spans="35:37" x14ac:dyDescent="0.2">
      <c r="AI217" s="57">
        <v>38196</v>
      </c>
      <c r="AJ217" s="53">
        <f t="shared" si="2"/>
        <v>38197</v>
      </c>
      <c r="AK217" s="50"/>
    </row>
    <row r="218" spans="35:37" x14ac:dyDescent="0.2">
      <c r="AI218" s="57">
        <v>38197</v>
      </c>
      <c r="AJ218" s="53">
        <f t="shared" si="2"/>
        <v>38198</v>
      </c>
      <c r="AK218" s="50"/>
    </row>
    <row r="219" spans="35:37" x14ac:dyDescent="0.2">
      <c r="AI219" s="57">
        <v>38198</v>
      </c>
      <c r="AJ219" s="53">
        <f t="shared" si="2"/>
        <v>38199</v>
      </c>
      <c r="AK219" s="50"/>
    </row>
    <row r="220" spans="35:37" x14ac:dyDescent="0.2">
      <c r="AI220" s="57">
        <v>38199</v>
      </c>
      <c r="AJ220" s="53">
        <f t="shared" si="2"/>
        <v>38200</v>
      </c>
      <c r="AK220" s="50"/>
    </row>
    <row r="221" spans="35:37" x14ac:dyDescent="0.2">
      <c r="AI221" s="57">
        <v>38200</v>
      </c>
      <c r="AJ221" s="53">
        <f t="shared" si="2"/>
        <v>38201</v>
      </c>
      <c r="AK221" s="50"/>
    </row>
    <row r="222" spans="35:37" x14ac:dyDescent="0.2">
      <c r="AI222" s="57">
        <v>38201</v>
      </c>
      <c r="AJ222" s="53">
        <f t="shared" si="2"/>
        <v>38202</v>
      </c>
      <c r="AK222" s="50"/>
    </row>
    <row r="223" spans="35:37" x14ac:dyDescent="0.2">
      <c r="AI223" s="57">
        <v>38202</v>
      </c>
      <c r="AJ223" s="53">
        <f t="shared" si="2"/>
        <v>38203</v>
      </c>
      <c r="AK223" s="50"/>
    </row>
    <row r="224" spans="35:37" x14ac:dyDescent="0.2">
      <c r="AI224" s="57">
        <v>38203</v>
      </c>
      <c r="AJ224" s="53">
        <f t="shared" si="2"/>
        <v>38204</v>
      </c>
      <c r="AK224" s="50"/>
    </row>
    <row r="225" spans="35:37" x14ac:dyDescent="0.2">
      <c r="AI225" s="57">
        <v>38204</v>
      </c>
      <c r="AJ225" s="53">
        <f t="shared" si="2"/>
        <v>38205</v>
      </c>
      <c r="AK225" s="50"/>
    </row>
    <row r="226" spans="35:37" x14ac:dyDescent="0.2">
      <c r="AI226" s="57">
        <v>38205</v>
      </c>
      <c r="AJ226" s="53">
        <f t="shared" si="2"/>
        <v>38206</v>
      </c>
      <c r="AK226" s="50"/>
    </row>
    <row r="227" spans="35:37" x14ac:dyDescent="0.2">
      <c r="AI227" s="57">
        <v>38206</v>
      </c>
      <c r="AJ227" s="53">
        <f t="shared" si="2"/>
        <v>38207</v>
      </c>
      <c r="AK227" s="50"/>
    </row>
    <row r="228" spans="35:37" x14ac:dyDescent="0.2">
      <c r="AI228" s="57">
        <v>38207</v>
      </c>
      <c r="AJ228" s="53">
        <f t="shared" si="2"/>
        <v>38208</v>
      </c>
      <c r="AK228" s="50"/>
    </row>
    <row r="229" spans="35:37" x14ac:dyDescent="0.2">
      <c r="AI229" s="57">
        <v>38208</v>
      </c>
      <c r="AJ229" s="53">
        <f t="shared" si="2"/>
        <v>38209</v>
      </c>
      <c r="AK229" s="50"/>
    </row>
    <row r="230" spans="35:37" x14ac:dyDescent="0.2">
      <c r="AI230" s="57">
        <v>38209</v>
      </c>
      <c r="AJ230" s="53">
        <f t="shared" si="2"/>
        <v>38210</v>
      </c>
      <c r="AK230" s="50"/>
    </row>
    <row r="231" spans="35:37" x14ac:dyDescent="0.2">
      <c r="AI231" s="57">
        <v>38210</v>
      </c>
      <c r="AJ231" s="53">
        <f t="shared" si="2"/>
        <v>38211</v>
      </c>
      <c r="AK231" s="50"/>
    </row>
    <row r="232" spans="35:37" x14ac:dyDescent="0.2">
      <c r="AI232" s="57">
        <v>38211</v>
      </c>
      <c r="AJ232" s="53">
        <f t="shared" si="2"/>
        <v>38212</v>
      </c>
      <c r="AK232" s="50"/>
    </row>
    <row r="233" spans="35:37" x14ac:dyDescent="0.2">
      <c r="AI233" s="57">
        <v>38212</v>
      </c>
      <c r="AJ233" s="53">
        <f t="shared" si="2"/>
        <v>38213</v>
      </c>
      <c r="AK233" s="50"/>
    </row>
    <row r="234" spans="35:37" x14ac:dyDescent="0.2">
      <c r="AI234" s="57">
        <v>38213</v>
      </c>
      <c r="AJ234" s="53">
        <f t="shared" si="2"/>
        <v>38214</v>
      </c>
      <c r="AK234" s="50"/>
    </row>
    <row r="235" spans="35:37" x14ac:dyDescent="0.2">
      <c r="AI235" s="57">
        <v>38214</v>
      </c>
      <c r="AJ235" s="53">
        <f t="shared" si="2"/>
        <v>38215</v>
      </c>
      <c r="AK235" s="50"/>
    </row>
    <row r="236" spans="35:37" x14ac:dyDescent="0.2">
      <c r="AI236" s="57">
        <v>38215</v>
      </c>
      <c r="AJ236" s="53">
        <f t="shared" si="2"/>
        <v>38216</v>
      </c>
      <c r="AK236" s="50"/>
    </row>
    <row r="237" spans="35:37" x14ac:dyDescent="0.2">
      <c r="AI237" s="57">
        <v>38216</v>
      </c>
      <c r="AJ237" s="53">
        <f t="shared" si="2"/>
        <v>38217</v>
      </c>
      <c r="AK237" s="50"/>
    </row>
    <row r="238" spans="35:37" x14ac:dyDescent="0.2">
      <c r="AI238" s="57">
        <v>38217</v>
      </c>
      <c r="AJ238" s="53">
        <f t="shared" si="2"/>
        <v>38218</v>
      </c>
      <c r="AK238" s="50"/>
    </row>
    <row r="239" spans="35:37" x14ac:dyDescent="0.2">
      <c r="AI239" s="57">
        <v>38218</v>
      </c>
      <c r="AJ239" s="53">
        <f t="shared" si="2"/>
        <v>38219</v>
      </c>
      <c r="AK239" s="50"/>
    </row>
    <row r="240" spans="35:37" x14ac:dyDescent="0.2">
      <c r="AI240" s="57">
        <v>38219</v>
      </c>
      <c r="AJ240" s="53">
        <f t="shared" si="2"/>
        <v>38220</v>
      </c>
      <c r="AK240" s="50"/>
    </row>
    <row r="241" spans="35:37" x14ac:dyDescent="0.2">
      <c r="AI241" s="57">
        <v>38220</v>
      </c>
      <c r="AJ241" s="53">
        <f t="shared" si="2"/>
        <v>38221</v>
      </c>
      <c r="AK241" s="50"/>
    </row>
    <row r="242" spans="35:37" x14ac:dyDescent="0.2">
      <c r="AI242" s="57">
        <v>38221</v>
      </c>
      <c r="AJ242" s="53">
        <f t="shared" si="2"/>
        <v>38222</v>
      </c>
      <c r="AK242" s="50"/>
    </row>
    <row r="243" spans="35:37" x14ac:dyDescent="0.2">
      <c r="AI243" s="57">
        <v>38222</v>
      </c>
      <c r="AJ243" s="53">
        <f t="shared" si="2"/>
        <v>38223</v>
      </c>
      <c r="AK243" s="50"/>
    </row>
    <row r="244" spans="35:37" x14ac:dyDescent="0.2">
      <c r="AI244" s="57">
        <v>38223</v>
      </c>
      <c r="AJ244" s="53">
        <f t="shared" si="2"/>
        <v>38224</v>
      </c>
      <c r="AK244" s="50"/>
    </row>
    <row r="245" spans="35:37" x14ac:dyDescent="0.2">
      <c r="AI245" s="57">
        <v>38224</v>
      </c>
      <c r="AJ245" s="53">
        <f t="shared" si="2"/>
        <v>38225</v>
      </c>
      <c r="AK245" s="50"/>
    </row>
    <row r="246" spans="35:37" x14ac:dyDescent="0.2">
      <c r="AI246" s="57">
        <v>38225</v>
      </c>
      <c r="AJ246" s="53">
        <f t="shared" si="2"/>
        <v>38226</v>
      </c>
      <c r="AK246" s="50"/>
    </row>
    <row r="247" spans="35:37" x14ac:dyDescent="0.2">
      <c r="AI247" s="57">
        <v>38226</v>
      </c>
      <c r="AJ247" s="53">
        <f t="shared" si="2"/>
        <v>38227</v>
      </c>
      <c r="AK247" s="50"/>
    </row>
    <row r="248" spans="35:37" x14ac:dyDescent="0.2">
      <c r="AI248" s="57">
        <v>38227</v>
      </c>
      <c r="AJ248" s="53">
        <f t="shared" si="2"/>
        <v>38228</v>
      </c>
      <c r="AK248" s="50"/>
    </row>
    <row r="249" spans="35:37" x14ac:dyDescent="0.2">
      <c r="AI249" s="57">
        <v>38228</v>
      </c>
      <c r="AJ249" s="53">
        <f t="shared" si="2"/>
        <v>38229</v>
      </c>
      <c r="AK249" s="50"/>
    </row>
    <row r="250" spans="35:37" x14ac:dyDescent="0.2">
      <c r="AI250" s="57">
        <v>38229</v>
      </c>
      <c r="AJ250" s="53">
        <f t="shared" si="2"/>
        <v>38230</v>
      </c>
      <c r="AK250" s="50"/>
    </row>
    <row r="251" spans="35:37" x14ac:dyDescent="0.2">
      <c r="AI251" s="57">
        <v>38230</v>
      </c>
      <c r="AJ251" s="53">
        <f t="shared" si="2"/>
        <v>38231</v>
      </c>
      <c r="AK251" s="50"/>
    </row>
    <row r="252" spans="35:37" x14ac:dyDescent="0.2">
      <c r="AI252" s="57">
        <v>38231</v>
      </c>
      <c r="AJ252" s="53">
        <f t="shared" si="2"/>
        <v>38232</v>
      </c>
      <c r="AK252" s="50"/>
    </row>
    <row r="253" spans="35:37" x14ac:dyDescent="0.2">
      <c r="AI253" s="57">
        <v>38232</v>
      </c>
      <c r="AJ253" s="53">
        <f t="shared" si="2"/>
        <v>38233</v>
      </c>
      <c r="AK253" s="50"/>
    </row>
    <row r="254" spans="35:37" x14ac:dyDescent="0.2">
      <c r="AI254" s="57">
        <v>38233</v>
      </c>
      <c r="AJ254" s="53">
        <f t="shared" si="2"/>
        <v>38234</v>
      </c>
      <c r="AK254" s="50"/>
    </row>
    <row r="255" spans="35:37" x14ac:dyDescent="0.2">
      <c r="AI255" s="57">
        <v>38234</v>
      </c>
      <c r="AJ255" s="53">
        <f t="shared" si="2"/>
        <v>38235</v>
      </c>
      <c r="AK255" s="50"/>
    </row>
    <row r="256" spans="35:37" x14ac:dyDescent="0.2">
      <c r="AI256" s="57">
        <v>38235</v>
      </c>
      <c r="AJ256" s="53">
        <f t="shared" si="2"/>
        <v>38236</v>
      </c>
      <c r="AK256" s="50"/>
    </row>
    <row r="257" spans="35:37" x14ac:dyDescent="0.2">
      <c r="AI257" s="57">
        <v>38236</v>
      </c>
      <c r="AJ257" s="53">
        <f t="shared" si="2"/>
        <v>38237</v>
      </c>
      <c r="AK257" s="50"/>
    </row>
    <row r="258" spans="35:37" x14ac:dyDescent="0.2">
      <c r="AI258" s="57">
        <v>38237</v>
      </c>
      <c r="AJ258" s="53">
        <f t="shared" si="2"/>
        <v>38238</v>
      </c>
      <c r="AK258" s="50"/>
    </row>
    <row r="259" spans="35:37" x14ac:dyDescent="0.2">
      <c r="AI259" s="57">
        <v>38238</v>
      </c>
      <c r="AJ259" s="53">
        <f t="shared" ref="AJ259:AJ322" si="3">IF(MOD(Jahr,4)=0,AJ258+1,AI260)</f>
        <v>38239</v>
      </c>
      <c r="AK259" s="50"/>
    </row>
    <row r="260" spans="35:37" x14ac:dyDescent="0.2">
      <c r="AI260" s="57">
        <v>38239</v>
      </c>
      <c r="AJ260" s="53">
        <f t="shared" si="3"/>
        <v>38240</v>
      </c>
      <c r="AK260" s="50"/>
    </row>
    <row r="261" spans="35:37" x14ac:dyDescent="0.2">
      <c r="AI261" s="57">
        <v>38240</v>
      </c>
      <c r="AJ261" s="53">
        <f t="shared" si="3"/>
        <v>38241</v>
      </c>
      <c r="AK261" s="50"/>
    </row>
    <row r="262" spans="35:37" x14ac:dyDescent="0.2">
      <c r="AI262" s="57">
        <v>38241</v>
      </c>
      <c r="AJ262" s="53">
        <f t="shared" si="3"/>
        <v>38242</v>
      </c>
      <c r="AK262" s="50"/>
    </row>
    <row r="263" spans="35:37" x14ac:dyDescent="0.2">
      <c r="AI263" s="57">
        <v>38242</v>
      </c>
      <c r="AJ263" s="53">
        <f t="shared" si="3"/>
        <v>38243</v>
      </c>
      <c r="AK263" s="50"/>
    </row>
    <row r="264" spans="35:37" x14ac:dyDescent="0.2">
      <c r="AI264" s="57">
        <v>38243</v>
      </c>
      <c r="AJ264" s="53">
        <f t="shared" si="3"/>
        <v>38244</v>
      </c>
      <c r="AK264" s="50"/>
    </row>
    <row r="265" spans="35:37" x14ac:dyDescent="0.2">
      <c r="AI265" s="57">
        <v>38244</v>
      </c>
      <c r="AJ265" s="53">
        <f t="shared" si="3"/>
        <v>38245</v>
      </c>
      <c r="AK265" s="50"/>
    </row>
    <row r="266" spans="35:37" x14ac:dyDescent="0.2">
      <c r="AI266" s="57">
        <v>38245</v>
      </c>
      <c r="AJ266" s="53">
        <f t="shared" si="3"/>
        <v>38246</v>
      </c>
      <c r="AK266" s="50"/>
    </row>
    <row r="267" spans="35:37" x14ac:dyDescent="0.2">
      <c r="AI267" s="57">
        <v>38246</v>
      </c>
      <c r="AJ267" s="53">
        <f t="shared" si="3"/>
        <v>38247</v>
      </c>
      <c r="AK267" s="50"/>
    </row>
    <row r="268" spans="35:37" x14ac:dyDescent="0.2">
      <c r="AI268" s="57">
        <v>38247</v>
      </c>
      <c r="AJ268" s="53">
        <f t="shared" si="3"/>
        <v>38248</v>
      </c>
      <c r="AK268" s="50"/>
    </row>
    <row r="269" spans="35:37" x14ac:dyDescent="0.2">
      <c r="AI269" s="57">
        <v>38248</v>
      </c>
      <c r="AJ269" s="53">
        <f t="shared" si="3"/>
        <v>38249</v>
      </c>
      <c r="AK269" s="50"/>
    </row>
    <row r="270" spans="35:37" x14ac:dyDescent="0.2">
      <c r="AI270" s="57">
        <v>38249</v>
      </c>
      <c r="AJ270" s="53">
        <f t="shared" si="3"/>
        <v>38250</v>
      </c>
      <c r="AK270" s="50"/>
    </row>
    <row r="271" spans="35:37" x14ac:dyDescent="0.2">
      <c r="AI271" s="57">
        <v>38250</v>
      </c>
      <c r="AJ271" s="53">
        <f t="shared" si="3"/>
        <v>38251</v>
      </c>
      <c r="AK271" s="50"/>
    </row>
    <row r="272" spans="35:37" x14ac:dyDescent="0.2">
      <c r="AI272" s="57">
        <v>38251</v>
      </c>
      <c r="AJ272" s="53">
        <f t="shared" si="3"/>
        <v>38252</v>
      </c>
      <c r="AK272" s="50"/>
    </row>
    <row r="273" spans="35:37" x14ac:dyDescent="0.2">
      <c r="AI273" s="57">
        <v>38252</v>
      </c>
      <c r="AJ273" s="53">
        <f t="shared" si="3"/>
        <v>38253</v>
      </c>
      <c r="AK273" s="50"/>
    </row>
    <row r="274" spans="35:37" x14ac:dyDescent="0.2">
      <c r="AI274" s="57">
        <v>38253</v>
      </c>
      <c r="AJ274" s="53">
        <f t="shared" si="3"/>
        <v>38254</v>
      </c>
      <c r="AK274" s="50"/>
    </row>
    <row r="275" spans="35:37" x14ac:dyDescent="0.2">
      <c r="AI275" s="57">
        <v>38254</v>
      </c>
      <c r="AJ275" s="53">
        <f t="shared" si="3"/>
        <v>38255</v>
      </c>
      <c r="AK275" s="50"/>
    </row>
    <row r="276" spans="35:37" x14ac:dyDescent="0.2">
      <c r="AI276" s="57">
        <v>38255</v>
      </c>
      <c r="AJ276" s="53">
        <f t="shared" si="3"/>
        <v>38256</v>
      </c>
      <c r="AK276" s="50"/>
    </row>
    <row r="277" spans="35:37" x14ac:dyDescent="0.2">
      <c r="AI277" s="57">
        <v>38256</v>
      </c>
      <c r="AJ277" s="53">
        <f t="shared" si="3"/>
        <v>38257</v>
      </c>
      <c r="AK277" s="50"/>
    </row>
    <row r="278" spans="35:37" x14ac:dyDescent="0.2">
      <c r="AI278" s="57">
        <v>38257</v>
      </c>
      <c r="AJ278" s="53">
        <f t="shared" si="3"/>
        <v>38258</v>
      </c>
      <c r="AK278" s="50"/>
    </row>
    <row r="279" spans="35:37" x14ac:dyDescent="0.2">
      <c r="AI279" s="57">
        <v>38258</v>
      </c>
      <c r="AJ279" s="53">
        <f t="shared" si="3"/>
        <v>38259</v>
      </c>
      <c r="AK279" s="50"/>
    </row>
    <row r="280" spans="35:37" x14ac:dyDescent="0.2">
      <c r="AI280" s="57">
        <v>38259</v>
      </c>
      <c r="AJ280" s="53">
        <f t="shared" si="3"/>
        <v>38260</v>
      </c>
      <c r="AK280" s="50"/>
    </row>
    <row r="281" spans="35:37" x14ac:dyDescent="0.2">
      <c r="AI281" s="57">
        <v>38260</v>
      </c>
      <c r="AJ281" s="53">
        <f t="shared" si="3"/>
        <v>38261</v>
      </c>
      <c r="AK281" s="50"/>
    </row>
    <row r="282" spans="35:37" x14ac:dyDescent="0.2">
      <c r="AI282" s="57">
        <v>38261</v>
      </c>
      <c r="AJ282" s="53">
        <f t="shared" si="3"/>
        <v>38262</v>
      </c>
      <c r="AK282" s="50"/>
    </row>
    <row r="283" spans="35:37" x14ac:dyDescent="0.2">
      <c r="AI283" s="57">
        <v>38262</v>
      </c>
      <c r="AJ283" s="53">
        <f t="shared" si="3"/>
        <v>38263</v>
      </c>
      <c r="AK283" s="50"/>
    </row>
    <row r="284" spans="35:37" x14ac:dyDescent="0.2">
      <c r="AI284" s="57">
        <v>38263</v>
      </c>
      <c r="AJ284" s="53">
        <f t="shared" si="3"/>
        <v>38264</v>
      </c>
      <c r="AK284" s="50"/>
    </row>
    <row r="285" spans="35:37" x14ac:dyDescent="0.2">
      <c r="AI285" s="57">
        <v>38264</v>
      </c>
      <c r="AJ285" s="53">
        <f t="shared" si="3"/>
        <v>38265</v>
      </c>
      <c r="AK285" s="50"/>
    </row>
    <row r="286" spans="35:37" x14ac:dyDescent="0.2">
      <c r="AI286" s="57">
        <v>38265</v>
      </c>
      <c r="AJ286" s="53">
        <f t="shared" si="3"/>
        <v>38266</v>
      </c>
      <c r="AK286" s="50"/>
    </row>
    <row r="287" spans="35:37" x14ac:dyDescent="0.2">
      <c r="AI287" s="57">
        <v>38266</v>
      </c>
      <c r="AJ287" s="53">
        <f t="shared" si="3"/>
        <v>38267</v>
      </c>
      <c r="AK287" s="50"/>
    </row>
    <row r="288" spans="35:37" x14ac:dyDescent="0.2">
      <c r="AI288" s="57">
        <v>38267</v>
      </c>
      <c r="AJ288" s="53">
        <f t="shared" si="3"/>
        <v>38268</v>
      </c>
      <c r="AK288" s="50"/>
    </row>
    <row r="289" spans="35:37" x14ac:dyDescent="0.2">
      <c r="AI289" s="57">
        <v>38268</v>
      </c>
      <c r="AJ289" s="53">
        <f t="shared" si="3"/>
        <v>38269</v>
      </c>
      <c r="AK289" s="50"/>
    </row>
    <row r="290" spans="35:37" x14ac:dyDescent="0.2">
      <c r="AI290" s="57">
        <v>38269</v>
      </c>
      <c r="AJ290" s="53">
        <f t="shared" si="3"/>
        <v>38270</v>
      </c>
      <c r="AK290" s="50"/>
    </row>
    <row r="291" spans="35:37" x14ac:dyDescent="0.2">
      <c r="AI291" s="57">
        <v>38270</v>
      </c>
      <c r="AJ291" s="53">
        <f t="shared" si="3"/>
        <v>38271</v>
      </c>
      <c r="AK291" s="50"/>
    </row>
    <row r="292" spans="35:37" x14ac:dyDescent="0.2">
      <c r="AI292" s="57">
        <v>38271</v>
      </c>
      <c r="AJ292" s="53">
        <f t="shared" si="3"/>
        <v>38272</v>
      </c>
      <c r="AK292" s="50"/>
    </row>
    <row r="293" spans="35:37" x14ac:dyDescent="0.2">
      <c r="AI293" s="57">
        <v>38272</v>
      </c>
      <c r="AJ293" s="53">
        <f t="shared" si="3"/>
        <v>38273</v>
      </c>
      <c r="AK293" s="50"/>
    </row>
    <row r="294" spans="35:37" x14ac:dyDescent="0.2">
      <c r="AI294" s="57">
        <v>38273</v>
      </c>
      <c r="AJ294" s="53">
        <f t="shared" si="3"/>
        <v>38274</v>
      </c>
      <c r="AK294" s="50"/>
    </row>
    <row r="295" spans="35:37" x14ac:dyDescent="0.2">
      <c r="AI295" s="57">
        <v>38274</v>
      </c>
      <c r="AJ295" s="53">
        <f t="shared" si="3"/>
        <v>38275</v>
      </c>
      <c r="AK295" s="50"/>
    </row>
    <row r="296" spans="35:37" x14ac:dyDescent="0.2">
      <c r="AI296" s="57">
        <v>38275</v>
      </c>
      <c r="AJ296" s="53">
        <f t="shared" si="3"/>
        <v>38276</v>
      </c>
      <c r="AK296" s="50"/>
    </row>
    <row r="297" spans="35:37" x14ac:dyDescent="0.2">
      <c r="AI297" s="57">
        <v>38276</v>
      </c>
      <c r="AJ297" s="53">
        <f t="shared" si="3"/>
        <v>38277</v>
      </c>
      <c r="AK297" s="50"/>
    </row>
    <row r="298" spans="35:37" x14ac:dyDescent="0.2">
      <c r="AI298" s="57">
        <v>38277</v>
      </c>
      <c r="AJ298" s="53">
        <f t="shared" si="3"/>
        <v>38278</v>
      </c>
      <c r="AK298" s="50"/>
    </row>
    <row r="299" spans="35:37" x14ac:dyDescent="0.2">
      <c r="AI299" s="57">
        <v>38278</v>
      </c>
      <c r="AJ299" s="53">
        <f t="shared" si="3"/>
        <v>38279</v>
      </c>
      <c r="AK299" s="50"/>
    </row>
    <row r="300" spans="35:37" x14ac:dyDescent="0.2">
      <c r="AI300" s="57">
        <v>38279</v>
      </c>
      <c r="AJ300" s="53">
        <f t="shared" si="3"/>
        <v>38280</v>
      </c>
      <c r="AK300" s="50"/>
    </row>
    <row r="301" spans="35:37" x14ac:dyDescent="0.2">
      <c r="AI301" s="57">
        <v>38280</v>
      </c>
      <c r="AJ301" s="53">
        <f t="shared" si="3"/>
        <v>38281</v>
      </c>
      <c r="AK301" s="50"/>
    </row>
    <row r="302" spans="35:37" x14ac:dyDescent="0.2">
      <c r="AI302" s="57">
        <v>38281</v>
      </c>
      <c r="AJ302" s="53">
        <f t="shared" si="3"/>
        <v>38282</v>
      </c>
      <c r="AK302" s="50"/>
    </row>
    <row r="303" spans="35:37" x14ac:dyDescent="0.2">
      <c r="AI303" s="57">
        <v>38282</v>
      </c>
      <c r="AJ303" s="53">
        <f t="shared" si="3"/>
        <v>38283</v>
      </c>
      <c r="AK303" s="50"/>
    </row>
    <row r="304" spans="35:37" x14ac:dyDescent="0.2">
      <c r="AI304" s="57">
        <v>38283</v>
      </c>
      <c r="AJ304" s="53">
        <f t="shared" si="3"/>
        <v>38284</v>
      </c>
      <c r="AK304" s="50"/>
    </row>
    <row r="305" spans="35:37" x14ac:dyDescent="0.2">
      <c r="AI305" s="57">
        <v>38284</v>
      </c>
      <c r="AJ305" s="53">
        <f t="shared" si="3"/>
        <v>38285</v>
      </c>
      <c r="AK305" s="50"/>
    </row>
    <row r="306" spans="35:37" x14ac:dyDescent="0.2">
      <c r="AI306" s="57">
        <v>38285</v>
      </c>
      <c r="AJ306" s="53">
        <f t="shared" si="3"/>
        <v>38286</v>
      </c>
      <c r="AK306" s="50"/>
    </row>
    <row r="307" spans="35:37" x14ac:dyDescent="0.2">
      <c r="AI307" s="57">
        <v>38286</v>
      </c>
      <c r="AJ307" s="53">
        <f t="shared" si="3"/>
        <v>38287</v>
      </c>
      <c r="AK307" s="50"/>
    </row>
    <row r="308" spans="35:37" x14ac:dyDescent="0.2">
      <c r="AI308" s="57">
        <v>38287</v>
      </c>
      <c r="AJ308" s="53">
        <f t="shared" si="3"/>
        <v>38288</v>
      </c>
      <c r="AK308" s="50"/>
    </row>
    <row r="309" spans="35:37" x14ac:dyDescent="0.2">
      <c r="AI309" s="57">
        <v>38288</v>
      </c>
      <c r="AJ309" s="53">
        <f t="shared" si="3"/>
        <v>38289</v>
      </c>
      <c r="AK309" s="50"/>
    </row>
    <row r="310" spans="35:37" x14ac:dyDescent="0.2">
      <c r="AI310" s="57">
        <v>38289</v>
      </c>
      <c r="AJ310" s="53">
        <f t="shared" si="3"/>
        <v>38290</v>
      </c>
      <c r="AK310" s="50"/>
    </row>
    <row r="311" spans="35:37" x14ac:dyDescent="0.2">
      <c r="AI311" s="57">
        <v>38290</v>
      </c>
      <c r="AJ311" s="53">
        <f t="shared" si="3"/>
        <v>38291</v>
      </c>
      <c r="AK311" s="50"/>
    </row>
    <row r="312" spans="35:37" x14ac:dyDescent="0.2">
      <c r="AI312" s="57">
        <v>38291</v>
      </c>
      <c r="AJ312" s="53">
        <f t="shared" si="3"/>
        <v>38292</v>
      </c>
      <c r="AK312" s="50"/>
    </row>
    <row r="313" spans="35:37" x14ac:dyDescent="0.2">
      <c r="AI313" s="57">
        <v>38292</v>
      </c>
      <c r="AJ313" s="53">
        <f t="shared" si="3"/>
        <v>38293</v>
      </c>
      <c r="AK313" s="50"/>
    </row>
    <row r="314" spans="35:37" x14ac:dyDescent="0.2">
      <c r="AI314" s="57">
        <v>38293</v>
      </c>
      <c r="AJ314" s="53">
        <f t="shared" si="3"/>
        <v>38294</v>
      </c>
      <c r="AK314" s="50"/>
    </row>
    <row r="315" spans="35:37" x14ac:dyDescent="0.2">
      <c r="AI315" s="57">
        <v>38294</v>
      </c>
      <c r="AJ315" s="53">
        <f t="shared" si="3"/>
        <v>38295</v>
      </c>
      <c r="AK315" s="50"/>
    </row>
    <row r="316" spans="35:37" x14ac:dyDescent="0.2">
      <c r="AI316" s="57">
        <v>38295</v>
      </c>
      <c r="AJ316" s="53">
        <f t="shared" si="3"/>
        <v>38296</v>
      </c>
      <c r="AK316" s="50"/>
    </row>
    <row r="317" spans="35:37" x14ac:dyDescent="0.2">
      <c r="AI317" s="57">
        <v>38296</v>
      </c>
      <c r="AJ317" s="53">
        <f t="shared" si="3"/>
        <v>38297</v>
      </c>
      <c r="AK317" s="50"/>
    </row>
    <row r="318" spans="35:37" x14ac:dyDescent="0.2">
      <c r="AI318" s="57">
        <v>38297</v>
      </c>
      <c r="AJ318" s="53">
        <f t="shared" si="3"/>
        <v>38298</v>
      </c>
      <c r="AK318" s="50"/>
    </row>
    <row r="319" spans="35:37" x14ac:dyDescent="0.2">
      <c r="AI319" s="57">
        <v>38298</v>
      </c>
      <c r="AJ319" s="53">
        <f t="shared" si="3"/>
        <v>38299</v>
      </c>
      <c r="AK319" s="50"/>
    </row>
    <row r="320" spans="35:37" x14ac:dyDescent="0.2">
      <c r="AI320" s="57">
        <v>38299</v>
      </c>
      <c r="AJ320" s="53">
        <f t="shared" si="3"/>
        <v>38300</v>
      </c>
      <c r="AK320" s="50"/>
    </row>
    <row r="321" spans="35:37" x14ac:dyDescent="0.2">
      <c r="AI321" s="57">
        <v>38300</v>
      </c>
      <c r="AJ321" s="53">
        <f t="shared" si="3"/>
        <v>38301</v>
      </c>
      <c r="AK321" s="50"/>
    </row>
    <row r="322" spans="35:37" x14ac:dyDescent="0.2">
      <c r="AI322" s="57">
        <v>38301</v>
      </c>
      <c r="AJ322" s="53">
        <f t="shared" si="3"/>
        <v>38302</v>
      </c>
      <c r="AK322" s="50"/>
    </row>
    <row r="323" spans="35:37" x14ac:dyDescent="0.2">
      <c r="AI323" s="57">
        <v>38302</v>
      </c>
      <c r="AJ323" s="53">
        <f t="shared" ref="AJ323:AJ373" si="4">IF(MOD(Jahr,4)=0,AJ322+1,AI324)</f>
        <v>38303</v>
      </c>
      <c r="AK323" s="50"/>
    </row>
    <row r="324" spans="35:37" x14ac:dyDescent="0.2">
      <c r="AI324" s="57">
        <v>38303</v>
      </c>
      <c r="AJ324" s="53">
        <f t="shared" si="4"/>
        <v>38304</v>
      </c>
      <c r="AK324" s="50"/>
    </row>
    <row r="325" spans="35:37" x14ac:dyDescent="0.2">
      <c r="AI325" s="57">
        <v>38304</v>
      </c>
      <c r="AJ325" s="53">
        <f t="shared" si="4"/>
        <v>38305</v>
      </c>
      <c r="AK325" s="50"/>
    </row>
    <row r="326" spans="35:37" x14ac:dyDescent="0.2">
      <c r="AI326" s="57">
        <v>38305</v>
      </c>
      <c r="AJ326" s="53">
        <f t="shared" si="4"/>
        <v>38306</v>
      </c>
      <c r="AK326" s="50"/>
    </row>
    <row r="327" spans="35:37" x14ac:dyDescent="0.2">
      <c r="AI327" s="57">
        <v>38306</v>
      </c>
      <c r="AJ327" s="53">
        <f t="shared" si="4"/>
        <v>38307</v>
      </c>
      <c r="AK327" s="50"/>
    </row>
    <row r="328" spans="35:37" x14ac:dyDescent="0.2">
      <c r="AI328" s="57">
        <v>38307</v>
      </c>
      <c r="AJ328" s="53">
        <f t="shared" si="4"/>
        <v>38308</v>
      </c>
      <c r="AK328" s="50"/>
    </row>
    <row r="329" spans="35:37" x14ac:dyDescent="0.2">
      <c r="AI329" s="57">
        <v>38308</v>
      </c>
      <c r="AJ329" s="53">
        <f t="shared" si="4"/>
        <v>38309</v>
      </c>
      <c r="AK329" s="50"/>
    </row>
    <row r="330" spans="35:37" x14ac:dyDescent="0.2">
      <c r="AI330" s="57">
        <v>38309</v>
      </c>
      <c r="AJ330" s="53">
        <f t="shared" si="4"/>
        <v>38310</v>
      </c>
      <c r="AK330" s="50"/>
    </row>
    <row r="331" spans="35:37" x14ac:dyDescent="0.2">
      <c r="AI331" s="57">
        <v>38310</v>
      </c>
      <c r="AJ331" s="53">
        <f t="shared" si="4"/>
        <v>38311</v>
      </c>
      <c r="AK331" s="50"/>
    </row>
    <row r="332" spans="35:37" x14ac:dyDescent="0.2">
      <c r="AI332" s="57">
        <v>38311</v>
      </c>
      <c r="AJ332" s="53">
        <f t="shared" si="4"/>
        <v>38312</v>
      </c>
      <c r="AK332" s="50"/>
    </row>
    <row r="333" spans="35:37" x14ac:dyDescent="0.2">
      <c r="AI333" s="57">
        <v>38312</v>
      </c>
      <c r="AJ333" s="53">
        <f t="shared" si="4"/>
        <v>38313</v>
      </c>
      <c r="AK333" s="50"/>
    </row>
    <row r="334" spans="35:37" x14ac:dyDescent="0.2">
      <c r="AI334" s="57">
        <v>38313</v>
      </c>
      <c r="AJ334" s="53">
        <f t="shared" si="4"/>
        <v>38314</v>
      </c>
      <c r="AK334" s="50"/>
    </row>
    <row r="335" spans="35:37" x14ac:dyDescent="0.2">
      <c r="AI335" s="57">
        <v>38314</v>
      </c>
      <c r="AJ335" s="53">
        <f t="shared" si="4"/>
        <v>38315</v>
      </c>
      <c r="AK335" s="50"/>
    </row>
    <row r="336" spans="35:37" x14ac:dyDescent="0.2">
      <c r="AI336" s="57">
        <v>38315</v>
      </c>
      <c r="AJ336" s="53">
        <f t="shared" si="4"/>
        <v>38316</v>
      </c>
      <c r="AK336" s="50"/>
    </row>
    <row r="337" spans="35:37" x14ac:dyDescent="0.2">
      <c r="AI337" s="57">
        <v>38316</v>
      </c>
      <c r="AJ337" s="53">
        <f t="shared" si="4"/>
        <v>38317</v>
      </c>
      <c r="AK337" s="50"/>
    </row>
    <row r="338" spans="35:37" x14ac:dyDescent="0.2">
      <c r="AI338" s="57">
        <v>38317</v>
      </c>
      <c r="AJ338" s="53">
        <f t="shared" si="4"/>
        <v>38318</v>
      </c>
      <c r="AK338" s="50"/>
    </row>
    <row r="339" spans="35:37" x14ac:dyDescent="0.2">
      <c r="AI339" s="57">
        <v>38318</v>
      </c>
      <c r="AJ339" s="53">
        <f t="shared" si="4"/>
        <v>38319</v>
      </c>
      <c r="AK339" s="50"/>
    </row>
    <row r="340" spans="35:37" x14ac:dyDescent="0.2">
      <c r="AI340" s="57">
        <v>38319</v>
      </c>
      <c r="AJ340" s="53">
        <f t="shared" si="4"/>
        <v>38320</v>
      </c>
      <c r="AK340" s="50"/>
    </row>
    <row r="341" spans="35:37" x14ac:dyDescent="0.2">
      <c r="AI341" s="57">
        <v>38320</v>
      </c>
      <c r="AJ341" s="53">
        <f t="shared" si="4"/>
        <v>38321</v>
      </c>
      <c r="AK341" s="50"/>
    </row>
    <row r="342" spans="35:37" x14ac:dyDescent="0.2">
      <c r="AI342" s="57">
        <v>38321</v>
      </c>
      <c r="AJ342" s="53">
        <f t="shared" si="4"/>
        <v>38322</v>
      </c>
      <c r="AK342" s="50"/>
    </row>
    <row r="343" spans="35:37" x14ac:dyDescent="0.2">
      <c r="AI343" s="57">
        <v>38322</v>
      </c>
      <c r="AJ343" s="53">
        <f t="shared" si="4"/>
        <v>38323</v>
      </c>
      <c r="AK343" s="50"/>
    </row>
    <row r="344" spans="35:37" x14ac:dyDescent="0.2">
      <c r="AI344" s="57">
        <v>38323</v>
      </c>
      <c r="AJ344" s="53">
        <f t="shared" si="4"/>
        <v>38324</v>
      </c>
      <c r="AK344" s="50"/>
    </row>
    <row r="345" spans="35:37" x14ac:dyDescent="0.2">
      <c r="AI345" s="57">
        <v>38324</v>
      </c>
      <c r="AJ345" s="53">
        <f t="shared" si="4"/>
        <v>38325</v>
      </c>
      <c r="AK345" s="50"/>
    </row>
    <row r="346" spans="35:37" x14ac:dyDescent="0.2">
      <c r="AI346" s="57">
        <v>38325</v>
      </c>
      <c r="AJ346" s="53">
        <f t="shared" si="4"/>
        <v>38326</v>
      </c>
      <c r="AK346" s="50"/>
    </row>
    <row r="347" spans="35:37" x14ac:dyDescent="0.2">
      <c r="AI347" s="57">
        <v>38326</v>
      </c>
      <c r="AJ347" s="53">
        <f t="shared" si="4"/>
        <v>38327</v>
      </c>
      <c r="AK347" s="50"/>
    </row>
    <row r="348" spans="35:37" x14ac:dyDescent="0.2">
      <c r="AI348" s="57">
        <v>38327</v>
      </c>
      <c r="AJ348" s="53">
        <f t="shared" si="4"/>
        <v>38328</v>
      </c>
      <c r="AK348" s="50"/>
    </row>
    <row r="349" spans="35:37" x14ac:dyDescent="0.2">
      <c r="AI349" s="57">
        <v>38328</v>
      </c>
      <c r="AJ349" s="53">
        <f t="shared" si="4"/>
        <v>38329</v>
      </c>
      <c r="AK349" s="50"/>
    </row>
    <row r="350" spans="35:37" x14ac:dyDescent="0.2">
      <c r="AI350" s="57">
        <v>38329</v>
      </c>
      <c r="AJ350" s="53">
        <f t="shared" si="4"/>
        <v>38330</v>
      </c>
      <c r="AK350" s="50"/>
    </row>
    <row r="351" spans="35:37" x14ac:dyDescent="0.2">
      <c r="AI351" s="57">
        <v>38330</v>
      </c>
      <c r="AJ351" s="53">
        <f t="shared" si="4"/>
        <v>38331</v>
      </c>
      <c r="AK351" s="50"/>
    </row>
    <row r="352" spans="35:37" x14ac:dyDescent="0.2">
      <c r="AI352" s="57">
        <v>38331</v>
      </c>
      <c r="AJ352" s="53">
        <f t="shared" si="4"/>
        <v>38332</v>
      </c>
      <c r="AK352" s="50"/>
    </row>
    <row r="353" spans="35:37" x14ac:dyDescent="0.2">
      <c r="AI353" s="57">
        <v>38332</v>
      </c>
      <c r="AJ353" s="53">
        <f t="shared" si="4"/>
        <v>38333</v>
      </c>
      <c r="AK353" s="50"/>
    </row>
    <row r="354" spans="35:37" x14ac:dyDescent="0.2">
      <c r="AI354" s="57">
        <v>38333</v>
      </c>
      <c r="AJ354" s="53">
        <f t="shared" si="4"/>
        <v>38334</v>
      </c>
      <c r="AK354" s="50"/>
    </row>
    <row r="355" spans="35:37" x14ac:dyDescent="0.2">
      <c r="AI355" s="57">
        <v>38334</v>
      </c>
      <c r="AJ355" s="53">
        <f t="shared" si="4"/>
        <v>38335</v>
      </c>
      <c r="AK355" s="50"/>
    </row>
    <row r="356" spans="35:37" x14ac:dyDescent="0.2">
      <c r="AI356" s="57">
        <v>38335</v>
      </c>
      <c r="AJ356" s="53">
        <f t="shared" si="4"/>
        <v>38336</v>
      </c>
      <c r="AK356" s="50"/>
    </row>
    <row r="357" spans="35:37" x14ac:dyDescent="0.2">
      <c r="AI357" s="57">
        <v>38336</v>
      </c>
      <c r="AJ357" s="53">
        <f t="shared" si="4"/>
        <v>38337</v>
      </c>
      <c r="AK357" s="50"/>
    </row>
    <row r="358" spans="35:37" x14ac:dyDescent="0.2">
      <c r="AI358" s="57">
        <v>38337</v>
      </c>
      <c r="AJ358" s="53">
        <f t="shared" si="4"/>
        <v>38338</v>
      </c>
      <c r="AK358" s="50"/>
    </row>
    <row r="359" spans="35:37" x14ac:dyDescent="0.2">
      <c r="AI359" s="57">
        <v>38338</v>
      </c>
      <c r="AJ359" s="53">
        <f t="shared" si="4"/>
        <v>38339</v>
      </c>
      <c r="AK359" s="50"/>
    </row>
    <row r="360" spans="35:37" x14ac:dyDescent="0.2">
      <c r="AI360" s="57">
        <v>38339</v>
      </c>
      <c r="AJ360" s="53">
        <f t="shared" si="4"/>
        <v>38340</v>
      </c>
      <c r="AK360" s="50"/>
    </row>
    <row r="361" spans="35:37" x14ac:dyDescent="0.2">
      <c r="AI361" s="57">
        <v>38340</v>
      </c>
      <c r="AJ361" s="53">
        <f t="shared" si="4"/>
        <v>38341</v>
      </c>
      <c r="AK361" s="50"/>
    </row>
    <row r="362" spans="35:37" x14ac:dyDescent="0.2">
      <c r="AI362" s="57">
        <v>38341</v>
      </c>
      <c r="AJ362" s="53">
        <f t="shared" si="4"/>
        <v>38342</v>
      </c>
      <c r="AK362" s="50"/>
    </row>
    <row r="363" spans="35:37" x14ac:dyDescent="0.2">
      <c r="AI363" s="57">
        <v>38342</v>
      </c>
      <c r="AJ363" s="53">
        <f t="shared" si="4"/>
        <v>38343</v>
      </c>
      <c r="AK363" s="50"/>
    </row>
    <row r="364" spans="35:37" x14ac:dyDescent="0.2">
      <c r="AI364" s="57">
        <v>38343</v>
      </c>
      <c r="AJ364" s="53">
        <f t="shared" si="4"/>
        <v>38344</v>
      </c>
      <c r="AK364" s="50"/>
    </row>
    <row r="365" spans="35:37" x14ac:dyDescent="0.2">
      <c r="AI365" s="57">
        <v>38344</v>
      </c>
      <c r="AJ365" s="53">
        <f t="shared" si="4"/>
        <v>38345</v>
      </c>
      <c r="AK365" s="50"/>
    </row>
    <row r="366" spans="35:37" x14ac:dyDescent="0.2">
      <c r="AI366" s="57">
        <v>38345</v>
      </c>
      <c r="AJ366" s="53">
        <f t="shared" si="4"/>
        <v>38346</v>
      </c>
      <c r="AK366" s="50"/>
    </row>
    <row r="367" spans="35:37" x14ac:dyDescent="0.2">
      <c r="AI367" s="57">
        <v>38346</v>
      </c>
      <c r="AJ367" s="53">
        <f t="shared" si="4"/>
        <v>38347</v>
      </c>
      <c r="AK367" s="50"/>
    </row>
    <row r="368" spans="35:37" x14ac:dyDescent="0.2">
      <c r="AI368" s="57">
        <v>38347</v>
      </c>
      <c r="AJ368" s="53">
        <f t="shared" si="4"/>
        <v>38348</v>
      </c>
      <c r="AK368" s="50"/>
    </row>
    <row r="369" spans="35:37" x14ac:dyDescent="0.2">
      <c r="AI369" s="57">
        <v>38348</v>
      </c>
      <c r="AJ369" s="53">
        <f t="shared" si="4"/>
        <v>38349</v>
      </c>
      <c r="AK369" s="50"/>
    </row>
    <row r="370" spans="35:37" x14ac:dyDescent="0.2">
      <c r="AI370" s="57">
        <v>38349</v>
      </c>
      <c r="AJ370" s="53">
        <f t="shared" si="4"/>
        <v>38350</v>
      </c>
      <c r="AK370" s="50"/>
    </row>
    <row r="371" spans="35:37" x14ac:dyDescent="0.2">
      <c r="AI371" s="57">
        <v>38350</v>
      </c>
      <c r="AJ371" s="53">
        <f t="shared" si="4"/>
        <v>38351</v>
      </c>
      <c r="AK371" s="50"/>
    </row>
    <row r="372" spans="35:37" x14ac:dyDescent="0.2">
      <c r="AI372" s="57">
        <v>38351</v>
      </c>
      <c r="AJ372" s="53">
        <f t="shared" si="4"/>
        <v>38352</v>
      </c>
      <c r="AK372" s="50"/>
    </row>
    <row r="373" spans="35:37" x14ac:dyDescent="0.2">
      <c r="AI373" s="57">
        <v>38352</v>
      </c>
      <c r="AJ373" s="53">
        <f t="shared" si="4"/>
        <v>38353</v>
      </c>
      <c r="AK373" s="50"/>
    </row>
    <row r="374" spans="35:37" x14ac:dyDescent="0.2">
      <c r="AI374" s="57">
        <v>38353</v>
      </c>
      <c r="AJ374" s="53"/>
      <c r="AK374" s="50"/>
    </row>
  </sheetData>
  <sheetProtection sheet="1" objects="1" scenarios="1"/>
  <phoneticPr fontId="0" type="noConversion"/>
  <pageMargins left="0.39370078740157483" right="0.39370078740157483" top="0.78740157480314965" bottom="0.39370078740157483" header="0.51181102362204722" footer="0.51181102362204722"/>
  <pageSetup paperSize="9" scale="12" orientation="landscape" horizontalDpi="150" verticalDpi="15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104</vt:i4>
      </vt:variant>
    </vt:vector>
  </HeadingPairs>
  <TitlesOfParts>
    <vt:vector size="106" baseType="lpstr">
      <vt:lpstr>Sunrise_Sunset</vt:lpstr>
      <vt:lpstr>Sunrise_Sunset (2)</vt:lpstr>
      <vt:lpstr>'Sunrise_Sunset (2)'!A</vt:lpstr>
      <vt:lpstr>A</vt:lpstr>
      <vt:lpstr>'Sunrise_Sunset (2)'!Breite</vt:lpstr>
      <vt:lpstr>Breite</vt:lpstr>
      <vt:lpstr>'Sunrise_Sunset (2)'!Breite_Grad</vt:lpstr>
      <vt:lpstr>Breite_Grad</vt:lpstr>
      <vt:lpstr>'Sunrise_Sunset (2)'!Breite_Minute</vt:lpstr>
      <vt:lpstr>Breite_Minute</vt:lpstr>
      <vt:lpstr>'Sunrise_Sunset (2)'!Breite_Nord_Sued</vt:lpstr>
      <vt:lpstr>Breite_Nord_Sued</vt:lpstr>
      <vt:lpstr>'Sunrise_Sunset (2)'!Breite_Nord_Sued_Option</vt:lpstr>
      <vt:lpstr>'Sunrise_Sunset (2)'!Breite_Sekunde</vt:lpstr>
      <vt:lpstr>Breite_Sekunde</vt:lpstr>
      <vt:lpstr>'Sunrise_Sunset (2)'!Datum</vt:lpstr>
      <vt:lpstr>Datum</vt:lpstr>
      <vt:lpstr>'Sunrise_Sunset (2)'!Datum_Kontrolle</vt:lpstr>
      <vt:lpstr>Datum_Kontrolle</vt:lpstr>
      <vt:lpstr>'Sunrise_Sunset (2)'!Datum_Liste</vt:lpstr>
      <vt:lpstr>Datum_Liste</vt:lpstr>
      <vt:lpstr>'Sunrise_Sunset (2)'!DK</vt:lpstr>
      <vt:lpstr>DK</vt:lpstr>
      <vt:lpstr>'Sunrise_Sunset (2)'!e</vt:lpstr>
      <vt:lpstr>e</vt:lpstr>
      <vt:lpstr>'Sunrise_Sunset (2)'!Jahr</vt:lpstr>
      <vt:lpstr>Jahr</vt:lpstr>
      <vt:lpstr>'Sunrise_Sunset (2)'!Jahr_Rest</vt:lpstr>
      <vt:lpstr>Jahr_Rest</vt:lpstr>
      <vt:lpstr>'Sunrise_Sunset (2)'!L</vt:lpstr>
      <vt:lpstr>L</vt:lpstr>
      <vt:lpstr>'Sunrise_Sunset (2)'!Laenge</vt:lpstr>
      <vt:lpstr>Laenge</vt:lpstr>
      <vt:lpstr>'Sunrise_Sunset (2)'!Laenge_Grad</vt:lpstr>
      <vt:lpstr>Laenge_Grad</vt:lpstr>
      <vt:lpstr>'Sunrise_Sunset (2)'!Laenge_Minute</vt:lpstr>
      <vt:lpstr>Laenge_Minute</vt:lpstr>
      <vt:lpstr>'Sunrise_Sunset (2)'!Laenge_Ost_West</vt:lpstr>
      <vt:lpstr>Laenge_Ost_West</vt:lpstr>
      <vt:lpstr>'Sunrise_Sunset (2)'!Laenge_Sekunde</vt:lpstr>
      <vt:lpstr>Laenge_Sekunde</vt:lpstr>
      <vt:lpstr>'Sunrise_Sunset (2)'!M</vt:lpstr>
      <vt:lpstr>M</vt:lpstr>
      <vt:lpstr>'Sunrise_Sunset (2)'!RA</vt:lpstr>
      <vt:lpstr>RA</vt:lpstr>
      <vt:lpstr>'Sunrise_Sunset (2)'!RA_2</vt:lpstr>
      <vt:lpstr>RA_2</vt:lpstr>
      <vt:lpstr>'Sunrise_Sunset (2)'!RA_3</vt:lpstr>
      <vt:lpstr>RA_3</vt:lpstr>
      <vt:lpstr>'Sunrise_Sunset (2)'!RAm</vt:lpstr>
      <vt:lpstr>RAm</vt:lpstr>
      <vt:lpstr>'Sunrise_Sunset (2)'!Sunrise_Ortszeit</vt:lpstr>
      <vt:lpstr>Sunrise_Ortszeit</vt:lpstr>
      <vt:lpstr>'Sunrise_Sunset (2)'!Sunrise_Ortszeit_2</vt:lpstr>
      <vt:lpstr>Sunrise_Ortszeit_2</vt:lpstr>
      <vt:lpstr>Sunrise_Ortszeit_3</vt:lpstr>
      <vt:lpstr>'Sunrise_Sunset (2)'!Sunrise_Ortszeit_Ausgabe</vt:lpstr>
      <vt:lpstr>Sunrise_Ortszeit_Ausgabe</vt:lpstr>
      <vt:lpstr>'Sunrise_Sunset (2)'!Sunrise_Ortszeit_Ausgabe_2</vt:lpstr>
      <vt:lpstr>Sunrise_Ortszeit_Ausgabe_2</vt:lpstr>
      <vt:lpstr>'Sunrise_Sunset (2)'!Sunrise_Ortszeit_Hell_Dunkel_Ausgabe</vt:lpstr>
      <vt:lpstr>'Sunrise_Sunset (2)'!Sunrise_UTC</vt:lpstr>
      <vt:lpstr>'Sunrise_Sunset (2)'!Sunrise_UTC_2</vt:lpstr>
      <vt:lpstr>'Sunrise_Sunset (2)'!Sunrise_UTC_Ausgabe</vt:lpstr>
      <vt:lpstr>'Sunrise_Sunset (2)'!Sunrise_UTC_Ausgabe_2</vt:lpstr>
      <vt:lpstr>Sunrise_UTC_Ausgabe_2</vt:lpstr>
      <vt:lpstr>'Sunrise_Sunset (2)'!Sunrise_UTC_Hell_Dunkel_Ausgabe</vt:lpstr>
      <vt:lpstr>'Sunrise_Sunset (2)'!Sunset_Ortszeit</vt:lpstr>
      <vt:lpstr>Sunset_Ortszeit</vt:lpstr>
      <vt:lpstr>'Sunrise_Sunset (2)'!Sunset_Ortszeit_2</vt:lpstr>
      <vt:lpstr>Sunset_Ortszeit_2</vt:lpstr>
      <vt:lpstr>Sunset_Ortszeit_3</vt:lpstr>
      <vt:lpstr>'Sunrise_Sunset (2)'!Sunset_Ortszeit_Ausgabe</vt:lpstr>
      <vt:lpstr>Sunset_Ortszeit_Ausgabe</vt:lpstr>
      <vt:lpstr>'Sunrise_Sunset (2)'!Sunset_Ortszeit_Ausgabe_2</vt:lpstr>
      <vt:lpstr>Sunset_Ortszeit_Ausgabe_2</vt:lpstr>
      <vt:lpstr>'Sunrise_Sunset (2)'!Sunset_Ortszeit_Hell_Dunkel_Ausgabe</vt:lpstr>
      <vt:lpstr>Sunset_Tageslicht</vt:lpstr>
      <vt:lpstr>Sunset_Tageslicht_Ausgabe</vt:lpstr>
      <vt:lpstr>Sunset_Tageslicht_Ausgabe_2</vt:lpstr>
      <vt:lpstr>'Sunrise_Sunset (2)'!Sunset_UTC</vt:lpstr>
      <vt:lpstr>'Sunrise_Sunset (2)'!Sunset_UTC_2</vt:lpstr>
      <vt:lpstr>'Sunrise_Sunset (2)'!Sunset_UTC_Ausgabe</vt:lpstr>
      <vt:lpstr>'Sunrise_Sunset (2)'!Sunset_UTC_Ausgabe_2</vt:lpstr>
      <vt:lpstr>Sunset_UTC_Ausgabe_2</vt:lpstr>
      <vt:lpstr>'Sunrise_Sunset (2)'!Sunset_UTC_Hell_Dunkel_Ausgabe</vt:lpstr>
      <vt:lpstr>'Sunrise_Sunset (2)'!T</vt:lpstr>
      <vt:lpstr>T</vt:lpstr>
      <vt:lpstr>'Sunrise_Sunset (2)'!Tag</vt:lpstr>
      <vt:lpstr>Tag</vt:lpstr>
      <vt:lpstr>'Sunrise_Sunset (2)'!Tag_2</vt:lpstr>
      <vt:lpstr>Tag_2</vt:lpstr>
      <vt:lpstr>'Sunrise_Sunset (2)'!Tag_Diff</vt:lpstr>
      <vt:lpstr>Tag_Diff</vt:lpstr>
      <vt:lpstr>'Sunrise_Sunset (2)'!Tag_Nummer</vt:lpstr>
      <vt:lpstr>Tag_Nummer</vt:lpstr>
      <vt:lpstr>'Sunrise_Sunset (2)'!Tag_Vergleich</vt:lpstr>
      <vt:lpstr>Tag_Vergleich</vt:lpstr>
      <vt:lpstr>'Sunrise_Sunset (2)'!U</vt:lpstr>
      <vt:lpstr>U</vt:lpstr>
      <vt:lpstr>'Sunrise_Sunset (2)'!UTC</vt:lpstr>
      <vt:lpstr>UTC</vt:lpstr>
      <vt:lpstr>'Sunrise_Sunset (2)'!Zeit_Diff</vt:lpstr>
      <vt:lpstr>Zeit_Diff</vt:lpstr>
      <vt:lpstr>'Sunrise_Sunset (2)'!Zeit_Gl</vt:lpstr>
      <vt:lpstr>Zeit_Gl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Lopi</dc:creator>
  <cp:lastModifiedBy>HP</cp:lastModifiedBy>
  <dcterms:created xsi:type="dcterms:W3CDTF">2005-02-26T14:39:11Z</dcterms:created>
  <dcterms:modified xsi:type="dcterms:W3CDTF">2018-11-29T18:57:54Z</dcterms:modified>
</cp:coreProperties>
</file>