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01CDB395-E6AA-479C-AABB-E430A94D9D04}" xr6:coauthVersionLast="47" xr6:coauthVersionMax="47" xr10:uidLastSave="{00000000-0000-0000-0000-000000000000}"/>
  <bookViews>
    <workbookView xWindow="-120" yWindow="-120" windowWidth="29040" windowHeight="15840" tabRatio="844" firstSheet="1" activeTab="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W5" i="24" l="1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 xml:space="preserve">8:19-16:33 (8:13)
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</t>
        </r>
      </text>
    </comment>
    <comment ref="F48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[437 Hm Differenz],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G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<sst xmlns="http://schemas.openxmlformats.org/spreadsheetml/2006/main" count="2930" uniqueCount="952">
  <si>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</si>
  <si>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</si>
  <si>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</si>
  <si>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</si>
  <si>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</si>
  <si>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</si>
  <si>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</si>
  <si>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</si>
  <si>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</si>
  <si>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</si>
  <si>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</si>
  <si>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</si>
  <si>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</si>
  <si>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</si>
  <si>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</si>
  <si>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</si>
  <si>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</si>
  <si>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</si>
  <si>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</si>
  <si>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</si>
  <si>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</si>
  <si>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</si>
  <si>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</si>
  <si>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</si>
  <si>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</si>
  <si>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</si>
  <si>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</si>
  <si>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</si>
  <si>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</si>
  <si>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</si>
  <si>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</si>
  <si>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</si>
  <si>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</si>
  <si>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</si>
  <si>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</si>
  <si>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</si>
  <si>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</si>
  <si>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</si>
  <si>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</si>
  <si>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</si>
  <si>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</si>
  <si>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</si>
  <si>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</si>
  <si>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</si>
  <si>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</si>
  <si>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</si>
  <si>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</si>
  <si>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</si>
  <si>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</si>
  <si>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</si>
  <si>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</si>
  <si>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</si>
  <si>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</si>
  <si>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</si>
  <si>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</si>
  <si>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</si>
  <si>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</si>
  <si>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</si>
  <si>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</si>
  <si>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</si>
  <si>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</si>
  <si>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</si>
  <si>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</si>
  <si>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</si>
  <si>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</si>
  <si>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</si>
  <si>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</si>
  <si>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</si>
  <si>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</si>
  <si>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</si>
  <si>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</si>
  <si>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</si>
  <si>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</si>
  <si>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</si>
  <si>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</si>
  <si>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</si>
  <si>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</si>
  <si>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</si>
  <si>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</si>
  <si>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</si>
  <si>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</si>
  <si>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</si>
  <si>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</si>
  <si>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</si>
  <si>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</si>
  <si>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</si>
  <si>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</si>
  <si>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</si>
  <si>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</si>
  <si>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</si>
  <si>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</si>
  <si>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</si>
  <si>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</si>
  <si>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</si>
  <si>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</si>
  <si>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</si>
  <si>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</si>
  <si>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</si>
  <si>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</si>
  <si>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</si>
  <si>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</si>
  <si>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</si>
  <si>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</si>
  <si>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</si>
  <si>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</si>
  <si>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</si>
  <si>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</si>
  <si>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</si>
  <si>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</si>
  <si>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</si>
  <si>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</si>
  <si>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</si>
  <si>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</si>
  <si>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</si>
  <si>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</si>
  <si>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</si>
  <si>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</si>
  <si>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</si>
  <si>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</si>
  <si>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</si>
  <si>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</si>
  <si>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</si>
  <si>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</si>
  <si>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</si>
  <si>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</si>
  <si>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</si>
  <si>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</si>
  <si>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</si>
  <si>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</si>
  <si>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</si>
  <si>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</si>
  <si>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</si>
  <si>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</si>
  <si>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</si>
  <si>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</si>
  <si>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</si>
  <si>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</si>
  <si>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</si>
  <si>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</si>
  <si>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</si>
  <si>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</si>
  <si>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</si>
  <si>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</si>
  <si>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</si>
  <si>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</si>
  <si>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</si>
  <si>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</si>
  <si>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</si>
  <si>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</si>
  <si>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</si>
  <si>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</si>
  <si>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</si>
  <si>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</si>
  <si>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</si>
  <si>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</si>
  <si>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</si>
  <si>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</si>
  <si>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</si>
  <si>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</si>
  <si>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</si>
  <si>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</si>
  <si>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</si>
  <si>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</si>
  <si>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</si>
  <si>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</si>
  <si>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</si>
  <si>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</si>
  <si>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</si>
  <si>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</si>
  <si>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</si>
  <si>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</si>
  <si>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</si>
  <si>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</si>
  <si>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</si>
  <si>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</si>
  <si>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</si>
  <si>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</si>
  <si>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</si>
  <si>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</si>
  <si>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</si>
  <si>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</si>
  <si>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</si>
  <si>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</si>
  <si>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</si>
  <si>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</si>
  <si>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</si>
  <si>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</si>
  <si>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</si>
  <si>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</si>
  <si>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</si>
  <si>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</si>
  <si>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</si>
  <si>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</si>
  <si>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</si>
  <si>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</si>
  <si>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</si>
  <si>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</si>
  <si>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</si>
  <si>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</si>
  <si>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</si>
  <si>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</si>
  <si>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</si>
  <si>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</si>
  <si>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</si>
  <si>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</si>
  <si>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</si>
  <si>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</si>
  <si>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</si>
  <si>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</si>
  <si>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</si>
  <si>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</si>
  <si>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</si>
  <si>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</si>
  <si>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</si>
  <si>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</si>
  <si>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</si>
  <si>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</si>
  <si>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</si>
  <si>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</si>
  <si>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</si>
  <si>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</si>
  <si>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</si>
  <si>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</si>
  <si>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</si>
  <si>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</si>
  <si>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</si>
  <si>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</si>
  <si>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</si>
  <si>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</si>
  <si>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</si>
  <si>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</si>
  <si>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</si>
  <si>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</si>
  <si>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</si>
  <si>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</si>
  <si>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</si>
  <si>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</si>
  <si>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</si>
  <si>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</si>
  <si>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</si>
  <si>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</si>
  <si>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</si>
  <si>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</si>
  <si>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</si>
  <si>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</si>
  <si>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</si>
  <si>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</si>
  <si>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</si>
  <si>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</si>
  <si>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</si>
  <si>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</si>
  <si>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</si>
  <si>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</si>
  <si>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</si>
  <si>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</si>
  <si>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</si>
  <si>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</si>
  <si>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</si>
  <si>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</si>
  <si>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</si>
  <si>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</si>
  <si>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</si>
  <si>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</si>
  <si>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</si>
  <si>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</si>
  <si>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</si>
  <si>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</si>
  <si>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</si>
  <si>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</si>
  <si>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</si>
  <si>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</si>
  <si>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</si>
  <si>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</si>
  <si>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</si>
  <si>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</si>
  <si>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</si>
  <si>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</si>
  <si>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</si>
  <si>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</si>
  <si>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</si>
  <si>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</si>
  <si>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</si>
  <si>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</si>
  <si>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</si>
  <si>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</si>
  <si>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</si>
  <si>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</si>
  <si>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</si>
  <si>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</si>
  <si>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</si>
  <si>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</si>
  <si>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</si>
  <si>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</si>
  <si>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</si>
  <si>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</si>
  <si>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</si>
  <si>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</si>
  <si>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</si>
  <si>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</si>
  <si>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</si>
  <si>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</si>
  <si>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</si>
  <si>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</si>
  <si>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</si>
  <si>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</si>
  <si>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</si>
  <si>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</si>
  <si>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</si>
  <si>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</si>
  <si>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</si>
  <si>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</si>
  <si>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</si>
  <si>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</si>
  <si>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</si>
  <si>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</si>
  <si>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</si>
  <si>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</si>
  <si>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</si>
  <si>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</si>
  <si>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</si>
  <si>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</si>
  <si>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</si>
  <si>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</si>
  <si>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</si>
  <si>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</si>
  <si>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</si>
  <si>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</si>
  <si>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</si>
  <si>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</si>
  <si>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</si>
  <si>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</si>
  <si>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</si>
  <si>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</si>
  <si>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</si>
  <si>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</si>
  <si>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</si>
  <si>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</si>
  <si>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</si>
  <si>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</si>
  <si>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</si>
  <si>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</si>
  <si>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</si>
  <si>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</si>
  <si>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</si>
  <si>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</si>
  <si>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</si>
  <si>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</si>
  <si>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</si>
  <si>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</si>
  <si>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</si>
  <si>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</si>
  <si>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</si>
  <si>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</si>
  <si>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</si>
  <si>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</si>
  <si>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</si>
  <si>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</si>
  <si>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</si>
  <si>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</si>
  <si>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</si>
  <si>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</si>
  <si>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</si>
  <si>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</si>
  <si>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</si>
  <si>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</si>
  <si>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</si>
  <si>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</si>
  <si>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</si>
  <si>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</si>
  <si>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</si>
  <si>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</si>
  <si>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</si>
  <si>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</si>
  <si>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</si>
  <si>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</si>
  <si>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</si>
  <si>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</si>
  <si>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</si>
  <si>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</si>
  <si>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</si>
  <si>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</si>
  <si>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</si>
  <si>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</si>
  <si>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</si>
  <si>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</si>
  <si>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</si>
  <si>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</si>
  <si>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</si>
  <si>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</si>
  <si>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</si>
  <si>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</si>
  <si>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</si>
  <si>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</si>
  <si>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</si>
  <si>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</si>
  <si>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</si>
  <si>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</si>
  <si>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</si>
  <si>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</si>
  <si>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</si>
  <si>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</si>
  <si>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</si>
  <si>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</si>
  <si>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</si>
  <si>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</si>
  <si>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</si>
  <si>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</si>
  <si>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</si>
  <si>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</si>
  <si>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</si>
  <si>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</si>
  <si>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</si>
  <si>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</si>
  <si>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</si>
  <si>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</si>
  <si>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</si>
  <si>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</si>
  <si>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</si>
  <si>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</si>
  <si>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</si>
  <si>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</si>
  <si>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</si>
  <si>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</si>
  <si>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</si>
  <si>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</si>
  <si>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</si>
  <si>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</si>
  <si>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</si>
  <si>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</si>
  <si>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</si>
  <si>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</si>
  <si>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</si>
  <si>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</si>
  <si>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</si>
  <si>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</si>
  <si>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</si>
  <si>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</si>
  <si>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</si>
  <si>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</si>
  <si>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</si>
  <si>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</si>
  <si>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</si>
  <si>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</si>
  <si>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</si>
  <si>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</si>
  <si>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</si>
  <si>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</si>
  <si>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</si>
  <si>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</si>
  <si>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</si>
  <si>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</si>
  <si>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</si>
  <si>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</si>
  <si>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</si>
  <si>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</si>
  <si>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</si>
  <si>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</si>
  <si>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</si>
  <si>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</si>
  <si>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</si>
  <si>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</si>
  <si>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</si>
  <si>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</si>
  <si>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</si>
  <si>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</si>
  <si>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</si>
  <si>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</si>
  <si>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</si>
  <si>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</si>
  <si>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</si>
  <si>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</si>
  <si>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</si>
  <si>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</si>
  <si>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</si>
  <si>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</si>
  <si>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</si>
  <si>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</si>
  <si>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</si>
  <si>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</si>
  <si>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</si>
  <si>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</si>
  <si>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</si>
  <si>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</si>
  <si>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</si>
  <si>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</si>
  <si>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</si>
  <si>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</si>
  <si>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</si>
  <si>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</si>
  <si>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</si>
  <si>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</si>
  <si>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</si>
  <si>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</si>
  <si>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</si>
  <si>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</si>
  <si>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</si>
  <si>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</si>
  <si>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</si>
  <si>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</si>
  <si>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</si>
  <si>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</si>
  <si>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</si>
  <si>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</si>
  <si>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</si>
  <si>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</si>
  <si>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</si>
  <si>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</si>
  <si>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</si>
  <si>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</si>
  <si>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</si>
  <si>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</si>
  <si>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</si>
  <si>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</si>
  <si>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</si>
  <si>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</si>
  <si>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</si>
  <si>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</si>
  <si>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</si>
  <si>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</si>
  <si>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</si>
  <si>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</si>
  <si>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</si>
  <si>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</si>
  <si>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</si>
  <si>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</si>
  <si>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</si>
  <si>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</si>
  <si>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</si>
  <si>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</si>
  <si>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</si>
  <si>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</si>
  <si>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</si>
  <si>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</si>
  <si>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</si>
  <si>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</si>
  <si>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</si>
  <si>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</si>
  <si>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</si>
  <si>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</si>
  <si>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</si>
  <si>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</si>
  <si>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</si>
  <si>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</si>
  <si>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</si>
  <si>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</si>
  <si>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</si>
  <si>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</si>
  <si>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</si>
  <si>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</si>
  <si>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</si>
  <si>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</si>
  <si>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</si>
  <si>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</si>
  <si>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</si>
  <si>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</si>
  <si>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</si>
  <si>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</si>
  <si>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</si>
  <si>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</si>
  <si>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</si>
  <si>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</si>
  <si>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</si>
  <si>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</si>
  <si>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</si>
  <si>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</si>
  <si>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</si>
  <si>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</si>
  <si>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</si>
  <si>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</si>
  <si>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</si>
  <si>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</si>
  <si>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</si>
  <si>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</si>
  <si>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</si>
  <si>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</si>
  <si>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</si>
  <si>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</si>
  <si>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</si>
  <si>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</si>
  <si>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</si>
  <si>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</si>
  <si>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</si>
  <si>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</si>
  <si>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</si>
  <si>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</si>
  <si>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</si>
  <si>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</si>
  <si>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</si>
  <si>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</si>
  <si>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</si>
  <si>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</si>
  <si>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</si>
  <si>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</si>
  <si>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</si>
  <si>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</si>
  <si>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</si>
  <si>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</si>
  <si>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</si>
  <si>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</si>
  <si>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</si>
  <si>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</si>
  <si>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</si>
  <si>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</si>
  <si>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</si>
  <si>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</si>
  <si>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</si>
  <si>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</si>
  <si>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</si>
  <si>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</si>
  <si>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</si>
  <si>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</si>
  <si>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</si>
  <si>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</si>
  <si>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</si>
  <si>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</si>
  <si>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</si>
  <si>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</si>
  <si>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</si>
  <si>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</si>
  <si>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</si>
  <si>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</si>
  <si>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</si>
  <si>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</si>
  <si>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</si>
  <si>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</si>
  <si>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</si>
  <si>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</si>
  <si>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</si>
  <si>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</si>
  <si>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</si>
  <si>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</si>
  <si>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</si>
  <si>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</si>
  <si>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</si>
  <si>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</si>
  <si>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</si>
  <si>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</si>
  <si>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</si>
  <si>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</si>
  <si>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</si>
  <si>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</si>
  <si>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</si>
  <si>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</si>
  <si>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</si>
  <si>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</si>
  <si>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</si>
  <si>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</si>
  <si>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</si>
  <si>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</si>
  <si>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</si>
  <si>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</si>
  <si>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</si>
  <si>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</si>
  <si>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</si>
  <si>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</si>
  <si>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</si>
  <si>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</si>
  <si>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</si>
  <si>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</si>
  <si>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</si>
  <si>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</si>
  <si>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</si>
  <si>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</si>
  <si>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</si>
  <si>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</si>
  <si>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</si>
  <si>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</si>
  <si>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</si>
  <si>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</si>
  <si>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</si>
  <si>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</si>
  <si>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</si>
  <si>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</si>
  <si>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</si>
  <si>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</si>
  <si>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</si>
  <si>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</si>
  <si>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</si>
  <si>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</si>
  <si>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</si>
  <si>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</si>
  <si>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</si>
  <si>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</si>
  <si>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</si>
  <si>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</si>
  <si>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</si>
  <si>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</si>
  <si>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</si>
  <si>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</si>
  <si>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</si>
  <si>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</si>
  <si>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</si>
  <si>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</si>
  <si>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</si>
  <si>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</si>
  <si>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</si>
  <si>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</si>
  <si>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</si>
  <si>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</si>
  <si>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</si>
  <si>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</si>
  <si>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</si>
  <si>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</si>
  <si>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</si>
  <si>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</si>
  <si>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</si>
  <si>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</si>
  <si>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</si>
  <si>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</si>
  <si>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</si>
  <si>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</si>
  <si>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</si>
  <si>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</si>
  <si>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</si>
  <si>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</si>
  <si>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</si>
  <si>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</si>
  <si>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</si>
  <si>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</si>
  <si>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</si>
  <si>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</si>
  <si>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</si>
  <si>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</si>
  <si>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</si>
  <si>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</si>
  <si>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</si>
  <si>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</si>
  <si>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</si>
  <si>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</si>
  <si>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</si>
  <si>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</si>
  <si>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</si>
  <si>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</si>
  <si>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</si>
  <si>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</si>
  <si>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</si>
  <si>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</si>
  <si>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</si>
  <si>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</si>
  <si>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</si>
  <si>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</si>
  <si>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</si>
  <si>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</si>
  <si>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</si>
  <si>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</si>
  <si>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</si>
  <si>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</si>
  <si>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</si>
  <si>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</si>
  <si>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</si>
  <si>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</si>
  <si>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</si>
  <si>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</si>
  <si>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</si>
  <si>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</si>
  <si>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</si>
  <si>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</si>
  <si>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</si>
  <si>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</si>
  <si>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</si>
  <si>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</si>
  <si>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</si>
  <si>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</si>
  <si>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</si>
  <si>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</si>
  <si>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</si>
  <si>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</si>
  <si>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</si>
  <si>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</si>
  <si>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</si>
  <si>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</si>
  <si>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</si>
  <si>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</si>
  <si>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</si>
  <si>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</si>
  <si>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</si>
  <si>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</si>
  <si>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</si>
  <si>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</si>
  <si>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</si>
  <si>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</si>
  <si>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</si>
  <si>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</si>
  <si>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</si>
  <si>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</si>
  <si>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</si>
  <si>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</si>
  <si>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</si>
  <si>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</si>
  <si>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</si>
  <si>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</si>
  <si>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</si>
  <si>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</si>
  <si>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</si>
  <si>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</si>
  <si>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</si>
  <si>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</si>
  <si>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</si>
  <si>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</si>
  <si>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</si>
  <si>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</si>
  <si>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</si>
  <si>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</si>
  <si>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</si>
  <si>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</si>
  <si>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</si>
  <si>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</si>
  <si>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</si>
  <si>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</si>
  <si>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</si>
  <si>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</si>
  <si>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</si>
  <si>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</si>
  <si>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</si>
  <si>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</si>
  <si>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</si>
  <si>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</si>
  <si>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</si>
  <si>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</si>
  <si>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</si>
  <si>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</si>
  <si>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</si>
  <si>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</si>
  <si>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</si>
  <si>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</si>
  <si>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</si>
  <si>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</si>
  <si>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</si>
  <si>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</si>
  <si>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</si>
  <si>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</si>
  <si>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</si>
  <si>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</si>
  <si>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</si>
  <si>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</si>
  <si>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</si>
  <si>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</si>
  <si>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</si>
  <si>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</si>
  <si>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</si>
  <si>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</si>
  <si>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</si>
  <si>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</si>
  <si>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</si>
  <si>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</si>
  <si>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</si>
  <si>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</si>
  <si>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</si>
  <si>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</si>
  <si>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</si>
  <si>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</si>
  <si>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</si>
  <si>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</si>
  <si>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</si>
  <si>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</si>
  <si>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</si>
  <si>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</si>
  <si>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</si>
  <si>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</si>
  <si>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</si>
  <si>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</si>
  <si>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</si>
  <si>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</si>
  <si>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</si>
  <si>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</si>
  <si>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</si>
  <si>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</si>
  <si>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</si>
  <si>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</si>
  <si>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</si>
  <si>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</si>
  <si>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</si>
  <si>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</si>
  <si>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</si>
  <si>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</si>
  <si>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</si>
  <si>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</si>
  <si>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</si>
  <si>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</si>
  <si>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</si>
  <si>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</si>
  <si>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</si>
  <si>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</si>
  <si>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</si>
  <si>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</si>
  <si>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</si>
  <si>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</si>
  <si>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</si>
  <si>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</si>
  <si>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</si>
  <si>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</si>
  <si>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</si>
  <si>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</si>
  <si>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</si>
  <si>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</si>
  <si>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</si>
  <si>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</si>
  <si>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</si>
  <si>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</si>
  <si>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</si>
  <si>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</si>
  <si>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</si>
  <si>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</si>
  <si>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</si>
  <si>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</si>
  <si>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</si>
  <si>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</si>
  <si>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</si>
  <si>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</si>
  <si>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</si>
  <si>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</si>
  <si>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</si>
  <si>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</si>
  <si>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</si>
  <si>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</si>
  <si>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</si>
  <si>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</si>
  <si>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</si>
  <si>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</si>
  <si>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</si>
  <si>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</si>
  <si>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</si>
  <si>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</si>
  <si>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</si>
  <si>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</si>
  <si>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</si>
  <si>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</si>
  <si>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</si>
  <si>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</si>
  <si>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</si>
  <si>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</si>
  <si>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</si>
  <si>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</si>
  <si>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</si>
  <si>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</si>
  <si>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</si>
  <si>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</si>
  <si>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</si>
  <si>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</si>
  <si>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</si>
  <si>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</si>
  <si>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</si>
  <si>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21. (rem 1.)</t>
  </si>
  <si>
    <t>Warnung ab</t>
  </si>
  <si>
    <t>km®</t>
  </si>
  <si>
    <t>HM®</t>
  </si>
  <si>
    <t>GH</t>
  </si>
  <si>
    <t>rainweg</t>
  </si>
  <si>
    <t>kurz</t>
  </si>
  <si>
    <t>RÜ</t>
  </si>
  <si>
    <t>Rüdenau (Hist) *</t>
  </si>
  <si>
    <t>Odenwaldkreis UZS Wörth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</si>
</sst>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1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6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5" priority="155" stopIfTrue="1" operator="between">
      <formula>0</formula>
      <formula>19.99</formula>
    </cfRule>
    <cfRule type="cellIs" dxfId="1784" priority="156" stopIfTrue="1" operator="between">
      <formula>20</formula>
      <formula>24.99</formula>
    </cfRule>
    <cfRule type="cellIs" dxfId="1783" priority="157" stopIfTrue="1" operator="between">
      <formula>25</formula>
      <formula>99.99</formula>
    </cfRule>
  </conditionalFormatting>
  <conditionalFormatting sqref="I1:I1048576">
    <cfRule type="cellIs" dxfId="1782" priority="149" stopIfTrue="1" operator="between">
      <formula>0</formula>
      <formula>0.0199</formula>
    </cfRule>
    <cfRule type="cellIs" dxfId="1781" priority="150" stopIfTrue="1" operator="between">
      <formula>0.02</formula>
      <formula>0.0399</formula>
    </cfRule>
    <cfRule type="cellIs" dxfId="1780" priority="151" stopIfTrue="1" operator="between">
      <formula>0.04</formula>
      <formula>0.9999</formula>
    </cfRule>
  </conditionalFormatting>
  <conditionalFormatting sqref="K1:N1048576">
    <cfRule type="cellIs" dxfId="1779" priority="89" operator="equal">
      <formula>1</formula>
    </cfRule>
    <cfRule type="cellIs" dxfId="1778" priority="90" operator="equal">
      <formula>2</formula>
    </cfRule>
    <cfRule type="cellIs" dxfId="1777" priority="91" operator="equal">
      <formula>3</formula>
    </cfRule>
  </conditionalFormatting>
  <conditionalFormatting sqref="J1:J1048576">
    <cfRule type="cellIs" dxfId="1776" priority="51" stopIfTrue="1" operator="equal">
      <formula>"Hunsrück"</formula>
    </cfRule>
    <cfRule type="cellIs" dxfId="1775" priority="52" stopIfTrue="1" operator="equal">
      <formula>"Fränkische Alb"</formula>
    </cfRule>
    <cfRule type="cellIs" dxfId="1774" priority="53" stopIfTrue="1" operator="equal">
      <formula>"Bayerischer Wald"</formula>
    </cfRule>
    <cfRule type="cellIs" dxfId="1773" priority="54" stopIfTrue="1" operator="equal">
      <formula>"Harz"</formula>
    </cfRule>
    <cfRule type="cellIs" dxfId="1772" priority="55" stopIfTrue="1" operator="equal">
      <formula>"Fichtelgebirge"</formula>
    </cfRule>
    <cfRule type="cellIs" dxfId="1771" priority="56" stopIfTrue="1" operator="equal">
      <formula>"Frankenwald"</formula>
    </cfRule>
    <cfRule type="cellIs" dxfId="1770" priority="57" stopIfTrue="1" operator="equal">
      <formula>"Thüringer Wald"</formula>
    </cfRule>
    <cfRule type="cellIs" dxfId="1769" priority="58" stopIfTrue="1" operator="equal">
      <formula>"Rothaargebirge"</formula>
    </cfRule>
    <cfRule type="cellIs" dxfId="1768" priority="59" stopIfTrue="1" operator="equal">
      <formula>"Schwäbische Alb"</formula>
    </cfRule>
    <cfRule type="cellIs" dxfId="1767" priority="60" stopIfTrue="1" operator="equal">
      <formula>"Alpen"</formula>
    </cfRule>
    <cfRule type="cellIs" dxfId="1766" priority="61" stopIfTrue="1" operator="equal">
      <formula>"Pfalz"</formula>
    </cfRule>
    <cfRule type="cellIs" dxfId="1765" priority="62" stopIfTrue="1" operator="equal">
      <formula>"Schwarzwald"</formula>
    </cfRule>
    <cfRule type="cellIs" dxfId="1764" priority="63" stopIfTrue="1" operator="equal">
      <formula>"Vogelsberg"</formula>
    </cfRule>
    <cfRule type="cellIs" dxfId="1763" priority="64" stopIfTrue="1" operator="equal">
      <formula>"Rhön"</formula>
    </cfRule>
    <cfRule type="cellIs" dxfId="1762" priority="65" stopIfTrue="1" operator="equal">
      <formula>"Schwarzwald"</formula>
    </cfRule>
    <cfRule type="cellIs" dxfId="1761" priority="66" stopIfTrue="1" operator="equal">
      <formula>"Taunus"</formula>
    </cfRule>
    <cfRule type="cellIs" dxfId="1760" priority="67" stopIfTrue="1" operator="equal">
      <formula>"Spessart"</formula>
    </cfRule>
    <cfRule type="cellIs" dxfId="1759" priority="68" stopIfTrue="1" operator="equal">
      <formula>"Odenwald"</formula>
    </cfRule>
  </conditionalFormatting>
  <conditionalFormatting sqref="B1:B1048576">
    <cfRule type="cellIs" dxfId="1758" priority="34" stopIfTrue="1" operator="between">
      <formula>0</formula>
      <formula>0.041666665</formula>
    </cfRule>
    <cfRule type="cellIs" dxfId="1757" priority="35" stopIfTrue="1" operator="between">
      <formula>0.0416666666666667</formula>
      <formula>0.124999884259259</formula>
    </cfRule>
    <cfRule type="cellIs" dxfId="1756" priority="36" stopIfTrue="1" operator="between">
      <formula>0.125</formula>
      <formula>0.166666550925926</formula>
    </cfRule>
    <cfRule type="cellIs" dxfId="1755" priority="37" stopIfTrue="1" operator="between">
      <formula>0.0833333333333333</formula>
      <formula>0.208333217592593</formula>
    </cfRule>
    <cfRule type="cellIs" dxfId="1754" priority="38" stopIfTrue="1" operator="between">
      <formula>0.208333333333333</formula>
      <formula>4.16666655092593</formula>
    </cfRule>
  </conditionalFormatting>
  <conditionalFormatting sqref="G1:G1048576">
    <cfRule type="cellIs" dxfId="1753" priority="28" stopIfTrue="1" operator="between">
      <formula>0</formula>
      <formula>399.99</formula>
    </cfRule>
    <cfRule type="cellIs" dxfId="1752" priority="29" stopIfTrue="1" operator="between">
      <formula>400</formula>
      <formula>449.99</formula>
    </cfRule>
    <cfRule type="cellIs" dxfId="1751" priority="30" stopIfTrue="1" operator="between">
      <formula>450</formula>
      <formula>499.99</formula>
    </cfRule>
    <cfRule type="cellIs" dxfId="1750" priority="31" stopIfTrue="1" operator="between">
      <formula>500</formula>
      <formula>549.99</formula>
    </cfRule>
    <cfRule type="cellIs" dxfId="1749" priority="32" stopIfTrue="1" operator="between">
      <formula>550</formula>
      <formula>599.99</formula>
    </cfRule>
  </conditionalFormatting>
  <conditionalFormatting sqref="G1:G1048576">
    <cfRule type="cellIs" dxfId="1748" priority="33" stopIfTrue="1" operator="between">
      <formula>600</formula>
      <formula>9999.99</formula>
    </cfRule>
  </conditionalFormatting>
  <conditionalFormatting sqref="F1:F1048576">
    <cfRule type="cellIs" dxfId="1747" priority="23" stopIfTrue="1" operator="between">
      <formula>118</formula>
      <formula>120.99</formula>
    </cfRule>
    <cfRule type="cellIs" dxfId="1746" priority="24" stopIfTrue="1" operator="between">
      <formula>121</formula>
      <formula>123.99</formula>
    </cfRule>
    <cfRule type="cellIs" dxfId="1745" priority="25" stopIfTrue="1" operator="between">
      <formula>124</formula>
      <formula>126.99</formula>
    </cfRule>
    <cfRule type="cellIs" dxfId="1744" priority="26" stopIfTrue="1" operator="between">
      <formula>127</formula>
      <formula>129.99</formula>
    </cfRule>
    <cfRule type="cellIs" dxfId="1743" priority="27" stopIfTrue="1" operator="between">
      <formula>130</formula>
      <formula>9999.99</formula>
    </cfRule>
  </conditionalFormatting>
  <conditionalFormatting sqref="F1:F1048576">
    <cfRule type="cellIs" dxfId="1742" priority="22" stopIfTrue="1" operator="between">
      <formula>0</formula>
      <formula>117.99</formula>
    </cfRule>
  </conditionalFormatting>
  <conditionalFormatting sqref="H1:H1048576">
    <cfRule type="cellIs" dxfId="1741" priority="18" stopIfTrue="1" operator="equal">
      <formula>"CR"</formula>
    </cfRule>
    <cfRule type="cellIs" dxfId="1740" priority="19" stopIfTrue="1" operator="equal">
      <formula>"FB"</formula>
    </cfRule>
    <cfRule type="cellIs" dxfId="1739" priority="20" stopIfTrue="1" operator="equal">
      <formula>"RR"</formula>
    </cfRule>
    <cfRule type="cellIs" dxfId="1738" priority="21" stopIfTrue="1" operator="equal">
      <formula>"MTB"</formula>
    </cfRule>
  </conditionalFormatting>
  <conditionalFormatting sqref="A1:A1048576">
    <cfRule type="expression" dxfId="1737" priority="14" stopIfTrue="1">
      <formula>H1="CR"</formula>
    </cfRule>
    <cfRule type="expression" dxfId="1736" priority="15" stopIfTrue="1">
      <formula>H1="RR"</formula>
    </cfRule>
    <cfRule type="expression" dxfId="1735" priority="16" stopIfTrue="1">
      <formula>H1="FB"</formula>
    </cfRule>
    <cfRule type="expression" dxfId="1734" priority="17" stopIfTrue="1">
      <formula>H1="MTB"</formula>
    </cfRule>
  </conditionalFormatting>
  <conditionalFormatting sqref="O1:O1048576">
    <cfRule type="cellIs" dxfId="1733" priority="11" stopIfTrue="1" operator="between">
      <formula>1</formula>
      <formula>1.499</formula>
    </cfRule>
    <cfRule type="cellIs" dxfId="1732" priority="12" stopIfTrue="1" operator="between">
      <formula>1.5</formula>
      <formula>2</formula>
    </cfRule>
    <cfRule type="cellIs" dxfId="1731" priority="13" operator="between">
      <formula>2</formula>
      <formula>99.999</formula>
    </cfRule>
  </conditionalFormatting>
  <conditionalFormatting sqref="C1:C1048576">
    <cfRule type="cellIs" dxfId="1730" priority="7" stopIfTrue="1" operator="between">
      <formula>0</formula>
      <formula>19.99</formula>
    </cfRule>
    <cfRule type="cellIs" dxfId="1729" priority="8" stopIfTrue="1" operator="between">
      <formula>20</formula>
      <formula>49.99</formula>
    </cfRule>
    <cfRule type="cellIs" dxfId="1728" priority="9" stopIfTrue="1" operator="between">
      <formula>50</formula>
      <formula>99.9999</formula>
    </cfRule>
    <cfRule type="cellIs" dxfId="1727" priority="10" stopIfTrue="1" operator="between">
      <formula>100</formula>
      <formula>9999</formula>
    </cfRule>
  </conditionalFormatting>
  <conditionalFormatting sqref="D1:D1048576">
    <cfRule type="cellIs" dxfId="1726" priority="1" stopIfTrue="1" operator="between">
      <formula>0</formula>
      <formula>99.99</formula>
    </cfRule>
    <cfRule type="cellIs" dxfId="1725" priority="2" stopIfTrue="1" operator="between">
      <formula>100</formula>
      <formula>499.99</formula>
    </cfRule>
    <cfRule type="cellIs" dxfId="1724" priority="3" stopIfTrue="1" operator="between">
      <formula>500</formula>
      <formula>999.99</formula>
    </cfRule>
    <cfRule type="cellIs" dxfId="1723" priority="4" stopIfTrue="1" operator="between">
      <formula>1000</formula>
      <formula>1499.99</formula>
    </cfRule>
    <cfRule type="cellIs" dxfId="1722" priority="5" stopIfTrue="1" operator="between">
      <formula>1500</formula>
      <formula>1999.99</formula>
    </cfRule>
  </conditionalFormatting>
  <conditionalFormatting sqref="D1:D1048576">
    <cfRule type="cellIs" dxfId="1721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950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860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950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90</v>
      </c>
      <c r="I22" s="154">
        <v>5</v>
      </c>
      <c r="J22" s="16" t="s">
        <v>5</v>
      </c>
    </row>
    <row r="23" spans="1:10" x14ac:dyDescent="0.2">
      <c r="A23" s="1" t="s">
        <v>538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90</v>
      </c>
      <c r="I23" s="155">
        <v>1</v>
      </c>
      <c r="J23" s="85" t="s">
        <v>393</v>
      </c>
    </row>
    <row r="24" spans="1:10" x14ac:dyDescent="0.2">
      <c r="A24" s="1" t="s">
        <v>230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420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90</v>
      </c>
      <c r="I25" s="154">
        <v>1</v>
      </c>
      <c r="J25" s="6" t="s">
        <v>5</v>
      </c>
    </row>
    <row r="26" spans="1:10" x14ac:dyDescent="0.2">
      <c r="A26" s="1" t="s">
        <v>229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90</v>
      </c>
      <c r="I26" s="154">
        <v>1</v>
      </c>
      <c r="J26" s="6" t="s">
        <v>6</v>
      </c>
    </row>
    <row r="27" spans="1:10" x14ac:dyDescent="0.2">
      <c r="A27" s="1" t="s">
        <v>423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90</v>
      </c>
      <c r="I27" s="154">
        <v>2</v>
      </c>
      <c r="J27" s="6" t="s">
        <v>6</v>
      </c>
    </row>
    <row r="28" spans="1:10" x14ac:dyDescent="0.2">
      <c r="A28" s="1" t="s">
        <v>950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90</v>
      </c>
      <c r="I28" s="154">
        <v>4</v>
      </c>
      <c r="J28" s="16" t="s">
        <v>5</v>
      </c>
    </row>
    <row r="29" spans="1:10" x14ac:dyDescent="0.2">
      <c r="A29" s="1" t="s">
        <v>597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90</v>
      </c>
      <c r="I29" s="155">
        <v>10</v>
      </c>
      <c r="J29" s="6" t="s">
        <v>393</v>
      </c>
    </row>
    <row r="30" spans="1:10" x14ac:dyDescent="0.2">
      <c r="A30" s="1" t="s">
        <v>456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90</v>
      </c>
      <c r="I30" s="155">
        <v>8</v>
      </c>
      <c r="J30" s="6" t="s">
        <v>393</v>
      </c>
    </row>
    <row r="31" spans="1:10" x14ac:dyDescent="0.2">
      <c r="A31" s="1" t="s">
        <v>950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90</v>
      </c>
      <c r="I31" s="156">
        <v>3</v>
      </c>
      <c r="J31" s="6" t="s">
        <v>6</v>
      </c>
    </row>
    <row r="32" spans="1:10" x14ac:dyDescent="0.2">
      <c r="A32" s="1" t="s">
        <v>429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90</v>
      </c>
      <c r="I32" s="155">
        <v>7</v>
      </c>
      <c r="J32" s="6" t="s">
        <v>393</v>
      </c>
    </row>
    <row r="33" spans="1:10" x14ac:dyDescent="0.2">
      <c r="A33" s="1" t="s">
        <v>310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90</v>
      </c>
      <c r="I33" s="154">
        <v>6</v>
      </c>
      <c r="J33" s="6" t="s">
        <v>5</v>
      </c>
    </row>
    <row r="34" spans="1:10" x14ac:dyDescent="0.2">
      <c r="A34" s="1" t="s">
        <v>422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90</v>
      </c>
      <c r="I34" s="154">
        <v>1</v>
      </c>
      <c r="J34" s="6" t="s">
        <v>6</v>
      </c>
    </row>
    <row r="35" spans="1:10" x14ac:dyDescent="0.2">
      <c r="A35" s="1" t="s">
        <v>950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90</v>
      </c>
      <c r="I35" s="156">
        <v>2</v>
      </c>
      <c r="J35" s="6" t="s">
        <v>6</v>
      </c>
    </row>
    <row r="36" spans="1:10" x14ac:dyDescent="0.2">
      <c r="A36" s="1" t="s">
        <v>308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90</v>
      </c>
      <c r="I36" s="154">
        <v>5</v>
      </c>
      <c r="J36" s="6" t="s">
        <v>5</v>
      </c>
    </row>
    <row r="37" spans="1:10" x14ac:dyDescent="0.2">
      <c r="A37" s="1" t="s">
        <v>302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90</v>
      </c>
      <c r="I37" s="154">
        <v>4</v>
      </c>
      <c r="J37" s="6" t="s">
        <v>5</v>
      </c>
    </row>
    <row r="38" spans="1:10" x14ac:dyDescent="0.2">
      <c r="A38" s="1" t="s">
        <v>297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90</v>
      </c>
      <c r="I38" s="154">
        <v>3</v>
      </c>
      <c r="J38" s="6" t="s">
        <v>5</v>
      </c>
    </row>
    <row r="39" spans="1:10" x14ac:dyDescent="0.2">
      <c r="A39" s="1" t="s">
        <v>950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90</v>
      </c>
      <c r="I39" s="154">
        <v>1</v>
      </c>
      <c r="J39" s="6" t="s">
        <v>6</v>
      </c>
    </row>
    <row r="40" spans="1:10" x14ac:dyDescent="0.2">
      <c r="A40" s="1" t="s">
        <v>299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90</v>
      </c>
      <c r="I40" s="154">
        <v>2</v>
      </c>
      <c r="J40" s="6" t="s">
        <v>5</v>
      </c>
    </row>
    <row r="41" spans="1:10" x14ac:dyDescent="0.2">
      <c r="A41" s="1" t="s">
        <v>298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90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23" priority="304" stopIfTrue="1" operator="between">
      <formula>0</formula>
      <formula>19.99</formula>
    </cfRule>
    <cfRule type="cellIs" dxfId="1422" priority="305" stopIfTrue="1" operator="between">
      <formula>10</formula>
      <formula>24.99</formula>
    </cfRule>
    <cfRule type="cellIs" dxfId="1421" priority="306" stopIfTrue="1" operator="between">
      <formula>25</formula>
      <formula>99.99</formula>
    </cfRule>
  </conditionalFormatting>
  <conditionalFormatting sqref="I1:I1048576">
    <cfRule type="cellIs" dxfId="1420" priority="28" operator="between">
      <formula>7</formula>
      <formula>99</formula>
    </cfRule>
    <cfRule type="cellIs" dxfId="1419" priority="106" operator="between">
      <formula>5</formula>
      <formula>6</formula>
    </cfRule>
    <cfRule type="cellIs" dxfId="1418" priority="107" operator="between">
      <formula>3</formula>
      <formula>4</formula>
    </cfRule>
    <cfRule type="cellIs" dxfId="1417" priority="108" operator="between">
      <formula>1</formula>
      <formula>2</formula>
    </cfRule>
  </conditionalFormatting>
  <conditionalFormatting sqref="J1:J1048576">
    <cfRule type="cellIs" dxfId="1416" priority="72" operator="equal">
      <formula>"FB"</formula>
    </cfRule>
    <cfRule type="cellIs" dxfId="1415" priority="73" stopIfTrue="1" operator="equal">
      <formula>"RR"</formula>
    </cfRule>
    <cfRule type="cellIs" dxfId="1414" priority="74" stopIfTrue="1" operator="equal">
      <formula>"MTB"</formula>
    </cfRule>
  </conditionalFormatting>
  <conditionalFormatting sqref="A1:A1048576">
    <cfRule type="expression" dxfId="1413" priority="69">
      <formula>J1="RR"</formula>
    </cfRule>
    <cfRule type="expression" dxfId="1412" priority="70">
      <formula>J1="FB"</formula>
    </cfRule>
    <cfRule type="expression" dxfId="1411" priority="71">
      <formula>J1="MTB"</formula>
    </cfRule>
  </conditionalFormatting>
  <conditionalFormatting sqref="H1:H1048576">
    <cfRule type="cellIs" dxfId="1410" priority="51" stopIfTrue="1" operator="equal">
      <formula>"Hunsrück"</formula>
    </cfRule>
    <cfRule type="cellIs" dxfId="1409" priority="52" stopIfTrue="1" operator="equal">
      <formula>"Fränkische Alb"</formula>
    </cfRule>
    <cfRule type="cellIs" dxfId="1408" priority="53" stopIfTrue="1" operator="equal">
      <formula>"Bayerischer Wald"</formula>
    </cfRule>
    <cfRule type="cellIs" dxfId="1407" priority="54" stopIfTrue="1" operator="equal">
      <formula>"Harz"</formula>
    </cfRule>
    <cfRule type="cellIs" dxfId="1406" priority="55" stopIfTrue="1" operator="equal">
      <formula>"Fichtelgebirge"</formula>
    </cfRule>
    <cfRule type="cellIs" dxfId="1405" priority="56" stopIfTrue="1" operator="equal">
      <formula>"Frankenwald"</formula>
    </cfRule>
    <cfRule type="cellIs" dxfId="1404" priority="57" stopIfTrue="1" operator="equal">
      <formula>"Thüringer Wald"</formula>
    </cfRule>
    <cfRule type="cellIs" dxfId="1403" priority="58" stopIfTrue="1" operator="equal">
      <formula>"Rothaargebirge"</formula>
    </cfRule>
    <cfRule type="cellIs" dxfId="1402" priority="59" stopIfTrue="1" operator="equal">
      <formula>"Schwäbische Alb"</formula>
    </cfRule>
    <cfRule type="cellIs" dxfId="1401" priority="60" stopIfTrue="1" operator="equal">
      <formula>"Alpen"</formula>
    </cfRule>
    <cfRule type="cellIs" dxfId="1400" priority="61" stopIfTrue="1" operator="equal">
      <formula>"Pfalz"</formula>
    </cfRule>
    <cfRule type="cellIs" dxfId="1399" priority="62" stopIfTrue="1" operator="equal">
      <formula>"Schwarzwald"</formula>
    </cfRule>
    <cfRule type="cellIs" dxfId="1398" priority="63" stopIfTrue="1" operator="equal">
      <formula>"Vogelsberg"</formula>
    </cfRule>
    <cfRule type="cellIs" dxfId="1397" priority="64" stopIfTrue="1" operator="equal">
      <formula>"Rhön"</formula>
    </cfRule>
    <cfRule type="cellIs" dxfId="1396" priority="65" stopIfTrue="1" operator="equal">
      <formula>"Schwarzwald"</formula>
    </cfRule>
    <cfRule type="cellIs" dxfId="1395" priority="66" stopIfTrue="1" operator="equal">
      <formula>"Taunus"</formula>
    </cfRule>
    <cfRule type="cellIs" dxfId="1394" priority="67" stopIfTrue="1" operator="equal">
      <formula>"Spessart"</formula>
    </cfRule>
    <cfRule type="cellIs" dxfId="1393" priority="68" stopIfTrue="1" operator="equal">
      <formula>"Odenwald"</formula>
    </cfRule>
  </conditionalFormatting>
  <conditionalFormatting sqref="G1:G1048576">
    <cfRule type="cellIs" dxfId="1392" priority="35" stopIfTrue="1" operator="between">
      <formula>0</formula>
      <formula>99.99</formula>
    </cfRule>
    <cfRule type="cellIs" dxfId="1391" priority="36" stopIfTrue="1" operator="between">
      <formula>100</formula>
      <formula>499.99</formula>
    </cfRule>
    <cfRule type="cellIs" dxfId="1390" priority="37" stopIfTrue="1" operator="between">
      <formula>500</formula>
      <formula>999.99</formula>
    </cfRule>
    <cfRule type="cellIs" dxfId="1389" priority="38" stopIfTrue="1" operator="between">
      <formula>1000</formula>
      <formula>1499.99</formula>
    </cfRule>
    <cfRule type="cellIs" dxfId="1388" priority="39" stopIfTrue="1" operator="between">
      <formula>1500</formula>
      <formula>1999.99</formula>
    </cfRule>
  </conditionalFormatting>
  <conditionalFormatting sqref="G1:G1048576">
    <cfRule type="cellIs" dxfId="1387" priority="40" stopIfTrue="1" operator="between">
      <formula>2000</formula>
      <formula>9999.99</formula>
    </cfRule>
  </conditionalFormatting>
  <conditionalFormatting sqref="B1:B1048576">
    <cfRule type="cellIs" dxfId="1386" priority="23" stopIfTrue="1" operator="between">
      <formula>0</formula>
      <formula>0.041666665</formula>
    </cfRule>
    <cfRule type="cellIs" dxfId="1385" priority="24" stopIfTrue="1" operator="between">
      <formula>0.0416666666666667</formula>
      <formula>0.124999884259259</formula>
    </cfRule>
    <cfRule type="cellIs" dxfId="1384" priority="25" stopIfTrue="1" operator="between">
      <formula>0.125</formula>
      <formula>0.166666550925926</formula>
    </cfRule>
    <cfRule type="cellIs" dxfId="1383" priority="26" stopIfTrue="1" operator="between">
      <formula>0.0833333333333333</formula>
      <formula>0.208333217592593</formula>
    </cfRule>
    <cfRule type="cellIs" dxfId="1382" priority="27" stopIfTrue="1" operator="between">
      <formula>0.208333333333333</formula>
      <formula>4.16666655092593</formula>
    </cfRule>
  </conditionalFormatting>
  <conditionalFormatting sqref="F1:F1048576">
    <cfRule type="cellIs" dxfId="1381" priority="17" stopIfTrue="1" operator="between">
      <formula>0</formula>
      <formula>399.99</formula>
    </cfRule>
    <cfRule type="cellIs" dxfId="1380" priority="18" stopIfTrue="1" operator="between">
      <formula>400</formula>
      <formula>449.99</formula>
    </cfRule>
    <cfRule type="cellIs" dxfId="1379" priority="19" stopIfTrue="1" operator="between">
      <formula>450</formula>
      <formula>499.99</formula>
    </cfRule>
    <cfRule type="cellIs" dxfId="1378" priority="20" stopIfTrue="1" operator="between">
      <formula>500</formula>
      <formula>549.99</formula>
    </cfRule>
    <cfRule type="cellIs" dxfId="1377" priority="21" stopIfTrue="1" operator="between">
      <formula>550</formula>
      <formula>599.99</formula>
    </cfRule>
  </conditionalFormatting>
  <conditionalFormatting sqref="F1:F1048576">
    <cfRule type="cellIs" dxfId="1376" priority="22" stopIfTrue="1" operator="between">
      <formula>600</formula>
      <formula>9999.99</formula>
    </cfRule>
  </conditionalFormatting>
  <conditionalFormatting sqref="C1:C1048576">
    <cfRule type="cellIs" dxfId="1375" priority="7" stopIfTrue="1" operator="between">
      <formula>0</formula>
      <formula>19.99</formula>
    </cfRule>
    <cfRule type="cellIs" dxfId="1374" priority="8" stopIfTrue="1" operator="between">
      <formula>20</formula>
      <formula>49.99</formula>
    </cfRule>
    <cfRule type="cellIs" dxfId="1373" priority="9" stopIfTrue="1" operator="between">
      <formula>50</formula>
      <formula>99.9999</formula>
    </cfRule>
    <cfRule type="cellIs" dxfId="1372" priority="10" stopIfTrue="1" operator="between">
      <formula>100</formula>
      <formula>9999</formula>
    </cfRule>
  </conditionalFormatting>
  <conditionalFormatting sqref="D1:D1048576">
    <cfRule type="cellIs" dxfId="1371" priority="1" stopIfTrue="1" operator="between">
      <formula>0</formula>
      <formula>99.99</formula>
    </cfRule>
    <cfRule type="cellIs" dxfId="1370" priority="2" stopIfTrue="1" operator="between">
      <formula>100</formula>
      <formula>499.99</formula>
    </cfRule>
    <cfRule type="cellIs" dxfId="1369" priority="3" stopIfTrue="1" operator="between">
      <formula>500</formula>
      <formula>999.99</formula>
    </cfRule>
    <cfRule type="cellIs" dxfId="1368" priority="4" stopIfTrue="1" operator="between">
      <formula>1000</formula>
      <formula>1499.99</formula>
    </cfRule>
    <cfRule type="cellIs" dxfId="1367" priority="5" stopIfTrue="1" operator="between">
      <formula>1500</formula>
      <formula>1999.99</formula>
    </cfRule>
  </conditionalFormatting>
  <conditionalFormatting sqref="D1:D1048576">
    <cfRule type="cellIs" dxfId="136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5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6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8" t="s">
        <v>348</v>
      </c>
      <c r="B1" s="367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9" t="s">
        <v>410</v>
      </c>
      <c r="R1" s="369" t="s">
        <v>417</v>
      </c>
      <c r="S1" s="369" t="s">
        <v>407</v>
      </c>
      <c r="T1" s="369" t="s">
        <v>408</v>
      </c>
      <c r="U1" s="370" t="s">
        <v>416</v>
      </c>
      <c r="V1" s="371" t="s">
        <v>427</v>
      </c>
      <c r="X1" s="372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5" t="s">
        <v>857</v>
      </c>
      <c r="N1" s="395"/>
      <c r="O1" s="395"/>
      <c r="P1" s="395"/>
    </row>
    <row r="2" spans="1:16" x14ac:dyDescent="0.2">
      <c r="A2" s="394" t="s">
        <v>395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M2" s="62" t="s">
        <v>588</v>
      </c>
      <c r="N2" s="318">
        <f>MAX(G3:G991)</f>
        <v>2700</v>
      </c>
      <c r="O2" s="198" t="s">
        <v>589</v>
      </c>
      <c r="P2" s="319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8">
        <f>MAX(F3:F991)</f>
        <v>2830</v>
      </c>
      <c r="O3" s="62" t="s">
        <v>590</v>
      </c>
      <c r="P3" s="320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4" t="s">
        <v>228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4" t="s">
        <v>396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4" t="s">
        <v>69</v>
      </c>
      <c r="B31" s="394"/>
      <c r="C31" s="394"/>
      <c r="D31" s="394"/>
      <c r="E31" s="394"/>
      <c r="F31" s="394"/>
      <c r="G31" s="394"/>
      <c r="H31" s="394"/>
      <c r="I31" s="394"/>
      <c r="J31" s="394"/>
      <c r="K31" s="394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4" t="s">
        <v>70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4" t="s">
        <v>222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4" t="s">
        <v>223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4" t="s">
        <v>312</v>
      </c>
      <c r="B59" s="394"/>
      <c r="C59" s="394"/>
      <c r="D59" s="394"/>
      <c r="E59" s="394"/>
      <c r="F59" s="394"/>
      <c r="G59" s="394"/>
      <c r="H59" s="394"/>
      <c r="I59" s="394"/>
      <c r="J59" s="394"/>
      <c r="K59" s="394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4" t="s">
        <v>447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4" t="s">
        <v>561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4" t="s">
        <v>745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4" t="s">
        <v>848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851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903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850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852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4" t="s">
        <v>904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905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906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905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907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908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909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910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911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4" t="s">
        <v>922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923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924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925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926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927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8" t="s">
        <v>238</v>
      </c>
      <c r="B1" s="398"/>
      <c r="C1" s="399">
        <f>AI35</f>
        <v>7508.340000000002</v>
      </c>
      <c r="D1" s="399"/>
      <c r="E1" s="404" t="s">
        <v>152</v>
      </c>
      <c r="F1" s="404"/>
      <c r="G1" s="405">
        <f>MAX(B37,E37,H37,K37,N37,Q37,T37,W37,Z37,AC37,AF37,AI37)</f>
        <v>207</v>
      </c>
      <c r="H1" s="405"/>
      <c r="I1" s="408" t="s">
        <v>159</v>
      </c>
      <c r="J1" s="408"/>
      <c r="K1" s="409">
        <f>MAX(B34,E34,H34,K34,N34,Q34,T34,W34,Z34,AC34,AF34,AI34)</f>
        <v>1014.3200000000002</v>
      </c>
      <c r="L1" s="409"/>
      <c r="M1" s="413" t="s">
        <v>190</v>
      </c>
      <c r="N1" s="413"/>
      <c r="O1" s="414">
        <f>MIN(B34,E34,H34,K34,N34,Q34,T34,W34,Z34,AC34,AF34,AI34)</f>
        <v>319.42</v>
      </c>
      <c r="P1" s="414"/>
      <c r="Q1" s="412" t="s">
        <v>329</v>
      </c>
      <c r="R1" s="412"/>
      <c r="S1" s="412"/>
      <c r="T1" s="412"/>
      <c r="U1" s="396" t="s">
        <v>190</v>
      </c>
      <c r="V1" s="396"/>
      <c r="W1" s="397">
        <f>MIN(C34,F34,I34,L34,O34,R34,U34,X34,AA34,AD34,AG34,AJ34)</f>
        <v>717</v>
      </c>
      <c r="X1" s="396"/>
      <c r="Y1" s="411" t="s">
        <v>159</v>
      </c>
      <c r="Z1" s="411"/>
      <c r="AA1" s="410">
        <f>MAX(C34,F34,I34,L34,O34,R34,U34,X34,AA34,AD34,AG34,AJ34)</f>
        <v>11209</v>
      </c>
      <c r="AB1" s="411"/>
      <c r="AC1" s="406" t="s">
        <v>153</v>
      </c>
      <c r="AD1" s="406"/>
      <c r="AE1" s="407">
        <f>MAX(C37,F37,I37,L37,O37,R37,U37,X37,AA37,AD37,AG37,AJ37)</f>
        <v>1750</v>
      </c>
      <c r="AF1" s="406"/>
      <c r="AG1" s="400" t="s">
        <v>2</v>
      </c>
      <c r="AH1" s="400"/>
      <c r="AI1" s="403">
        <f>AJ35</f>
        <v>70300</v>
      </c>
      <c r="AJ1" s="400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5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6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5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1" t="s">
        <v>232</v>
      </c>
      <c r="E40" s="402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7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7358.33</v>
      </c>
      <c r="C1" s="418"/>
      <c r="D1" s="97" t="s">
        <v>238</v>
      </c>
      <c r="E1" s="419">
        <f>AT35</f>
        <v>6748.33</v>
      </c>
      <c r="F1" s="419"/>
      <c r="G1" s="420" t="s">
        <v>152</v>
      </c>
      <c r="H1" s="420"/>
      <c r="I1" s="416">
        <f>MAX(B36,F36,J36,N36,R36,V36,Z36,AD36,AH36,AL36,AP36,AT36)</f>
        <v>131.44</v>
      </c>
      <c r="J1" s="416"/>
      <c r="K1" s="421" t="s">
        <v>159</v>
      </c>
      <c r="L1" s="421"/>
      <c r="M1" s="422">
        <f>MAX(B34,F34,J34,N34,R34,V34,Z34,AD34,AH34,AL34,AP34,AT34)</f>
        <v>875.8599999999999</v>
      </c>
      <c r="N1" s="422"/>
      <c r="O1" s="415" t="s">
        <v>190</v>
      </c>
      <c r="P1" s="415"/>
      <c r="Q1" s="415"/>
      <c r="R1" s="185">
        <f>MIN(B34,F34,J34,N34,R34,V34,Z34,AD34,AH34,AL34,AP34,AT34)</f>
        <v>268.27000000000004</v>
      </c>
      <c r="S1" s="98" t="s">
        <v>207</v>
      </c>
      <c r="T1" s="428">
        <f>IFERROR(AVERAGE(B37,F37,J37,N37,R37,V37,Z37,AD37,AH37,AL37,AP37,AT37),0)</f>
        <v>28.737098655776773</v>
      </c>
      <c r="U1" s="428"/>
      <c r="V1" s="429" t="s">
        <v>206</v>
      </c>
      <c r="W1" s="429"/>
      <c r="X1" s="429"/>
      <c r="Y1" s="429"/>
      <c r="Z1" s="429"/>
      <c r="AA1" s="99" t="s">
        <v>207</v>
      </c>
      <c r="AB1" s="417">
        <f>IFERROR(AVERAGE(C37,G37,K37,O37,S37,W37,AA37,AE37,AI37,AM37,AQ37,AU37),0)</f>
        <v>285.10348601962454</v>
      </c>
      <c r="AC1" s="417"/>
      <c r="AD1" s="427" t="s">
        <v>190</v>
      </c>
      <c r="AE1" s="427"/>
      <c r="AF1" s="430">
        <f>MIN(C34,G34,K34,O34,S34,W34,AA34,AE34,AI34,AM34,AQ34,AU34)</f>
        <v>1216</v>
      </c>
      <c r="AG1" s="430"/>
      <c r="AH1" s="431" t="s">
        <v>159</v>
      </c>
      <c r="AI1" s="431"/>
      <c r="AJ1" s="432">
        <f>MAX(C34,G34,K34,O34,S34,W34,AA34,AE34,AI34,AM34,AQ34,AU34)</f>
        <v>9324</v>
      </c>
      <c r="AK1" s="432"/>
      <c r="AL1" s="434" t="s">
        <v>153</v>
      </c>
      <c r="AM1" s="434"/>
      <c r="AN1" s="433">
        <f>MAX(C36,G36,K36,O36,S36,W36,AA36,AE36,AI36,AM36,AQ36,AU36)</f>
        <v>1860</v>
      </c>
      <c r="AO1" s="433"/>
      <c r="AP1" s="423" t="s">
        <v>361</v>
      </c>
      <c r="AQ1" s="423"/>
      <c r="AR1" s="424">
        <f>MAX(D36,H36,L36,P36,T36,X36,AB36,AF36,AJ36,AN36,AR36,AV36)</f>
        <v>0.125</v>
      </c>
      <c r="AS1" s="424"/>
      <c r="AT1" s="95" t="s">
        <v>2</v>
      </c>
      <c r="AU1" s="425">
        <f>AU35</f>
        <v>67456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6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6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5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600</v>
      </c>
      <c r="N42" s="307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8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5378.7300000000005</v>
      </c>
      <c r="C1" s="418"/>
      <c r="D1" s="97" t="s">
        <v>238</v>
      </c>
      <c r="E1" s="419">
        <f>AT35</f>
        <v>4457.93</v>
      </c>
      <c r="F1" s="419"/>
      <c r="G1" s="420" t="s">
        <v>152</v>
      </c>
      <c r="H1" s="420"/>
      <c r="I1" s="416">
        <f>MAX(B36,F36,J36,N36,R36,V36,Z36,AD36,AH36,AL36,AP36,AT36)</f>
        <v>125.31</v>
      </c>
      <c r="J1" s="416"/>
      <c r="K1" s="421" t="s">
        <v>159</v>
      </c>
      <c r="L1" s="421"/>
      <c r="M1" s="422">
        <f>MAX(B34,F34,J34,N34,R34,V34,Z34,AD34,AH34,AL34,AP34,AT34)</f>
        <v>666.43000000000006</v>
      </c>
      <c r="N1" s="422"/>
      <c r="O1" s="415" t="s">
        <v>190</v>
      </c>
      <c r="P1" s="415"/>
      <c r="Q1" s="415"/>
      <c r="R1" s="185">
        <f>MIN(B34,F34,J34,N34,R34,V34,Z34,AD34,AH34,AL34,AP34,AT34)</f>
        <v>33.25</v>
      </c>
      <c r="S1" s="98" t="s">
        <v>207</v>
      </c>
      <c r="T1" s="428">
        <f>IFERROR(AVERAGE(B37,F37,J37,N37,R37,V37,Z37,AD37,AH37,AL37,AP37,AT37),0)</f>
        <v>21.826653316809644</v>
      </c>
      <c r="U1" s="428"/>
      <c r="V1" s="435" t="s">
        <v>328</v>
      </c>
      <c r="W1" s="435"/>
      <c r="X1" s="435"/>
      <c r="Y1" s="435"/>
      <c r="Z1" s="435"/>
      <c r="AA1" s="99" t="s">
        <v>207</v>
      </c>
      <c r="AB1" s="417">
        <f>IFERROR(AVERAGE(C37,G37,K37,O37,S37,W37,AA37,AE37,AI37,AM37,AQ37,AU37),0)</f>
        <v>180.7417338841891</v>
      </c>
      <c r="AC1" s="417"/>
      <c r="AD1" s="427" t="s">
        <v>190</v>
      </c>
      <c r="AE1" s="427"/>
      <c r="AF1" s="430">
        <f>MIN(C34,G34,K34,O34,S34,W34,AA34,AE34,AI34,AM34,AQ34,AU34)</f>
        <v>118</v>
      </c>
      <c r="AG1" s="430"/>
      <c r="AH1" s="431" t="s">
        <v>159</v>
      </c>
      <c r="AI1" s="431"/>
      <c r="AJ1" s="432">
        <f>MAX(C34,G34,K34,O34,S34,W34,AA34,AE34,AI34,AM34,AQ34,AU34)</f>
        <v>7846</v>
      </c>
      <c r="AK1" s="432"/>
      <c r="AL1" s="434" t="s">
        <v>153</v>
      </c>
      <c r="AM1" s="434"/>
      <c r="AN1" s="433">
        <f>MAX(C36,G36,K36,O36,S36,W36,AA36,AE36,AI36,AM36,AQ36,AU36)</f>
        <v>2170</v>
      </c>
      <c r="AO1" s="433"/>
      <c r="AP1" s="423" t="s">
        <v>361</v>
      </c>
      <c r="AQ1" s="423"/>
      <c r="AR1" s="424">
        <f>MAX(D36,H36,L36,P36,T36,X36,AB36,AF36,AJ36,AN36,AR36,AV36)</f>
        <v>9.0277777777777776E-2</v>
      </c>
      <c r="AS1" s="424"/>
      <c r="AT1" s="95" t="s">
        <v>2</v>
      </c>
      <c r="AU1" s="425">
        <f>AU35</f>
        <v>38191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600</v>
      </c>
      <c r="N42" s="307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8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5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933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928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888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937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913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0" priority="3" stopIfTrue="1" operator="between">
      <formula>0</formula>
      <formula>19.99</formula>
    </cfRule>
    <cfRule type="cellIs" dxfId="1719" priority="82" stopIfTrue="1" operator="between">
      <formula>10</formula>
      <formula>24.99</formula>
    </cfRule>
    <cfRule type="cellIs" dxfId="1718" priority="83" stopIfTrue="1" operator="between">
      <formula>25</formula>
      <formula>29.99</formula>
    </cfRule>
    <cfRule type="cellIs" dxfId="1717" priority="84" stopIfTrue="1" operator="between">
      <formula>30</formula>
      <formula>99.99</formula>
    </cfRule>
  </conditionalFormatting>
  <conditionalFormatting sqref="I1:I1048576">
    <cfRule type="cellIs" dxfId="1716" priority="58" stopIfTrue="1" operator="between">
      <formula>0</formula>
      <formula>0.0009999</formula>
    </cfRule>
    <cfRule type="cellIs" dxfId="1715" priority="59" stopIfTrue="1" operator="between">
      <formula>0.001</formula>
      <formula>0.0019999</formula>
    </cfRule>
    <cfRule type="cellIs" dxfId="1714" priority="2" operator="equal">
      <formula>MAX($I:$I)</formula>
    </cfRule>
    <cfRule type="cellIs" dxfId="1713" priority="1" operator="equal">
      <formula>MIN($I:$I)</formula>
    </cfRule>
  </conditionalFormatting>
  <conditionalFormatting sqref="D1:D1048576">
    <cfRule type="cellIs" dxfId="1712" priority="46" stopIfTrue="1" operator="between">
      <formula>0</formula>
      <formula>99.99</formula>
    </cfRule>
    <cfRule type="cellIs" dxfId="1711" priority="47" stopIfTrue="1" operator="between">
      <formula>100</formula>
      <formula>499.99</formula>
    </cfRule>
    <cfRule type="cellIs" dxfId="1710" priority="48" stopIfTrue="1" operator="between">
      <formula>500</formula>
      <formula>999.99</formula>
    </cfRule>
    <cfRule type="cellIs" dxfId="1709" priority="49" stopIfTrue="1" operator="between">
      <formula>1000</formula>
      <formula>1499.99</formula>
    </cfRule>
    <cfRule type="cellIs" dxfId="1708" priority="50" stopIfTrue="1" operator="between">
      <formula>1500</formula>
      <formula>1999.99</formula>
    </cfRule>
  </conditionalFormatting>
  <conditionalFormatting sqref="D1:D1048576">
    <cfRule type="cellIs" dxfId="1707" priority="51" stopIfTrue="1" operator="between">
      <formula>2000</formula>
      <formula>9999.99</formula>
    </cfRule>
  </conditionalFormatting>
  <conditionalFormatting sqref="B1:B1048576">
    <cfRule type="cellIs" dxfId="1706" priority="41" stopIfTrue="1" operator="between">
      <formula>0</formula>
      <formula>0.041666665</formula>
    </cfRule>
    <cfRule type="cellIs" dxfId="1705" priority="42" stopIfTrue="1" operator="between">
      <formula>0.0416666666666667</formula>
      <formula>0.124999884259259</formula>
    </cfRule>
    <cfRule type="cellIs" dxfId="1704" priority="43" stopIfTrue="1" operator="between">
      <formula>0.125</formula>
      <formula>0.166666550925926</formula>
    </cfRule>
    <cfRule type="cellIs" dxfId="1703" priority="44" stopIfTrue="1" operator="between">
      <formula>0.0833333333333333</formula>
      <formula>0.208333217592593</formula>
    </cfRule>
    <cfRule type="cellIs" dxfId="1702" priority="45" stopIfTrue="1" operator="between">
      <formula>0.208333333333333</formula>
      <formula>4.16666655092593</formula>
    </cfRule>
  </conditionalFormatting>
  <conditionalFormatting sqref="G1:G1048576">
    <cfRule type="cellIs" dxfId="1701" priority="35" stopIfTrue="1" operator="between">
      <formula>0</formula>
      <formula>130</formula>
    </cfRule>
    <cfRule type="cellIs" dxfId="1700" priority="36" stopIfTrue="1" operator="between">
      <formula>130.01</formula>
      <formula>140</formula>
    </cfRule>
    <cfRule type="cellIs" dxfId="1699" priority="37" stopIfTrue="1" operator="between">
      <formula>140.01</formula>
      <formula>150</formula>
    </cfRule>
    <cfRule type="cellIs" dxfId="1698" priority="38" stopIfTrue="1" operator="between">
      <formula>150.01</formula>
      <formula>160</formula>
    </cfRule>
    <cfRule type="cellIs" dxfId="1697" priority="39" stopIfTrue="1" operator="between">
      <formula>160.01</formula>
      <formula>170</formula>
    </cfRule>
  </conditionalFormatting>
  <conditionalFormatting sqref="G1:G1048576">
    <cfRule type="cellIs" dxfId="1696" priority="40" stopIfTrue="1" operator="between">
      <formula>170.01</formula>
      <formula>9999.99</formula>
    </cfRule>
  </conditionalFormatting>
  <conditionalFormatting sqref="F1:F1048576">
    <cfRule type="cellIs" dxfId="1695" priority="27" stopIfTrue="1" operator="between">
      <formula>118</formula>
      <formula>120.99</formula>
    </cfRule>
    <cfRule type="cellIs" dxfId="1694" priority="28" stopIfTrue="1" operator="between">
      <formula>121</formula>
      <formula>123.99</formula>
    </cfRule>
    <cfRule type="cellIs" dxfId="1693" priority="29" stopIfTrue="1" operator="between">
      <formula>124</formula>
      <formula>126.99</formula>
    </cfRule>
    <cfRule type="cellIs" dxfId="1692" priority="30" stopIfTrue="1" operator="between">
      <formula>127</formula>
      <formula>129.99</formula>
    </cfRule>
    <cfRule type="cellIs" dxfId="1691" priority="31" stopIfTrue="1" operator="between">
      <formula>130</formula>
      <formula>9999.99</formula>
    </cfRule>
  </conditionalFormatting>
  <conditionalFormatting sqref="F1:F1048576">
    <cfRule type="cellIs" dxfId="1690" priority="26" stopIfTrue="1" operator="between">
      <formula>0</formula>
      <formula>117.99</formula>
    </cfRule>
  </conditionalFormatting>
  <conditionalFormatting sqref="A1:A1048576">
    <cfRule type="expression" dxfId="1689" priority="18" stopIfTrue="1">
      <formula>H1="CR"</formula>
    </cfRule>
    <cfRule type="expression" dxfId="1688" priority="19" stopIfTrue="1">
      <formula>H1="RR"</formula>
    </cfRule>
    <cfRule type="expression" dxfId="1687" priority="20" stopIfTrue="1">
      <formula>H1="FB"</formula>
    </cfRule>
    <cfRule type="expression" dxfId="1686" priority="21" stopIfTrue="1">
      <formula>H1="MTB"</formula>
    </cfRule>
  </conditionalFormatting>
  <conditionalFormatting sqref="H1:H1048576">
    <cfRule type="cellIs" dxfId="1685" priority="14" stopIfTrue="1" operator="equal">
      <formula>"CR"</formula>
    </cfRule>
    <cfRule type="cellIs" dxfId="1684" priority="15" stopIfTrue="1" operator="equal">
      <formula>"FB"</formula>
    </cfRule>
    <cfRule type="cellIs" dxfId="1683" priority="16" stopIfTrue="1" operator="equal">
      <formula>"RR"</formula>
    </cfRule>
    <cfRule type="cellIs" dxfId="1682" priority="17" stopIfTrue="1" operator="equal">
      <formula>"MTB"</formula>
    </cfRule>
  </conditionalFormatting>
  <conditionalFormatting sqref="C1:C1048576">
    <cfRule type="cellIs" dxfId="1681" priority="4" stopIfTrue="1" operator="between">
      <formula>0</formula>
      <formula>19.99</formula>
    </cfRule>
    <cfRule type="cellIs" dxfId="1680" priority="5" stopIfTrue="1" operator="between">
      <formula>20</formula>
      <formula>49.99</formula>
    </cfRule>
    <cfRule type="cellIs" dxfId="1679" priority="6" stopIfTrue="1" operator="between">
      <formula>50</formula>
      <formula>99.9999</formula>
    </cfRule>
    <cfRule type="cellIs" dxfId="1678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7051.7800000000007</v>
      </c>
      <c r="C1" s="418"/>
      <c r="D1" s="97" t="s">
        <v>238</v>
      </c>
      <c r="E1" s="419">
        <f>AT35</f>
        <v>6666.9800000000005</v>
      </c>
      <c r="F1" s="419"/>
      <c r="G1" s="420" t="s">
        <v>152</v>
      </c>
      <c r="H1" s="420"/>
      <c r="I1" s="416">
        <f>MAX(B36,F36,J36,N36,R36,V36,Z36,AD36,AH36,AL36,AP36,AT36)</f>
        <v>124</v>
      </c>
      <c r="J1" s="416"/>
      <c r="K1" s="421" t="s">
        <v>159</v>
      </c>
      <c r="L1" s="421"/>
      <c r="M1" s="422">
        <f>MAX(B34,F34,J34,N34,R34,V34,Z34,AD34,AH34,AL34,AP34,AT34)</f>
        <v>902.05000000000018</v>
      </c>
      <c r="N1" s="422"/>
      <c r="O1" s="415" t="s">
        <v>190</v>
      </c>
      <c r="P1" s="415"/>
      <c r="Q1" s="415"/>
      <c r="R1" s="185">
        <f>MIN(B34,F34,J34,N34,R34,V34,Z34,AD34,AH34,AL34,AP34,AT34)</f>
        <v>241.00999999999996</v>
      </c>
      <c r="S1" s="98" t="s">
        <v>207</v>
      </c>
      <c r="T1" s="428">
        <f>IFERROR(AVERAGE(B37,F37,J37,N37,R37,V37,Z37,AD37,AH37,AL37,AP37,AT37),0)</f>
        <v>24.566448971731607</v>
      </c>
      <c r="U1" s="428"/>
      <c r="V1" s="436" t="s">
        <v>418</v>
      </c>
      <c r="W1" s="436"/>
      <c r="X1" s="436"/>
      <c r="Y1" s="436"/>
      <c r="Z1" s="436"/>
      <c r="AA1" s="99" t="s">
        <v>207</v>
      </c>
      <c r="AB1" s="417">
        <f>IFERROR(AVERAGE(C37,G37,K37,O37,S37,W37,AA37,AE37,AI37,AM37,AQ37,AU37),0)</f>
        <v>261.88691068899544</v>
      </c>
      <c r="AC1" s="417"/>
      <c r="AD1" s="427" t="s">
        <v>190</v>
      </c>
      <c r="AE1" s="427"/>
      <c r="AF1" s="430">
        <f>MIN(C34,G34,K34,O34,S34,W34,AA34,AE34,AI34,AM34,AQ34,AU34)</f>
        <v>1799</v>
      </c>
      <c r="AG1" s="430"/>
      <c r="AH1" s="431" t="s">
        <v>159</v>
      </c>
      <c r="AI1" s="431"/>
      <c r="AJ1" s="432">
        <f>MAX(C34,G34,K34,O34,S34,W34,AA34,AE34,AI34,AM34,AQ34,AU34)</f>
        <v>12610</v>
      </c>
      <c r="AK1" s="432"/>
      <c r="AL1" s="434" t="s">
        <v>153</v>
      </c>
      <c r="AM1" s="434"/>
      <c r="AN1" s="433">
        <f>MAX(C36,G36,K36,O36,S36,W36,AA36,AE36,AI36,AM36,AQ36,AU36)</f>
        <v>2200</v>
      </c>
      <c r="AO1" s="433"/>
      <c r="AP1" s="423" t="s">
        <v>361</v>
      </c>
      <c r="AQ1" s="423"/>
      <c r="AR1" s="424">
        <f>MAX(D36,H36,L36,P36,T36,X36,AB36,AF36,AJ36,AN36,AR36,AV36)</f>
        <v>9.375E-2</v>
      </c>
      <c r="AS1" s="424"/>
      <c r="AT1" s="95" t="s">
        <v>2</v>
      </c>
      <c r="AU1" s="425">
        <f>AU35</f>
        <v>72014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5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5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600</v>
      </c>
      <c r="N42" s="307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8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8706.8750000000018</v>
      </c>
      <c r="C1" s="418"/>
      <c r="D1" s="97" t="s">
        <v>238</v>
      </c>
      <c r="E1" s="419">
        <f>AT35</f>
        <v>7807.6750000000011</v>
      </c>
      <c r="F1" s="419"/>
      <c r="G1" s="420" t="s">
        <v>152</v>
      </c>
      <c r="H1" s="420"/>
      <c r="I1" s="416">
        <f>MAX(B36,F36,J36,N36,R36,V36,Z36,AD36,AH36,AL36,AP36,AT36)</f>
        <v>130.34</v>
      </c>
      <c r="J1" s="416"/>
      <c r="K1" s="421" t="s">
        <v>159</v>
      </c>
      <c r="L1" s="421"/>
      <c r="M1" s="422">
        <f>MAX(B34,F34,J34,N34,R34,V34,Z34,AD34,AH34,AL34,AP34,AT34)</f>
        <v>1016.9499999999999</v>
      </c>
      <c r="N1" s="422"/>
      <c r="O1" s="415" t="s">
        <v>190</v>
      </c>
      <c r="P1" s="415"/>
      <c r="Q1" s="415"/>
      <c r="R1" s="185">
        <f>MIN(B34,F34,J34,N34,R34,V34,Z34,AD34,AH34,AL34,AP34,AT34)</f>
        <v>394.93</v>
      </c>
      <c r="S1" s="98" t="s">
        <v>207</v>
      </c>
      <c r="T1" s="428">
        <f>IFERROR(AVERAGE(B37,F37,J37,N37,R37,V37,Z37,AD37,AH37,AL37,AP37,AT37),0)</f>
        <v>24.231508363325386</v>
      </c>
      <c r="U1" s="428"/>
      <c r="V1" s="437" t="s">
        <v>480</v>
      </c>
      <c r="W1" s="437"/>
      <c r="X1" s="437"/>
      <c r="Y1" s="437"/>
      <c r="Z1" s="437"/>
      <c r="AA1" s="99" t="s">
        <v>207</v>
      </c>
      <c r="AB1" s="417">
        <f>IFERROR(AVERAGE(C37,G37,K37,O37,S37,W37,AA37,AE37,AI37,AM37,AQ37,AU37),0)</f>
        <v>275.12676947871887</v>
      </c>
      <c r="AC1" s="417"/>
      <c r="AD1" s="427" t="s">
        <v>190</v>
      </c>
      <c r="AE1" s="427"/>
      <c r="AF1" s="430">
        <f>MIN(C34,G34,K34,O34,S34,W34,AA34,AE34,AI34,AM34,AQ34,AU34)</f>
        <v>3700</v>
      </c>
      <c r="AG1" s="430"/>
      <c r="AH1" s="431" t="s">
        <v>159</v>
      </c>
      <c r="AI1" s="431"/>
      <c r="AJ1" s="432">
        <f>MAX(C34,G34,K34,O34,S34,W34,AA34,AE34,AI34,AM34,AQ34,AU34)</f>
        <v>13461</v>
      </c>
      <c r="AK1" s="432"/>
      <c r="AL1" s="434" t="s">
        <v>153</v>
      </c>
      <c r="AM1" s="434"/>
      <c r="AN1" s="433">
        <f>MAX(C36,G36,K36,O36,S36,W36,AA36,AE36,AI36,AM36,AQ36,AU36)</f>
        <v>2230</v>
      </c>
      <c r="AO1" s="433"/>
      <c r="AP1" s="423" t="s">
        <v>361</v>
      </c>
      <c r="AQ1" s="423"/>
      <c r="AR1" s="424">
        <f>MAX(D36,H36,L36,P36,T36,X36,AB36,AF36,AJ36,AN36,AR36,AV36)</f>
        <v>0.11388888888888889</v>
      </c>
      <c r="AS1" s="424"/>
      <c r="AT1" s="95" t="s">
        <v>2</v>
      </c>
      <c r="AU1" s="425">
        <f>AU35</f>
        <v>89263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6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5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6">
        <f>MAX(AD3:AD33)</f>
        <v>130.34</v>
      </c>
      <c r="AE36" s="375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600</v>
      </c>
      <c r="N42" s="307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7447.8700000000008</v>
      </c>
      <c r="C1" s="418"/>
      <c r="D1" s="97" t="s">
        <v>238</v>
      </c>
      <c r="E1" s="419">
        <f>AT35</f>
        <v>7159.8700000000008</v>
      </c>
      <c r="F1" s="419"/>
      <c r="G1" s="420" t="s">
        <v>152</v>
      </c>
      <c r="H1" s="420"/>
      <c r="I1" s="416">
        <f>MAX(B36,F36,J36,N36,R36,V36,Z36,AD36,AH36,AL36,AP36,AT36)</f>
        <v>133.09</v>
      </c>
      <c r="J1" s="416"/>
      <c r="K1" s="421" t="s">
        <v>159</v>
      </c>
      <c r="L1" s="421"/>
      <c r="M1" s="422">
        <f>MAX(B34,F34,J34,N34,R34,V34,Z34,AD34,AH34,AL34,AP34,AT34)</f>
        <v>919.33999999999992</v>
      </c>
      <c r="N1" s="422"/>
      <c r="O1" s="415" t="s">
        <v>190</v>
      </c>
      <c r="P1" s="415"/>
      <c r="Q1" s="415"/>
      <c r="R1" s="185">
        <f>MIN(B34,F34,J34,N34,R34,V34,Z34,AD34,AH34,AL34,AP34,AT34)</f>
        <v>235.4</v>
      </c>
      <c r="S1" s="98" t="s">
        <v>207</v>
      </c>
      <c r="T1" s="428">
        <f>IFERROR(AVERAGE(B37,F37,J37,N37,R37,V37,Z37,AD37,AH37,AL37,AP37,AT37),0)</f>
        <v>24.790436581655058</v>
      </c>
      <c r="U1" s="428"/>
      <c r="V1" s="438" t="s">
        <v>558</v>
      </c>
      <c r="W1" s="438"/>
      <c r="X1" s="438"/>
      <c r="Y1" s="438"/>
      <c r="Z1" s="438"/>
      <c r="AA1" s="99" t="s">
        <v>207</v>
      </c>
      <c r="AB1" s="417">
        <f>IFERROR(AVERAGE(C37,G37,K37,O37,S37,W37,AA37,AE37,AI37,AM37,AQ37,AU37),0)</f>
        <v>297.89439566472174</v>
      </c>
      <c r="AC1" s="417"/>
      <c r="AD1" s="427" t="s">
        <v>190</v>
      </c>
      <c r="AE1" s="427"/>
      <c r="AF1" s="430">
        <f>MIN(C34,G34,K34,O34,S34,W34,AA34,AE34,AI34,AM34,AQ34,AU34)</f>
        <v>1667</v>
      </c>
      <c r="AG1" s="430"/>
      <c r="AH1" s="431" t="s">
        <v>159</v>
      </c>
      <c r="AI1" s="431"/>
      <c r="AJ1" s="432">
        <f>MAX(C34,G34,K34,O34,S34,W34,AA34,AE34,AI34,AM34,AQ34,AU34)</f>
        <v>12660</v>
      </c>
      <c r="AK1" s="432"/>
      <c r="AL1" s="434" t="s">
        <v>153</v>
      </c>
      <c r="AM1" s="434"/>
      <c r="AN1" s="433">
        <f>MAX(C36,G36,K36,O36,S36,W36,AA36,AE36,AI36,AM36,AQ36,AU36)</f>
        <v>2480</v>
      </c>
      <c r="AO1" s="433"/>
      <c r="AP1" s="423" t="s">
        <v>361</v>
      </c>
      <c r="AQ1" s="423"/>
      <c r="AR1" s="424">
        <f>MAX(D36,H36,L36,P36,T36,X36,AB36,AF36,AJ36,AN36,AR36,AV36)</f>
        <v>8.6805555555555566E-2</v>
      </c>
      <c r="AS1" s="424"/>
      <c r="AT1" s="95" t="s">
        <v>2</v>
      </c>
      <c r="AU1" s="425">
        <f>AU35</f>
        <v>87052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5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6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600</v>
      </c>
      <c r="N42" s="307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8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8449.489999999998</v>
      </c>
      <c r="C1" s="418"/>
      <c r="D1" s="97" t="s">
        <v>238</v>
      </c>
      <c r="E1" s="419">
        <f>AT35</f>
        <v>8113.8899999999985</v>
      </c>
      <c r="F1" s="419"/>
      <c r="G1" s="420" t="s">
        <v>152</v>
      </c>
      <c r="H1" s="420"/>
      <c r="I1" s="416">
        <f>MAX(B36,F36,J36,N36,R36,V36,Z36,AD36,AH36,AL36,AP36,AT36)</f>
        <v>154.47999999999999</v>
      </c>
      <c r="J1" s="416"/>
      <c r="K1" s="421" t="s">
        <v>159</v>
      </c>
      <c r="L1" s="421"/>
      <c r="M1" s="422">
        <f>MAX(B34,F34,J34,N34,R34,V34,Z34,AD34,AH34,AL34,AP34,AT34)</f>
        <v>830.34</v>
      </c>
      <c r="N1" s="422"/>
      <c r="O1" s="415" t="s">
        <v>190</v>
      </c>
      <c r="P1" s="415"/>
      <c r="Q1" s="415"/>
      <c r="R1" s="185">
        <f>MIN(B34,F34,J34,N34,R34,V34,Z34,AD34,AH34,AL34,AP34,AT34)</f>
        <v>531.12000000000012</v>
      </c>
      <c r="S1" s="98" t="s">
        <v>207</v>
      </c>
      <c r="T1" s="428">
        <f>IFERROR(AVERAGE(B37,F37,J37,N37,R37,V37,Z37,AD37,AH37,AL37,AP37,AT37),0)</f>
        <v>24.369046054229518</v>
      </c>
      <c r="U1" s="428"/>
      <c r="V1" s="439" t="s">
        <v>641</v>
      </c>
      <c r="W1" s="439"/>
      <c r="X1" s="439"/>
      <c r="Y1" s="439"/>
      <c r="Z1" s="439"/>
      <c r="AA1" s="99" t="s">
        <v>207</v>
      </c>
      <c r="AB1" s="417">
        <f>IFERROR(AVERAGE(C37,G37,K37,O37,S37,W37,AA37,AE37,AI37,AM37,AQ37,AU37),0)</f>
        <v>263.42805021641044</v>
      </c>
      <c r="AC1" s="417"/>
      <c r="AD1" s="427" t="s">
        <v>190</v>
      </c>
      <c r="AE1" s="427"/>
      <c r="AF1" s="430">
        <f>MIN(C34,G34,K34,O34,S34,W34,AA34,AE34,AI34,AM34,AQ34,AU34)</f>
        <v>5009</v>
      </c>
      <c r="AG1" s="430"/>
      <c r="AH1" s="431" t="s">
        <v>159</v>
      </c>
      <c r="AI1" s="431"/>
      <c r="AJ1" s="432">
        <f>MAX(C34,G34,K34,O34,S34,W34,AA34,AE34,AI34,AM34,AQ34,AU34)</f>
        <v>11173</v>
      </c>
      <c r="AK1" s="432"/>
      <c r="AL1" s="434" t="s">
        <v>153</v>
      </c>
      <c r="AM1" s="434"/>
      <c r="AN1" s="433">
        <f>MAX(C36,G36,K36,O36,S36,W36,AA36,AE36,AI36,AM36,AQ36,AU36)</f>
        <v>1552</v>
      </c>
      <c r="AO1" s="433"/>
      <c r="AP1" s="423" t="s">
        <v>361</v>
      </c>
      <c r="AQ1" s="423"/>
      <c r="AR1" s="424">
        <f>MAX(D36,H36,L36,P36,T36,X36,AB36,AF36,AJ36,AN36,AR36,AV36)</f>
        <v>0.10416666666666667</v>
      </c>
      <c r="AS1" s="424"/>
      <c r="AT1" s="95" t="s">
        <v>2</v>
      </c>
      <c r="AU1" s="425">
        <f>AU35</f>
        <v>88113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6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6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5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600</v>
      </c>
      <c r="N42" s="307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7883.7899999999991</v>
      </c>
      <c r="C1" s="418"/>
      <c r="D1" s="97" t="s">
        <v>238</v>
      </c>
      <c r="E1" s="419">
        <f>AT35</f>
        <v>7802.9899999999989</v>
      </c>
      <c r="F1" s="419"/>
      <c r="G1" s="420" t="s">
        <v>152</v>
      </c>
      <c r="H1" s="420"/>
      <c r="I1" s="416">
        <f>MAX(B36,F36,J36,N36,R36,V36,Z36,AD36,AH36,AL36,AP36,AT36)</f>
        <v>130</v>
      </c>
      <c r="J1" s="416"/>
      <c r="K1" s="421" t="s">
        <v>159</v>
      </c>
      <c r="L1" s="421"/>
      <c r="M1" s="422">
        <f>MAX(B34,F34,J34,N34,R34,V34,Z34,AD34,AH34,AL34,AP34,AT34)</f>
        <v>1042.1100000000001</v>
      </c>
      <c r="N1" s="422"/>
      <c r="O1" s="415" t="s">
        <v>190</v>
      </c>
      <c r="P1" s="415"/>
      <c r="Q1" s="415"/>
      <c r="R1" s="185">
        <f>MIN(B34,F34,J34,N34,R34,V34,Z34,AD34,AH34,AL34,AP34,AT34)</f>
        <v>360.97</v>
      </c>
      <c r="S1" s="98" t="s">
        <v>207</v>
      </c>
      <c r="T1" s="428">
        <f>IFERROR(AVERAGE(B37,F37,J37,N37,R37,V37,Z37,AD37,AH37,AL37,AP37,AT37),0)</f>
        <v>23.968190715034449</v>
      </c>
      <c r="U1" s="428"/>
      <c r="V1" s="440" t="s">
        <v>735</v>
      </c>
      <c r="W1" s="440"/>
      <c r="X1" s="440"/>
      <c r="Y1" s="440"/>
      <c r="Z1" s="440"/>
      <c r="AA1" s="99" t="s">
        <v>207</v>
      </c>
      <c r="AB1" s="417">
        <f>IFERROR(AVERAGE(C37,G37,K37,O37,S37,W37,AA37,AE37,AI37,AM37,AQ37,AU37),0)</f>
        <v>194.46599282316905</v>
      </c>
      <c r="AC1" s="417"/>
      <c r="AD1" s="427" t="s">
        <v>190</v>
      </c>
      <c r="AE1" s="427"/>
      <c r="AF1" s="430">
        <f>MIN(C34,G34,K34,O34,S34,W34,AA34,AE34,AI34,AM34,AQ34,AU34)</f>
        <v>2662</v>
      </c>
      <c r="AG1" s="430"/>
      <c r="AH1" s="431" t="s">
        <v>159</v>
      </c>
      <c r="AI1" s="431"/>
      <c r="AJ1" s="432">
        <f>MAX(C34,G34,K34,O34,S34,W34,AA34,AE34,AI34,AM34,AQ34,AU34)</f>
        <v>8968</v>
      </c>
      <c r="AK1" s="432"/>
      <c r="AL1" s="434" t="s">
        <v>153</v>
      </c>
      <c r="AM1" s="434"/>
      <c r="AN1" s="433">
        <f>MAX(C36,G36,K36,O36,S36,W36,AA36,AE36,AI36,AM36,AQ36,AU36)</f>
        <v>1535</v>
      </c>
      <c r="AO1" s="433"/>
      <c r="AP1" s="423" t="s">
        <v>361</v>
      </c>
      <c r="AQ1" s="423"/>
      <c r="AR1" s="424">
        <f>MAX(D36,H36,L36,P36,T36,X36,AB36,AF36,AJ36,AN36,AR36,AV36)</f>
        <v>4.4444444444444446E-2</v>
      </c>
      <c r="AS1" s="424"/>
      <c r="AT1" s="95" t="s">
        <v>2</v>
      </c>
      <c r="AU1" s="425">
        <f>AU35</f>
        <v>62750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600</v>
      </c>
      <c r="N42" s="307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8048.1349999999993</v>
      </c>
      <c r="C1" s="418"/>
      <c r="D1" s="97" t="s">
        <v>238</v>
      </c>
      <c r="E1" s="419">
        <f>AT35</f>
        <v>7595.3349999999991</v>
      </c>
      <c r="F1" s="419"/>
      <c r="G1" s="420" t="s">
        <v>152</v>
      </c>
      <c r="H1" s="420"/>
      <c r="I1" s="416">
        <f>MAX(B36,F36,J36,N36,R36,V36,Z36,AD36,AH36,AL36,AP36,AT36)</f>
        <v>141.72</v>
      </c>
      <c r="J1" s="416"/>
      <c r="K1" s="421" t="s">
        <v>159</v>
      </c>
      <c r="L1" s="421"/>
      <c r="M1" s="422">
        <f>MAX(B34,F34,J34,N34,R34,V34,Z34,AD34,AH34,AL34,AP34,AT34)</f>
        <v>913.65999999999974</v>
      </c>
      <c r="N1" s="422"/>
      <c r="O1" s="415" t="s">
        <v>190</v>
      </c>
      <c r="P1" s="415"/>
      <c r="Q1" s="415"/>
      <c r="R1" s="185">
        <f>MIN(B34,F34,J34,N34,R34,V34,Z34,AD34,AH34,AL34,AP34,AT34)</f>
        <v>370.08</v>
      </c>
      <c r="S1" s="98" t="s">
        <v>207</v>
      </c>
      <c r="T1" s="428">
        <f>IFERROR(AVERAGE(B37,F37,J37,N37,R37,V37,Z37,AD37,AH37,AL37,AP37,AT37),0)</f>
        <v>23.070445414061023</v>
      </c>
      <c r="U1" s="428"/>
      <c r="V1" s="441" t="s">
        <v>804</v>
      </c>
      <c r="W1" s="441"/>
      <c r="X1" s="441"/>
      <c r="Y1" s="441"/>
      <c r="Z1" s="441"/>
      <c r="AA1" s="99" t="s">
        <v>207</v>
      </c>
      <c r="AB1" s="417">
        <f>IFERROR(AVERAGE(C37,G37,K37,O37,S37,W37,AA37,AE37,AI37,AM37,AQ37,AU37),0)</f>
        <v>175.17562884408821</v>
      </c>
      <c r="AC1" s="417"/>
      <c r="AD1" s="427" t="s">
        <v>190</v>
      </c>
      <c r="AE1" s="427"/>
      <c r="AF1" s="430">
        <f>MIN(C34,G34,K34,O34,S34,W34,AA34,AE34,AI34,AM34,AQ34,AU34)</f>
        <v>1161</v>
      </c>
      <c r="AG1" s="430"/>
      <c r="AH1" s="431" t="s">
        <v>159</v>
      </c>
      <c r="AI1" s="431"/>
      <c r="AJ1" s="432">
        <f>MAX(C34,G34,K34,O34,S34,W34,AA34,AE34,AI34,AM34,AQ34,AU34)</f>
        <v>11863</v>
      </c>
      <c r="AK1" s="432"/>
      <c r="AL1" s="434" t="s">
        <v>153</v>
      </c>
      <c r="AM1" s="434"/>
      <c r="AN1" s="433">
        <f>MAX(C36,G36,K36,O36,S36,W36,AA36,AE36,AI36,AM36,AQ36,AU36)</f>
        <v>2025</v>
      </c>
      <c r="AO1" s="433"/>
      <c r="AP1" s="423" t="s">
        <v>361</v>
      </c>
      <c r="AQ1" s="423"/>
      <c r="AR1" s="424">
        <f>MAX(D36,H36,L36,P36,T36,X36,AB36,AF36,AJ36,AN36,AR36,AV36)</f>
        <v>4.6527777777777779E-2</v>
      </c>
      <c r="AS1" s="424"/>
      <c r="AT1" s="95" t="s">
        <v>2</v>
      </c>
      <c r="AU1" s="425">
        <f>AU35</f>
        <v>58400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600</v>
      </c>
      <c r="N42" s="307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7223.52</v>
      </c>
      <c r="C1" s="418"/>
      <c r="D1" s="97" t="s">
        <v>238</v>
      </c>
      <c r="E1" s="419">
        <f>AT35</f>
        <v>6735.92</v>
      </c>
      <c r="F1" s="419"/>
      <c r="G1" s="420" t="s">
        <v>152</v>
      </c>
      <c r="H1" s="420"/>
      <c r="I1" s="416">
        <f>MAX(B36,F36,J36,N36,R36,V36,Z36,AD36,AH36,AL36,AP36,AT36)</f>
        <v>91</v>
      </c>
      <c r="J1" s="416"/>
      <c r="K1" s="421" t="s">
        <v>159</v>
      </c>
      <c r="L1" s="421"/>
      <c r="M1" s="422">
        <f>MAX(B34,F34,J34,N34,R34,V34,Z34,AD34,AH34,AL34,AP34,AT34)</f>
        <v>716.66</v>
      </c>
      <c r="N1" s="422"/>
      <c r="O1" s="415" t="s">
        <v>190</v>
      </c>
      <c r="P1" s="415"/>
      <c r="Q1" s="415"/>
      <c r="R1" s="185">
        <f>MIN(B34,F34,J34,N34,R34,V34,Z34,AD34,AH34,AL34,AP34,AT34)</f>
        <v>244.28</v>
      </c>
      <c r="S1" s="98" t="s">
        <v>207</v>
      </c>
      <c r="T1" s="428">
        <f>IFERROR(AVERAGE(B37,F37,J37,N37,R37,V37,Z37,AD37,AH37,AL37,AP37,AT37),0)</f>
        <v>19.935633656925202</v>
      </c>
      <c r="U1" s="428"/>
      <c r="V1" s="442" t="s">
        <v>834</v>
      </c>
      <c r="W1" s="442"/>
      <c r="X1" s="442"/>
      <c r="Y1" s="442"/>
      <c r="Z1" s="442"/>
      <c r="AA1" s="99" t="s">
        <v>207</v>
      </c>
      <c r="AB1" s="417">
        <f>IFERROR(AVERAGE(C37,G37,K37,O37,S37,W37,AA37,AE37,AI37,AM37,AQ37,AU37),0)</f>
        <v>157.68830549968854</v>
      </c>
      <c r="AC1" s="417"/>
      <c r="AD1" s="427" t="s">
        <v>190</v>
      </c>
      <c r="AE1" s="427"/>
      <c r="AF1" s="430">
        <f>MIN(C34,G34,K34,O34,S34,W34,AA34,AE34,AI34,AM34,AQ34,AU34)</f>
        <v>1676</v>
      </c>
      <c r="AG1" s="430"/>
      <c r="AH1" s="431" t="s">
        <v>159</v>
      </c>
      <c r="AI1" s="431"/>
      <c r="AJ1" s="432">
        <f>MAX(C34,G34,K34,O34,S34,W34,AA34,AE34,AI34,AM34,AQ34,AU34)</f>
        <v>10132</v>
      </c>
      <c r="AK1" s="432"/>
      <c r="AL1" s="434" t="s">
        <v>153</v>
      </c>
      <c r="AM1" s="434"/>
      <c r="AN1" s="433">
        <f>MAX(C36,G36,K36,O36,S36,W36,AA36,AE36,AI36,AM36,AQ36,AU36)</f>
        <v>1965</v>
      </c>
      <c r="AO1" s="433"/>
      <c r="AP1" s="423" t="s">
        <v>361</v>
      </c>
      <c r="AQ1" s="423"/>
      <c r="AR1" s="424">
        <f>MAX(D36,H36,L36,P36,T36,X36,AB36,AF36,AJ36,AN36,AR36,AV36)</f>
        <v>6.9444444444444434E-2</v>
      </c>
      <c r="AS1" s="424"/>
      <c r="AT1" s="95" t="s">
        <v>2</v>
      </c>
      <c r="AU1" s="425">
        <f>AU35</f>
        <v>52549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600</v>
      </c>
      <c r="N42" s="307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8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6014.5499999999993</v>
      </c>
      <c r="C1" s="418"/>
      <c r="D1" s="97" t="s">
        <v>238</v>
      </c>
      <c r="E1" s="419">
        <f>AT35</f>
        <v>5778.15</v>
      </c>
      <c r="F1" s="419"/>
      <c r="G1" s="420" t="s">
        <v>152</v>
      </c>
      <c r="H1" s="420"/>
      <c r="I1" s="416">
        <f>MAX(B36,F36,J36,N36,R36,V36,Z36,AD36,AH36,AL36,AP36,AT36)</f>
        <v>90.83</v>
      </c>
      <c r="J1" s="416"/>
      <c r="K1" s="421" t="s">
        <v>159</v>
      </c>
      <c r="L1" s="421"/>
      <c r="M1" s="422">
        <f>MAX(B34,F34,J34,N34,R34,V34,Z34,AD34,AH34,AL34,AP34,AT34)</f>
        <v>648.05999999999995</v>
      </c>
      <c r="N1" s="422"/>
      <c r="O1" s="415" t="s">
        <v>190</v>
      </c>
      <c r="P1" s="415"/>
      <c r="Q1" s="415"/>
      <c r="R1" s="185">
        <f>MIN(B34,F34,J34,N34,R34,V34,Z34,AD34,AH34,AL34,AP34,AT34)</f>
        <v>288.46999999999997</v>
      </c>
      <c r="S1" s="98" t="s">
        <v>207</v>
      </c>
      <c r="T1" s="428">
        <f>IFERROR(AVERAGE(B37,F37,J37,N37,R37,V37,Z37,AD37,AH37,AL37,AP37,AT37),0)</f>
        <v>17.438365124977199</v>
      </c>
      <c r="U1" s="428"/>
      <c r="V1" s="443" t="s">
        <v>884</v>
      </c>
      <c r="W1" s="443"/>
      <c r="X1" s="443"/>
      <c r="Y1" s="443"/>
      <c r="Z1" s="443"/>
      <c r="AA1" s="99" t="s">
        <v>207</v>
      </c>
      <c r="AB1" s="417">
        <f>IFERROR(AVERAGE(C37,G37,K37,O37,S37,W37,AA37,AE37,AI37,AM37,AQ37,AU37),0)</f>
        <v>136.21705713401113</v>
      </c>
      <c r="AC1" s="417"/>
      <c r="AD1" s="427" t="s">
        <v>190</v>
      </c>
      <c r="AE1" s="427"/>
      <c r="AF1" s="430">
        <f>MIN(C34,G34,K34,O34,S34,W34,AA34,AE34,AI34,AM34,AQ34,AU34)</f>
        <v>1627</v>
      </c>
      <c r="AG1" s="430"/>
      <c r="AH1" s="431" t="s">
        <v>159</v>
      </c>
      <c r="AI1" s="431"/>
      <c r="AJ1" s="432">
        <f>MAX(C34,G34,K34,O34,S34,W34,AA34,AE34,AI34,AM34,AQ34,AU34)</f>
        <v>6601</v>
      </c>
      <c r="AK1" s="432"/>
      <c r="AL1" s="434" t="s">
        <v>153</v>
      </c>
      <c r="AM1" s="434"/>
      <c r="AN1" s="433">
        <f>MAX(C36,G36,K36,O36,S36,W36,AA36,AE36,AI36,AM36,AQ36,AU36)</f>
        <v>2147</v>
      </c>
      <c r="AO1" s="433"/>
      <c r="AP1" s="423" t="s">
        <v>361</v>
      </c>
      <c r="AQ1" s="423"/>
      <c r="AR1" s="424">
        <f>MAX(D36,H36,L36,P36,T36,X36,AB36,AF36,AJ36,AN36,AR36,AV36)</f>
        <v>6.25E-2</v>
      </c>
      <c r="AS1" s="424"/>
      <c r="AT1" s="95" t="s">
        <v>2</v>
      </c>
      <c r="AU1" s="425">
        <f>AU35</f>
        <v>44661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600</v>
      </c>
      <c r="N42" s="307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8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A24" sqref="A24:B24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1" t="s">
        <v>920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</row>
    <row r="3" spans="1:21" s="66" customFormat="1" ht="15.75" x14ac:dyDescent="0.25">
      <c r="A3" s="444" t="s">
        <v>304</v>
      </c>
      <c r="B3" s="445"/>
      <c r="C3" s="445"/>
      <c r="D3" s="445"/>
      <c r="E3" s="445"/>
      <c r="F3" s="445"/>
      <c r="G3" s="445"/>
      <c r="H3" s="446"/>
      <c r="I3" s="164"/>
      <c r="J3" s="444" t="s">
        <v>276</v>
      </c>
      <c r="K3" s="445"/>
      <c r="L3" s="446"/>
      <c r="N3" s="447" t="s">
        <v>813</v>
      </c>
      <c r="O3" s="448"/>
      <c r="P3" s="164"/>
      <c r="Q3" s="444" t="s">
        <v>377</v>
      </c>
      <c r="R3" s="445"/>
      <c r="S3" s="446"/>
      <c r="T3" s="164"/>
      <c r="U3" s="306" t="s">
        <v>582</v>
      </c>
    </row>
    <row r="4" spans="1:21" s="65" customFormat="1" ht="15.75" x14ac:dyDescent="0.25">
      <c r="A4" s="199" t="s">
        <v>145</v>
      </c>
      <c r="B4" s="274">
        <v>0.13749999999999998</v>
      </c>
      <c r="C4" s="128" t="s">
        <v>146</v>
      </c>
      <c r="D4" s="311">
        <f ca="1">A13-(B4/2)</f>
        <v>0.4456134259259259</v>
      </c>
      <c r="E4" s="389" t="s">
        <v>294</v>
      </c>
      <c r="F4" s="311">
        <f ca="1">A14-(B4/2)</f>
        <v>0.48728009259259264</v>
      </c>
      <c r="G4" s="389" t="s">
        <v>295</v>
      </c>
      <c r="H4" s="247"/>
      <c r="I4" s="165"/>
      <c r="J4" s="143" t="s">
        <v>261</v>
      </c>
      <c r="K4" s="382">
        <v>590</v>
      </c>
      <c r="L4" s="146" t="s">
        <v>277</v>
      </c>
      <c r="N4" s="353" t="s">
        <v>238</v>
      </c>
      <c r="O4" s="354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3">
        <v>2035</v>
      </c>
      <c r="L5" s="147" t="s">
        <v>277</v>
      </c>
      <c r="N5" s="350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2">
        <v>590</v>
      </c>
      <c r="L6" s="146" t="s">
        <v>277</v>
      </c>
      <c r="N6" s="449" t="s">
        <v>736</v>
      </c>
      <c r="O6" s="450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3">
        <v>620</v>
      </c>
      <c r="L7" s="147" t="s">
        <v>277</v>
      </c>
      <c r="N7" s="350">
        <f>S4-N5</f>
        <v>1054.1639999999979</v>
      </c>
      <c r="O7" s="201">
        <f>S5-O5</f>
        <v>20654.199999999997</v>
      </c>
      <c r="Q7" s="199" t="s">
        <v>921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2"/>
      <c r="L8" s="146" t="s">
        <v>277</v>
      </c>
      <c r="N8" s="351">
        <f>N5/S4</f>
        <v>0.87007908660334343</v>
      </c>
      <c r="O8" s="352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3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44346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2"/>
      <c r="L10" s="146" t="s">
        <v>277</v>
      </c>
      <c r="N10" s="447" t="s">
        <v>737</v>
      </c>
      <c r="O10" s="448"/>
      <c r="Q10" s="444" t="s">
        <v>941</v>
      </c>
      <c r="R10" s="445"/>
      <c r="S10" s="446"/>
      <c r="U10" s="306" t="s">
        <v>915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3"/>
      <c r="L11" s="147" t="s">
        <v>277</v>
      </c>
      <c r="N11" s="356" t="s">
        <v>738</v>
      </c>
      <c r="O11" s="357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0.47269675925925925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2"/>
      <c r="L12" s="146" t="s">
        <v>277</v>
      </c>
      <c r="N12" s="136">
        <f>MAX('08'!N40,'09'!N42,'10'!N42,'11'!N42,'12'!N42,'13'!N42,'14'!N42,'15'!N42,'16'!N42)</f>
        <v>82</v>
      </c>
      <c r="O12" s="358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0.51436342592592588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3"/>
      <c r="L13" s="147" t="s">
        <v>277</v>
      </c>
      <c r="N13" s="449" t="s">
        <v>743</v>
      </c>
      <c r="O13" s="450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0.55603009259259262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2"/>
      <c r="L14" s="146" t="s">
        <v>277</v>
      </c>
      <c r="N14" s="359">
        <f>MAX('08'!N41,'09'!N43,'10'!N43,'11'!N43,'12'!N43,'13'!N43,'14'!N43,'15'!N43,'16'!N43)</f>
        <v>18</v>
      </c>
      <c r="O14" s="360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6">
        <f ca="1">(B18-G18)*4</f>
        <v>2.402856850428293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3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6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680.69158759401614</v>
      </c>
      <c r="E16" s="130">
        <f ca="1">INT(D16/60)</f>
        <v>11</v>
      </c>
      <c r="F16" s="130">
        <f ca="1">INT((D16/60-E16)*60)</f>
        <v>20</v>
      </c>
      <c r="G16" s="27">
        <f ca="1">(D16-E16*60-F16)*60</f>
        <v>41.49525564096848</v>
      </c>
      <c r="H16" s="123"/>
      <c r="J16" s="143" t="s">
        <v>273</v>
      </c>
      <c r="K16" s="382"/>
      <c r="L16" s="146" t="s">
        <v>277</v>
      </c>
      <c r="N16" s="447" t="s">
        <v>744</v>
      </c>
      <c r="O16" s="448"/>
      <c r="Q16" s="259" t="s">
        <v>513</v>
      </c>
      <c r="R16" s="261"/>
      <c r="S16" s="260">
        <v>80000</v>
      </c>
      <c r="U16" s="304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4"/>
      <c r="L17" s="148" t="s">
        <v>277</v>
      </c>
      <c r="N17" s="353" t="s">
        <v>238</v>
      </c>
      <c r="O17" s="354" t="s">
        <v>2</v>
      </c>
      <c r="Q17" s="259" t="s">
        <v>514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7988.2226679999994</v>
      </c>
      <c r="B18" s="134">
        <f ca="1">A18-(INT(A18/360))*360</f>
        <v>68.22266799999943</v>
      </c>
      <c r="C18" s="134">
        <f ca="1">357.528+0.9856003*(A10-36526)</f>
        <v>8064.9223460000003</v>
      </c>
      <c r="D18" s="134">
        <f ca="1">C18-(INT(C18/360))*360</f>
        <v>144.92234600000029</v>
      </c>
      <c r="E18" s="134">
        <f ca="1">B18+1.915*SIN(D18*PI()/180)+0.02*SIN(D18*PI()/90)</f>
        <v>69.304379595959887</v>
      </c>
      <c r="F18" s="134">
        <f ca="1">TAN((23.439-0.0000004*(A10-36526))*PI()/360)</f>
        <v>0.20741653307864541</v>
      </c>
      <c r="G18" s="134">
        <f ca="1">E18-(POWER(F18,2))*(SIN(E18*PI()/90))*180/PI()+(POWER(F18,4))*(SIN(E18*PI()/45))*90/PI()</f>
        <v>67.621953787392357</v>
      </c>
      <c r="H18" s="135"/>
      <c r="J18" s="343" t="s">
        <v>275</v>
      </c>
      <c r="K18" s="342">
        <f>K5-K4+K7-K6+K9-K8+K11-K10+K13-K12+K15-K14+K17-K16</f>
        <v>1475</v>
      </c>
      <c r="L18" s="344" t="s">
        <v>277</v>
      </c>
      <c r="N18" s="361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2"/>
      <c r="K19" s="363"/>
      <c r="L19" s="362"/>
      <c r="N19" s="202"/>
      <c r="O19" s="202"/>
      <c r="Q19" s="282" t="s">
        <v>516</v>
      </c>
      <c r="R19" s="283"/>
      <c r="S19" s="284" t="s">
        <v>573</v>
      </c>
    </row>
    <row r="20" spans="1:22" ht="15.75" x14ac:dyDescent="0.25">
      <c r="U20" s="306" t="s">
        <v>807</v>
      </c>
    </row>
    <row r="21" spans="1:22" ht="15.75" x14ac:dyDescent="0.25">
      <c r="A21" s="444" t="s">
        <v>439</v>
      </c>
      <c r="B21" s="445"/>
      <c r="C21" s="445"/>
      <c r="D21" s="445"/>
      <c r="E21" s="445"/>
      <c r="F21" s="445"/>
      <c r="G21" s="445"/>
      <c r="H21" s="446"/>
      <c r="J21" s="444" t="s">
        <v>559</v>
      </c>
      <c r="K21" s="445"/>
      <c r="L21" s="445"/>
      <c r="M21" s="445"/>
      <c r="N21" s="445"/>
      <c r="O21" s="446"/>
      <c r="Q21" s="444" t="s">
        <v>371</v>
      </c>
      <c r="R21" s="445"/>
      <c r="S21" s="446"/>
      <c r="U21" s="310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942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10">
        <v>1.54</v>
      </c>
    </row>
    <row r="23" spans="1:22" x14ac:dyDescent="0.2">
      <c r="A23" s="326" t="s">
        <v>0</v>
      </c>
      <c r="B23" s="328" t="s">
        <v>234</v>
      </c>
      <c r="C23" s="288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81">
        <f>U21-U22</f>
        <v>1.52</v>
      </c>
    </row>
    <row r="24" spans="1:22" x14ac:dyDescent="0.2">
      <c r="A24" s="326">
        <v>0.1076388888888889</v>
      </c>
      <c r="B24" s="170">
        <v>66</v>
      </c>
      <c r="C24" s="288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44346</v>
      </c>
      <c r="R24" s="195">
        <v>40350</v>
      </c>
      <c r="S24" s="196">
        <f ca="1">R24+(R24-Q24)</f>
        <v>36354</v>
      </c>
    </row>
    <row r="25" spans="1:22" ht="15.75" x14ac:dyDescent="0.25">
      <c r="A25" s="326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6" t="s">
        <v>602</v>
      </c>
    </row>
    <row r="26" spans="1:22" ht="15.75" x14ac:dyDescent="0.25">
      <c r="A26" s="326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4" t="s">
        <v>532</v>
      </c>
      <c r="R26" s="445"/>
      <c r="S26" s="446"/>
      <c r="U26" s="310">
        <v>12</v>
      </c>
    </row>
    <row r="27" spans="1:22" x14ac:dyDescent="0.2">
      <c r="A27" s="327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10">
        <v>12.3</v>
      </c>
    </row>
    <row r="28" spans="1:22" ht="15" x14ac:dyDescent="0.25">
      <c r="A28" s="285" t="s">
        <v>234</v>
      </c>
      <c r="B28" s="289" t="s">
        <v>237</v>
      </c>
      <c r="C28" s="292" t="s">
        <v>0</v>
      </c>
      <c r="D28" s="287"/>
      <c r="E28" s="286" t="s">
        <v>0</v>
      </c>
      <c r="F28" s="279" t="s">
        <v>237</v>
      </c>
      <c r="G28" s="279" t="s">
        <v>234</v>
      </c>
      <c r="H28" s="280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2">
        <v>14.7</v>
      </c>
      <c r="R29" s="24" t="s">
        <v>531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2">
        <v>12</v>
      </c>
      <c r="R30" s="24">
        <v>1</v>
      </c>
      <c r="S30" s="273">
        <v>6.7000000000000004E-2</v>
      </c>
      <c r="U30" s="306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2">
        <v>9.1999999999999993</v>
      </c>
      <c r="R31" s="24">
        <v>2</v>
      </c>
      <c r="S31" s="273">
        <v>5.2999999999999999E-2</v>
      </c>
      <c r="U31" s="390">
        <v>44129</v>
      </c>
      <c r="V31" s="227" t="s">
        <v>943</v>
      </c>
    </row>
    <row r="32" spans="1:22" ht="15.75" x14ac:dyDescent="0.25">
      <c r="A32" s="444" t="s">
        <v>533</v>
      </c>
      <c r="B32" s="445"/>
      <c r="C32" s="445"/>
      <c r="D32" s="445"/>
      <c r="E32" s="445"/>
      <c r="F32" s="445"/>
      <c r="G32" s="445"/>
      <c r="H32" s="446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2">
        <v>3.2</v>
      </c>
      <c r="R32" s="24">
        <v>3</v>
      </c>
      <c r="S32" s="273">
        <v>5.0999999999999997E-2</v>
      </c>
      <c r="U32" s="391">
        <v>44283</v>
      </c>
      <c r="V32" s="392">
        <f>DATE(YEAR(U32),MONTH(U32)+8,DAY(U32))</f>
        <v>44528</v>
      </c>
    </row>
    <row r="33" spans="1:21" x14ac:dyDescent="0.2">
      <c r="A33" s="199" t="s">
        <v>0</v>
      </c>
      <c r="B33" s="455">
        <f>(F33/'09'!C39)*'09'!D39</f>
        <v>8.1527777777777768</v>
      </c>
      <c r="C33" s="455"/>
      <c r="D33" s="455"/>
      <c r="E33" s="128" t="s">
        <v>238</v>
      </c>
      <c r="F33" s="294">
        <f>'09'!AV35+'10'!AV35+'11'!AV35+'12'!AV35+'13'!AV35+'14'!AV35+'15'!AV35+'16'!AV35+'17'!AV35+'18'!AV35</f>
        <v>4696</v>
      </c>
      <c r="G33" s="62" t="s">
        <v>237</v>
      </c>
      <c r="H33" s="295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2">
        <v>1</v>
      </c>
      <c r="R33" s="24">
        <v>4</v>
      </c>
      <c r="S33" s="273">
        <v>4.2000000000000003E-2</v>
      </c>
      <c r="U33" s="379"/>
    </row>
    <row r="34" spans="1:21" ht="15.75" x14ac:dyDescent="0.25">
      <c r="A34" s="296" t="s">
        <v>576</v>
      </c>
      <c r="B34" s="297"/>
      <c r="C34" s="297"/>
      <c r="D34" s="297">
        <v>886</v>
      </c>
      <c r="E34" s="298" t="s">
        <v>238</v>
      </c>
      <c r="F34" s="298" t="s">
        <v>575</v>
      </c>
      <c r="G34" s="299">
        <f>F33/D34</f>
        <v>5.3002257336343117</v>
      </c>
      <c r="H34" s="300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2"/>
      <c r="R34" s="453"/>
      <c r="S34" s="454"/>
      <c r="U34" s="306" t="s">
        <v>814</v>
      </c>
    </row>
    <row r="35" spans="1:21" x14ac:dyDescent="0.2">
      <c r="U35" s="310">
        <v>0.5</v>
      </c>
    </row>
    <row r="36" spans="1:21" ht="15.75" x14ac:dyDescent="0.25">
      <c r="A36" s="444" t="s">
        <v>741</v>
      </c>
      <c r="B36" s="445"/>
      <c r="C36" s="445"/>
      <c r="D36" s="445"/>
      <c r="E36" s="445"/>
      <c r="F36" s="445"/>
      <c r="G36" s="445"/>
      <c r="H36" s="446"/>
      <c r="J36" s="444" t="s">
        <v>837</v>
      </c>
      <c r="K36" s="445"/>
      <c r="L36" s="445"/>
      <c r="M36" s="446"/>
      <c r="U36" s="310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835</v>
      </c>
      <c r="L37" s="128" t="s">
        <v>836</v>
      </c>
      <c r="M37" s="269" t="s">
        <v>22</v>
      </c>
      <c r="U37" s="380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1">
        <f>U37+U38</f>
        <v>19.005000000000003</v>
      </c>
    </row>
    <row r="40" spans="1:21" x14ac:dyDescent="0.2">
      <c r="A40" s="355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8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2" t="s">
        <v>506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</row>
    <row r="3" spans="1:23" s="50" customFormat="1" x14ac:dyDescent="0.2">
      <c r="A3" s="339" t="s">
        <v>287</v>
      </c>
      <c r="B3" s="335" t="s">
        <v>844</v>
      </c>
      <c r="C3" s="336" t="s">
        <v>946</v>
      </c>
      <c r="D3" s="335" t="s">
        <v>687</v>
      </c>
      <c r="E3" s="336" t="s">
        <v>688</v>
      </c>
      <c r="F3" s="393" t="s">
        <v>689</v>
      </c>
      <c r="G3" s="336" t="s">
        <v>947</v>
      </c>
      <c r="H3" s="335" t="s">
        <v>690</v>
      </c>
      <c r="I3" s="336" t="s">
        <v>691</v>
      </c>
      <c r="J3" s="335" t="s">
        <v>949</v>
      </c>
      <c r="K3" s="336" t="s">
        <v>948</v>
      </c>
      <c r="L3" s="393" t="s">
        <v>793</v>
      </c>
      <c r="M3" s="336" t="s">
        <v>794</v>
      </c>
      <c r="N3" s="335"/>
      <c r="O3" s="336"/>
      <c r="P3" s="335" t="s">
        <v>604</v>
      </c>
      <c r="Q3" s="336" t="s">
        <v>697</v>
      </c>
      <c r="R3" s="335" t="s">
        <v>53</v>
      </c>
      <c r="S3" s="337"/>
      <c r="T3" s="393" t="s">
        <v>707</v>
      </c>
      <c r="U3" s="337" t="s">
        <v>708</v>
      </c>
      <c r="V3" s="335"/>
      <c r="W3" s="337"/>
    </row>
    <row r="4" spans="1:23" x14ac:dyDescent="0.2">
      <c r="A4" s="340" t="s">
        <v>695</v>
      </c>
      <c r="B4" s="331">
        <v>2.6</v>
      </c>
      <c r="C4" s="332">
        <v>70</v>
      </c>
      <c r="D4" s="331">
        <v>3.35</v>
      </c>
      <c r="E4" s="332">
        <v>20</v>
      </c>
      <c r="F4" s="331">
        <v>0.7</v>
      </c>
      <c r="G4" s="332">
        <v>30</v>
      </c>
      <c r="H4" s="331">
        <v>1.06</v>
      </c>
      <c r="I4" s="332">
        <v>65</v>
      </c>
      <c r="J4" s="331">
        <v>1.6</v>
      </c>
      <c r="K4" s="332">
        <v>20</v>
      </c>
      <c r="L4" s="331">
        <v>2</v>
      </c>
      <c r="M4" s="332">
        <v>3</v>
      </c>
      <c r="N4" s="331"/>
      <c r="O4" s="332"/>
      <c r="P4" s="331">
        <v>1.87</v>
      </c>
      <c r="Q4" s="332">
        <v>25</v>
      </c>
      <c r="R4" s="331">
        <v>5.3</v>
      </c>
      <c r="S4" s="333">
        <v>67</v>
      </c>
      <c r="T4" s="331">
        <v>4.12</v>
      </c>
      <c r="U4" s="332">
        <v>25</v>
      </c>
      <c r="V4" s="331"/>
      <c r="W4" s="332"/>
    </row>
    <row r="5" spans="1:23" x14ac:dyDescent="0.2">
      <c r="A5" s="321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808</v>
      </c>
      <c r="B7" s="270" t="s">
        <v>238</v>
      </c>
      <c r="C7" s="271" t="s">
        <v>2</v>
      </c>
      <c r="E7" s="258" t="s">
        <v>614</v>
      </c>
      <c r="F7" s="377" t="s">
        <v>238</v>
      </c>
      <c r="G7" s="378" t="s">
        <v>2</v>
      </c>
      <c r="I7" s="258" t="s">
        <v>719</v>
      </c>
      <c r="J7" s="323" t="s">
        <v>238</v>
      </c>
      <c r="K7" s="324" t="s">
        <v>2</v>
      </c>
      <c r="M7" s="349" t="s">
        <v>626</v>
      </c>
      <c r="N7" s="347" t="s">
        <v>238</v>
      </c>
      <c r="O7" s="347" t="s">
        <v>2</v>
      </c>
      <c r="P7" s="347" t="s">
        <v>944</v>
      </c>
      <c r="Q7" s="348" t="s">
        <v>945</v>
      </c>
      <c r="S7" s="464" t="s">
        <v>698</v>
      </c>
      <c r="T7" s="465"/>
      <c r="U7" s="465"/>
      <c r="V7" s="465"/>
      <c r="W7" s="466"/>
    </row>
    <row r="8" spans="1:23" x14ac:dyDescent="0.2">
      <c r="A8" s="71" t="s">
        <v>828</v>
      </c>
      <c r="B8" s="170">
        <v>11.04</v>
      </c>
      <c r="C8" s="248">
        <v>50</v>
      </c>
      <c r="E8" s="71" t="s">
        <v>867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605</v>
      </c>
      <c r="B9" s="170">
        <v>11.2</v>
      </c>
      <c r="C9" s="248">
        <v>90</v>
      </c>
      <c r="E9" s="71" t="s">
        <v>868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714</v>
      </c>
      <c r="B10" s="170">
        <v>11.3</v>
      </c>
      <c r="C10" s="248">
        <v>60</v>
      </c>
      <c r="E10" s="71" t="s">
        <v>869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806</v>
      </c>
      <c r="B11" s="170">
        <v>11.6</v>
      </c>
      <c r="C11" s="248">
        <v>45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623</v>
      </c>
      <c r="B12" s="170">
        <v>11.6</v>
      </c>
      <c r="C12" s="248">
        <v>150</v>
      </c>
      <c r="E12" s="71" t="s">
        <v>864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673</v>
      </c>
      <c r="B13" s="170">
        <v>12</v>
      </c>
      <c r="C13" s="248">
        <v>40</v>
      </c>
      <c r="E13" s="71" t="s">
        <v>883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621</v>
      </c>
      <c r="B14" s="170">
        <v>12.2</v>
      </c>
      <c r="C14" s="248">
        <v>85</v>
      </c>
      <c r="E14" s="71" t="s">
        <v>865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41" t="s">
        <v>648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1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555</v>
      </c>
      <c r="B15" s="170">
        <v>12.75</v>
      </c>
      <c r="C15" s="248">
        <v>245</v>
      </c>
      <c r="E15" s="71" t="s">
        <v>632</v>
      </c>
      <c r="F15" s="170">
        <v>3.9</v>
      </c>
      <c r="G15" s="248">
        <v>17</v>
      </c>
      <c r="H15" s="130"/>
      <c r="I15" s="71" t="s">
        <v>812</v>
      </c>
      <c r="J15" s="170">
        <v>0.75</v>
      </c>
      <c r="K15" s="248">
        <v>5</v>
      </c>
    </row>
    <row r="16" spans="1:23" x14ac:dyDescent="0.2">
      <c r="A16" s="71" t="s">
        <v>820</v>
      </c>
      <c r="B16" s="170">
        <v>13.38</v>
      </c>
      <c r="C16" s="248">
        <v>30</v>
      </c>
      <c r="E16" s="71" t="s">
        <v>866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3" t="s">
        <v>238</v>
      </c>
      <c r="O16" s="324" t="s">
        <v>2</v>
      </c>
      <c r="Q16" s="458" t="s">
        <v>710</v>
      </c>
      <c r="R16" s="459"/>
      <c r="S16" s="334" t="s">
        <v>238</v>
      </c>
      <c r="T16" s="325" t="s">
        <v>2</v>
      </c>
      <c r="V16" s="467" t="s">
        <v>709</v>
      </c>
      <c r="W16" s="468"/>
    </row>
    <row r="17" spans="1:23" x14ac:dyDescent="0.2">
      <c r="A17" s="71" t="s">
        <v>797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0" t="s">
        <v>711</v>
      </c>
      <c r="R17" s="461"/>
      <c r="S17" s="170">
        <v>4.8</v>
      </c>
      <c r="T17" s="248">
        <v>135</v>
      </c>
      <c r="V17" s="345" t="s">
        <v>238</v>
      </c>
      <c r="W17" s="346" t="s">
        <v>2</v>
      </c>
    </row>
    <row r="18" spans="1:23" x14ac:dyDescent="0.2">
      <c r="A18" s="71" t="s">
        <v>841</v>
      </c>
      <c r="B18" s="170">
        <v>13.75</v>
      </c>
      <c r="C18" s="248">
        <v>140</v>
      </c>
      <c r="E18" s="71" t="s">
        <v>757</v>
      </c>
      <c r="F18" s="170">
        <v>4.04</v>
      </c>
      <c r="G18" s="248">
        <v>140</v>
      </c>
      <c r="H18" s="130"/>
      <c r="I18" s="71" t="s">
        <v>890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0" t="s">
        <v>721</v>
      </c>
      <c r="R18" s="461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786</v>
      </c>
      <c r="B19" s="170">
        <v>14</v>
      </c>
      <c r="C19" s="248">
        <v>100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0" t="s">
        <v>712</v>
      </c>
      <c r="R19" s="461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819</v>
      </c>
      <c r="B20" s="170">
        <v>14.25</v>
      </c>
      <c r="C20" s="248">
        <v>60</v>
      </c>
      <c r="E20" s="71" t="s">
        <v>870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0" t="s">
        <v>713</v>
      </c>
      <c r="R20" s="461"/>
      <c r="S20" s="170">
        <v>13.5</v>
      </c>
      <c r="T20" s="248">
        <v>310</v>
      </c>
      <c r="V20" s="152"/>
      <c r="W20" s="248"/>
    </row>
    <row r="21" spans="1:23" x14ac:dyDescent="0.2">
      <c r="A21" s="71" t="s">
        <v>772</v>
      </c>
      <c r="B21" s="170">
        <v>14.36</v>
      </c>
      <c r="C21" s="248">
        <v>343</v>
      </c>
      <c r="E21" s="71" t="s">
        <v>715</v>
      </c>
      <c r="F21" s="170">
        <v>4.5</v>
      </c>
      <c r="G21" s="248">
        <v>30</v>
      </c>
      <c r="H21" s="130"/>
      <c r="I21" s="71" t="s">
        <v>800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56" t="s">
        <v>105</v>
      </c>
      <c r="R21" s="457"/>
      <c r="S21" s="174">
        <v>14.8</v>
      </c>
      <c r="T21" s="249">
        <v>330</v>
      </c>
      <c r="V21" s="152"/>
      <c r="W21" s="248"/>
    </row>
    <row r="22" spans="1:23" x14ac:dyDescent="0.2">
      <c r="A22" s="71" t="s">
        <v>729</v>
      </c>
      <c r="B22" s="170">
        <v>14.4</v>
      </c>
      <c r="C22" s="248">
        <v>200</v>
      </c>
      <c r="E22" s="71" t="s">
        <v>900</v>
      </c>
      <c r="F22" s="170">
        <v>4.5</v>
      </c>
      <c r="G22" s="248">
        <v>70</v>
      </c>
      <c r="H22" s="130"/>
      <c r="I22" s="71" t="s">
        <v>801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669</v>
      </c>
      <c r="B23" s="170">
        <v>14.5</v>
      </c>
      <c r="C23" s="248">
        <v>130</v>
      </c>
      <c r="E23" s="71" t="s">
        <v>871</v>
      </c>
      <c r="F23" s="170">
        <v>4.78</v>
      </c>
      <c r="G23" s="248">
        <v>200</v>
      </c>
      <c r="H23" s="130"/>
      <c r="I23" s="71" t="s">
        <v>839</v>
      </c>
      <c r="J23" s="170">
        <v>1.1000000000000001</v>
      </c>
      <c r="K23" s="248">
        <v>17</v>
      </c>
      <c r="M23" s="71" t="s">
        <v>899</v>
      </c>
      <c r="N23" s="170">
        <v>0.3</v>
      </c>
      <c r="O23" s="248">
        <v>0</v>
      </c>
      <c r="Q23" s="458" t="s">
        <v>734</v>
      </c>
      <c r="R23" s="459"/>
      <c r="S23" s="334" t="s">
        <v>238</v>
      </c>
      <c r="T23" s="325" t="s">
        <v>2</v>
      </c>
      <c r="V23" s="152"/>
      <c r="W23" s="248"/>
    </row>
    <row r="24" spans="1:23" x14ac:dyDescent="0.2">
      <c r="A24" s="71" t="s">
        <v>826</v>
      </c>
      <c r="B24" s="170">
        <v>14.6</v>
      </c>
      <c r="C24" s="248">
        <v>115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898</v>
      </c>
      <c r="N24" s="170">
        <v>0.3</v>
      </c>
      <c r="O24" s="248">
        <v>1</v>
      </c>
      <c r="Q24" s="460" t="s">
        <v>863</v>
      </c>
      <c r="R24" s="461"/>
      <c r="S24" s="170">
        <v>15.63</v>
      </c>
      <c r="T24" s="248">
        <v>165</v>
      </c>
      <c r="V24" s="152"/>
      <c r="W24" s="248"/>
    </row>
    <row r="25" spans="1:23" x14ac:dyDescent="0.2">
      <c r="A25" s="71" t="s">
        <v>751</v>
      </c>
      <c r="B25" s="170">
        <v>14.7</v>
      </c>
      <c r="C25" s="248">
        <v>70</v>
      </c>
      <c r="E25" s="71" t="s">
        <v>882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897</v>
      </c>
      <c r="N25" s="170">
        <v>0.3</v>
      </c>
      <c r="O25" s="248">
        <v>4</v>
      </c>
      <c r="Q25" s="460" t="s">
        <v>862</v>
      </c>
      <c r="R25" s="461"/>
      <c r="S25" s="170">
        <v>13.84</v>
      </c>
      <c r="T25" s="248">
        <v>110</v>
      </c>
      <c r="V25" s="152"/>
      <c r="W25" s="248"/>
    </row>
    <row r="26" spans="1:23" x14ac:dyDescent="0.2">
      <c r="A26" s="71" t="s">
        <v>538</v>
      </c>
      <c r="B26" s="170">
        <v>14.8</v>
      </c>
      <c r="C26" s="248">
        <v>330</v>
      </c>
      <c r="E26" s="71" t="s">
        <v>872</v>
      </c>
      <c r="F26" s="170">
        <v>5</v>
      </c>
      <c r="G26" s="248">
        <v>54</v>
      </c>
      <c r="H26" s="130"/>
      <c r="I26" s="71" t="s">
        <v>787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0"/>
      <c r="R26" s="461"/>
      <c r="S26" s="170"/>
      <c r="T26" s="248"/>
      <c r="V26" s="152"/>
      <c r="W26" s="248"/>
    </row>
    <row r="27" spans="1:23" x14ac:dyDescent="0.2">
      <c r="A27" s="71" t="s">
        <v>624</v>
      </c>
      <c r="B27" s="170">
        <v>14.86</v>
      </c>
      <c r="C27" s="248">
        <v>245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0"/>
      <c r="R27" s="461"/>
      <c r="S27" s="170"/>
      <c r="T27" s="248"/>
      <c r="V27" s="152"/>
      <c r="W27" s="248"/>
    </row>
    <row r="28" spans="1:23" x14ac:dyDescent="0.2">
      <c r="A28" s="71" t="s">
        <v>622</v>
      </c>
      <c r="B28" s="170">
        <v>15.2</v>
      </c>
      <c r="C28" s="248">
        <v>215</v>
      </c>
      <c r="E28" s="71" t="s">
        <v>873</v>
      </c>
      <c r="F28" s="170">
        <v>5.13</v>
      </c>
      <c r="G28" s="248">
        <v>130</v>
      </c>
      <c r="H28" s="130"/>
      <c r="I28" s="71" t="s">
        <v>803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56"/>
      <c r="R28" s="457"/>
      <c r="S28" s="174"/>
      <c r="T28" s="249"/>
      <c r="V28" s="152"/>
      <c r="W28" s="248"/>
    </row>
    <row r="29" spans="1:23" x14ac:dyDescent="0.2">
      <c r="A29" s="71" t="s">
        <v>534</v>
      </c>
      <c r="B29" s="170">
        <v>15.8</v>
      </c>
      <c r="C29" s="248">
        <v>250</v>
      </c>
      <c r="E29" s="71" t="s">
        <v>701</v>
      </c>
      <c r="F29" s="170">
        <v>5.15</v>
      </c>
      <c r="G29" s="248">
        <v>25</v>
      </c>
      <c r="H29" s="130"/>
      <c r="I29" s="71" t="s">
        <v>833</v>
      </c>
      <c r="J29" s="170">
        <v>1.4</v>
      </c>
      <c r="K29" s="248">
        <v>28</v>
      </c>
      <c r="M29" s="71" t="s">
        <v>894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843</v>
      </c>
      <c r="B30" s="170">
        <v>15.899999999999999</v>
      </c>
      <c r="C30" s="248">
        <v>195</v>
      </c>
      <c r="E30" s="71" t="s">
        <v>874</v>
      </c>
      <c r="F30" s="170">
        <v>5.4</v>
      </c>
      <c r="G30" s="248">
        <v>165</v>
      </c>
      <c r="H30" s="130"/>
      <c r="I30" s="71" t="s">
        <v>810</v>
      </c>
      <c r="J30" s="170">
        <v>1.45</v>
      </c>
      <c r="K30" s="248">
        <v>15</v>
      </c>
      <c r="M30" s="71" t="s">
        <v>893</v>
      </c>
      <c r="N30" s="170">
        <v>0.41</v>
      </c>
      <c r="O30" s="248">
        <v>15</v>
      </c>
      <c r="Q30" s="458" t="s">
        <v>754</v>
      </c>
      <c r="R30" s="459"/>
      <c r="S30" s="334" t="s">
        <v>238</v>
      </c>
      <c r="T30" s="325" t="s">
        <v>2</v>
      </c>
      <c r="V30" s="152"/>
      <c r="W30" s="248"/>
    </row>
    <row r="31" spans="1:23" x14ac:dyDescent="0.2">
      <c r="A31" s="71" t="s">
        <v>771</v>
      </c>
      <c r="B31" s="170">
        <v>16.100000000000001</v>
      </c>
      <c r="C31" s="248">
        <v>160</v>
      </c>
      <c r="E31" s="71" t="s">
        <v>875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896</v>
      </c>
      <c r="N31" s="170">
        <v>0.43</v>
      </c>
      <c r="O31" s="248">
        <v>0</v>
      </c>
      <c r="Q31" s="460" t="s">
        <v>755</v>
      </c>
      <c r="R31" s="461"/>
      <c r="S31" s="170">
        <v>72.099999999999994</v>
      </c>
      <c r="T31" s="248"/>
      <c r="V31" s="152"/>
      <c r="W31" s="248"/>
    </row>
    <row r="32" spans="1:23" x14ac:dyDescent="0.2">
      <c r="A32" s="71" t="s">
        <v>556</v>
      </c>
      <c r="B32" s="170">
        <v>17.7</v>
      </c>
      <c r="C32" s="248">
        <v>345</v>
      </c>
      <c r="E32" s="71" t="s">
        <v>881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895</v>
      </c>
      <c r="N32" s="170">
        <v>0.43</v>
      </c>
      <c r="O32" s="248">
        <v>1</v>
      </c>
      <c r="Q32" s="460" t="s">
        <v>761</v>
      </c>
      <c r="R32" s="461"/>
      <c r="S32" s="170"/>
      <c r="T32" s="248"/>
      <c r="V32" s="153"/>
      <c r="W32" s="249"/>
    </row>
    <row r="33" spans="1:23" x14ac:dyDescent="0.2">
      <c r="A33" s="71" t="s">
        <v>666</v>
      </c>
      <c r="B33" s="170">
        <v>19.66</v>
      </c>
      <c r="C33" s="248">
        <v>23</v>
      </c>
      <c r="E33" s="71" t="s">
        <v>880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799</v>
      </c>
      <c r="N33" s="170">
        <v>0.48</v>
      </c>
      <c r="O33" s="248">
        <v>5</v>
      </c>
      <c r="Q33" s="456" t="s">
        <v>858</v>
      </c>
      <c r="R33" s="457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544</v>
      </c>
      <c r="B34" s="170">
        <v>20</v>
      </c>
      <c r="C34" s="248">
        <v>120</v>
      </c>
      <c r="E34" s="71" t="s">
        <v>876</v>
      </c>
      <c r="F34" s="170">
        <v>6.4</v>
      </c>
      <c r="G34" s="248">
        <v>85</v>
      </c>
      <c r="H34" s="130"/>
      <c r="I34" s="71" t="s">
        <v>830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861</v>
      </c>
      <c r="B35" s="170">
        <v>21.3</v>
      </c>
      <c r="C35" s="248">
        <v>150</v>
      </c>
      <c r="E35" s="71" t="s">
        <v>792</v>
      </c>
      <c r="F35" s="170">
        <v>7</v>
      </c>
      <c r="G35" s="248">
        <v>15</v>
      </c>
      <c r="H35" s="130"/>
      <c r="I35" s="71" t="s">
        <v>831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58" t="s">
        <v>784</v>
      </c>
      <c r="R35" s="459"/>
      <c r="S35" s="373" t="s">
        <v>238</v>
      </c>
      <c r="T35" s="374" t="s">
        <v>2</v>
      </c>
    </row>
    <row r="36" spans="1:23" x14ac:dyDescent="0.2">
      <c r="A36" s="71" t="s">
        <v>649</v>
      </c>
      <c r="B36" s="170">
        <v>22.9</v>
      </c>
      <c r="C36" s="248">
        <v>153</v>
      </c>
      <c r="E36" s="71" t="s">
        <v>889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9" t="s">
        <v>790</v>
      </c>
      <c r="R36" s="470"/>
      <c r="S36" s="170">
        <v>-3.9699999999999998</v>
      </c>
      <c r="T36" s="248">
        <v>-40</v>
      </c>
    </row>
    <row r="37" spans="1:23" x14ac:dyDescent="0.2">
      <c r="A37" s="71" t="s">
        <v>671</v>
      </c>
      <c r="B37" s="170">
        <v>23.04</v>
      </c>
      <c r="C37" s="248">
        <v>390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0" t="s">
        <v>785</v>
      </c>
      <c r="R37" s="461"/>
      <c r="S37" s="170">
        <v>-0.67</v>
      </c>
      <c r="T37" s="248">
        <v>-5</v>
      </c>
    </row>
    <row r="38" spans="1:23" x14ac:dyDescent="0.2">
      <c r="A38" s="71" t="s">
        <v>726</v>
      </c>
      <c r="B38" s="170">
        <v>24.28</v>
      </c>
      <c r="C38" s="248">
        <v>355</v>
      </c>
      <c r="E38" s="71" t="s">
        <v>877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0" t="s">
        <v>796</v>
      </c>
      <c r="R38" s="461"/>
      <c r="S38" s="170">
        <v>-0.96</v>
      </c>
      <c r="T38" s="248">
        <v>-30</v>
      </c>
    </row>
    <row r="39" spans="1:23" x14ac:dyDescent="0.2">
      <c r="A39" s="71" t="s">
        <v>549</v>
      </c>
      <c r="B39" s="170">
        <v>29.7</v>
      </c>
      <c r="C39" s="248">
        <v>226</v>
      </c>
      <c r="E39" s="71" t="s">
        <v>878</v>
      </c>
      <c r="F39" s="170">
        <v>9.4</v>
      </c>
      <c r="G39" s="248">
        <v>200</v>
      </c>
      <c r="H39" s="130"/>
      <c r="I39" s="71" t="s">
        <v>832</v>
      </c>
      <c r="J39" s="170">
        <v>2.2000000000000002</v>
      </c>
      <c r="K39" s="248">
        <v>5</v>
      </c>
      <c r="M39" s="71"/>
      <c r="N39" s="170"/>
      <c r="O39" s="248"/>
      <c r="Q39" s="460" t="s">
        <v>805</v>
      </c>
      <c r="R39" s="461"/>
      <c r="S39" s="170">
        <v>-0.3</v>
      </c>
      <c r="T39" s="248">
        <v>0</v>
      </c>
    </row>
    <row r="40" spans="1:23" x14ac:dyDescent="0.2">
      <c r="A40" s="71" t="s">
        <v>815</v>
      </c>
      <c r="B40" s="170">
        <v>32</v>
      </c>
      <c r="C40" s="248">
        <v>492</v>
      </c>
      <c r="E40" s="71" t="s">
        <v>795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0"/>
      <c r="R40" s="461"/>
      <c r="S40" s="170"/>
      <c r="T40" s="248"/>
    </row>
    <row r="41" spans="1:23" x14ac:dyDescent="0.2">
      <c r="A41" s="71" t="s">
        <v>657</v>
      </c>
      <c r="B41" s="170">
        <v>33.5</v>
      </c>
      <c r="C41" s="248">
        <v>275</v>
      </c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0"/>
      <c r="R41" s="461"/>
      <c r="S41" s="170"/>
      <c r="T41" s="248"/>
    </row>
    <row r="42" spans="1:23" x14ac:dyDescent="0.2">
      <c r="A42" s="71"/>
      <c r="B42" s="170"/>
      <c r="C42" s="248"/>
      <c r="E42" s="71" t="s">
        <v>914</v>
      </c>
      <c r="F42" s="170">
        <v>10.050000000000001</v>
      </c>
      <c r="G42" s="248">
        <v>115</v>
      </c>
      <c r="H42" s="130"/>
      <c r="I42" s="71" t="s">
        <v>788</v>
      </c>
      <c r="J42" s="170">
        <v>2.5</v>
      </c>
      <c r="K42" s="248">
        <v>66</v>
      </c>
      <c r="M42" s="71"/>
      <c r="N42" s="170"/>
      <c r="O42" s="248"/>
      <c r="Q42" s="386"/>
      <c r="R42" s="387"/>
      <c r="S42" s="170"/>
      <c r="T42" s="248"/>
    </row>
    <row r="43" spans="1:23" x14ac:dyDescent="0.2">
      <c r="A43" s="71"/>
      <c r="B43" s="170"/>
      <c r="C43" s="248"/>
      <c r="E43" s="71" t="s">
        <v>842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6"/>
      <c r="R43" s="387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891</v>
      </c>
      <c r="J44" s="170">
        <v>2.85</v>
      </c>
      <c r="K44" s="248">
        <v>70</v>
      </c>
      <c r="M44" s="71"/>
      <c r="N44" s="170"/>
      <c r="O44" s="248"/>
      <c r="Q44" s="386"/>
      <c r="R44" s="387"/>
      <c r="S44" s="170"/>
      <c r="T44" s="248"/>
    </row>
    <row r="45" spans="1:23" x14ac:dyDescent="0.2">
      <c r="A45" s="341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6"/>
      <c r="R45" s="387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6"/>
      <c r="R46" s="387"/>
      <c r="S46" s="170"/>
      <c r="T46" s="248"/>
    </row>
    <row r="47" spans="1:23" x14ac:dyDescent="0.2">
      <c r="A47" s="258" t="s">
        <v>665</v>
      </c>
      <c r="B47" s="334"/>
      <c r="C47" s="325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0"/>
      <c r="R47" s="461"/>
      <c r="S47" s="170"/>
      <c r="T47" s="248"/>
    </row>
    <row r="48" spans="1:23" x14ac:dyDescent="0.2">
      <c r="A48" s="338" t="s">
        <v>664</v>
      </c>
      <c r="B48" s="141"/>
      <c r="C48" s="135"/>
      <c r="E48" s="341" t="s">
        <v>879</v>
      </c>
      <c r="F48" s="174">
        <v>10.8</v>
      </c>
      <c r="G48" s="249">
        <v>306</v>
      </c>
      <c r="I48" s="341"/>
      <c r="J48" s="174"/>
      <c r="K48" s="249"/>
      <c r="M48" s="341"/>
      <c r="N48" s="174"/>
      <c r="O48" s="249"/>
      <c r="Q48" s="456"/>
      <c r="R48" s="457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917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886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918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902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77" priority="149" stopIfTrue="1" operator="between">
      <formula>0</formula>
      <formula>19.99</formula>
    </cfRule>
    <cfRule type="cellIs" dxfId="1676" priority="150" stopIfTrue="1" operator="between">
      <formula>10</formula>
      <formula>24.99</formula>
    </cfRule>
    <cfRule type="cellIs" dxfId="1675" priority="151" stopIfTrue="1" operator="between">
      <formula>25</formula>
      <formula>99.99</formula>
    </cfRule>
  </conditionalFormatting>
  <conditionalFormatting sqref="B1:B1048576">
    <cfRule type="cellIs" dxfId="1674" priority="31" stopIfTrue="1" operator="between">
      <formula>0</formula>
      <formula>0.041666665</formula>
    </cfRule>
    <cfRule type="cellIs" dxfId="1673" priority="32" stopIfTrue="1" operator="between">
      <formula>0.0416666666666667</formula>
      <formula>0.124999884259259</formula>
    </cfRule>
    <cfRule type="cellIs" dxfId="1672" priority="33" stopIfTrue="1" operator="between">
      <formula>0.125</formula>
      <formula>0.166666550925926</formula>
    </cfRule>
    <cfRule type="cellIs" dxfId="1671" priority="34" stopIfTrue="1" operator="between">
      <formula>0.0833333333333333</formula>
      <formula>0.208333217592593</formula>
    </cfRule>
    <cfRule type="cellIs" dxfId="1670" priority="35" stopIfTrue="1" operator="between">
      <formula>0.208333333333333</formula>
      <formula>4.16666655092593</formula>
    </cfRule>
  </conditionalFormatting>
  <conditionalFormatting sqref="F1:F1048576">
    <cfRule type="cellIs" dxfId="1669" priority="25" stopIfTrue="1" operator="between">
      <formula>0</formula>
      <formula>399.99</formula>
    </cfRule>
    <cfRule type="cellIs" dxfId="1668" priority="26" stopIfTrue="1" operator="between">
      <formula>400</formula>
      <formula>449.99</formula>
    </cfRule>
    <cfRule type="cellIs" dxfId="1667" priority="27" stopIfTrue="1" operator="between">
      <formula>450</formula>
      <formula>499.99</formula>
    </cfRule>
    <cfRule type="cellIs" dxfId="1666" priority="28" stopIfTrue="1" operator="between">
      <formula>500</formula>
      <formula>549.99</formula>
    </cfRule>
    <cfRule type="cellIs" dxfId="1665" priority="29" stopIfTrue="1" operator="between">
      <formula>550</formula>
      <formula>599.99</formula>
    </cfRule>
  </conditionalFormatting>
  <conditionalFormatting sqref="F1:F1048576">
    <cfRule type="cellIs" dxfId="1664" priority="30" stopIfTrue="1" operator="between">
      <formula>600</formula>
      <formula>9999.99</formula>
    </cfRule>
  </conditionalFormatting>
  <conditionalFormatting sqref="G1:G1048576">
    <cfRule type="cellIs" dxfId="1663" priority="21" stopIfTrue="1" operator="equal">
      <formula>"CR"</formula>
    </cfRule>
    <cfRule type="cellIs" dxfId="1662" priority="22" stopIfTrue="1" operator="equal">
      <formula>"FB"</formula>
    </cfRule>
    <cfRule type="cellIs" dxfId="1661" priority="23" stopIfTrue="1" operator="equal">
      <formula>"RR"</formula>
    </cfRule>
    <cfRule type="cellIs" dxfId="1660" priority="24" stopIfTrue="1" operator="equal">
      <formula>"MTB"</formula>
    </cfRule>
  </conditionalFormatting>
  <conditionalFormatting sqref="A1:A1048576">
    <cfRule type="expression" dxfId="1659" priority="17" stopIfTrue="1">
      <formula>G1="CR"</formula>
    </cfRule>
    <cfRule type="expression" dxfId="1658" priority="18" stopIfTrue="1">
      <formula>G1="RR"</formula>
    </cfRule>
    <cfRule type="expression" dxfId="1657" priority="19" stopIfTrue="1">
      <formula>G1="FB"</formula>
    </cfRule>
    <cfRule type="expression" dxfId="1656" priority="20" stopIfTrue="1">
      <formula>G1="MTB"</formula>
    </cfRule>
  </conditionalFormatting>
  <conditionalFormatting sqref="C1:C1048576">
    <cfRule type="cellIs" dxfId="1655" priority="7" stopIfTrue="1" operator="between">
      <formula>0</formula>
      <formula>19.99</formula>
    </cfRule>
    <cfRule type="cellIs" dxfId="1654" priority="8" stopIfTrue="1" operator="between">
      <formula>20</formula>
      <formula>49.99</formula>
    </cfRule>
    <cfRule type="cellIs" dxfId="1653" priority="9" stopIfTrue="1" operator="between">
      <formula>50</formula>
      <formula>99.9999</formula>
    </cfRule>
    <cfRule type="cellIs" dxfId="1652" priority="10" stopIfTrue="1" operator="between">
      <formula>100</formula>
      <formula>9999</formula>
    </cfRule>
  </conditionalFormatting>
  <conditionalFormatting sqref="D1:D1048576">
    <cfRule type="cellIs" dxfId="1651" priority="1" stopIfTrue="1" operator="between">
      <formula>0</formula>
      <formula>99.99</formula>
    </cfRule>
    <cfRule type="cellIs" dxfId="1650" priority="2" stopIfTrue="1" operator="between">
      <formula>100</formula>
      <formula>499.99</formula>
    </cfRule>
    <cfRule type="cellIs" dxfId="1649" priority="3" stopIfTrue="1" operator="between">
      <formula>500</formula>
      <formula>999.99</formula>
    </cfRule>
    <cfRule type="cellIs" dxfId="1648" priority="4" stopIfTrue="1" operator="between">
      <formula>1000</formula>
      <formula>1499.99</formula>
    </cfRule>
    <cfRule type="cellIs" dxfId="1647" priority="5" stopIfTrue="1" operator="between">
      <formula>1500</formula>
      <formula>1999.99</formula>
    </cfRule>
  </conditionalFormatting>
  <conditionalFormatting sqref="D1:D1048576">
    <cfRule type="cellIs" dxfId="164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0"/>
      <c r="I36" s="103"/>
      <c r="J36" s="329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939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938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940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5" priority="28" stopIfTrue="1" operator="between">
      <formula>0</formula>
      <formula>399.99</formula>
    </cfRule>
    <cfRule type="cellIs" dxfId="1644" priority="29" stopIfTrue="1" operator="between">
      <formula>400</formula>
      <formula>449.99</formula>
    </cfRule>
    <cfRule type="cellIs" dxfId="1643" priority="30" stopIfTrue="1" operator="between">
      <formula>450</formula>
      <formula>499.99</formula>
    </cfRule>
    <cfRule type="cellIs" dxfId="1642" priority="31" stopIfTrue="1" operator="between">
      <formula>500</formula>
      <formula>549.99</formula>
    </cfRule>
    <cfRule type="cellIs" dxfId="1641" priority="32" stopIfTrue="1" operator="between">
      <formula>550</formula>
      <formula>599.99</formula>
    </cfRule>
  </conditionalFormatting>
  <conditionalFormatting sqref="F1:F1048576">
    <cfRule type="cellIs" dxfId="1640" priority="33" stopIfTrue="1" operator="between">
      <formula>600</formula>
      <formula>9999.99</formula>
    </cfRule>
  </conditionalFormatting>
  <conditionalFormatting sqref="B1:B1048576">
    <cfRule type="cellIs" dxfId="1639" priority="37" stopIfTrue="1" operator="between">
      <formula>0</formula>
      <formula>0.041666665</formula>
    </cfRule>
    <cfRule type="cellIs" dxfId="1638" priority="38" stopIfTrue="1" operator="between">
      <formula>0.0416666666666667</formula>
      <formula>0.124999884259259</formula>
    </cfRule>
    <cfRule type="cellIs" dxfId="1637" priority="51" stopIfTrue="1" operator="between">
      <formula>0.125</formula>
      <formula>0.166666550925926</formula>
    </cfRule>
    <cfRule type="cellIs" dxfId="1636" priority="52" stopIfTrue="1" operator="between">
      <formula>0.0833333333333333</formula>
      <formula>0.208333217592593</formula>
    </cfRule>
    <cfRule type="cellIs" dxfId="1635" priority="53" stopIfTrue="1" operator="between">
      <formula>0.208333333333333</formula>
      <formula>4.16666655092593</formula>
    </cfRule>
  </conditionalFormatting>
  <conditionalFormatting sqref="E1:E1048576">
    <cfRule type="cellIs" dxfId="1634" priority="48" stopIfTrue="1" operator="between">
      <formula>0</formula>
      <formula>19.99</formula>
    </cfRule>
    <cfRule type="cellIs" dxfId="1633" priority="49" stopIfTrue="1" operator="between">
      <formula>10</formula>
      <formula>24.99</formula>
    </cfRule>
    <cfRule type="cellIs" dxfId="1632" priority="50" stopIfTrue="1" operator="between">
      <formula>25</formula>
      <formula>99.99</formula>
    </cfRule>
  </conditionalFormatting>
  <conditionalFormatting sqref="A1:A1048576">
    <cfRule type="expression" dxfId="1631" priority="21" stopIfTrue="1">
      <formula>G1="CR"</formula>
    </cfRule>
    <cfRule type="expression" dxfId="1630" priority="22" stopIfTrue="1">
      <formula>G1="RR"</formula>
    </cfRule>
    <cfRule type="expression" dxfId="1629" priority="23" stopIfTrue="1">
      <formula>G1="FB"</formula>
    </cfRule>
    <cfRule type="expression" dxfId="1628" priority="24" stopIfTrue="1">
      <formula>G1="MTB"</formula>
    </cfRule>
  </conditionalFormatting>
  <conditionalFormatting sqref="G1:G1048576">
    <cfRule type="cellIs" dxfId="1627" priority="11" stopIfTrue="1" operator="equal">
      <formula>"CR"</formula>
    </cfRule>
    <cfRule type="cellIs" dxfId="1626" priority="12" stopIfTrue="1" operator="equal">
      <formula>"FB"</formula>
    </cfRule>
    <cfRule type="cellIs" dxfId="1625" priority="13" stopIfTrue="1" operator="equal">
      <formula>"RR"</formula>
    </cfRule>
    <cfRule type="cellIs" dxfId="1624" priority="14" stopIfTrue="1" operator="equal">
      <formula>"MTB"</formula>
    </cfRule>
  </conditionalFormatting>
  <conditionalFormatting sqref="C1:C1048576">
    <cfRule type="cellIs" dxfId="1623" priority="7" stopIfTrue="1" operator="between">
      <formula>0</formula>
      <formula>19.99</formula>
    </cfRule>
    <cfRule type="cellIs" dxfId="1622" priority="8" stopIfTrue="1" operator="between">
      <formula>20</formula>
      <formula>49.99</formula>
    </cfRule>
    <cfRule type="cellIs" dxfId="1621" priority="9" stopIfTrue="1" operator="between">
      <formula>50</formula>
      <formula>99.9999</formula>
    </cfRule>
    <cfRule type="cellIs" dxfId="1620" priority="10" stopIfTrue="1" operator="between">
      <formula>100</formula>
      <formula>9999</formula>
    </cfRule>
  </conditionalFormatting>
  <conditionalFormatting sqref="D1:D1048576">
    <cfRule type="cellIs" dxfId="1619" priority="1" stopIfTrue="1" operator="between">
      <formula>0</formula>
      <formula>99.99</formula>
    </cfRule>
    <cfRule type="cellIs" dxfId="1618" priority="2" stopIfTrue="1" operator="between">
      <formula>100</formula>
      <formula>499.99</formula>
    </cfRule>
    <cfRule type="cellIs" dxfId="1617" priority="3" stopIfTrue="1" operator="between">
      <formula>500</formula>
      <formula>999.99</formula>
    </cfRule>
    <cfRule type="cellIs" dxfId="1616" priority="4" stopIfTrue="1" operator="between">
      <formula>1000</formula>
      <formula>1499.99</formula>
    </cfRule>
    <cfRule type="cellIs" dxfId="1615" priority="5" stopIfTrue="1" operator="between">
      <formula>1500</formula>
      <formula>1999.99</formula>
    </cfRule>
  </conditionalFormatting>
  <conditionalFormatting sqref="D1:D1048576">
    <cfRule type="cellIs" dxfId="161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892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951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885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3" priority="11" stopIfTrue="1">
      <formula>H1="CR"</formula>
    </cfRule>
    <cfRule type="expression" dxfId="1612" priority="39" stopIfTrue="1">
      <formula>H1="RR"</formula>
    </cfRule>
    <cfRule type="expression" dxfId="1611" priority="40" stopIfTrue="1">
      <formula>H1="FB"</formula>
    </cfRule>
    <cfRule type="expression" dxfId="1610" priority="41">
      <formula>H1="MTB"</formula>
    </cfRule>
  </conditionalFormatting>
  <conditionalFormatting sqref="F1:F1048576">
    <cfRule type="cellIs" dxfId="1609" priority="22" stopIfTrue="1" operator="between">
      <formula>0</formula>
      <formula>399.99</formula>
    </cfRule>
    <cfRule type="cellIs" dxfId="1608" priority="23" stopIfTrue="1" operator="between">
      <formula>400</formula>
      <formula>449.99</formula>
    </cfRule>
    <cfRule type="cellIs" dxfId="1607" priority="24" stopIfTrue="1" operator="between">
      <formula>450</formula>
      <formula>499.99</formula>
    </cfRule>
    <cfRule type="cellIs" dxfId="1606" priority="25" stopIfTrue="1" operator="between">
      <formula>500</formula>
      <formula>549.99</formula>
    </cfRule>
    <cfRule type="cellIs" dxfId="1605" priority="26" stopIfTrue="1" operator="between">
      <formula>550</formula>
      <formula>599.99</formula>
    </cfRule>
  </conditionalFormatting>
  <conditionalFormatting sqref="F1:F1048576">
    <cfRule type="cellIs" dxfId="1604" priority="27" stopIfTrue="1" operator="between">
      <formula>600</formula>
      <formula>9999.99</formula>
    </cfRule>
  </conditionalFormatting>
  <conditionalFormatting sqref="G1:G1048576">
    <cfRule type="cellIs" dxfId="1603" priority="51" operator="between">
      <formula>400</formula>
      <formula>9999.99</formula>
    </cfRule>
    <cfRule type="cellIs" dxfId="1602" priority="52" operator="between">
      <formula>300</formula>
      <formula>399.99</formula>
    </cfRule>
    <cfRule type="cellIs" dxfId="1601" priority="53" operator="between">
      <formula>0</formula>
      <formula>299.99</formula>
    </cfRule>
  </conditionalFormatting>
  <conditionalFormatting sqref="B1:B1048576">
    <cfRule type="cellIs" dxfId="1600" priority="31" stopIfTrue="1" operator="between">
      <formula>0</formula>
      <formula>0.041666665</formula>
    </cfRule>
    <cfRule type="cellIs" dxfId="1599" priority="32" stopIfTrue="1" operator="between">
      <formula>0.0416666666666667</formula>
      <formula>0.124999884259259</formula>
    </cfRule>
    <cfRule type="cellIs" dxfId="1598" priority="48" stopIfTrue="1" operator="between">
      <formula>0.125</formula>
      <formula>0.166666550925926</formula>
    </cfRule>
    <cfRule type="cellIs" dxfId="1597" priority="49" stopIfTrue="1" operator="between">
      <formula>0.0833333333333333</formula>
      <formula>0.208333217592593</formula>
    </cfRule>
    <cfRule type="cellIs" dxfId="1596" priority="50" stopIfTrue="1" operator="between">
      <formula>0.208333333333333</formula>
      <formula>4.16666655092593</formula>
    </cfRule>
  </conditionalFormatting>
  <conditionalFormatting sqref="E1:E1048576">
    <cfRule type="cellIs" dxfId="1595" priority="45" stopIfTrue="1" operator="between">
      <formula>0</formula>
      <formula>19.99</formula>
    </cfRule>
    <cfRule type="cellIs" dxfId="1594" priority="46" stopIfTrue="1" operator="between">
      <formula>10</formula>
      <formula>24.99</formula>
    </cfRule>
    <cfRule type="cellIs" dxfId="1593" priority="47" stopIfTrue="1" operator="between">
      <formula>25</formula>
      <formula>99.99</formula>
    </cfRule>
  </conditionalFormatting>
  <conditionalFormatting sqref="H1:H1048576">
    <cfRule type="cellIs" dxfId="1592" priority="12" stopIfTrue="1" operator="equal">
      <formula>"CR"</formula>
    </cfRule>
    <cfRule type="cellIs" dxfId="1591" priority="13" stopIfTrue="1" operator="equal">
      <formula>"FB"</formula>
    </cfRule>
    <cfRule type="cellIs" dxfId="1590" priority="14" stopIfTrue="1" operator="equal">
      <formula>"RR"</formula>
    </cfRule>
    <cfRule type="cellIs" dxfId="1589" priority="15" stopIfTrue="1" operator="equal">
      <formula>"MTB"</formula>
    </cfRule>
  </conditionalFormatting>
  <conditionalFormatting sqref="C1:C1048576">
    <cfRule type="cellIs" dxfId="1588" priority="7" stopIfTrue="1" operator="between">
      <formula>0</formula>
      <formula>19.99</formula>
    </cfRule>
    <cfRule type="cellIs" dxfId="1587" priority="8" stopIfTrue="1" operator="between">
      <formula>20</formula>
      <formula>49.99</formula>
    </cfRule>
    <cfRule type="cellIs" dxfId="1586" priority="9" stopIfTrue="1" operator="between">
      <formula>50</formula>
      <formula>99.9999</formula>
    </cfRule>
    <cfRule type="cellIs" dxfId="1585" priority="10" stopIfTrue="1" operator="between">
      <formula>100</formula>
      <formula>9999</formula>
    </cfRule>
  </conditionalFormatting>
  <conditionalFormatting sqref="D1:D1048576">
    <cfRule type="cellIs" dxfId="1584" priority="1" stopIfTrue="1" operator="between">
      <formula>0</formula>
      <formula>99.99</formula>
    </cfRule>
    <cfRule type="cellIs" dxfId="1583" priority="2" stopIfTrue="1" operator="between">
      <formula>100</formula>
      <formula>499.99</formula>
    </cfRule>
    <cfRule type="cellIs" dxfId="1582" priority="3" stopIfTrue="1" operator="between">
      <formula>500</formula>
      <formula>999.99</formula>
    </cfRule>
    <cfRule type="cellIs" dxfId="1581" priority="4" stopIfTrue="1" operator="between">
      <formula>1000</formula>
      <formula>1499.99</formula>
    </cfRule>
    <cfRule type="cellIs" dxfId="1580" priority="5" stopIfTrue="1" operator="between">
      <formula>1500</formula>
      <formula>1999.99</formula>
    </cfRule>
  </conditionalFormatting>
  <conditionalFormatting sqref="D1:D1048576">
    <cfRule type="cellIs" dxfId="157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919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929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912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78" priority="60" operator="between">
      <formula>400</formula>
      <formula>9999.99</formula>
    </cfRule>
    <cfRule type="cellIs" dxfId="1577" priority="61" operator="between">
      <formula>300</formula>
      <formula>399.99</formula>
    </cfRule>
    <cfRule type="cellIs" dxfId="1576" priority="62" operator="between">
      <formula>0</formula>
      <formula>299.99</formula>
    </cfRule>
  </conditionalFormatting>
  <conditionalFormatting sqref="E1:E1048576">
    <cfRule type="cellIs" dxfId="1575" priority="54" stopIfTrue="1" operator="between">
      <formula>0</formula>
      <formula>19.99</formula>
    </cfRule>
    <cfRule type="cellIs" dxfId="1574" priority="55" stopIfTrue="1" operator="between">
      <formula>10</formula>
      <formula>24.99</formula>
    </cfRule>
    <cfRule type="cellIs" dxfId="1573" priority="56" stopIfTrue="1" operator="between">
      <formula>25</formula>
      <formula>99.99</formula>
    </cfRule>
  </conditionalFormatting>
  <conditionalFormatting sqref="I1:L1048576">
    <cfRule type="cellIs" dxfId="1572" priority="51" operator="equal">
      <formula>1</formula>
    </cfRule>
    <cfRule type="cellIs" dxfId="1571" priority="52" operator="equal">
      <formula>2</formula>
    </cfRule>
    <cfRule type="cellIs" dxfId="1570" priority="53" operator="equal">
      <formula>3</formula>
    </cfRule>
  </conditionalFormatting>
  <conditionalFormatting sqref="M1:M1048576">
    <cfRule type="cellIs" dxfId="1569" priority="48" stopIfTrue="1" operator="between">
      <formula>1</formula>
      <formula>1.499</formula>
    </cfRule>
    <cfRule type="cellIs" dxfId="1568" priority="49" stopIfTrue="1" operator="between">
      <formula>1.5</formula>
      <formula>2</formula>
    </cfRule>
    <cfRule type="cellIs" dxfId="1567" priority="50" operator="between">
      <formula>2</formula>
      <formula>99.999</formula>
    </cfRule>
  </conditionalFormatting>
  <conditionalFormatting sqref="F1:F1048576">
    <cfRule type="cellIs" dxfId="1566" priority="25" stopIfTrue="1" operator="between">
      <formula>0</formula>
      <formula>399.99</formula>
    </cfRule>
    <cfRule type="cellIs" dxfId="1565" priority="26" stopIfTrue="1" operator="between">
      <formula>400</formula>
      <formula>449.99</formula>
    </cfRule>
    <cfRule type="cellIs" dxfId="1564" priority="27" stopIfTrue="1" operator="between">
      <formula>450</formula>
      <formula>499.99</formula>
    </cfRule>
    <cfRule type="cellIs" dxfId="1563" priority="28" stopIfTrue="1" operator="between">
      <formula>500</formula>
      <formula>549.99</formula>
    </cfRule>
    <cfRule type="cellIs" dxfId="1562" priority="29" stopIfTrue="1" operator="between">
      <formula>550</formula>
      <formula>599.99</formula>
    </cfRule>
  </conditionalFormatting>
  <conditionalFormatting sqref="F1:F1048576">
    <cfRule type="cellIs" dxfId="1561" priority="30" stopIfTrue="1" operator="between">
      <formula>600</formula>
      <formula>9999.99</formula>
    </cfRule>
  </conditionalFormatting>
  <conditionalFormatting sqref="B1:B1048576">
    <cfRule type="cellIs" dxfId="1560" priority="34" stopIfTrue="1" operator="between">
      <formula>0</formula>
      <formula>0.041666665</formula>
    </cfRule>
    <cfRule type="cellIs" dxfId="1559" priority="35" stopIfTrue="1" operator="between">
      <formula>0.0416666666666667</formula>
      <formula>0.124999884259259</formula>
    </cfRule>
    <cfRule type="cellIs" dxfId="1558" priority="57" stopIfTrue="1" operator="between">
      <formula>0.125</formula>
      <formula>0.166666550925926</formula>
    </cfRule>
    <cfRule type="cellIs" dxfId="1557" priority="58" stopIfTrue="1" operator="between">
      <formula>0.0833333333333333</formula>
      <formula>0.208333217592593</formula>
    </cfRule>
    <cfRule type="cellIs" dxfId="1556" priority="59" stopIfTrue="1" operator="between">
      <formula>0.208333333333333</formula>
      <formula>4.16666655092593</formula>
    </cfRule>
  </conditionalFormatting>
  <conditionalFormatting sqref="H1:H1048576">
    <cfRule type="cellIs" dxfId="1555" priority="15" stopIfTrue="1" operator="equal">
      <formula>"CR"</formula>
    </cfRule>
    <cfRule type="cellIs" dxfId="1554" priority="16" stopIfTrue="1" operator="equal">
      <formula>"FB"</formula>
    </cfRule>
    <cfRule type="cellIs" dxfId="1553" priority="17" stopIfTrue="1" operator="equal">
      <formula>"RR"</formula>
    </cfRule>
    <cfRule type="cellIs" dxfId="1552" priority="18" stopIfTrue="1" operator="equal">
      <formula>"MTB"</formula>
    </cfRule>
  </conditionalFormatting>
  <conditionalFormatting sqref="A1:A1048576">
    <cfRule type="expression" dxfId="1551" priority="11" stopIfTrue="1">
      <formula>H1="CR"</formula>
    </cfRule>
    <cfRule type="expression" dxfId="1550" priority="12" stopIfTrue="1">
      <formula>H1="RR"</formula>
    </cfRule>
    <cfRule type="expression" dxfId="1549" priority="13" stopIfTrue="1">
      <formula>H1="FB"</formula>
    </cfRule>
    <cfRule type="expression" dxfId="1548" priority="14">
      <formula>H1="MTB"</formula>
    </cfRule>
  </conditionalFormatting>
  <conditionalFormatting sqref="C1:C1048576">
    <cfRule type="cellIs" dxfId="1547" priority="7" stopIfTrue="1" operator="between">
      <formula>0</formula>
      <formula>19.99</formula>
    </cfRule>
    <cfRule type="cellIs" dxfId="1546" priority="8" stopIfTrue="1" operator="between">
      <formula>20</formula>
      <formula>49.99</formula>
    </cfRule>
    <cfRule type="cellIs" dxfId="1545" priority="9" stopIfTrue="1" operator="between">
      <formula>50</formula>
      <formula>99.9999</formula>
    </cfRule>
    <cfRule type="cellIs" dxfId="1544" priority="10" stopIfTrue="1" operator="between">
      <formula>100</formula>
      <formula>9999</formula>
    </cfRule>
  </conditionalFormatting>
  <conditionalFormatting sqref="D1:D1048576">
    <cfRule type="cellIs" dxfId="1543" priority="1" stopIfTrue="1" operator="between">
      <formula>0</formula>
      <formula>99.99</formula>
    </cfRule>
    <cfRule type="cellIs" dxfId="1542" priority="2" stopIfTrue="1" operator="between">
      <formula>100</formula>
      <formula>499.99</formula>
    </cfRule>
    <cfRule type="cellIs" dxfId="1541" priority="3" stopIfTrue="1" operator="between">
      <formula>500</formula>
      <formula>999.99</formula>
    </cfRule>
    <cfRule type="cellIs" dxfId="1540" priority="4" stopIfTrue="1" operator="between">
      <formula>1000</formula>
      <formula>1499.99</formula>
    </cfRule>
    <cfRule type="cellIs" dxfId="1539" priority="5" stopIfTrue="1" operator="between">
      <formula>1500</formula>
      <formula>1999.99</formula>
    </cfRule>
  </conditionalFormatting>
  <conditionalFormatting sqref="D1:D1048576">
    <cfRule type="cellIs" dxfId="153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901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916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37" priority="76" operator="between">
      <formula>400</formula>
      <formula>9999.99</formula>
    </cfRule>
    <cfRule type="cellIs" dxfId="1536" priority="77" operator="between">
      <formula>300</formula>
      <formula>399.99</formula>
    </cfRule>
    <cfRule type="cellIs" dxfId="1535" priority="78" operator="between">
      <formula>0</formula>
      <formula>299.99</formula>
    </cfRule>
  </conditionalFormatting>
  <conditionalFormatting sqref="B1:B1048576">
    <cfRule type="cellIs" dxfId="1534" priority="38" stopIfTrue="1" operator="between">
      <formula>0</formula>
      <formula>0.041666665</formula>
    </cfRule>
    <cfRule type="cellIs" dxfId="1533" priority="39" stopIfTrue="1" operator="between">
      <formula>0.0416666666666667</formula>
      <formula>0.124999884259259</formula>
    </cfRule>
    <cfRule type="cellIs" dxfId="1532" priority="73" stopIfTrue="1" operator="between">
      <formula>0.125</formula>
      <formula>0.166666550925926</formula>
    </cfRule>
    <cfRule type="cellIs" dxfId="1531" priority="74" stopIfTrue="1" operator="between">
      <formula>0.0833333333333333</formula>
      <formula>0.208333217592593</formula>
    </cfRule>
    <cfRule type="cellIs" dxfId="1530" priority="75" stopIfTrue="1" operator="between">
      <formula>0.208333333333333</formula>
      <formula>4.16666655092593</formula>
    </cfRule>
  </conditionalFormatting>
  <conditionalFormatting sqref="E1:E1048576">
    <cfRule type="cellIs" dxfId="1529" priority="67" stopIfTrue="1" operator="between">
      <formula>0</formula>
      <formula>19.99</formula>
    </cfRule>
    <cfRule type="cellIs" dxfId="1528" priority="68" stopIfTrue="1" operator="between">
      <formula>10</formula>
      <formula>24.99</formula>
    </cfRule>
    <cfRule type="cellIs" dxfId="1527" priority="69" stopIfTrue="1" operator="between">
      <formula>25</formula>
      <formula>99.99</formula>
    </cfRule>
  </conditionalFormatting>
  <conditionalFormatting sqref="I1:L1048576">
    <cfRule type="cellIs" dxfId="1526" priority="63" operator="equal">
      <formula>1</formula>
    </cfRule>
    <cfRule type="cellIs" dxfId="1525" priority="64" operator="equal">
      <formula>2</formula>
    </cfRule>
    <cfRule type="cellIs" dxfId="1524" priority="65" operator="equal">
      <formula>3</formula>
    </cfRule>
  </conditionalFormatting>
  <conditionalFormatting sqref="F1:F1048576">
    <cfRule type="cellIs" dxfId="1523" priority="29" stopIfTrue="1" operator="between">
      <formula>0</formula>
      <formula>399.99</formula>
    </cfRule>
    <cfRule type="cellIs" dxfId="1522" priority="30" stopIfTrue="1" operator="between">
      <formula>400</formula>
      <formula>449.99</formula>
    </cfRule>
    <cfRule type="cellIs" dxfId="1521" priority="31" stopIfTrue="1" operator="between">
      <formula>450</formula>
      <formula>499.99</formula>
    </cfRule>
    <cfRule type="cellIs" dxfId="1520" priority="32" stopIfTrue="1" operator="between">
      <formula>500</formula>
      <formula>549.99</formula>
    </cfRule>
    <cfRule type="cellIs" dxfId="1519" priority="33" stopIfTrue="1" operator="between">
      <formula>550</formula>
      <formula>599.99</formula>
    </cfRule>
  </conditionalFormatting>
  <conditionalFormatting sqref="F1:F1048576">
    <cfRule type="cellIs" dxfId="1518" priority="34" stopIfTrue="1" operator="between">
      <formula>600</formula>
      <formula>9999.99</formula>
    </cfRule>
  </conditionalFormatting>
  <conditionalFormatting sqref="H1:H1048576">
    <cfRule type="cellIs" dxfId="1517" priority="19" stopIfTrue="1" operator="equal">
      <formula>"CR"</formula>
    </cfRule>
    <cfRule type="cellIs" dxfId="1516" priority="20" stopIfTrue="1" operator="equal">
      <formula>"FB"</formula>
    </cfRule>
    <cfRule type="cellIs" dxfId="1515" priority="21" stopIfTrue="1" operator="equal">
      <formula>"RR"</formula>
    </cfRule>
    <cfRule type="cellIs" dxfId="1514" priority="22" stopIfTrue="1" operator="equal">
      <formula>"MTB"</formula>
    </cfRule>
  </conditionalFormatting>
  <conditionalFormatting sqref="A1:A1048576">
    <cfRule type="expression" dxfId="1513" priority="15" stopIfTrue="1">
      <formula>H1="CR"</formula>
    </cfRule>
    <cfRule type="expression" dxfId="1512" priority="16" stopIfTrue="1">
      <formula>H1="RR"</formula>
    </cfRule>
    <cfRule type="expression" dxfId="1511" priority="17" stopIfTrue="1">
      <formula>H1="FB"</formula>
    </cfRule>
    <cfRule type="expression" dxfId="1510" priority="18">
      <formula>H1="MTB"</formula>
    </cfRule>
  </conditionalFormatting>
  <conditionalFormatting sqref="M1:M1048576">
    <cfRule type="cellIs" dxfId="1509" priority="12" stopIfTrue="1" operator="between">
      <formula>1</formula>
      <formula>1.499</formula>
    </cfRule>
    <cfRule type="cellIs" dxfId="1508" priority="13" stopIfTrue="1" operator="between">
      <formula>1.5</formula>
      <formula>2</formula>
    </cfRule>
    <cfRule type="cellIs" dxfId="1507" priority="14" operator="between">
      <formula>2</formula>
      <formula>99.999</formula>
    </cfRule>
  </conditionalFormatting>
  <conditionalFormatting sqref="C1:C1048576">
    <cfRule type="cellIs" dxfId="1506" priority="7" stopIfTrue="1" operator="between">
      <formula>0</formula>
      <formula>19.99</formula>
    </cfRule>
    <cfRule type="cellIs" dxfId="1505" priority="8" stopIfTrue="1" operator="between">
      <formula>20</formula>
      <formula>49.99</formula>
    </cfRule>
    <cfRule type="cellIs" dxfId="1504" priority="9" stopIfTrue="1" operator="between">
      <formula>50</formula>
      <formula>99.9999</formula>
    </cfRule>
    <cfRule type="cellIs" dxfId="1503" priority="10" stopIfTrue="1" operator="between">
      <formula>100</formula>
      <formula>9999</formula>
    </cfRule>
  </conditionalFormatting>
  <conditionalFormatting sqref="D1:D1048576">
    <cfRule type="cellIs" dxfId="1502" priority="1" stopIfTrue="1" operator="between">
      <formula>0</formula>
      <formula>99.99</formula>
    </cfRule>
    <cfRule type="cellIs" dxfId="1501" priority="2" stopIfTrue="1" operator="between">
      <formula>100</formula>
      <formula>499.99</formula>
    </cfRule>
    <cfRule type="cellIs" dxfId="1500" priority="3" stopIfTrue="1" operator="between">
      <formula>500</formula>
      <formula>999.99</formula>
    </cfRule>
    <cfRule type="cellIs" dxfId="1499" priority="4" stopIfTrue="1" operator="between">
      <formula>1000</formula>
      <formula>1499.99</formula>
    </cfRule>
    <cfRule type="cellIs" dxfId="1498" priority="5" stopIfTrue="1" operator="between">
      <formula>1500</formula>
      <formula>1999.99</formula>
    </cfRule>
  </conditionalFormatting>
  <conditionalFormatting sqref="D1:D1048576">
    <cfRule type="cellIs" dxfId="149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887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840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6" priority="39" operator="between">
      <formula>400</formula>
      <formula>9999.99</formula>
    </cfRule>
    <cfRule type="cellIs" dxfId="1495" priority="40" operator="between">
      <formula>300</formula>
      <formula>399.99</formula>
    </cfRule>
    <cfRule type="cellIs" dxfId="1494" priority="41" operator="between">
      <formula>0</formula>
      <formula>299.99</formula>
    </cfRule>
  </conditionalFormatting>
  <conditionalFormatting sqref="B1:B1048576">
    <cfRule type="cellIs" dxfId="1493" priority="28" stopIfTrue="1" operator="between">
      <formula>0</formula>
      <formula>0.041666665</formula>
    </cfRule>
    <cfRule type="cellIs" dxfId="1492" priority="29" stopIfTrue="1" operator="between">
      <formula>0.0416666666666667</formula>
      <formula>0.124999884259259</formula>
    </cfRule>
    <cfRule type="cellIs" dxfId="1491" priority="36" stopIfTrue="1" operator="between">
      <formula>0.125</formula>
      <formula>0.166666550925926</formula>
    </cfRule>
    <cfRule type="cellIs" dxfId="1490" priority="37" stopIfTrue="1" operator="between">
      <formula>0.0833333333333333</formula>
      <formula>0.208333217592593</formula>
    </cfRule>
    <cfRule type="cellIs" dxfId="1489" priority="38" stopIfTrue="1" operator="between">
      <formula>0.208333333333333</formula>
      <formula>4.16666655092593</formula>
    </cfRule>
  </conditionalFormatting>
  <conditionalFormatting sqref="E1:E1048576">
    <cfRule type="cellIs" dxfId="1488" priority="33" stopIfTrue="1" operator="between">
      <formula>0</formula>
      <formula>19.99</formula>
    </cfRule>
    <cfRule type="cellIs" dxfId="1487" priority="34" stopIfTrue="1" operator="between">
      <formula>10</formula>
      <formula>24.99</formula>
    </cfRule>
    <cfRule type="cellIs" dxfId="1486" priority="35" stopIfTrue="1" operator="between">
      <formula>25</formula>
      <formula>99.99</formula>
    </cfRule>
  </conditionalFormatting>
  <conditionalFormatting sqref="I1:L1048576">
    <cfRule type="cellIs" dxfId="1485" priority="30" operator="equal">
      <formula>1</formula>
    </cfRule>
    <cfRule type="cellIs" dxfId="1484" priority="31" operator="equal">
      <formula>2</formula>
    </cfRule>
    <cfRule type="cellIs" dxfId="1483" priority="32" operator="equal">
      <formula>3</formula>
    </cfRule>
  </conditionalFormatting>
  <conditionalFormatting sqref="F1:F1048576">
    <cfRule type="cellIs" dxfId="1482" priority="22" stopIfTrue="1" operator="between">
      <formula>0</formula>
      <formula>399.99</formula>
    </cfRule>
    <cfRule type="cellIs" dxfId="1481" priority="23" stopIfTrue="1" operator="between">
      <formula>400</formula>
      <formula>449.99</formula>
    </cfRule>
    <cfRule type="cellIs" dxfId="1480" priority="24" stopIfTrue="1" operator="between">
      <formula>450</formula>
      <formula>499.99</formula>
    </cfRule>
    <cfRule type="cellIs" dxfId="1479" priority="25" stopIfTrue="1" operator="between">
      <formula>500</formula>
      <formula>549.99</formula>
    </cfRule>
    <cfRule type="cellIs" dxfId="1478" priority="26" stopIfTrue="1" operator="between">
      <formula>550</formula>
      <formula>599.99</formula>
    </cfRule>
  </conditionalFormatting>
  <conditionalFormatting sqref="F1:F1048576">
    <cfRule type="cellIs" dxfId="1477" priority="27" stopIfTrue="1" operator="between">
      <formula>600</formula>
      <formula>9999.99</formula>
    </cfRule>
  </conditionalFormatting>
  <conditionalFormatting sqref="H1:H1048576">
    <cfRule type="cellIs" dxfId="1476" priority="18" stopIfTrue="1" operator="equal">
      <formula>"CR"</formula>
    </cfRule>
    <cfRule type="cellIs" dxfId="1475" priority="19" stopIfTrue="1" operator="equal">
      <formula>"FB"</formula>
    </cfRule>
    <cfRule type="cellIs" dxfId="1474" priority="20" stopIfTrue="1" operator="equal">
      <formula>"RR"</formula>
    </cfRule>
    <cfRule type="cellIs" dxfId="1473" priority="21" stopIfTrue="1" operator="equal">
      <formula>"MTB"</formula>
    </cfRule>
  </conditionalFormatting>
  <conditionalFormatting sqref="A1:A1048576">
    <cfRule type="expression" dxfId="1472" priority="14" stopIfTrue="1">
      <formula>H1="CR"</formula>
    </cfRule>
    <cfRule type="expression" dxfId="1471" priority="15" stopIfTrue="1">
      <formula>H1="RR"</formula>
    </cfRule>
    <cfRule type="expression" dxfId="1470" priority="16" stopIfTrue="1">
      <formula>H1="FB"</formula>
    </cfRule>
    <cfRule type="expression" dxfId="1469" priority="17">
      <formula>H1="MTB"</formula>
    </cfRule>
  </conditionalFormatting>
  <conditionalFormatting sqref="M1:M1048576">
    <cfRule type="cellIs" dxfId="1468" priority="11" stopIfTrue="1" operator="between">
      <formula>1</formula>
      <formula>1.499</formula>
    </cfRule>
    <cfRule type="cellIs" dxfId="1467" priority="12" stopIfTrue="1" operator="between">
      <formula>1.5</formula>
      <formula>2</formula>
    </cfRule>
    <cfRule type="cellIs" dxfId="1466" priority="13" operator="between">
      <formula>2</formula>
      <formula>99.999</formula>
    </cfRule>
  </conditionalFormatting>
  <conditionalFormatting sqref="C1:C1048576">
    <cfRule type="cellIs" dxfId="1465" priority="7" stopIfTrue="1" operator="between">
      <formula>0</formula>
      <formula>19.99</formula>
    </cfRule>
    <cfRule type="cellIs" dxfId="1464" priority="8" stopIfTrue="1" operator="between">
      <formula>20</formula>
      <formula>49.99</formula>
    </cfRule>
    <cfRule type="cellIs" dxfId="1463" priority="9" stopIfTrue="1" operator="between">
      <formula>50</formula>
      <formula>99.9999</formula>
    </cfRule>
    <cfRule type="cellIs" dxfId="1462" priority="10" stopIfTrue="1" operator="between">
      <formula>100</formula>
      <formula>9999</formula>
    </cfRule>
  </conditionalFormatting>
  <conditionalFormatting sqref="D1:D1048576">
    <cfRule type="cellIs" dxfId="1461" priority="1" stopIfTrue="1" operator="between">
      <formula>0</formula>
      <formula>99.99</formula>
    </cfRule>
    <cfRule type="cellIs" dxfId="1460" priority="2" stopIfTrue="1" operator="between">
      <formula>100</formula>
      <formula>499.99</formula>
    </cfRule>
    <cfRule type="cellIs" dxfId="1459" priority="3" stopIfTrue="1" operator="between">
      <formula>500</formula>
      <formula>999.99</formula>
    </cfRule>
    <cfRule type="cellIs" dxfId="1458" priority="4" stopIfTrue="1" operator="between">
      <formula>1000</formula>
      <formula>1499.99</formula>
    </cfRule>
    <cfRule type="cellIs" dxfId="1457" priority="5" stopIfTrue="1" operator="between">
      <formula>1500</formula>
      <formula>1999.99</formula>
    </cfRule>
  </conditionalFormatting>
  <conditionalFormatting sqref="D1:D1048576">
    <cfRule type="cellIs" dxfId="145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238</v>
      </c>
      <c r="D1" s="232" t="s">
        <v>932</v>
      </c>
      <c r="E1" s="364" t="s">
        <v>2</v>
      </c>
      <c r="F1" s="23" t="s">
        <v>237</v>
      </c>
      <c r="G1" s="76" t="s">
        <v>1</v>
      </c>
      <c r="H1" s="24" t="s">
        <v>3</v>
      </c>
    </row>
    <row r="2" spans="1:8" x14ac:dyDescent="0.2">
      <c r="A2" s="1" t="s">
        <v>930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639</v>
      </c>
    </row>
    <row r="3" spans="1:8" x14ac:dyDescent="0.2">
      <c r="A3" s="1" t="s">
        <v>935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934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639</v>
      </c>
    </row>
    <row r="5" spans="1:8" x14ac:dyDescent="0.2">
      <c r="A5" s="1" t="s">
        <v>931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639</v>
      </c>
    </row>
    <row r="6" spans="1:8" x14ac:dyDescent="0.2">
      <c r="A6" s="1" t="s">
        <v>936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639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xmlns:xlrd2="http://schemas.microsoft.com/office/spreadsheetml/2017/richdata2" ref="A2:H5">
    <sortCondition descending="1" ref="E1"/>
  </sortState>
  <conditionalFormatting sqref="E1:E1048576">
    <cfRule type="cellIs" dxfId="1455" priority="1" stopIfTrue="1" operator="between">
      <formula>0</formula>
      <formula>99.99</formula>
    </cfRule>
    <cfRule type="cellIs" dxfId="1454" priority="2" stopIfTrue="1" operator="between">
      <formula>100</formula>
      <formula>499.99</formula>
    </cfRule>
    <cfRule type="cellIs" dxfId="1453" priority="3" stopIfTrue="1" operator="between">
      <formula>500</formula>
      <formula>999.99</formula>
    </cfRule>
    <cfRule type="cellIs" dxfId="1452" priority="4" stopIfTrue="1" operator="between">
      <formula>1000</formula>
      <formula>1499.99</formula>
    </cfRule>
    <cfRule type="cellIs" dxfId="1451" priority="5" stopIfTrue="1" operator="between">
      <formula>1500</formula>
      <formula>1999.99</formula>
    </cfRule>
  </conditionalFormatting>
  <conditionalFormatting sqref="F1:F1048576">
    <cfRule type="cellIs" dxfId="1450" priority="30" stopIfTrue="1" operator="between">
      <formula>0</formula>
      <formula>19.99</formula>
    </cfRule>
    <cfRule type="cellIs" dxfId="1449" priority="31" stopIfTrue="1" operator="between">
      <formula>10</formula>
      <formula>24.99</formula>
    </cfRule>
    <cfRule type="cellIs" dxfId="1448" priority="32" stopIfTrue="1" operator="between">
      <formula>25</formula>
      <formula>99.99</formula>
    </cfRule>
  </conditionalFormatting>
  <conditionalFormatting sqref="B1:B1048576">
    <cfRule type="cellIs" dxfId="1447" priority="25" stopIfTrue="1" operator="between">
      <formula>0</formula>
      <formula>0.041666665</formula>
    </cfRule>
    <cfRule type="cellIs" dxfId="1446" priority="26" stopIfTrue="1" operator="between">
      <formula>0.0416666666666667</formula>
      <formula>0.124999884259259</formula>
    </cfRule>
    <cfRule type="cellIs" dxfId="1445" priority="27" stopIfTrue="1" operator="between">
      <formula>0.125</formula>
      <formula>0.166666550925926</formula>
    </cfRule>
    <cfRule type="cellIs" dxfId="1444" priority="28" stopIfTrue="1" operator="between">
      <formula>0.0833333333333333</formula>
      <formula>0.208333217592593</formula>
    </cfRule>
    <cfRule type="cellIs" dxfId="1443" priority="29" stopIfTrue="1" operator="between">
      <formula>0.208333333333333</formula>
      <formula>4.16666655092593</formula>
    </cfRule>
  </conditionalFormatting>
  <conditionalFormatting sqref="G1:G1048576">
    <cfRule type="cellIs" dxfId="1442" priority="19" stopIfTrue="1" operator="between">
      <formula>0</formula>
      <formula>399.99</formula>
    </cfRule>
    <cfRule type="cellIs" dxfId="1441" priority="20" stopIfTrue="1" operator="between">
      <formula>400</formula>
      <formula>449.99</formula>
    </cfRule>
    <cfRule type="cellIs" dxfId="1440" priority="21" stopIfTrue="1" operator="between">
      <formula>450</formula>
      <formula>499.99</formula>
    </cfRule>
    <cfRule type="cellIs" dxfId="1439" priority="22" stopIfTrue="1" operator="between">
      <formula>500</formula>
      <formula>549.99</formula>
    </cfRule>
    <cfRule type="cellIs" dxfId="1438" priority="23" stopIfTrue="1" operator="between">
      <formula>550</formula>
      <formula>599.99</formula>
    </cfRule>
  </conditionalFormatting>
  <conditionalFormatting sqref="G1:G1048576">
    <cfRule type="cellIs" dxfId="1437" priority="24" stopIfTrue="1" operator="between">
      <formula>600</formula>
      <formula>9999.99</formula>
    </cfRule>
  </conditionalFormatting>
  <conditionalFormatting sqref="H1:H1048576">
    <cfRule type="cellIs" dxfId="1436" priority="15" stopIfTrue="1" operator="equal">
      <formula>"CR"</formula>
    </cfRule>
    <cfRule type="cellIs" dxfId="1435" priority="16" stopIfTrue="1" operator="equal">
      <formula>"FB"</formula>
    </cfRule>
    <cfRule type="cellIs" dxfId="1434" priority="17" stopIfTrue="1" operator="equal">
      <formula>"RR"</formula>
    </cfRule>
    <cfRule type="cellIs" dxfId="1433" priority="18" stopIfTrue="1" operator="equal">
      <formula>"MTB"</formula>
    </cfRule>
  </conditionalFormatting>
  <conditionalFormatting sqref="A1:A1048576">
    <cfRule type="expression" dxfId="1432" priority="11" stopIfTrue="1">
      <formula>H1="CR"</formula>
    </cfRule>
    <cfRule type="expression" dxfId="1431" priority="12" stopIfTrue="1">
      <formula>H1="RR"</formula>
    </cfRule>
    <cfRule type="expression" dxfId="1430" priority="13" stopIfTrue="1">
      <formula>H1="FB"</formula>
    </cfRule>
    <cfRule type="expression" dxfId="1429" priority="14" stopIfTrue="1">
      <formula>H1="MTB"</formula>
    </cfRule>
  </conditionalFormatting>
  <conditionalFormatting sqref="C1:D1048576">
    <cfRule type="cellIs" dxfId="1428" priority="7" stopIfTrue="1" operator="between">
      <formula>0</formula>
      <formula>19.99</formula>
    </cfRule>
    <cfRule type="cellIs" dxfId="1427" priority="8" stopIfTrue="1" operator="between">
      <formula>20</formula>
      <formula>49.99</formula>
    </cfRule>
    <cfRule type="cellIs" dxfId="1426" priority="9" stopIfTrue="1" operator="between">
      <formula>50</formula>
      <formula>99.9999</formula>
    </cfRule>
    <cfRule type="cellIs" dxfId="1425" priority="10" stopIfTrue="1" operator="between">
      <formula>100</formula>
      <formula>9999</formula>
    </cfRule>
  </conditionalFormatting>
  <conditionalFormatting sqref="E1:E1048576">
    <cfRule type="cellIs" dxfId="142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2021-05-30T14:29:28Z</dcterms:modified>
</cp:coreProperties>
</file>