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maesil-agency\"/>
    </mc:Choice>
  </mc:AlternateContent>
  <xr:revisionPtr revIDLastSave="0" documentId="13_ncr:1_{15FCE05C-5F3D-4BBC-B2DB-F0E0D16EAD1D}" xr6:coauthVersionLast="47" xr6:coauthVersionMax="47" xr10:uidLastSave="{00000000-0000-0000-0000-000000000000}"/>
  <bookViews>
    <workbookView xWindow="1560" yWindow="705" windowWidth="26010" windowHeight="14775" tabRatio="500" xr2:uid="{00000000-000D-0000-FFFF-FFFF00000000}"/>
  </bookViews>
  <sheets>
    <sheet name="offer 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7" i="1" l="1"/>
  <c r="D27" i="1"/>
  <c r="C27" i="1"/>
  <c r="E27" i="1" s="1"/>
  <c r="G27" i="1" s="1"/>
  <c r="H27" i="1" s="1"/>
  <c r="B27" i="1"/>
  <c r="F26" i="1"/>
  <c r="D26" i="1"/>
  <c r="B26" i="1"/>
  <c r="C26" i="1" s="1"/>
  <c r="E26" i="1" s="1"/>
  <c r="G26" i="1" s="1"/>
  <c r="H26" i="1" s="1"/>
  <c r="F25" i="1"/>
  <c r="D25" i="1"/>
  <c r="B25" i="1"/>
  <c r="C25" i="1" s="1"/>
  <c r="E25" i="1" s="1"/>
  <c r="G25" i="1" s="1"/>
  <c r="H25" i="1" s="1"/>
  <c r="F24" i="1"/>
  <c r="D24" i="1"/>
  <c r="B24" i="1"/>
  <c r="C24" i="1" s="1"/>
  <c r="E24" i="1" s="1"/>
  <c r="G24" i="1" s="1"/>
  <c r="H24" i="1" s="1"/>
  <c r="C21" i="1"/>
  <c r="D12" i="1"/>
  <c r="E12" i="1" s="1"/>
  <c r="D11" i="1"/>
  <c r="E11" i="1" s="1"/>
  <c r="D10" i="1"/>
  <c r="E10" i="1" s="1"/>
  <c r="D9" i="1"/>
  <c r="E9" i="1" s="1"/>
</calcChain>
</file>

<file path=xl/sharedStrings.xml><?xml version="1.0" encoding="utf-8"?>
<sst xmlns="http://schemas.openxmlformats.org/spreadsheetml/2006/main" count="101" uniqueCount="88">
  <si>
    <t>O F F E R   S H E E T</t>
  </si>
  <si>
    <t>Seller (Exporter)</t>
  </si>
  <si>
    <t>Date</t>
  </si>
  <si>
    <t>2026-06-22</t>
  </si>
  <si>
    <t>Buyer</t>
  </si>
  <si>
    <t>Validity</t>
  </si>
  <si>
    <t>30 days from offer date</t>
  </si>
  <si>
    <t>Manufacturer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</si>
  <si>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믿음에프엔비 </t>
    </r>
    <r>
      <rPr>
        <sz val="10"/>
        <rFont val="Arial"/>
        <family val="2"/>
      </rPr>
      <t>/ MIDUM F&amp;B Co., Ltd.</t>
    </r>
  </si>
  <si>
    <t>Incoterms</t>
  </si>
  <si>
    <t>CPT Hong Kong (Air, ICN→HKG)</t>
  </si>
  <si>
    <t>Country of Origin</t>
  </si>
  <si>
    <t>Republic of Korea (processed)</t>
  </si>
  <si>
    <t>Payment</t>
  </si>
  <si>
    <r>
      <rPr>
        <sz val="10"/>
        <color rgb="FFFF0000"/>
        <rFont val="Arial"/>
        <family val="2"/>
      </rPr>
      <t>T/T [</t>
    </r>
    <r>
      <rPr>
        <sz val="10"/>
        <color rgb="FFFF0000"/>
        <rFont val="Noto Sans CJK SC"/>
        <family val="2"/>
      </rPr>
      <t>기재</t>
    </r>
    <r>
      <rPr>
        <sz val="10"/>
        <color rgb="FFFF0000"/>
        <rFont val="Arial"/>
        <family val="2"/>
      </rPr>
      <t xml:space="preserve">: </t>
    </r>
    <r>
      <rPr>
        <sz val="10"/>
        <color rgb="FFFF0000"/>
        <rFont val="Noto Sans CJK SC"/>
        <family val="2"/>
      </rPr>
      <t>조건</t>
    </r>
    <r>
      <rPr>
        <sz val="10"/>
        <color rgb="FFFF0000"/>
        <rFont val="Arial"/>
        <family val="2"/>
      </rPr>
      <t>]</t>
    </r>
  </si>
  <si>
    <t>Currency</t>
  </si>
  <si>
    <t>USD (price per EA)</t>
  </si>
  <si>
    <t>Packing</t>
  </si>
  <si>
    <t>Carton box + ice pack</t>
  </si>
  <si>
    <t>Product Image</t>
  </si>
  <si>
    <t>Product Name</t>
  </si>
  <si>
    <t>Product Price
FOB (USD/EA)</t>
  </si>
  <si>
    <t>Logistics
(USD/EA)</t>
  </si>
  <si>
    <t>CFR HKG-Air
(USD/EA)</t>
  </si>
  <si>
    <t>Shelf Life</t>
  </si>
  <si>
    <t>Storage</t>
  </si>
  <si>
    <t>Volume / EA</t>
  </si>
  <si>
    <t>PCS /
BOX</t>
  </si>
  <si>
    <t>Box Spec (mm)</t>
  </si>
  <si>
    <t>Gross Wt
/ BOX</t>
  </si>
  <si>
    <t>HS CODE</t>
  </si>
  <si>
    <t>MOQ</t>
  </si>
  <si>
    <t>Sales Point</t>
  </si>
  <si>
    <t>제품 사진</t>
  </si>
  <si>
    <t>제품명</t>
  </si>
  <si>
    <r>
      <rPr>
        <sz val="8"/>
        <color rgb="FFDDDDDD"/>
        <rFont val="Noto Sans CJK SC"/>
        <family val="2"/>
      </rPr>
      <t xml:space="preserve">제품가격 </t>
    </r>
    <r>
      <rPr>
        <sz val="8"/>
        <color rgb="FFDDDDDD"/>
        <rFont val="Arial"/>
        <family val="2"/>
      </rPr>
      <t>FOB</t>
    </r>
  </si>
  <si>
    <t>물류비</t>
  </si>
  <si>
    <r>
      <rPr>
        <sz val="8"/>
        <color rgb="FFDDDDDD"/>
        <rFont val="Arial"/>
        <family val="2"/>
      </rPr>
      <t xml:space="preserve">CFR </t>
    </r>
    <r>
      <rPr>
        <sz val="8"/>
        <color rgb="FFDDDDDD"/>
        <rFont val="Noto Sans CJK SC"/>
        <family val="2"/>
      </rPr>
      <t>홍콩</t>
    </r>
    <r>
      <rPr>
        <sz val="8"/>
        <color rgb="FFDDDDDD"/>
        <rFont val="Arial"/>
        <family val="2"/>
      </rPr>
      <t>(</t>
    </r>
    <r>
      <rPr>
        <sz val="8"/>
        <color rgb="FFDDDDDD"/>
        <rFont val="Noto Sans CJK SC"/>
        <family val="2"/>
      </rPr>
      <t>항공</t>
    </r>
    <r>
      <rPr>
        <sz val="8"/>
        <color rgb="FFDDDDDD"/>
        <rFont val="Arial"/>
        <family val="2"/>
      </rPr>
      <t>)</t>
    </r>
  </si>
  <si>
    <t>유통기한</t>
  </si>
  <si>
    <t>보관방법</t>
  </si>
  <si>
    <t>낱개 용량</t>
  </si>
  <si>
    <t>박스
입수</t>
  </si>
  <si>
    <t>박스규격</t>
  </si>
  <si>
    <t>박스총중량</t>
  </si>
  <si>
    <r>
      <rPr>
        <sz val="8"/>
        <color rgb="FFDDDDDD"/>
        <rFont val="Arial"/>
        <family val="2"/>
      </rPr>
      <t>HS</t>
    </r>
    <r>
      <rPr>
        <sz val="8"/>
        <color rgb="FFDDDDDD"/>
        <rFont val="Noto Sans CJK SC"/>
        <family val="2"/>
      </rPr>
      <t>코드</t>
    </r>
  </si>
  <si>
    <t>최소주문</t>
  </si>
  <si>
    <t>특장점</t>
  </si>
  <si>
    <r>
      <rPr>
        <b/>
        <sz val="10"/>
        <rFont val="Arial"/>
        <family val="2"/>
      </rPr>
      <t xml:space="preserve">Stir-fried Webfoot Octopus
</t>
    </r>
    <r>
      <rPr>
        <b/>
        <sz val="10"/>
        <rFont val="Noto Sans CJK SC"/>
        <family val="2"/>
      </rPr>
      <t>쭈꾸미</t>
    </r>
  </si>
  <si>
    <r>
      <rPr>
        <sz val="10"/>
        <rFont val="Arial"/>
        <family val="2"/>
      </rPr>
      <t>12 months
12</t>
    </r>
    <r>
      <rPr>
        <sz val="10"/>
        <rFont val="Noto Sans CJK SC"/>
        <family val="2"/>
      </rPr>
      <t>개월</t>
    </r>
  </si>
  <si>
    <r>
      <rPr>
        <b/>
        <sz val="9"/>
        <color rgb="FF0070C0"/>
        <rFont val="Arial"/>
        <family val="2"/>
      </rPr>
      <t xml:space="preserve">-18℃ Frozen
</t>
    </r>
    <r>
      <rPr>
        <b/>
        <sz val="9"/>
        <color rgb="FF0070C0"/>
        <rFont val="Noto Sans CJK SC"/>
        <family val="2"/>
      </rPr>
      <t>냉동보관</t>
    </r>
  </si>
  <si>
    <t>300 g</t>
  </si>
  <si>
    <t>480×400×320</t>
  </si>
  <si>
    <t>1605.55</t>
  </si>
  <si>
    <t>20 box</t>
  </si>
  <si>
    <t>Authentic Korean spicy stir-fried webfoot octopus; ready-to-cook</t>
  </si>
  <si>
    <r>
      <rPr>
        <b/>
        <sz val="10"/>
        <rFont val="Arial"/>
        <family val="2"/>
      </rPr>
      <t xml:space="preserve">Spicy Marinated Crab
</t>
    </r>
    <r>
      <rPr>
        <b/>
        <sz val="10"/>
        <rFont val="Noto Sans CJK SC"/>
        <family val="2"/>
      </rPr>
      <t>양념게장</t>
    </r>
  </si>
  <si>
    <t>500 g</t>
  </si>
  <si>
    <t>1605.10</t>
  </si>
  <si>
    <t>Bold spicy marinated blue crab; ready-to-eat Korean delicacy</t>
  </si>
  <si>
    <r>
      <rPr>
        <b/>
        <sz val="10"/>
        <rFont val="Arial"/>
        <family val="2"/>
      </rPr>
      <t xml:space="preserve">Soy Sauce Marinated Peeled Shrimp
</t>
    </r>
    <r>
      <rPr>
        <b/>
        <sz val="10"/>
        <rFont val="Noto Sans CJK SC"/>
        <family val="2"/>
      </rPr>
      <t>깐새우장</t>
    </r>
  </si>
  <si>
    <t>1605.21</t>
  </si>
  <si>
    <t>Shell-free soy-marinated shrimp; sweet &amp; savory, convenient</t>
  </si>
  <si>
    <r>
      <rPr>
        <b/>
        <sz val="10"/>
        <rFont val="Arial"/>
        <family val="2"/>
      </rPr>
      <t xml:space="preserve">Soy Sauce Marinated Crab
</t>
    </r>
    <r>
      <rPr>
        <b/>
        <sz val="10"/>
        <rFont val="Noto Sans CJK SC"/>
        <family val="2"/>
      </rPr>
      <t>간장게장</t>
    </r>
  </si>
  <si>
    <t>600 g</t>
  </si>
  <si>
    <t>Premium soy-sauce marinated blue crab; Korea's signature delicacy</t>
  </si>
  <si>
    <t>Notes:  Logistics = air + trucking + ice pack, allocated per box then per EA (see calculation below).  All items frozen at -18℃.  Prices in USD/EA, valid 30 days.  HS codes 6-digit (confirm 10-digit HSK).</t>
  </si>
  <si>
    <r>
      <rPr>
        <b/>
        <sz val="11"/>
        <color rgb="FFFFFFFF"/>
        <rFont val="Arial"/>
        <family val="2"/>
      </rPr>
      <t>Logistics Cost Calculation  (</t>
    </r>
    <r>
      <rPr>
        <b/>
        <sz val="11"/>
        <color rgb="FFFFFFFF"/>
        <rFont val="Noto Sans CJK SC"/>
        <family val="2"/>
      </rPr>
      <t>기준</t>
    </r>
    <r>
      <rPr>
        <b/>
        <sz val="11"/>
        <color rgb="FFFFFFFF"/>
        <rFont val="Arial"/>
        <family val="2"/>
      </rPr>
      <t>: 1 shipment = 270 kg)</t>
    </r>
  </si>
  <si>
    <t>Air freight  ICN→HKG (KRW / shipment)</t>
  </si>
  <si>
    <t>Inland trucking (KRW / shipment)</t>
  </si>
  <si>
    <t>Chargeable weight (kg / shipment)</t>
  </si>
  <si>
    <t>Ice pack + dry ice (KRW / box)</t>
  </si>
  <si>
    <t>FX rate (KRW / USD)</t>
  </si>
  <si>
    <t>Freight per kg (KRW) = (Air + Truck) / 270</t>
  </si>
  <si>
    <t>Product</t>
  </si>
  <si>
    <t>Gross/box (kg)</t>
  </si>
  <si>
    <t>Freight/box (KRW)</t>
  </si>
  <si>
    <t>Ice/box (KRW)</t>
  </si>
  <si>
    <t>Total/box (KRW)</t>
  </si>
  <si>
    <t>PCS/box</t>
  </si>
  <si>
    <t>Logi /EA (KRW)</t>
  </si>
  <si>
    <t>Logi /EA (USD)</t>
  </si>
  <si>
    <r>
      <rPr>
        <sz val="9"/>
        <rFont val="Noto Sans CJK SC"/>
        <family val="2"/>
      </rPr>
      <t xml:space="preserve">쭈꾸미 </t>
    </r>
    <r>
      <rPr>
        <sz val="9"/>
        <rFont val="Arial"/>
        <family val="2"/>
      </rPr>
      <t>Octopus</t>
    </r>
  </si>
  <si>
    <r>
      <rPr>
        <sz val="9"/>
        <rFont val="Noto Sans CJK SC"/>
        <family val="2"/>
      </rPr>
      <t xml:space="preserve">양념게장 </t>
    </r>
    <r>
      <rPr>
        <sz val="9"/>
        <rFont val="Arial"/>
        <family val="2"/>
      </rPr>
      <t>Spicy Crab</t>
    </r>
  </si>
  <si>
    <r>
      <rPr>
        <sz val="9"/>
        <rFont val="Noto Sans CJK SC"/>
        <family val="2"/>
      </rPr>
      <t xml:space="preserve">깐새우장 </t>
    </r>
    <r>
      <rPr>
        <sz val="9"/>
        <rFont val="Arial"/>
        <family val="2"/>
      </rPr>
      <t>Shrimp</t>
    </r>
  </si>
  <si>
    <r>
      <rPr>
        <sz val="9"/>
        <rFont val="Noto Sans CJK SC"/>
        <family val="2"/>
      </rPr>
      <t xml:space="preserve">간장게장 </t>
    </r>
    <r>
      <rPr>
        <sz val="9"/>
        <rFont val="Arial"/>
        <family val="2"/>
      </rPr>
      <t>Soy Crab</t>
    </r>
  </si>
  <si>
    <t>20 box</t>
    <phoneticPr fontId="24" type="noConversion"/>
  </si>
  <si>
    <t>janet</t>
    <phoneticPr fontId="24" type="noConversion"/>
  </si>
  <si>
    <t>HAESER PRODUCTS CO.,LTD.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</si>
</sst>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&quot; kg&quot;"/>
    <numFmt numFmtId="177" formatCode="0.0"/>
  </numFmts>
  <fonts count="25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FF0000"/>
      <name val="Arial"/>
      <charset val="1"/>
    </font>
    <font>
      <sz val="10"/>
      <color rgb="FFFF0000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9"/>
      <color rgb="FFFFFFFF"/>
      <name val="Arial"/>
      <family val="2"/>
    </font>
    <font>
      <sz val="8"/>
      <color rgb="FFDDDDDD"/>
      <name val="Noto Sans CJK SC"/>
      <family val="2"/>
    </font>
    <font>
      <sz val="8"/>
      <color rgb="FFDDDDDD"/>
      <name val="Arial"/>
      <family val="2"/>
    </font>
    <font>
      <b/>
      <sz val="10"/>
      <name val="Arial"/>
      <family val="2"/>
    </font>
    <font>
      <b/>
      <sz val="10"/>
      <name val="Noto Sans CJK SC"/>
      <family val="2"/>
    </font>
    <font>
      <b/>
      <sz val="11"/>
      <color rgb="FF1F3B6E"/>
      <name val="Arial"/>
      <family val="2"/>
    </font>
    <font>
      <b/>
      <sz val="9"/>
      <color rgb="FF0070C0"/>
      <name val="Arial"/>
      <family val="2"/>
    </font>
    <font>
      <b/>
      <sz val="9"/>
      <color rgb="FF0070C0"/>
      <name val="Noto Sans CJK SC"/>
      <family val="2"/>
    </font>
    <font>
      <sz val="9"/>
      <name val="Arial"/>
      <family val="2"/>
    </font>
    <font>
      <i/>
      <sz val="8"/>
      <color rgb="FF595959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sz val="9"/>
      <color rgb="FF0000FF"/>
      <name val="Arial"/>
      <family val="2"/>
    </font>
    <font>
      <b/>
      <sz val="9"/>
      <name val="Arial"/>
      <family val="2"/>
    </font>
    <font>
      <b/>
      <sz val="8"/>
      <color rgb="FFFFFFFF"/>
      <name val="Arial"/>
      <family val="2"/>
    </font>
    <font>
      <sz val="9"/>
      <name val="Noto Sans CJK SC"/>
      <family val="2"/>
    </font>
    <font>
      <sz val="10"/>
      <color rgb="FFFF0000"/>
      <name val="Arial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3B6E"/>
        <bgColor rgb="FF2F4F7F"/>
      </patternFill>
    </fill>
    <fill>
      <patternFill patternType="solid">
        <fgColor rgb="FF2F4F7F"/>
        <bgColor rgb="FF1F3B6E"/>
      </patternFill>
    </fill>
    <fill>
      <patternFill patternType="solid">
        <fgColor rgb="FFEAF1FB"/>
        <bgColor rgb="FFFFFFFF"/>
      </patternFill>
    </fill>
    <fill>
      <patternFill patternType="solid">
        <fgColor rgb="FF6B7B99"/>
        <bgColor rgb="FF969696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0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7" fillId="3" borderId="2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12" fillId="4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3" fontId="19" fillId="0" borderId="1" xfId="0" applyNumberFormat="1" applyFont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177" fontId="15" fillId="0" borderId="1" xfId="0" applyNumberFormat="1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2" fontId="20" fillId="0" borderId="1" xfId="0" applyNumberFormat="1" applyFont="1" applyBorder="1" applyAlignment="1">
      <alignment horizontal="center" vertical="center" wrapText="1"/>
    </xf>
    <xf numFmtId="0" fontId="23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6B7B99"/>
      <rgbColor rgb="FF9999FF"/>
      <rgbColor rgb="FF993366"/>
      <rgbColor rgb="FFFFFFCC"/>
      <rgbColor rgb="FFEAF1FB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B6E"/>
      <rgbColor rgb="FF339966"/>
      <rgbColor rgb="FF003300"/>
      <rgbColor rgb="FF333300"/>
      <rgbColor rgb="FF993300"/>
      <rgbColor rgb="FF993366"/>
      <rgbColor rgb="FF2F4F7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1466370</xdr:colOff>
      <xdr:row>8</xdr:row>
      <xdr:rowOff>1190160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266920"/>
          <a:ext cx="1523520" cy="1190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1466370</xdr:colOff>
      <xdr:row>9</xdr:row>
      <xdr:rowOff>1114200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762360"/>
          <a:ext cx="1523520" cy="1114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1466370</xdr:colOff>
      <xdr:row>10</xdr:row>
      <xdr:rowOff>837720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5257800"/>
          <a:ext cx="152352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1466370</xdr:colOff>
      <xdr:row>11</xdr:row>
      <xdr:rowOff>1123560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0" y="6753240"/>
          <a:ext cx="1523520" cy="1123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7"/>
  <sheetViews>
    <sheetView showGridLines="0" tabSelected="1" topLeftCell="A7" zoomScaleNormal="100" workbookViewId="0">
      <selection activeCell="M11" sqref="M11"/>
    </sheetView>
  </sheetViews>
  <sheetFormatPr defaultColWidth="8.7109375" defaultRowHeight="15"/>
  <cols>
    <col min="1" max="1" width="22" customWidth="1"/>
    <col min="2" max="2" width="24" customWidth="1"/>
    <col min="3" max="3" width="12" customWidth="1"/>
    <col min="4" max="4" width="11" customWidth="1"/>
    <col min="5" max="5" width="12" customWidth="1"/>
    <col min="6" max="6" width="11" customWidth="1"/>
    <col min="7" max="7" width="13" customWidth="1"/>
    <col min="8" max="8" width="9" customWidth="1"/>
    <col min="9" max="9" width="8" customWidth="1"/>
    <col min="10" max="10" width="14" customWidth="1"/>
    <col min="11" max="11" width="12" customWidth="1"/>
    <col min="12" max="12" width="11" customWidth="1"/>
    <col min="13" max="13" width="9" customWidth="1"/>
    <col min="14" max="14" width="24" customWidth="1"/>
  </cols>
  <sheetData>
    <row r="1" spans="1:14" ht="33.7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9.5" customHeight="1">
      <c r="A2" s="8" t="s">
        <v>1</v>
      </c>
      <c r="B2" s="28" t="s">
        <v>87</v>
      </c>
      <c r="C2" s="6"/>
      <c r="D2" s="6"/>
      <c r="E2" s="6"/>
      <c r="F2" s="6"/>
      <c r="G2" s="6"/>
      <c r="H2" s="8" t="s">
        <v>2</v>
      </c>
      <c r="I2" s="5" t="s">
        <v>3</v>
      </c>
      <c r="J2" s="5"/>
      <c r="K2" s="5"/>
      <c r="L2" s="5"/>
      <c r="M2" s="5"/>
      <c r="N2" s="5"/>
    </row>
    <row r="3" spans="1:14" ht="19.5" customHeight="1">
      <c r="A3" s="8" t="s">
        <v>4</v>
      </c>
      <c r="B3" s="28" t="s">
        <v>86</v>
      </c>
      <c r="C3" s="6"/>
      <c r="D3" s="6"/>
      <c r="E3" s="6"/>
      <c r="F3" s="6"/>
      <c r="G3" s="6"/>
      <c r="H3" s="8" t="s">
        <v>5</v>
      </c>
      <c r="I3" s="5" t="s">
        <v>6</v>
      </c>
      <c r="J3" s="5"/>
      <c r="K3" s="5"/>
      <c r="L3" s="5"/>
      <c r="M3" s="5"/>
      <c r="N3" s="5"/>
    </row>
    <row r="4" spans="1:14" ht="19.5" customHeight="1">
      <c r="A4" s="8" t="s">
        <v>7</v>
      </c>
      <c r="B4" s="5" t="s">
        <v>8</v>
      </c>
      <c r="C4" s="5"/>
      <c r="D4" s="5"/>
      <c r="E4" s="5"/>
      <c r="F4" s="5"/>
      <c r="G4" s="5"/>
      <c r="H4" s="8" t="s">
        <v>9</v>
      </c>
      <c r="I4" s="5" t="s">
        <v>10</v>
      </c>
      <c r="J4" s="5"/>
      <c r="K4" s="5"/>
      <c r="L4" s="5"/>
      <c r="M4" s="5"/>
      <c r="N4" s="5"/>
    </row>
    <row r="5" spans="1:14" ht="19.5" customHeight="1">
      <c r="A5" s="8" t="s">
        <v>11</v>
      </c>
      <c r="B5" s="5" t="s">
        <v>12</v>
      </c>
      <c r="C5" s="5"/>
      <c r="D5" s="5"/>
      <c r="E5" s="5"/>
      <c r="F5" s="5"/>
      <c r="G5" s="5"/>
      <c r="H5" s="8" t="s">
        <v>13</v>
      </c>
      <c r="I5" s="6" t="s">
        <v>14</v>
      </c>
      <c r="J5" s="6"/>
      <c r="K5" s="6"/>
      <c r="L5" s="6"/>
      <c r="M5" s="6"/>
      <c r="N5" s="6"/>
    </row>
    <row r="6" spans="1:14" ht="19.5" customHeight="1">
      <c r="A6" s="8" t="s">
        <v>15</v>
      </c>
      <c r="B6" s="5" t="s">
        <v>16</v>
      </c>
      <c r="C6" s="5"/>
      <c r="D6" s="5"/>
      <c r="E6" s="5"/>
      <c r="F6" s="5"/>
      <c r="G6" s="5"/>
      <c r="H6" s="8" t="s">
        <v>17</v>
      </c>
      <c r="I6" s="5" t="s">
        <v>18</v>
      </c>
      <c r="J6" s="5"/>
      <c r="K6" s="5"/>
      <c r="L6" s="5"/>
      <c r="M6" s="5"/>
      <c r="N6" s="5"/>
    </row>
    <row r="7" spans="1:14" ht="31.5" customHeight="1">
      <c r="A7" s="9" t="s">
        <v>19</v>
      </c>
      <c r="B7" s="9" t="s">
        <v>20</v>
      </c>
      <c r="C7" s="9" t="s">
        <v>21</v>
      </c>
      <c r="D7" s="9" t="s">
        <v>22</v>
      </c>
      <c r="E7" s="9" t="s">
        <v>23</v>
      </c>
      <c r="F7" s="9" t="s">
        <v>24</v>
      </c>
      <c r="G7" s="9" t="s">
        <v>25</v>
      </c>
      <c r="H7" s="9" t="s">
        <v>26</v>
      </c>
      <c r="I7" s="9" t="s">
        <v>27</v>
      </c>
      <c r="J7" s="9" t="s">
        <v>28</v>
      </c>
      <c r="K7" s="9" t="s">
        <v>29</v>
      </c>
      <c r="L7" s="9" t="s">
        <v>30</v>
      </c>
      <c r="M7" s="9" t="s">
        <v>31</v>
      </c>
      <c r="N7" s="9" t="s">
        <v>32</v>
      </c>
    </row>
    <row r="8" spans="1:14" ht="15.75" customHeight="1">
      <c r="A8" s="10" t="s">
        <v>33</v>
      </c>
      <c r="B8" s="10" t="s">
        <v>34</v>
      </c>
      <c r="C8" s="10" t="s">
        <v>35</v>
      </c>
      <c r="D8" s="10" t="s">
        <v>36</v>
      </c>
      <c r="E8" s="11" t="s">
        <v>37</v>
      </c>
      <c r="F8" s="10" t="s">
        <v>38</v>
      </c>
      <c r="G8" s="10" t="s">
        <v>39</v>
      </c>
      <c r="H8" s="10" t="s">
        <v>40</v>
      </c>
      <c r="I8" s="10" t="s">
        <v>41</v>
      </c>
      <c r="J8" s="10" t="s">
        <v>42</v>
      </c>
      <c r="K8" s="10" t="s">
        <v>43</v>
      </c>
      <c r="L8" s="11" t="s">
        <v>44</v>
      </c>
      <c r="M8" s="10" t="s">
        <v>45</v>
      </c>
      <c r="N8" s="10" t="s">
        <v>46</v>
      </c>
    </row>
    <row r="9" spans="1:14" ht="117.75" customHeight="1">
      <c r="A9" s="12"/>
      <c r="B9" s="13" t="s">
        <v>47</v>
      </c>
      <c r="C9" s="14">
        <v>5.5</v>
      </c>
      <c r="D9" s="14">
        <f>ROUND((K9*$C$21+$C$19)/I9/$C$20,2)</f>
        <v>1.76</v>
      </c>
      <c r="E9" s="15">
        <f>ROUND(C9+D9,2)</f>
        <v>7.26</v>
      </c>
      <c r="F9" s="12" t="s">
        <v>48</v>
      </c>
      <c r="G9" s="16" t="s">
        <v>49</v>
      </c>
      <c r="H9" s="12" t="s">
        <v>50</v>
      </c>
      <c r="I9" s="17">
        <v>12</v>
      </c>
      <c r="J9" s="12" t="s">
        <v>51</v>
      </c>
      <c r="K9" s="18">
        <v>6.2</v>
      </c>
      <c r="L9" s="12" t="s">
        <v>52</v>
      </c>
      <c r="M9" s="12" t="s">
        <v>53</v>
      </c>
      <c r="N9" s="19" t="s">
        <v>54</v>
      </c>
    </row>
    <row r="10" spans="1:14" ht="117.75" customHeight="1">
      <c r="A10" s="12"/>
      <c r="B10" s="13" t="s">
        <v>55</v>
      </c>
      <c r="C10" s="14">
        <v>9.9</v>
      </c>
      <c r="D10" s="14">
        <f>ROUND((K10*$C$21+$C$19)/I10/$C$20,2)</f>
        <v>3.36</v>
      </c>
      <c r="E10" s="15">
        <f>ROUND(C10+D10,2)</f>
        <v>13.26</v>
      </c>
      <c r="F10" s="12" t="s">
        <v>48</v>
      </c>
      <c r="G10" s="16" t="s">
        <v>49</v>
      </c>
      <c r="H10" s="12" t="s">
        <v>56</v>
      </c>
      <c r="I10" s="17">
        <v>6</v>
      </c>
      <c r="J10" s="12" t="s">
        <v>51</v>
      </c>
      <c r="K10" s="18">
        <v>5.9</v>
      </c>
      <c r="L10" s="12" t="s">
        <v>57</v>
      </c>
      <c r="M10" s="12" t="s">
        <v>85</v>
      </c>
      <c r="N10" s="19" t="s">
        <v>58</v>
      </c>
    </row>
    <row r="11" spans="1:14" ht="117.75" customHeight="1">
      <c r="A11" s="12"/>
      <c r="B11" s="13" t="s">
        <v>59</v>
      </c>
      <c r="C11" s="14">
        <v>5.5</v>
      </c>
      <c r="D11" s="14">
        <f>ROUND((K11*$C$21+$C$19)/I11/$C$20,2)</f>
        <v>1.53</v>
      </c>
      <c r="E11" s="15">
        <f>ROUND(C11+D11,2)</f>
        <v>7.03</v>
      </c>
      <c r="F11" s="12" t="s">
        <v>48</v>
      </c>
      <c r="G11" s="16" t="s">
        <v>49</v>
      </c>
      <c r="H11" s="12" t="s">
        <v>50</v>
      </c>
      <c r="I11" s="17">
        <v>20</v>
      </c>
      <c r="J11" s="12" t="s">
        <v>51</v>
      </c>
      <c r="K11" s="18">
        <v>9.1999999999999993</v>
      </c>
      <c r="L11" s="12" t="s">
        <v>60</v>
      </c>
      <c r="M11" s="12" t="s">
        <v>85</v>
      </c>
      <c r="N11" s="19" t="s">
        <v>61</v>
      </c>
    </row>
    <row r="12" spans="1:14" ht="117.75" customHeight="1">
      <c r="A12" s="12"/>
      <c r="B12" s="13" t="s">
        <v>62</v>
      </c>
      <c r="C12" s="14">
        <v>12</v>
      </c>
      <c r="D12" s="14">
        <f>ROUND((K12*$C$21+$C$19)/I12/$C$20,2)</f>
        <v>3.36</v>
      </c>
      <c r="E12" s="15">
        <f>ROUND(C12+D12,2)</f>
        <v>15.36</v>
      </c>
      <c r="F12" s="12" t="s">
        <v>48</v>
      </c>
      <c r="G12" s="16" t="s">
        <v>49</v>
      </c>
      <c r="H12" s="12" t="s">
        <v>63</v>
      </c>
      <c r="I12" s="17">
        <v>6</v>
      </c>
      <c r="J12" s="12" t="s">
        <v>51</v>
      </c>
      <c r="K12" s="18">
        <v>5.9</v>
      </c>
      <c r="L12" s="12" t="s">
        <v>57</v>
      </c>
      <c r="M12" s="12" t="s">
        <v>85</v>
      </c>
      <c r="N12" s="19" t="s">
        <v>64</v>
      </c>
    </row>
    <row r="13" spans="1:14" ht="30" customHeight="1">
      <c r="A13" s="4" t="s">
        <v>65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5" spans="1:14" ht="17.100000000000001" customHeight="1">
      <c r="A15" s="3" t="s">
        <v>66</v>
      </c>
      <c r="B15" s="3"/>
      <c r="C15" s="3"/>
      <c r="D15" s="3"/>
      <c r="E15" s="3"/>
      <c r="F15" s="3"/>
      <c r="G15" s="3"/>
      <c r="H15" s="3"/>
    </row>
    <row r="16" spans="1:14" ht="15" customHeight="1">
      <c r="A16" s="2" t="s">
        <v>67</v>
      </c>
      <c r="B16" s="2"/>
      <c r="C16" s="20">
        <v>1050000</v>
      </c>
    </row>
    <row r="17" spans="1:8" ht="15" customHeight="1">
      <c r="A17" s="2" t="s">
        <v>68</v>
      </c>
      <c r="B17" s="2"/>
      <c r="C17" s="20">
        <v>150000</v>
      </c>
    </row>
    <row r="18" spans="1:8" ht="15" customHeight="1">
      <c r="A18" s="2" t="s">
        <v>69</v>
      </c>
      <c r="B18" s="2"/>
      <c r="C18" s="20">
        <v>270</v>
      </c>
    </row>
    <row r="19" spans="1:8" ht="15" customHeight="1">
      <c r="A19" s="2" t="s">
        <v>70</v>
      </c>
      <c r="B19" s="2"/>
      <c r="C19" s="20">
        <v>2000</v>
      </c>
    </row>
    <row r="20" spans="1:8" ht="15" customHeight="1">
      <c r="A20" s="2" t="s">
        <v>71</v>
      </c>
      <c r="B20" s="2"/>
      <c r="C20" s="20">
        <v>1400</v>
      </c>
    </row>
    <row r="21" spans="1:8" ht="15" customHeight="1">
      <c r="A21" s="1" t="s">
        <v>72</v>
      </c>
      <c r="B21" s="1"/>
      <c r="C21" s="21">
        <f>(C16+C17)/C18</f>
        <v>4444.4444444444443</v>
      </c>
    </row>
    <row r="23" spans="1:8" ht="22.5">
      <c r="A23" s="22" t="s">
        <v>73</v>
      </c>
      <c r="B23" s="22" t="s">
        <v>74</v>
      </c>
      <c r="C23" s="22" t="s">
        <v>75</v>
      </c>
      <c r="D23" s="22" t="s">
        <v>76</v>
      </c>
      <c r="E23" s="22" t="s">
        <v>77</v>
      </c>
      <c r="F23" s="22" t="s">
        <v>78</v>
      </c>
      <c r="G23" s="22" t="s">
        <v>79</v>
      </c>
      <c r="H23" s="22" t="s">
        <v>80</v>
      </c>
    </row>
    <row r="24" spans="1:8">
      <c r="A24" s="23" t="s">
        <v>81</v>
      </c>
      <c r="B24" s="24">
        <f>K9</f>
        <v>6.2</v>
      </c>
      <c r="C24" s="25">
        <f>B24*$C$21</f>
        <v>27555.555555555555</v>
      </c>
      <c r="D24" s="25">
        <f>$C$19</f>
        <v>2000</v>
      </c>
      <c r="E24" s="25">
        <f>C24+D24</f>
        <v>29555.555555555555</v>
      </c>
      <c r="F24" s="26">
        <f>I9</f>
        <v>12</v>
      </c>
      <c r="G24" s="25">
        <f>E24/F24</f>
        <v>2462.962962962963</v>
      </c>
      <c r="H24" s="27">
        <f>ROUND(G24/$C$20,2)</f>
        <v>1.76</v>
      </c>
    </row>
    <row r="25" spans="1:8">
      <c r="A25" s="23" t="s">
        <v>82</v>
      </c>
      <c r="B25" s="24">
        <f>K10</f>
        <v>5.9</v>
      </c>
      <c r="C25" s="25">
        <f>B25*$C$21</f>
        <v>26222.222222222223</v>
      </c>
      <c r="D25" s="25">
        <f>$C$19</f>
        <v>2000</v>
      </c>
      <c r="E25" s="25">
        <f>C25+D25</f>
        <v>28222.222222222223</v>
      </c>
      <c r="F25" s="26">
        <f>I10</f>
        <v>6</v>
      </c>
      <c r="G25" s="25">
        <f>E25/F25</f>
        <v>4703.7037037037035</v>
      </c>
      <c r="H25" s="27">
        <f>ROUND(G25/$C$20,2)</f>
        <v>3.36</v>
      </c>
    </row>
    <row r="26" spans="1:8">
      <c r="A26" s="23" t="s">
        <v>83</v>
      </c>
      <c r="B26" s="24">
        <f>K11</f>
        <v>9.1999999999999993</v>
      </c>
      <c r="C26" s="25">
        <f>B26*$C$21</f>
        <v>40888.888888888883</v>
      </c>
      <c r="D26" s="25">
        <f>$C$19</f>
        <v>2000</v>
      </c>
      <c r="E26" s="25">
        <f>C26+D26</f>
        <v>42888.888888888883</v>
      </c>
      <c r="F26" s="26">
        <f>I11</f>
        <v>20</v>
      </c>
      <c r="G26" s="25">
        <f>E26/F26</f>
        <v>2144.4444444444443</v>
      </c>
      <c r="H26" s="27">
        <f>ROUND(G26/$C$20,2)</f>
        <v>1.53</v>
      </c>
    </row>
    <row r="27" spans="1:8">
      <c r="A27" s="23" t="s">
        <v>84</v>
      </c>
      <c r="B27" s="24">
        <f>K12</f>
        <v>5.9</v>
      </c>
      <c r="C27" s="25">
        <f>B27*$C$21</f>
        <v>26222.222222222223</v>
      </c>
      <c r="D27" s="25">
        <f>$C$19</f>
        <v>2000</v>
      </c>
      <c r="E27" s="25">
        <f>C27+D27</f>
        <v>28222.222222222223</v>
      </c>
      <c r="F27" s="26">
        <f>I12</f>
        <v>6</v>
      </c>
      <c r="G27" s="25">
        <f>E27/F27</f>
        <v>4703.7037037037035</v>
      </c>
      <c r="H27" s="27">
        <f>ROUND(G27/$C$20,2)</f>
        <v>3.36</v>
      </c>
    </row>
  </sheetData>
  <mergeCells count="19">
    <mergeCell ref="A19:B19"/>
    <mergeCell ref="A20:B20"/>
    <mergeCell ref="A21:B21"/>
    <mergeCell ref="A13:N13"/>
    <mergeCell ref="A15:H15"/>
    <mergeCell ref="A16:B16"/>
    <mergeCell ref="A17:B17"/>
    <mergeCell ref="A18:B18"/>
    <mergeCell ref="B4:G4"/>
    <mergeCell ref="I4:N4"/>
    <mergeCell ref="B5:G5"/>
    <mergeCell ref="I5:N5"/>
    <mergeCell ref="B6:G6"/>
    <mergeCell ref="I6:N6"/>
    <mergeCell ref="A1:N1"/>
    <mergeCell ref="B2:G2"/>
    <mergeCell ref="I2:N2"/>
    <mergeCell ref="B3:G3"/>
    <mergeCell ref="I3:N3"/>
  </mergeCells>
  <phoneticPr fontId="24" type="noConversion"/>
  <printOptions horizontalCentered="1"/>
  <pageMargins left="0.2" right="0.2" top="0.3" bottom="0.3" header="0.511811023622047" footer="0.511811023622047"/>
  <pageSetup paperSize="8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offer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2026-06-22T07:01:59Z</dcterms:created>
  <dcterms:modified xsi:type="dcterms:W3CDTF">2026-06-22T07:10:51Z</dcterms:modified>
  <dc:language>en-US</dc:language>
</cp:coreProperties>
</file>