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<sst xmlns="http://schemas.openxmlformats.org/spreadsheetml/2006/main" count="168" uniqueCount="88">
  <si>
    <t>Nama:</t>
  </si>
  <si>
    <t>Fany Ervansyah</t>
  </si>
  <si>
    <t>SPK Metode ELECTRE</t>
  </si>
  <si>
    <t>Kelas:</t>
  </si>
  <si>
    <t>TI-4B</t>
  </si>
  <si>
    <t>STEP 1</t>
  </si>
  <si>
    <r>
      <rPr>
        <sz val="11"/>
        <color theme="1"/>
        <rFont val="Calibri"/>
        <charset val="134"/>
        <scheme val="minor"/>
      </rPr>
      <t xml:space="preserve">Mencari pangkat total untuk membuat tabel </t>
    </r>
    <r>
      <rPr>
        <b/>
        <sz val="11"/>
        <color theme="1"/>
        <rFont val="Calibri"/>
        <charset val="134"/>
        <scheme val="minor"/>
      </rPr>
      <t>R</t>
    </r>
  </si>
  <si>
    <t>c1</t>
  </si>
  <si>
    <t>c2</t>
  </si>
  <si>
    <t>c3</t>
  </si>
  <si>
    <t>c4</t>
  </si>
  <si>
    <t>a1</t>
  </si>
  <si>
    <t>bobot</t>
  </si>
  <si>
    <t>a2</t>
  </si>
  <si>
    <t>a3</t>
  </si>
  <si>
    <t>a4</t>
  </si>
  <si>
    <t>pangkat total</t>
  </si>
  <si>
    <t>STEP 2</t>
  </si>
  <si>
    <t>R</t>
  </si>
  <si>
    <t>Normalisasi Data</t>
  </si>
  <si>
    <t>STEP 3</t>
  </si>
  <si>
    <t>V</t>
  </si>
  <si>
    <t>Pembobotan</t>
  </si>
  <si>
    <t>STEP 4</t>
  </si>
  <si>
    <t>Himpunan Concordance</t>
  </si>
  <si>
    <t>value</t>
  </si>
  <si>
    <t>Mencari Himpunan Concordance dari tabel Pembobotan</t>
  </si>
  <si>
    <t>c12</t>
  </si>
  <si>
    <t>c13</t>
  </si>
  <si>
    <t>=</t>
  </si>
  <si>
    <t>membandingkan baris ke 1,</t>
  </si>
  <si>
    <t>c14</t>
  </si>
  <si>
    <t>c(baris, kolom)</t>
  </si>
  <si>
    <t>dengan baris ke 2 pada table V</t>
  </si>
  <si>
    <t>c21</t>
  </si>
  <si>
    <t>c23</t>
  </si>
  <si>
    <t>c24</t>
  </si>
  <si>
    <t>c31</t>
  </si>
  <si>
    <t>c32</t>
  </si>
  <si>
    <t>c34</t>
  </si>
  <si>
    <t>c41</t>
  </si>
  <si>
    <t>c42</t>
  </si>
  <si>
    <t>c43</t>
  </si>
  <si>
    <t>STEP 5</t>
  </si>
  <si>
    <t>Matrix Concordance</t>
  </si>
  <si>
    <t>Mencari Matrix Concordance</t>
  </si>
  <si>
    <t>C</t>
  </si>
  <si>
    <t>STEP 6</t>
  </si>
  <si>
    <r>
      <rPr>
        <b/>
        <u/>
        <sz val="11"/>
        <color theme="0"/>
        <rFont val="Calibri"/>
        <charset val="134"/>
        <scheme val="minor"/>
      </rPr>
      <t>C</t>
    </r>
    <r>
      <rPr>
        <b/>
        <sz val="11"/>
        <color theme="0"/>
        <rFont val="Calibri"/>
        <charset val="134"/>
        <scheme val="minor"/>
      </rPr>
      <t xml:space="preserve"> =</t>
    </r>
  </si>
  <si>
    <t>Mencari rata-rata nilai dari matrix Concordance</t>
  </si>
  <si>
    <t>STEP 7</t>
  </si>
  <si>
    <t>Matrix Dominan Concordance</t>
  </si>
  <si>
    <t>Mencari Matrix Dominan Concordance</t>
  </si>
  <si>
    <t>F</t>
  </si>
  <si>
    <t>STEP 8</t>
  </si>
  <si>
    <t>Mencari Himpunan Disconcordance dari tabel Pembobotan</t>
  </si>
  <si>
    <t>Himpunan Disconcordance</t>
  </si>
  <si>
    <t>d12</t>
  </si>
  <si>
    <t>d13</t>
  </si>
  <si>
    <t>d14</t>
  </si>
  <si>
    <t>d21</t>
  </si>
  <si>
    <t>d23</t>
  </si>
  <si>
    <t>d24</t>
  </si>
  <si>
    <t>d31</t>
  </si>
  <si>
    <t>d32</t>
  </si>
  <si>
    <t>d34</t>
  </si>
  <si>
    <t>d41</t>
  </si>
  <si>
    <t>d42</t>
  </si>
  <si>
    <t>d43</t>
  </si>
  <si>
    <t>STEP 9</t>
  </si>
  <si>
    <t>Matrix Disconcordance</t>
  </si>
  <si>
    <t>Mencari Matrix Disconcordance</t>
  </si>
  <si>
    <t>D</t>
  </si>
  <si>
    <t>STEP 10</t>
  </si>
  <si>
    <r>
      <rPr>
        <b/>
        <u/>
        <sz val="11"/>
        <color theme="0"/>
        <rFont val="Calibri"/>
        <charset val="134"/>
        <scheme val="minor"/>
      </rPr>
      <t>d</t>
    </r>
    <r>
      <rPr>
        <b/>
        <sz val="11"/>
        <color theme="0"/>
        <rFont val="Calibri"/>
        <charset val="134"/>
        <scheme val="minor"/>
      </rPr>
      <t xml:space="preserve"> = </t>
    </r>
  </si>
  <si>
    <t>Mencari rata-rata nilai dari matrix Disconcordance</t>
  </si>
  <si>
    <t>STEP 11</t>
  </si>
  <si>
    <t>Matrix Dominan Disconcordance</t>
  </si>
  <si>
    <t>Mencari Matrix Dominan Disconcordance</t>
  </si>
  <si>
    <t>G</t>
  </si>
  <si>
    <t>STEP 12</t>
  </si>
  <si>
    <t>Eliminasi</t>
  </si>
  <si>
    <t>Mengalikan Matrix Disconcordance dan Dominan Concordance</t>
  </si>
  <si>
    <t>E</t>
  </si>
  <si>
    <t xml:space="preserve">(Baris dengan Jumlah 1 terbanyak/True Terbanyak </t>
  </si>
  <si>
    <t>adalah yang dieliminasi)</t>
  </si>
  <si>
    <t>KESIMPULAN</t>
  </si>
  <si>
    <r>
      <t xml:space="preserve">Yang Dieliminasi adalah kriteria </t>
    </r>
    <r>
      <rPr>
        <b/>
        <i/>
        <sz val="11"/>
        <color theme="1"/>
        <rFont val="Calibri"/>
        <charset val="134"/>
        <scheme val="minor"/>
      </rPr>
      <t>a3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</si>
</sst>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u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i/>
      <sz val="11"/>
      <color theme="1"/>
      <name val="Calibri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1" borderId="9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35" borderId="10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28" borderId="12" applyNumberFormat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6" fillId="28" borderId="10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1" fillId="7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4" fillId="2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3" fillId="3" borderId="1" xfId="0" applyFont="1" applyFill="1" applyBorder="1">
      <alignment vertical="center"/>
    </xf>
    <xf numFmtId="0" fontId="1" fillId="10" borderId="1" xfId="0" applyFont="1" applyFill="1" applyBorder="1">
      <alignment vertical="center"/>
    </xf>
    <xf numFmtId="0" fontId="0" fillId="10" borderId="2" xfId="0" applyFill="1" applyBorder="1">
      <alignment vertical="center"/>
    </xf>
    <xf numFmtId="0" fontId="1" fillId="10" borderId="3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0" xfId="0" applyFill="1">
      <alignment vertical="center"/>
    </xf>
    <xf numFmtId="0" fontId="1" fillId="8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14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15" borderId="1" xfId="0" applyFont="1" applyFill="1" applyBorder="1">
      <alignment vertical="center"/>
    </xf>
    <xf numFmtId="0" fontId="3" fillId="13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16" borderId="1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7"/>
  <sheetViews>
    <sheetView tabSelected="1" workbookViewId="0">
      <selection activeCell="A1" sqref="A1"/>
    </sheetView>
  </sheetViews>
  <sheetFormatPr defaultColWidth="9.14285714285714" defaultRowHeight="15"/>
  <cols>
    <col min="8" max="8" width="15.1428571428571" customWidth="1"/>
    <col min="9" max="9" width="12.8571428571429"/>
    <col min="10" max="10" width="14"/>
    <col min="11" max="12" width="12.8571428571429"/>
    <col min="16" max="17" width="12.8571428571429"/>
    <col min="19" max="19" width="12.8571428571429"/>
  </cols>
  <sheetData>
    <row r="1" spans="1:12">
      <c r="A1" t="s">
        <v>0</v>
      </c>
      <c r="B1" t="s">
        <v>1</v>
      </c>
      <c r="H1" s="1" t="s">
        <v>2</v>
      </c>
      <c r="I1" s="1"/>
      <c r="J1" s="1"/>
      <c r="K1" s="1"/>
      <c r="L1" s="1"/>
    </row>
    <row r="2" spans="1:2">
      <c r="A2" t="s">
        <v>3</v>
      </c>
      <c r="B2" t="s">
        <v>4</v>
      </c>
    </row>
    <row r="3" spans="1:1">
      <c r="A3" s="2" t="s">
        <v>5</v>
      </c>
    </row>
    <row r="4" spans="1:18">
      <c r="A4" s="3" t="s">
        <v>6</v>
      </c>
      <c r="H4" s="4"/>
      <c r="I4" s="14" t="s">
        <v>7</v>
      </c>
      <c r="J4" s="14" t="s">
        <v>8</v>
      </c>
      <c r="K4" s="14" t="s">
        <v>9</v>
      </c>
      <c r="L4" s="14" t="s">
        <v>10</v>
      </c>
      <c r="N4" s="8"/>
      <c r="O4" s="14" t="s">
        <v>7</v>
      </c>
      <c r="P4" s="14" t="s">
        <v>8</v>
      </c>
      <c r="Q4" s="14" t="s">
        <v>9</v>
      </c>
      <c r="R4" s="14" t="s">
        <v>10</v>
      </c>
    </row>
    <row r="5" spans="8:18">
      <c r="H5" s="5" t="s">
        <v>11</v>
      </c>
      <c r="I5" s="15">
        <v>5</v>
      </c>
      <c r="J5" s="15">
        <v>3</v>
      </c>
      <c r="K5" s="15">
        <v>3</v>
      </c>
      <c r="L5" s="15">
        <v>3</v>
      </c>
      <c r="N5" s="16" t="s">
        <v>12</v>
      </c>
      <c r="O5" s="17">
        <v>5</v>
      </c>
      <c r="P5" s="17">
        <v>2</v>
      </c>
      <c r="Q5" s="17">
        <v>4</v>
      </c>
      <c r="R5" s="17">
        <v>2</v>
      </c>
    </row>
    <row r="6" spans="8:12">
      <c r="H6" s="5" t="s">
        <v>13</v>
      </c>
      <c r="I6" s="15">
        <v>4</v>
      </c>
      <c r="J6" s="15">
        <v>4</v>
      </c>
      <c r="K6" s="15">
        <v>3</v>
      </c>
      <c r="L6" s="15">
        <v>4</v>
      </c>
    </row>
    <row r="7" spans="8:12">
      <c r="H7" s="5" t="s">
        <v>14</v>
      </c>
      <c r="I7" s="15">
        <v>4</v>
      </c>
      <c r="J7" s="15">
        <v>4</v>
      </c>
      <c r="K7" s="15">
        <v>3</v>
      </c>
      <c r="L7" s="15">
        <v>3</v>
      </c>
    </row>
    <row r="8" ht="15.75" spans="8:12">
      <c r="H8" s="6" t="s">
        <v>15</v>
      </c>
      <c r="I8" s="18">
        <v>2</v>
      </c>
      <c r="J8" s="18">
        <v>4</v>
      </c>
      <c r="K8" s="18">
        <v>3</v>
      </c>
      <c r="L8" s="18">
        <v>3</v>
      </c>
    </row>
    <row r="9" spans="8:12">
      <c r="H9" s="7" t="s">
        <v>16</v>
      </c>
      <c r="I9" s="19">
        <f>POWER(I5,2)+POWER(I6,2)+POWER(I7,2)+POWER(I8,2)</f>
        <v>61</v>
      </c>
      <c r="J9" s="19">
        <f>POWER(J5,2)+POWER(J6,2)+POWER(J7,2)+POWER(J8,2)</f>
        <v>57</v>
      </c>
      <c r="K9" s="19">
        <f>POWER(K5,2)+POWER(K6,2)+POWER(K7,2)+POWER(K8,2)</f>
        <v>36</v>
      </c>
      <c r="L9" s="19">
        <f>POWER(L5,2)+POWER(L6,2)+POWER(L7,2)+POWER(L8,2)</f>
        <v>43</v>
      </c>
    </row>
    <row r="12" spans="1:12">
      <c r="A12" s="2" t="s">
        <v>17</v>
      </c>
      <c r="H12" s="8" t="s">
        <v>18</v>
      </c>
      <c r="I12" s="20" t="s">
        <v>7</v>
      </c>
      <c r="J12" s="20" t="s">
        <v>8</v>
      </c>
      <c r="K12" s="20" t="s">
        <v>9</v>
      </c>
      <c r="L12" s="20" t="s">
        <v>10</v>
      </c>
    </row>
    <row r="13" spans="1:12">
      <c r="A13" t="s">
        <v>19</v>
      </c>
      <c r="H13" s="9" t="s">
        <v>11</v>
      </c>
      <c r="I13" s="15">
        <f>I5/SQRT($I$9)</f>
        <v>0.64018439966448</v>
      </c>
      <c r="J13" s="15">
        <f>J5/SQRT($J$9)</f>
        <v>0.397359707119513</v>
      </c>
      <c r="K13" s="15">
        <f>K5/SQRT($K$9)</f>
        <v>0.5</v>
      </c>
      <c r="L13" s="15">
        <f>L5/SQRT($L$9)</f>
        <v>0.457495710997814</v>
      </c>
    </row>
    <row r="14" spans="8:12">
      <c r="H14" s="9" t="s">
        <v>13</v>
      </c>
      <c r="I14" s="15">
        <f>I6/SQRT($I$9)</f>
        <v>0.512147519731584</v>
      </c>
      <c r="J14" s="15">
        <f>J6/SQRT($J$9)</f>
        <v>0.529812942826018</v>
      </c>
      <c r="K14" s="15">
        <f>K6/SQRT($K$9)</f>
        <v>0.5</v>
      </c>
      <c r="L14" s="15">
        <f>L6/SQRT($L$9)</f>
        <v>0.609994281330419</v>
      </c>
    </row>
    <row r="15" spans="8:12">
      <c r="H15" s="9" t="s">
        <v>14</v>
      </c>
      <c r="I15" s="15">
        <f>I7/SQRT($I$9)</f>
        <v>0.512147519731584</v>
      </c>
      <c r="J15" s="15">
        <f>J7/SQRT($J$9)</f>
        <v>0.529812942826018</v>
      </c>
      <c r="K15" s="15">
        <f>K7/SQRT($K$9)</f>
        <v>0.5</v>
      </c>
      <c r="L15" s="15">
        <f>L7/SQRT($L$9)</f>
        <v>0.457495710997814</v>
      </c>
    </row>
    <row r="16" spans="8:12">
      <c r="H16" s="9" t="s">
        <v>15</v>
      </c>
      <c r="I16" s="15">
        <f>I8/SQRT($I$9)</f>
        <v>0.256073759865792</v>
      </c>
      <c r="J16" s="15">
        <f>J8/SQRT($J$9)</f>
        <v>0.529812942826018</v>
      </c>
      <c r="K16" s="15">
        <f>K8/SQRT($K$9)</f>
        <v>0.5</v>
      </c>
      <c r="L16" s="15">
        <f>L8/SQRT($L$9)</f>
        <v>0.457495710997814</v>
      </c>
    </row>
    <row r="20" spans="1:12">
      <c r="A20" s="2" t="s">
        <v>20</v>
      </c>
      <c r="H20" s="8" t="s">
        <v>21</v>
      </c>
      <c r="I20" s="21" t="s">
        <v>7</v>
      </c>
      <c r="J20" s="21" t="s">
        <v>8</v>
      </c>
      <c r="K20" s="21" t="s">
        <v>9</v>
      </c>
      <c r="L20" s="21" t="s">
        <v>10</v>
      </c>
    </row>
    <row r="21" spans="1:12">
      <c r="A21" t="s">
        <v>22</v>
      </c>
      <c r="H21" s="10" t="s">
        <v>11</v>
      </c>
      <c r="I21" s="15">
        <f>I13*$O$5</f>
        <v>3.2009219983224</v>
      </c>
      <c r="J21" s="15">
        <f>J13*$P$5</f>
        <v>0.794719414239026</v>
      </c>
      <c r="K21" s="15">
        <f>K13*$Q$5</f>
        <v>2</v>
      </c>
      <c r="L21" s="15">
        <f>L13*$R$5</f>
        <v>0.914991421995628</v>
      </c>
    </row>
    <row r="22" spans="8:12">
      <c r="H22" s="10" t="s">
        <v>13</v>
      </c>
      <c r="I22" s="15">
        <f>I14*$O$5</f>
        <v>2.56073759865792</v>
      </c>
      <c r="J22" s="15">
        <f>J14*$P$5</f>
        <v>1.05962588565204</v>
      </c>
      <c r="K22" s="15">
        <f>K14*$Q$5</f>
        <v>2</v>
      </c>
      <c r="L22" s="15">
        <f>L14*$R$5</f>
        <v>1.21998856266084</v>
      </c>
    </row>
    <row r="23" spans="8:12">
      <c r="H23" s="10" t="s">
        <v>14</v>
      </c>
      <c r="I23" s="15">
        <f>I15*$O$5</f>
        <v>2.56073759865792</v>
      </c>
      <c r="J23" s="15">
        <f>J15*$P$5</f>
        <v>1.05962588565204</v>
      </c>
      <c r="K23" s="15">
        <f>K15*$Q$5</f>
        <v>2</v>
      </c>
      <c r="L23" s="15">
        <f>L15*$R$5</f>
        <v>0.914991421995628</v>
      </c>
    </row>
    <row r="24" spans="8:12">
      <c r="H24" s="10" t="s">
        <v>15</v>
      </c>
      <c r="I24" s="15">
        <f>I16*$O$5</f>
        <v>1.28036879932896</v>
      </c>
      <c r="J24" s="15">
        <f>J16*$P$5</f>
        <v>1.05962588565204</v>
      </c>
      <c r="K24" s="15">
        <f>K16*$Q$5</f>
        <v>2</v>
      </c>
      <c r="L24" s="15">
        <f>L16*$R$5</f>
        <v>0.914991421995628</v>
      </c>
    </row>
    <row r="28" spans="1:18">
      <c r="A28" s="2" t="s">
        <v>23</v>
      </c>
      <c r="H28" s="2" t="s">
        <v>24</v>
      </c>
      <c r="O28" s="22" t="s">
        <v>25</v>
      </c>
      <c r="P28" s="23"/>
      <c r="Q28" s="23"/>
      <c r="R28" s="31"/>
    </row>
    <row r="29" spans="1:18">
      <c r="A29" t="s">
        <v>26</v>
      </c>
      <c r="H29" s="11" t="s">
        <v>27</v>
      </c>
      <c r="I29" s="24">
        <f t="shared" ref="I29:I31" si="0">IF(I$21&gt;=I22,O$29,0)</f>
        <v>1</v>
      </c>
      <c r="J29" s="25">
        <f t="shared" ref="J29:J31" si="1">IF(J$21&gt;=J22,P$29,0)</f>
        <v>0</v>
      </c>
      <c r="K29" s="24">
        <f t="shared" ref="K29:K31" si="2">IF(K$21&gt;=K22,Q$29,0)</f>
        <v>3</v>
      </c>
      <c r="L29" s="25">
        <f t="shared" ref="L29:L31" si="3">IF(L$21&gt;=L22,R$29,0)</f>
        <v>0</v>
      </c>
      <c r="O29" s="26">
        <v>1</v>
      </c>
      <c r="P29" s="26">
        <v>2</v>
      </c>
      <c r="Q29" s="26">
        <v>3</v>
      </c>
      <c r="R29" s="26">
        <v>4</v>
      </c>
    </row>
    <row r="30" spans="8:12">
      <c r="H30" s="11" t="s">
        <v>28</v>
      </c>
      <c r="I30" s="24">
        <f t="shared" si="0"/>
        <v>1</v>
      </c>
      <c r="J30" s="25">
        <f t="shared" si="1"/>
        <v>0</v>
      </c>
      <c r="K30" s="24">
        <f t="shared" si="2"/>
        <v>3</v>
      </c>
      <c r="L30" s="24">
        <f t="shared" si="3"/>
        <v>4</v>
      </c>
    </row>
    <row r="31" spans="1:12">
      <c r="A31" t="s">
        <v>27</v>
      </c>
      <c r="B31" t="s">
        <v>29</v>
      </c>
      <c r="C31" t="s">
        <v>30</v>
      </c>
      <c r="H31" s="11" t="s">
        <v>31</v>
      </c>
      <c r="I31" s="24">
        <f t="shared" si="0"/>
        <v>1</v>
      </c>
      <c r="J31" s="25">
        <f t="shared" si="1"/>
        <v>0</v>
      </c>
      <c r="K31" s="24">
        <f t="shared" si="2"/>
        <v>3</v>
      </c>
      <c r="L31" s="24">
        <f t="shared" si="3"/>
        <v>4</v>
      </c>
    </row>
    <row r="32" spans="1:12">
      <c r="A32" t="s">
        <v>32</v>
      </c>
      <c r="C32" t="s">
        <v>33</v>
      </c>
      <c r="H32" s="11" t="s">
        <v>34</v>
      </c>
      <c r="I32" s="25">
        <f>IF(I$22&gt;=I21,O$29,0)</f>
        <v>0</v>
      </c>
      <c r="J32" s="24">
        <f>IF(J$22&gt;=J21,P$29,0)</f>
        <v>2</v>
      </c>
      <c r="K32" s="24">
        <f>IF(K$22&gt;=K21,Q$29,0)</f>
        <v>3</v>
      </c>
      <c r="L32" s="24">
        <f>IF(L$22&gt;=L21,R$29,0)</f>
        <v>4</v>
      </c>
    </row>
    <row r="33" spans="8:12">
      <c r="H33" s="11" t="s">
        <v>35</v>
      </c>
      <c r="I33" s="24">
        <f t="shared" ref="I33:L33" si="4">IF(I$22&gt;=I23,O$29,0)</f>
        <v>1</v>
      </c>
      <c r="J33" s="24">
        <f t="shared" si="4"/>
        <v>2</v>
      </c>
      <c r="K33" s="24">
        <f t="shared" si="4"/>
        <v>3</v>
      </c>
      <c r="L33" s="24">
        <f t="shared" si="4"/>
        <v>4</v>
      </c>
    </row>
    <row r="34" spans="8:12">
      <c r="H34" s="11" t="s">
        <v>36</v>
      </c>
      <c r="I34" s="24">
        <f t="shared" ref="I34:L34" si="5">IF(I$22&gt;=I24,O$29,0)</f>
        <v>1</v>
      </c>
      <c r="J34" s="24">
        <f t="shared" si="5"/>
        <v>2</v>
      </c>
      <c r="K34" s="24">
        <f t="shared" si="5"/>
        <v>3</v>
      </c>
      <c r="L34" s="24">
        <f t="shared" si="5"/>
        <v>4</v>
      </c>
    </row>
    <row r="35" spans="8:12">
      <c r="H35" s="11" t="s">
        <v>37</v>
      </c>
      <c r="I35" s="25">
        <f t="shared" ref="I35:L35" si="6">IF(I$23&gt;=I21,O$29,0)</f>
        <v>0</v>
      </c>
      <c r="J35" s="24">
        <f t="shared" si="6"/>
        <v>2</v>
      </c>
      <c r="K35" s="24">
        <f t="shared" si="6"/>
        <v>3</v>
      </c>
      <c r="L35" s="24">
        <f t="shared" si="6"/>
        <v>4</v>
      </c>
    </row>
    <row r="36" spans="8:12">
      <c r="H36" s="11" t="s">
        <v>38</v>
      </c>
      <c r="I36" s="24">
        <f t="shared" ref="I36:L36" si="7">IF(I$23&gt;=I22,O$29,0)</f>
        <v>1</v>
      </c>
      <c r="J36" s="24">
        <f t="shared" si="7"/>
        <v>2</v>
      </c>
      <c r="K36" s="24">
        <f t="shared" si="7"/>
        <v>3</v>
      </c>
      <c r="L36" s="25">
        <f t="shared" si="7"/>
        <v>0</v>
      </c>
    </row>
    <row r="37" spans="8:12">
      <c r="H37" s="11" t="s">
        <v>39</v>
      </c>
      <c r="I37" s="24">
        <f t="shared" ref="I37:L37" si="8">IF(I$23&gt;=I24,O$29,0)</f>
        <v>1</v>
      </c>
      <c r="J37" s="24">
        <f t="shared" si="8"/>
        <v>2</v>
      </c>
      <c r="K37" s="24">
        <f t="shared" si="8"/>
        <v>3</v>
      </c>
      <c r="L37" s="24">
        <f t="shared" si="8"/>
        <v>4</v>
      </c>
    </row>
    <row r="38" spans="8:12">
      <c r="H38" s="11" t="s">
        <v>40</v>
      </c>
      <c r="I38" s="25">
        <f>IF(I$24&gt;=I21,O$29,0)</f>
        <v>0</v>
      </c>
      <c r="J38" s="24">
        <f>IF(J$24&gt;=J21,P$29,0)</f>
        <v>2</v>
      </c>
      <c r="K38" s="24">
        <f>IF(K$24&gt;=K21,Q$29,0)</f>
        <v>3</v>
      </c>
      <c r="L38" s="24">
        <f>IF(L$24&gt;=L21,R$29,0)</f>
        <v>4</v>
      </c>
    </row>
    <row r="39" spans="8:12">
      <c r="H39" s="11" t="s">
        <v>41</v>
      </c>
      <c r="I39" s="25">
        <f>IF(I$24&gt;=I22,O$29,0)</f>
        <v>0</v>
      </c>
      <c r="J39" s="24">
        <f>IF(J$24&gt;=J22,P$29,0)</f>
        <v>2</v>
      </c>
      <c r="K39" s="24">
        <f>IF(K$24&gt;=K22,Q$29,0)</f>
        <v>3</v>
      </c>
      <c r="L39" s="25">
        <f>IF(L$24&gt;=L22,R$29,0)</f>
        <v>0</v>
      </c>
    </row>
    <row r="40" spans="8:12">
      <c r="H40" s="11" t="s">
        <v>42</v>
      </c>
      <c r="I40" s="25">
        <f>IF(I$24&gt;=I23,O$29,0)</f>
        <v>0</v>
      </c>
      <c r="J40" s="24">
        <f>IF(J$24&gt;=J23,P$29,0)</f>
        <v>2</v>
      </c>
      <c r="K40" s="24">
        <f>IF(K$24&gt;=K23,Q$29,0)</f>
        <v>3</v>
      </c>
      <c r="L40" s="24">
        <f>IF(L$24&gt;=L23,R$29,0)</f>
        <v>4</v>
      </c>
    </row>
    <row r="41" spans="11:11">
      <c r="K41" s="27"/>
    </row>
    <row r="44" spans="1:8">
      <c r="A44" s="2" t="s">
        <v>43</v>
      </c>
      <c r="H44" s="2" t="s">
        <v>44</v>
      </c>
    </row>
    <row r="45" spans="1:12">
      <c r="A45" t="s">
        <v>45</v>
      </c>
      <c r="H45" s="8" t="s">
        <v>46</v>
      </c>
      <c r="I45" s="28" t="s">
        <v>11</v>
      </c>
      <c r="J45" s="28" t="s">
        <v>13</v>
      </c>
      <c r="K45" s="28" t="s">
        <v>14</v>
      </c>
      <c r="L45" s="28" t="s">
        <v>15</v>
      </c>
    </row>
    <row r="46" spans="8:12">
      <c r="H46" s="12" t="s">
        <v>11</v>
      </c>
      <c r="I46" s="15">
        <v>0</v>
      </c>
      <c r="J46" s="15">
        <f>IF(I29&lt;&gt;0,$O$5)+IF(J29&lt;&gt;0,$P$5)+IF(K29&lt;&gt;0,$Q$5)+IF(L29&lt;&gt;0,$R$5)</f>
        <v>9</v>
      </c>
      <c r="K46" s="15">
        <f>IF(I30&lt;&gt;0,$O$5)+IF(J30&lt;&gt;0,$P$5)+IF(K30&lt;&gt;0,$Q$5)+IF(L30&lt;&gt;0,$R$5)</f>
        <v>11</v>
      </c>
      <c r="L46" s="15">
        <f>IF(I31&lt;&gt;0,$O$5)+IF(J31&lt;&gt;0,$P$5)+IF(K31&lt;&gt;0,$Q$5)+IF(L31&lt;&gt;0,$R$5)</f>
        <v>11</v>
      </c>
    </row>
    <row r="47" spans="8:12">
      <c r="H47" s="12" t="s">
        <v>13</v>
      </c>
      <c r="I47" s="15">
        <f>IF(I32&lt;&gt;0,$O$5)+IF(J32&lt;&gt;0,$P$5)+IF(K32&lt;&gt;0,$Q$5)+IF(L32&lt;&gt;0,$R$5)</f>
        <v>8</v>
      </c>
      <c r="J47" s="15">
        <v>0</v>
      </c>
      <c r="K47" s="15">
        <f>IF(I33&lt;&gt;0,$O$5)+IF(J33&lt;&gt;0,$P$5)+IF(K33&lt;&gt;0,$Q$5)+IF(L33&lt;&gt;0,$R$5)</f>
        <v>13</v>
      </c>
      <c r="L47" s="15">
        <f>IF(I34&lt;&gt;0,$O$5)+IF(J34&lt;&gt;0,$P$5)+IF(K34&lt;&gt;0,$Q$5)+IF(L34&lt;&gt;0,$R$5)</f>
        <v>13</v>
      </c>
    </row>
    <row r="48" spans="8:12">
      <c r="H48" s="12" t="s">
        <v>14</v>
      </c>
      <c r="I48" s="15">
        <f>IF(I35&lt;&gt;0,$O$5)+IF(J35&lt;&gt;0,$P$5)+IF(K35&lt;&gt;0,$Q$5)+IF(L35&lt;&gt;0,$R$5)</f>
        <v>8</v>
      </c>
      <c r="J48" s="15">
        <f>IF(I36&lt;&gt;0,$O$5)+IF(J36&lt;&gt;0,$P$5)+IF(K36&lt;&gt;0,$Q$5)+IF(L36&lt;&gt;0,$R$5)</f>
        <v>11</v>
      </c>
      <c r="K48" s="15">
        <v>0</v>
      </c>
      <c r="L48" s="15">
        <f>IF(I37&lt;&gt;0,$O$5)+IF(J37&lt;&gt;0,$P$5)+IF(K37&lt;&gt;0,$Q$5)+IF(L37&lt;&gt;0,$R$5)</f>
        <v>13</v>
      </c>
    </row>
    <row r="49" spans="8:12">
      <c r="H49" s="12" t="s">
        <v>15</v>
      </c>
      <c r="I49" s="15">
        <f>IF(I38&lt;&gt;0,$O$5)+IF(J38&lt;&gt;0,$P$5)+IF(K38&lt;&gt;0,$Q$5)+IF(L38&lt;&gt;0,$R$5)</f>
        <v>8</v>
      </c>
      <c r="J49" s="15">
        <f>IF(I39&lt;&gt;0,$O$5)+IF(J39&lt;&gt;0,$P$5)+IF(K39&lt;&gt;0,$Q$5)+IF(L39&lt;&gt;0,$R$5)</f>
        <v>6</v>
      </c>
      <c r="K49" s="15">
        <f>IF(I40&lt;&gt;0,$O$5)+IF(J40&lt;&gt;0,$P$5)+IF(K40&lt;&gt;0,$Q$5)+IF(L40&lt;&gt;0,$R$5)</f>
        <v>8</v>
      </c>
      <c r="L49" s="15">
        <v>0</v>
      </c>
    </row>
    <row r="51" spans="1:9">
      <c r="A51" s="2" t="s">
        <v>47</v>
      </c>
      <c r="H51" s="13" t="s">
        <v>48</v>
      </c>
      <c r="I51" s="29">
        <f>SUM(I46:L49)/(4*(4-1))</f>
        <v>9.91666666666667</v>
      </c>
    </row>
    <row r="52" spans="1:1">
      <c r="A52" t="s">
        <v>49</v>
      </c>
    </row>
    <row r="54" spans="1:8">
      <c r="A54" s="2" t="s">
        <v>50</v>
      </c>
      <c r="H54" s="2" t="s">
        <v>51</v>
      </c>
    </row>
    <row r="55" spans="1:12">
      <c r="A55" t="s">
        <v>52</v>
      </c>
      <c r="H55" s="8" t="s">
        <v>53</v>
      </c>
      <c r="I55" s="28" t="s">
        <v>11</v>
      </c>
      <c r="J55" s="28" t="s">
        <v>13</v>
      </c>
      <c r="K55" s="28" t="s">
        <v>14</v>
      </c>
      <c r="L55" s="28" t="s">
        <v>15</v>
      </c>
    </row>
    <row r="56" spans="8:12">
      <c r="H56" s="12" t="s">
        <v>11</v>
      </c>
      <c r="I56" s="26">
        <f t="shared" ref="I56:L56" si="9">IF(I46&gt;=$I$51,1,0)</f>
        <v>0</v>
      </c>
      <c r="J56" s="26">
        <f t="shared" si="9"/>
        <v>0</v>
      </c>
      <c r="K56" s="26">
        <f t="shared" si="9"/>
        <v>1</v>
      </c>
      <c r="L56" s="26">
        <f t="shared" si="9"/>
        <v>1</v>
      </c>
    </row>
    <row r="57" spans="8:12">
      <c r="H57" s="12" t="s">
        <v>13</v>
      </c>
      <c r="I57" s="26">
        <f t="shared" ref="I57:L57" si="10">IF(I47&gt;=$I$51,1,0)</f>
        <v>0</v>
      </c>
      <c r="J57" s="26">
        <f t="shared" si="10"/>
        <v>0</v>
      </c>
      <c r="K57" s="26">
        <f t="shared" si="10"/>
        <v>1</v>
      </c>
      <c r="L57" s="26">
        <f t="shared" si="10"/>
        <v>1</v>
      </c>
    </row>
    <row r="58" spans="8:12">
      <c r="H58" s="12" t="s">
        <v>14</v>
      </c>
      <c r="I58" s="26">
        <f t="shared" ref="I58:L58" si="11">IF(I48&gt;=$I$51,1,0)</f>
        <v>0</v>
      </c>
      <c r="J58" s="26">
        <f t="shared" si="11"/>
        <v>1</v>
      </c>
      <c r="K58" s="26">
        <f t="shared" si="11"/>
        <v>0</v>
      </c>
      <c r="L58" s="26">
        <f t="shared" si="11"/>
        <v>1</v>
      </c>
    </row>
    <row r="59" spans="8:12">
      <c r="H59" s="12" t="s">
        <v>15</v>
      </c>
      <c r="I59" s="26">
        <f>IF(I49&gt;=$I$51,1,0)</f>
        <v>0</v>
      </c>
      <c r="J59" s="26">
        <f t="shared" ref="I59:L59" si="12">IF(J49&gt;=$I$51,1,0)</f>
        <v>0</v>
      </c>
      <c r="K59" s="26">
        <f t="shared" si="12"/>
        <v>0</v>
      </c>
      <c r="L59" s="26">
        <f t="shared" si="12"/>
        <v>0</v>
      </c>
    </row>
    <row r="61" spans="1:1">
      <c r="A61" s="2" t="s">
        <v>54</v>
      </c>
    </row>
    <row r="62" spans="1:19">
      <c r="A62" t="s">
        <v>55</v>
      </c>
      <c r="H62" s="2" t="s">
        <v>56</v>
      </c>
      <c r="O62" s="30" t="s">
        <v>21</v>
      </c>
      <c r="P62" s="10" t="s">
        <v>7</v>
      </c>
      <c r="Q62" s="10" t="s">
        <v>8</v>
      </c>
      <c r="R62" s="10" t="s">
        <v>9</v>
      </c>
      <c r="S62" s="10" t="s">
        <v>10</v>
      </c>
    </row>
    <row r="63" spans="8:19">
      <c r="H63" s="11" t="s">
        <v>57</v>
      </c>
      <c r="I63" s="25">
        <f t="shared" ref="I63:I66" si="13">IF($P$63&lt;P64,1,0)</f>
        <v>0</v>
      </c>
      <c r="J63" s="24">
        <f t="shared" ref="J63:J66" si="14">IF($Q$63&lt;Q64,2,0)</f>
        <v>2</v>
      </c>
      <c r="K63" s="25">
        <f t="shared" ref="K63:K66" si="15">IF($R$63&lt;R64,3,0)</f>
        <v>0</v>
      </c>
      <c r="L63" s="24">
        <f t="shared" ref="L63:L66" si="16">IF($S$63&lt;S64,4,0)</f>
        <v>4</v>
      </c>
      <c r="O63" s="10" t="s">
        <v>11</v>
      </c>
      <c r="P63" s="15">
        <v>3.2009219983224</v>
      </c>
      <c r="Q63" s="15">
        <v>0.794719414239026</v>
      </c>
      <c r="R63" s="15">
        <v>2</v>
      </c>
      <c r="S63" s="15">
        <v>0.914991421995628</v>
      </c>
    </row>
    <row r="64" spans="8:19">
      <c r="H64" s="11" t="s">
        <v>58</v>
      </c>
      <c r="I64" s="25">
        <f t="shared" ref="I63:I65" si="17">IF($P$63&lt;P65,1,0)</f>
        <v>0</v>
      </c>
      <c r="J64" s="24">
        <f t="shared" si="14"/>
        <v>2</v>
      </c>
      <c r="K64" s="25">
        <f t="shared" si="15"/>
        <v>0</v>
      </c>
      <c r="L64" s="25">
        <f t="shared" si="16"/>
        <v>0</v>
      </c>
      <c r="O64" s="10" t="s">
        <v>13</v>
      </c>
      <c r="P64" s="15">
        <v>2.56073759865792</v>
      </c>
      <c r="Q64" s="15">
        <v>1.05962588565204</v>
      </c>
      <c r="R64" s="15">
        <v>2</v>
      </c>
      <c r="S64" s="15">
        <v>1.21998856266084</v>
      </c>
    </row>
    <row r="65" spans="8:19">
      <c r="H65" s="11" t="s">
        <v>59</v>
      </c>
      <c r="I65" s="25">
        <f t="shared" si="13"/>
        <v>0</v>
      </c>
      <c r="J65" s="24">
        <f t="shared" si="14"/>
        <v>2</v>
      </c>
      <c r="K65" s="25">
        <f t="shared" si="15"/>
        <v>0</v>
      </c>
      <c r="L65" s="25">
        <f t="shared" si="16"/>
        <v>0</v>
      </c>
      <c r="O65" s="10" t="s">
        <v>14</v>
      </c>
      <c r="P65" s="15">
        <v>2.56073759865792</v>
      </c>
      <c r="Q65" s="15">
        <v>1.05962588565204</v>
      </c>
      <c r="R65" s="15">
        <v>2</v>
      </c>
      <c r="S65" s="15">
        <v>0.914991421995628</v>
      </c>
    </row>
    <row r="66" spans="8:19">
      <c r="H66" s="11" t="s">
        <v>60</v>
      </c>
      <c r="I66" s="24">
        <f>IF($P$64&lt;P63,1,0)</f>
        <v>1</v>
      </c>
      <c r="J66" s="25">
        <f>IF($Q$64&lt;Q63,2,0)</f>
        <v>0</v>
      </c>
      <c r="K66" s="25">
        <f>IF($R$64&lt;R63,3,0)</f>
        <v>0</v>
      </c>
      <c r="L66" s="25">
        <f>IF($S$64&lt;S63,4,0)</f>
        <v>0</v>
      </c>
      <c r="O66" s="10" t="s">
        <v>15</v>
      </c>
      <c r="P66" s="15">
        <v>1.28036879932896</v>
      </c>
      <c r="Q66" s="15">
        <v>1.05962588565204</v>
      </c>
      <c r="R66" s="15">
        <v>2</v>
      </c>
      <c r="S66" s="15">
        <v>0.914991421995628</v>
      </c>
    </row>
    <row r="67" spans="8:12">
      <c r="H67" s="11" t="s">
        <v>61</v>
      </c>
      <c r="I67" s="25">
        <f t="shared" ref="I67:I69" si="18">IF($P$64&lt;P65,1,0)</f>
        <v>0</v>
      </c>
      <c r="J67" s="25">
        <f t="shared" ref="J67:J69" si="19">IF($Q$64&lt;Q65,2,0)</f>
        <v>0</v>
      </c>
      <c r="K67" s="25">
        <f t="shared" ref="K67:K69" si="20">IF($R$64&lt;R65,3,0)</f>
        <v>0</v>
      </c>
      <c r="L67" s="25">
        <f t="shared" ref="L67:L69" si="21">IF($S$64&lt;S65,4,0)</f>
        <v>0</v>
      </c>
    </row>
    <row r="68" spans="8:12">
      <c r="H68" s="11" t="s">
        <v>62</v>
      </c>
      <c r="I68" s="25">
        <f t="shared" si="18"/>
        <v>0</v>
      </c>
      <c r="J68" s="25">
        <f t="shared" si="19"/>
        <v>0</v>
      </c>
      <c r="K68" s="25">
        <f t="shared" si="20"/>
        <v>0</v>
      </c>
      <c r="L68" s="25">
        <f t="shared" si="21"/>
        <v>0</v>
      </c>
    </row>
    <row r="69" spans="8:12">
      <c r="H69" s="11" t="s">
        <v>63</v>
      </c>
      <c r="I69" s="24">
        <f>IF($P$65&lt;P63,1,0)</f>
        <v>1</v>
      </c>
      <c r="J69" s="25">
        <f t="shared" ref="J69:J71" si="22">IF($Q$65&lt;Q63,2,0)</f>
        <v>0</v>
      </c>
      <c r="K69" s="25">
        <f t="shared" ref="K69:K71" si="23">IF($R$65&lt;R63,3,0)</f>
        <v>0</v>
      </c>
      <c r="L69" s="25">
        <f t="shared" ref="L69:L71" si="24">IF($S$65&lt;S63,4,0)</f>
        <v>0</v>
      </c>
    </row>
    <row r="70" spans="8:12">
      <c r="H70" s="11" t="s">
        <v>64</v>
      </c>
      <c r="I70" s="25">
        <f t="shared" ref="I69:I71" si="25">IF($P$65&lt;P64,1,0)</f>
        <v>0</v>
      </c>
      <c r="J70" s="25">
        <f t="shared" si="22"/>
        <v>0</v>
      </c>
      <c r="K70" s="25">
        <f t="shared" si="23"/>
        <v>0</v>
      </c>
      <c r="L70" s="24">
        <f t="shared" si="24"/>
        <v>4</v>
      </c>
    </row>
    <row r="71" spans="8:12">
      <c r="H71" s="11" t="s">
        <v>65</v>
      </c>
      <c r="I71" s="25">
        <f>IF($P$65&lt;P66,1,0)</f>
        <v>0</v>
      </c>
      <c r="J71" s="25">
        <f>IF($Q$65&lt;Q66,2,0)</f>
        <v>0</v>
      </c>
      <c r="K71" s="25">
        <f>IF($R$65&lt;R66,3,0)</f>
        <v>0</v>
      </c>
      <c r="L71" s="25">
        <f>IF($S$65&lt;S66,4,0)</f>
        <v>0</v>
      </c>
    </row>
    <row r="72" spans="8:12">
      <c r="H72" s="11" t="s">
        <v>66</v>
      </c>
      <c r="I72" s="24">
        <f t="shared" ref="I72:I74" si="26">IF($P$66&lt;P63,1,0)</f>
        <v>1</v>
      </c>
      <c r="J72" s="25">
        <f>IF($Q$66&lt;Q63,2,0)</f>
        <v>0</v>
      </c>
      <c r="K72" s="25">
        <f>IF($R$66&lt;R63,3,0)</f>
        <v>0</v>
      </c>
      <c r="L72" s="25">
        <f t="shared" ref="L72:L74" si="27">IF($S$66&lt;S63,4,0)</f>
        <v>0</v>
      </c>
    </row>
    <row r="73" spans="8:12">
      <c r="H73" s="11" t="s">
        <v>67</v>
      </c>
      <c r="I73" s="24">
        <f t="shared" si="26"/>
        <v>1</v>
      </c>
      <c r="J73" s="25">
        <f t="shared" ref="J72:J74" si="28">IF($Q$66&lt;Q64,2,0)</f>
        <v>0</v>
      </c>
      <c r="K73" s="25">
        <f t="shared" ref="K72:K74" si="29">IF($R$66&lt;R64,3,0)</f>
        <v>0</v>
      </c>
      <c r="L73" s="24">
        <f>IF($S$66&lt;S64,4,0)</f>
        <v>4</v>
      </c>
    </row>
    <row r="74" spans="8:12">
      <c r="H74" s="11" t="s">
        <v>68</v>
      </c>
      <c r="I74" s="24">
        <f t="shared" si="26"/>
        <v>1</v>
      </c>
      <c r="J74" s="25">
        <f t="shared" si="28"/>
        <v>0</v>
      </c>
      <c r="K74" s="25">
        <f t="shared" si="29"/>
        <v>0</v>
      </c>
      <c r="L74" s="25">
        <f t="shared" si="27"/>
        <v>0</v>
      </c>
    </row>
    <row r="78" spans="1:8">
      <c r="A78" s="2" t="s">
        <v>69</v>
      </c>
      <c r="H78" s="2" t="s">
        <v>70</v>
      </c>
    </row>
    <row r="79" spans="1:12">
      <c r="A79" t="s">
        <v>71</v>
      </c>
      <c r="H79" s="8" t="s">
        <v>72</v>
      </c>
      <c r="I79" s="34" t="s">
        <v>11</v>
      </c>
      <c r="J79" s="34" t="s">
        <v>13</v>
      </c>
      <c r="K79" s="34" t="s">
        <v>14</v>
      </c>
      <c r="L79" s="34" t="s">
        <v>15</v>
      </c>
    </row>
    <row r="80" spans="8:12">
      <c r="H80" s="32" t="s">
        <v>11</v>
      </c>
      <c r="I80" s="26">
        <v>0</v>
      </c>
      <c r="J80" s="26">
        <f>(MAX(ABS(Q63-Q64),ABS(S63-S64)))/(MAX(ABS($P$63-$P$64),ABS($Q$63-$Q$64),ABS($R$63-$R$64),ABS($S$63-$S$64)))</f>
        <v>0.476420763806586</v>
      </c>
      <c r="K80" s="26">
        <f>(MAX(ABS(Q63-Q65)))/(MAX(ABS($P$63-$P$65),ABS($Q$63-$Q$65),ABS($R$63-$R$65),ABS($S$63-$S$65)))</f>
        <v>0.413797136499814</v>
      </c>
      <c r="L80" s="26">
        <f>(MAX(ABS(Q63-Q66)))/(MAX(ABS($P$63-$P$66),ABS($Q$63-$Q$66),ABS($R$63-$R$66),ABS($S$63-$S$66)))</f>
        <v>0.137932378833271</v>
      </c>
    </row>
    <row r="81" spans="8:12">
      <c r="H81" s="32" t="s">
        <v>13</v>
      </c>
      <c r="I81" s="26">
        <f>(MAX(ABS(P64-P63)))/(MAX(ABS($P$64-$P$63),ABS($Q$64-$Q$63),ABS($R$64-$R$63),ABS($S$64-$S$63)))</f>
        <v>1</v>
      </c>
      <c r="J81" s="26">
        <v>0</v>
      </c>
      <c r="K81" s="26">
        <v>0</v>
      </c>
      <c r="L81" s="26">
        <v>0</v>
      </c>
    </row>
    <row r="82" spans="8:12">
      <c r="H82" s="32" t="s">
        <v>14</v>
      </c>
      <c r="I82" s="26">
        <f>(MAX(ABS(P65-$P$63)))/(MAX(ABS($P$65-$P$63),ABS($Q$65-$Q$63),ABS($R$65-$R$63),ABS($S$65-$S$63)))</f>
        <v>1</v>
      </c>
      <c r="J82" s="26">
        <f>(MAX(ABS($S$65-$S$64)))/(MAX(ABS($P$65-$P$64),ABS($Q$65-$Q$64),ABS($R$65-$R$64),ABS($S$65-$S$64)))</f>
        <v>1</v>
      </c>
      <c r="K82" s="26">
        <v>0</v>
      </c>
      <c r="L82" s="26">
        <v>0</v>
      </c>
    </row>
    <row r="83" spans="8:12">
      <c r="H83" s="32" t="s">
        <v>15</v>
      </c>
      <c r="I83" s="26">
        <f>(MAX(ABS(P66-P63)))/(MAX(ABS($P$66-$P$63),ABS($Q$66-$Q$63),ABS($R$66-$R$63),ABS($S$66-$S$63)))</f>
        <v>1</v>
      </c>
      <c r="J83" s="26">
        <f>(MAX(ABS(P66-P64),ABS(S66-S64)))/(MAX(ABS($P$66-$P$64),ABS($Q$66-$Q$64),ABS($R$66-$R$64),ABS($S$66-$S$64)))</f>
        <v>1</v>
      </c>
      <c r="K83" s="26">
        <f>ABS(MAX(ABS(P66-P65)))/(MAX(ABS($P$66-$P$65),ABS($Q$66-$Q$65),ABS($R$66-$R$65),ABS($S$66-$S$65)))</f>
        <v>1</v>
      </c>
      <c r="L83" s="26">
        <v>0</v>
      </c>
    </row>
    <row r="86" spans="1:9">
      <c r="A86" s="2" t="s">
        <v>73</v>
      </c>
      <c r="H86" s="13" t="s">
        <v>74</v>
      </c>
      <c r="I86" s="29">
        <f>(SUM(I80:L83))/(4*(4-1))</f>
        <v>0.585679189928306</v>
      </c>
    </row>
    <row r="87" spans="1:1">
      <c r="A87" t="s">
        <v>75</v>
      </c>
    </row>
    <row r="89" spans="1:15">
      <c r="A89" s="2" t="s">
        <v>76</v>
      </c>
      <c r="H89" s="2" t="s">
        <v>77</v>
      </c>
      <c r="O89" s="2" t="s">
        <v>51</v>
      </c>
    </row>
    <row r="90" spans="1:19">
      <c r="A90" t="s">
        <v>78</v>
      </c>
      <c r="H90" s="8" t="s">
        <v>79</v>
      </c>
      <c r="I90" s="28" t="s">
        <v>11</v>
      </c>
      <c r="J90" s="28" t="s">
        <v>13</v>
      </c>
      <c r="K90" s="28" t="s">
        <v>14</v>
      </c>
      <c r="L90" s="28" t="s">
        <v>15</v>
      </c>
      <c r="O90" s="35" t="s">
        <v>53</v>
      </c>
      <c r="P90" s="28" t="s">
        <v>11</v>
      </c>
      <c r="Q90" s="28" t="s">
        <v>13</v>
      </c>
      <c r="R90" s="28" t="s">
        <v>14</v>
      </c>
      <c r="S90" s="28" t="s">
        <v>15</v>
      </c>
    </row>
    <row r="91" spans="8:19">
      <c r="H91" s="28" t="s">
        <v>11</v>
      </c>
      <c r="I91" s="26">
        <f t="shared" ref="I91:L91" si="30">IF(I80&gt;$I$86,1,0)</f>
        <v>0</v>
      </c>
      <c r="J91" s="26">
        <f t="shared" si="30"/>
        <v>0</v>
      </c>
      <c r="K91" s="26">
        <f t="shared" si="30"/>
        <v>0</v>
      </c>
      <c r="L91" s="26">
        <f t="shared" si="30"/>
        <v>0</v>
      </c>
      <c r="O91" s="28" t="s">
        <v>11</v>
      </c>
      <c r="P91" s="26">
        <v>0</v>
      </c>
      <c r="Q91" s="26">
        <v>0</v>
      </c>
      <c r="R91" s="26">
        <v>1</v>
      </c>
      <c r="S91" s="26">
        <v>1</v>
      </c>
    </row>
    <row r="92" spans="8:19">
      <c r="H92" s="28" t="s">
        <v>13</v>
      </c>
      <c r="I92" s="26">
        <f>IF(I81&gt;$I$86,1,0)</f>
        <v>1</v>
      </c>
      <c r="J92" s="26">
        <f t="shared" ref="I92:L92" si="31">IF(J81&gt;$I$86,1,0)</f>
        <v>0</v>
      </c>
      <c r="K92" s="26">
        <f t="shared" si="31"/>
        <v>0</v>
      </c>
      <c r="L92" s="26">
        <f t="shared" si="31"/>
        <v>0</v>
      </c>
      <c r="O92" s="28" t="s">
        <v>13</v>
      </c>
      <c r="P92" s="26">
        <v>0</v>
      </c>
      <c r="Q92" s="26">
        <v>0</v>
      </c>
      <c r="R92" s="26">
        <v>1</v>
      </c>
      <c r="S92" s="26">
        <v>1</v>
      </c>
    </row>
    <row r="93" spans="8:19">
      <c r="H93" s="28" t="s">
        <v>14</v>
      </c>
      <c r="I93" s="26">
        <f t="shared" ref="I93:L93" si="32">IF(I82&gt;$I$86,1,0)</f>
        <v>1</v>
      </c>
      <c r="J93" s="26">
        <f t="shared" si="32"/>
        <v>1</v>
      </c>
      <c r="K93" s="26">
        <f t="shared" si="32"/>
        <v>0</v>
      </c>
      <c r="L93" s="26">
        <f t="shared" si="32"/>
        <v>0</v>
      </c>
      <c r="O93" s="28" t="s">
        <v>14</v>
      </c>
      <c r="P93" s="26">
        <v>0</v>
      </c>
      <c r="Q93" s="26">
        <v>1</v>
      </c>
      <c r="R93" s="26">
        <v>0</v>
      </c>
      <c r="S93" s="26">
        <v>1</v>
      </c>
    </row>
    <row r="94" spans="8:19">
      <c r="H94" s="28" t="s">
        <v>15</v>
      </c>
      <c r="I94" s="26">
        <f t="shared" ref="I94:L94" si="33">IF(I83&gt;$I$86,1,0)</f>
        <v>1</v>
      </c>
      <c r="J94" s="26">
        <f t="shared" si="33"/>
        <v>1</v>
      </c>
      <c r="K94" s="26">
        <f t="shared" si="33"/>
        <v>1</v>
      </c>
      <c r="L94" s="26">
        <f t="shared" si="33"/>
        <v>0</v>
      </c>
      <c r="O94" s="28" t="s">
        <v>15</v>
      </c>
      <c r="P94" s="26">
        <v>0</v>
      </c>
      <c r="Q94" s="26">
        <v>0</v>
      </c>
      <c r="R94" s="26">
        <v>0</v>
      </c>
      <c r="S94" s="26">
        <v>0</v>
      </c>
    </row>
    <row r="98" spans="1:8">
      <c r="A98" s="2" t="s">
        <v>80</v>
      </c>
      <c r="H98" s="2" t="s">
        <v>81</v>
      </c>
    </row>
    <row r="99" spans="1:12">
      <c r="A99" t="s">
        <v>82</v>
      </c>
      <c r="H99" s="8" t="s">
        <v>83</v>
      </c>
      <c r="I99" s="33" t="s">
        <v>11</v>
      </c>
      <c r="J99" s="33" t="s">
        <v>13</v>
      </c>
      <c r="K99" s="33" t="s">
        <v>14</v>
      </c>
      <c r="L99" s="33" t="s">
        <v>15</v>
      </c>
    </row>
    <row r="100" spans="1:12">
      <c r="A100" t="s">
        <v>84</v>
      </c>
      <c r="H100" s="33" t="s">
        <v>11</v>
      </c>
      <c r="I100" s="15">
        <f>I91*P91</f>
        <v>0</v>
      </c>
      <c r="J100" s="15">
        <f>J91*Q91</f>
        <v>0</v>
      </c>
      <c r="K100" s="15">
        <f>K91*R91</f>
        <v>0</v>
      </c>
      <c r="L100" s="15">
        <f>L91*S91</f>
        <v>0</v>
      </c>
    </row>
    <row r="101" spans="1:12">
      <c r="A101" t="s">
        <v>85</v>
      </c>
      <c r="H101" s="33" t="s">
        <v>13</v>
      </c>
      <c r="I101" s="15">
        <f>I92*P92</f>
        <v>0</v>
      </c>
      <c r="J101" s="15">
        <f>J92*Q92</f>
        <v>0</v>
      </c>
      <c r="K101" s="15">
        <f>K92*R92</f>
        <v>0</v>
      </c>
      <c r="L101" s="15">
        <f>L92*S92</f>
        <v>0</v>
      </c>
    </row>
    <row r="102" spans="8:12">
      <c r="H102" s="33" t="s">
        <v>14</v>
      </c>
      <c r="I102" s="15">
        <f>I93*P93</f>
        <v>0</v>
      </c>
      <c r="J102" s="36">
        <f>J93*Q93</f>
        <v>1</v>
      </c>
      <c r="K102" s="15">
        <f>K93*R93</f>
        <v>0</v>
      </c>
      <c r="L102" s="15">
        <f>L93*S93</f>
        <v>0</v>
      </c>
    </row>
    <row r="103" spans="8:12">
      <c r="H103" s="33" t="s">
        <v>15</v>
      </c>
      <c r="I103" s="15">
        <f>I94*P94</f>
        <v>0</v>
      </c>
      <c r="J103" s="15">
        <f>J94*Q94</f>
        <v>0</v>
      </c>
      <c r="K103" s="15">
        <f>K94*R94</f>
        <v>0</v>
      </c>
      <c r="L103" s="15">
        <f>L94*S94</f>
        <v>0</v>
      </c>
    </row>
    <row r="106" spans="1:1">
      <c r="A106" s="2" t="s">
        <v>86</v>
      </c>
    </row>
    <row r="107" spans="1:1">
      <c r="A107" s="3" t="s">
        <v>87</v>
      </c>
    </row>
  </sheetData>
  <mergeCells count="2">
    <mergeCell ref="H1:L1"/>
    <mergeCell ref="O28:R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alkana</dc:creator>
  <cp:lastModifiedBy>alkana</cp:lastModifiedBy>
  <dcterms:created xsi:type="dcterms:W3CDTF">2019-10-01T01:44:00Z</dcterms:created>
  <dcterms:modified xsi:type="dcterms:W3CDTF">2019-10-06T12:30:02Z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