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2"/>
  </bookViews>
  <sheets>
    <sheet name="Jobsheet - Sepatu" sheetId="2" r:id="rId1"/>
    <sheet name="PPT - Kucing" sheetId="1" r:id="rId2"/>
    <sheet name="Sheet1" sheetId="3" r:id="rId3"/>
  </sheets>
  <calcPr calcId="144525"/>
</workbook>
</file>

<file path=xl/sharedStrings.xml><?xml version="1.0" encoding="utf-8"?>
<sst xmlns="http://schemas.openxmlformats.org/spreadsheetml/2006/main" count="327" uniqueCount="82">
  <si>
    <t>Kriteria Sepatu Olahraga</t>
  </si>
  <si>
    <t>Penilaian C1 sampai C3</t>
  </si>
  <si>
    <t>Penilaian C4</t>
  </si>
  <si>
    <t>Model</t>
  </si>
  <si>
    <t>C1</t>
  </si>
  <si>
    <t>Sangat Kurang</t>
  </si>
  <si>
    <t>Murah</t>
  </si>
  <si>
    <t>Brand</t>
  </si>
  <si>
    <t>C2</t>
  </si>
  <si>
    <t>Kurang</t>
  </si>
  <si>
    <t>Sedang</t>
  </si>
  <si>
    <t>Kualitas</t>
  </si>
  <si>
    <t>C3</t>
  </si>
  <si>
    <t>Mahal</t>
  </si>
  <si>
    <t>Harga</t>
  </si>
  <si>
    <t>C4</t>
  </si>
  <si>
    <t>Baik</t>
  </si>
  <si>
    <t>Sangat Baik</t>
  </si>
  <si>
    <t>NILAI AWAL</t>
  </si>
  <si>
    <t>Sepatu 1</t>
  </si>
  <si>
    <t>Sepatu 2</t>
  </si>
  <si>
    <t>Sepatu 3</t>
  </si>
  <si>
    <t>STEP 1</t>
  </si>
  <si>
    <t>NORMALISASI</t>
  </si>
  <si>
    <t>Normalisasi Data</t>
  </si>
  <si>
    <t>STEP 2</t>
  </si>
  <si>
    <t>BOBOT</t>
  </si>
  <si>
    <t>Menghitung Bobot</t>
  </si>
  <si>
    <t>STEP 3</t>
  </si>
  <si>
    <t>IDEAL POSITIF</t>
  </si>
  <si>
    <t>MEnghitung Nilai Ideal Positif</t>
  </si>
  <si>
    <t>STEP 4</t>
  </si>
  <si>
    <t>IDEAL NEGATIF</t>
  </si>
  <si>
    <t>MEnghitung Nilai Ideal Negatif</t>
  </si>
  <si>
    <t>STEP 5</t>
  </si>
  <si>
    <t>D+</t>
  </si>
  <si>
    <t>Menghitung Jarak Alternatif Positif</t>
  </si>
  <si>
    <t>STEP 6</t>
  </si>
  <si>
    <t>D-</t>
  </si>
  <si>
    <t>Menghitung Jarak Alternatif Negatif</t>
  </si>
  <si>
    <t>STEP 7</t>
  </si>
  <si>
    <t>V</t>
  </si>
  <si>
    <t>Menghitung Skor Akhir</t>
  </si>
  <si>
    <t>KESIMPULAN</t>
  </si>
  <si>
    <t>Kucing 1 dan Kucing 2 masuk ke babak Final</t>
  </si>
  <si>
    <t>Kriteria Kontes Kucing</t>
  </si>
  <si>
    <t>Ukuran</t>
  </si>
  <si>
    <t>Tidak ada</t>
  </si>
  <si>
    <t>Penampilan</t>
  </si>
  <si>
    <t>Ada</t>
  </si>
  <si>
    <t>Profil</t>
  </si>
  <si>
    <t>Cacat</t>
  </si>
  <si>
    <t>Kucing 1</t>
  </si>
  <si>
    <t>Kucing 2</t>
  </si>
  <si>
    <t>Kucing 3</t>
  </si>
  <si>
    <t>Kucing 2 Juara 1</t>
  </si>
  <si>
    <t>Kucing 1 Juara 2</t>
  </si>
  <si>
    <t>Kucing 3 Juara 3</t>
  </si>
  <si>
    <t>Kriteria Memilih</t>
  </si>
  <si>
    <t>Penilaian C1 sampai C6</t>
  </si>
  <si>
    <t>Mata Pelajaran</t>
  </si>
  <si>
    <t>Peringkat</t>
  </si>
  <si>
    <t>Nilai UN</t>
  </si>
  <si>
    <t>Prestasi lain</t>
  </si>
  <si>
    <t>Akreditasi Sekolah</t>
  </si>
  <si>
    <t>C5</t>
  </si>
  <si>
    <t>Rasio SNMPTN</t>
  </si>
  <si>
    <t>C6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</si>
  <si>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</si>
  <si>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</si>
  <si>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</si>
  <si>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</si>
  <si>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</si>
  <si>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</si>
  <si>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</si>
  <si>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</si>
  <si>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</si>
  <si>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Pangkat Total</t>
  </si>
  <si>
    <t>Normalisasi</t>
  </si>
  <si>
    <t>PEMBOBOTAN</t>
  </si>
  <si>
    <t>(IDeal Positif - Bobot)2</t>
  </si>
  <si>
    <t>HASIL AKHIR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</si>
</sst>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Q64"/>
  <sheetViews>
    <sheetView topLeftCell="A53" workbookViewId="0">
      <selection activeCell="I61" sqref="I61"/>
    </sheetView>
  </sheetViews>
  <sheetFormatPr defaultColWidth="9.14285714285714" defaultRowHeight="15"/>
  <cols>
    <col min="9" max="12" width="12.8571428571429"/>
    <col min="13" max="13" width="15.2857142857143" customWidth="1"/>
  </cols>
  <sheetData>
    <row r="4" spans="9:16">
      <c r="I4" t="s">
        <v>0</v>
      </c>
      <c r="M4" t="s">
        <v>1</v>
      </c>
      <c r="P4" t="s">
        <v>2</v>
      </c>
    </row>
    <row r="5" spans="9:17">
      <c r="I5" s="2" t="s">
        <v>3</v>
      </c>
      <c r="J5" s="2" t="s">
        <v>4</v>
      </c>
      <c r="K5" s="2">
        <v>30</v>
      </c>
      <c r="M5" s="2" t="s">
        <v>5</v>
      </c>
      <c r="N5" s="2">
        <v>1</v>
      </c>
      <c r="P5" s="2" t="s">
        <v>6</v>
      </c>
      <c r="Q5" s="2">
        <v>1</v>
      </c>
    </row>
    <row r="6" spans="9:17">
      <c r="I6" s="2" t="s">
        <v>7</v>
      </c>
      <c r="J6" s="2" t="s">
        <v>8</v>
      </c>
      <c r="K6" s="2">
        <v>25</v>
      </c>
      <c r="M6" s="2" t="s">
        <v>9</v>
      </c>
      <c r="N6" s="2">
        <v>2</v>
      </c>
      <c r="P6" s="2" t="s">
        <v>10</v>
      </c>
      <c r="Q6" s="2">
        <v>2</v>
      </c>
    </row>
    <row r="7" spans="9:17">
      <c r="I7" s="2" t="s">
        <v>11</v>
      </c>
      <c r="J7" s="2" t="s">
        <v>12</v>
      </c>
      <c r="K7" s="2">
        <v>20</v>
      </c>
      <c r="M7" s="2" t="s">
        <v>10</v>
      </c>
      <c r="N7" s="2">
        <v>3</v>
      </c>
      <c r="P7" s="2" t="s">
        <v>13</v>
      </c>
      <c r="Q7" s="2">
        <v>3</v>
      </c>
    </row>
    <row r="8" spans="9:14">
      <c r="I8" s="2" t="s">
        <v>14</v>
      </c>
      <c r="J8" s="2" t="s">
        <v>15</v>
      </c>
      <c r="K8" s="2">
        <v>25</v>
      </c>
      <c r="M8" s="2" t="s">
        <v>16</v>
      </c>
      <c r="N8" s="2">
        <v>4</v>
      </c>
    </row>
    <row r="9" spans="13:14">
      <c r="M9" s="2" t="s">
        <v>17</v>
      </c>
      <c r="N9" s="2">
        <v>5</v>
      </c>
    </row>
    <row r="10" spans="9:9">
      <c r="I10" t="s">
        <v>18</v>
      </c>
    </row>
    <row r="11" spans="9:12">
      <c r="I11" s="2"/>
      <c r="J11" s="2" t="s">
        <v>19</v>
      </c>
      <c r="K11" s="2" t="s">
        <v>20</v>
      </c>
      <c r="L11" s="2" t="s">
        <v>21</v>
      </c>
    </row>
    <row r="12" spans="9:12">
      <c r="I12" s="2" t="s">
        <v>4</v>
      </c>
      <c r="J12" s="2">
        <v>3</v>
      </c>
      <c r="K12" s="2">
        <v>4</v>
      </c>
      <c r="L12" s="2">
        <v>5</v>
      </c>
    </row>
    <row r="13" spans="9:12">
      <c r="I13" s="2" t="s">
        <v>8</v>
      </c>
      <c r="J13" s="2">
        <v>5</v>
      </c>
      <c r="K13" s="2">
        <v>3</v>
      </c>
      <c r="L13" s="2">
        <v>4</v>
      </c>
    </row>
    <row r="14" spans="9:12">
      <c r="I14" s="2" t="s">
        <v>12</v>
      </c>
      <c r="J14" s="2">
        <v>3</v>
      </c>
      <c r="K14" s="2">
        <v>2</v>
      </c>
      <c r="L14" s="2">
        <v>5</v>
      </c>
    </row>
    <row r="15" spans="9:12">
      <c r="I15" s="2" t="s">
        <v>15</v>
      </c>
      <c r="J15" s="2">
        <v>1</v>
      </c>
      <c r="K15" s="2">
        <v>3</v>
      </c>
      <c r="L15" s="2">
        <v>1</v>
      </c>
    </row>
    <row r="18" spans="1:9">
      <c r="A18" s="1" t="s">
        <v>22</v>
      </c>
      <c r="I18" t="s">
        <v>23</v>
      </c>
    </row>
    <row r="19" spans="1:12">
      <c r="A19" t="s">
        <v>24</v>
      </c>
      <c r="I19" s="2"/>
      <c r="J19" s="2" t="s">
        <v>19</v>
      </c>
      <c r="K19" s="2" t="s">
        <v>20</v>
      </c>
      <c r="L19" s="2" t="s">
        <v>21</v>
      </c>
    </row>
    <row r="20" spans="9:12">
      <c r="I20" s="2" t="s">
        <v>4</v>
      </c>
      <c r="J20" s="2">
        <f>J12/(SQRT(POWER($J12,2)+POWER($K12,2)+POWER($L12,2)))</f>
        <v>0.424264068711929</v>
      </c>
      <c r="K20" s="2">
        <f>K12/(SQRT(POWER($J12,2)+POWER($K12,2)+POWER($L12,2)))</f>
        <v>0.565685424949238</v>
      </c>
      <c r="L20" s="2">
        <f>L12/(SQRT(POWER($J12,2)+POWER($K12,2)+POWER($L12,2)))</f>
        <v>0.707106781186547</v>
      </c>
    </row>
    <row r="21" spans="9:12">
      <c r="I21" s="2" t="s">
        <v>8</v>
      </c>
      <c r="J21" s="2">
        <f>J13/(SQRT(POWER($J13,2)+POWER($K13,2)+POWER($L13,2)))</f>
        <v>0.707106781186547</v>
      </c>
      <c r="K21" s="2">
        <f>K13/(SQRT(POWER($J13,2)+POWER($K13,2)+POWER($L13,2)))</f>
        <v>0.424264068711929</v>
      </c>
      <c r="L21" s="2">
        <f>(L13)/(SQRT(POWER($J13,2)+POWER($K13,2)+POWER($L13,2)))</f>
        <v>0.565685424949238</v>
      </c>
    </row>
    <row r="22" spans="9:12">
      <c r="I22" s="2" t="s">
        <v>12</v>
      </c>
      <c r="J22" s="2">
        <f>J14/(SQRT(POWER($J14,2)+POWER($K14,2)+POWER($L14,2)))</f>
        <v>0.486664263392288</v>
      </c>
      <c r="K22" s="2">
        <f>K14/(SQRT(POWER($J14,2)+POWER($K14,2)+POWER($L14,2)))</f>
        <v>0.324442842261525</v>
      </c>
      <c r="L22" s="2">
        <f ca="1" t="shared" ref="J22:L22" si="0">L14/(SQRT(POWER($J14,2)+POWER($K14,2)+POWER($L14,2)))</f>
        <v>0.811107105653813</v>
      </c>
    </row>
    <row r="23" spans="9:12">
      <c r="I23" s="2" t="s">
        <v>15</v>
      </c>
      <c r="J23" s="2">
        <f ca="1" t="shared" ref="J23:L23" si="1">J15/(SQRT(POWER($J15,2)+POWER($K15,2)+POWER($L15,2)))</f>
        <v>0.301511344577764</v>
      </c>
      <c r="K23" s="2">
        <f ca="1" t="shared" si="1"/>
        <v>0.904534033733291</v>
      </c>
      <c r="L23" s="2">
        <f ca="1" t="shared" si="1"/>
        <v>0.301511344577764</v>
      </c>
    </row>
    <row r="26" spans="1:9">
      <c r="A26" s="1" t="s">
        <v>25</v>
      </c>
      <c r="I26" t="s">
        <v>26</v>
      </c>
    </row>
    <row r="27" spans="1:12">
      <c r="A27" t="s">
        <v>27</v>
      </c>
      <c r="I27" s="2"/>
      <c r="J27" s="2" t="s">
        <v>19</v>
      </c>
      <c r="K27" s="2" t="s">
        <v>20</v>
      </c>
      <c r="L27" s="2" t="s">
        <v>21</v>
      </c>
    </row>
    <row r="28" spans="9:12">
      <c r="I28" s="2" t="s">
        <v>4</v>
      </c>
      <c r="J28" s="2">
        <f>J20*$K$5</f>
        <v>12.7279220613579</v>
      </c>
      <c r="K28" s="2">
        <f ca="1" t="shared" ref="J28:L28" si="2">K20*$K$5</f>
        <v>16.9705627484771</v>
      </c>
      <c r="L28" s="2">
        <f ca="1" t="shared" si="2"/>
        <v>21.2132034355964</v>
      </c>
    </row>
    <row r="29" spans="9:12">
      <c r="I29" s="2" t="s">
        <v>8</v>
      </c>
      <c r="J29" s="2">
        <f>J21*$K$6</f>
        <v>17.6776695296637</v>
      </c>
      <c r="K29" s="2">
        <f ca="1" t="shared" ref="J29:L29" si="3">K21*$K$6</f>
        <v>10.6066017177982</v>
      </c>
      <c r="L29" s="2">
        <f ca="1" t="shared" si="3"/>
        <v>14.142135623731</v>
      </c>
    </row>
    <row r="30" spans="9:12">
      <c r="I30" s="2" t="s">
        <v>12</v>
      </c>
      <c r="J30" s="2">
        <f>J22*$K$7</f>
        <v>9.73328526784575</v>
      </c>
      <c r="K30" s="2">
        <f ca="1" t="shared" ref="J30:L30" si="4">K22*$K$7</f>
        <v>6.4888568452305</v>
      </c>
      <c r="L30" s="2">
        <f ca="1" t="shared" si="4"/>
        <v>16.2221421130763</v>
      </c>
    </row>
    <row r="31" spans="9:12">
      <c r="I31" s="2" t="s">
        <v>15</v>
      </c>
      <c r="J31" s="2">
        <f ca="1">J23*$K$8</f>
        <v>7.53778361444409</v>
      </c>
      <c r="K31" s="2">
        <f ca="1" t="shared" ref="J31:L31" si="5">K23*$K$8</f>
        <v>22.6133508433323</v>
      </c>
      <c r="L31" s="2">
        <f ca="1" t="shared" si="5"/>
        <v>7.53778361444409</v>
      </c>
    </row>
    <row r="34" spans="1:9">
      <c r="A34" s="1" t="s">
        <v>28</v>
      </c>
      <c r="I34" t="s">
        <v>29</v>
      </c>
    </row>
    <row r="35" spans="1:10">
      <c r="A35" t="s">
        <v>30</v>
      </c>
      <c r="I35" s="2" t="s">
        <v>4</v>
      </c>
      <c r="J35" s="2">
        <f ca="1">MAX(J28:L28)</f>
        <v>21.2132034355964</v>
      </c>
    </row>
    <row r="36" spans="9:10">
      <c r="I36" s="2" t="s">
        <v>8</v>
      </c>
      <c r="J36" s="2">
        <f ca="1">MAX(J29:L29)</f>
        <v>17.6776695296637</v>
      </c>
    </row>
    <row r="37" spans="9:10">
      <c r="I37" s="2" t="s">
        <v>12</v>
      </c>
      <c r="J37" s="2">
        <f ca="1">MAX(J30:L30)</f>
        <v>16.2221421130763</v>
      </c>
    </row>
    <row r="38" spans="9:10">
      <c r="I38" s="2" t="s">
        <v>15</v>
      </c>
      <c r="J38" s="2">
        <f ca="1">MIN(J31:L31)</f>
        <v>7.53778361444409</v>
      </c>
    </row>
    <row r="41" spans="1:9">
      <c r="A41" s="1" t="s">
        <v>31</v>
      </c>
      <c r="I41" t="s">
        <v>32</v>
      </c>
    </row>
    <row r="42" spans="1:10">
      <c r="A42" t="s">
        <v>33</v>
      </c>
      <c r="I42" s="2" t="s">
        <v>4</v>
      </c>
      <c r="J42" s="2">
        <f ca="1">MIN(J28:L28)</f>
        <v>12.7279220613579</v>
      </c>
    </row>
    <row r="43" spans="9:10">
      <c r="I43" s="2" t="s">
        <v>8</v>
      </c>
      <c r="J43" s="2">
        <f ca="1">MIN(J29:L29)</f>
        <v>10.6066017177982</v>
      </c>
    </row>
    <row r="44" spans="9:10">
      <c r="I44" s="2" t="s">
        <v>12</v>
      </c>
      <c r="J44" s="2">
        <f ca="1">MIN(J30:L30)</f>
        <v>6.4888568452305</v>
      </c>
    </row>
    <row r="45" spans="9:10">
      <c r="I45" s="2" t="s">
        <v>15</v>
      </c>
      <c r="J45" s="2">
        <f ca="1">MAX(J31:L31)</f>
        <v>22.6133508433323</v>
      </c>
    </row>
    <row r="48" spans="1:9">
      <c r="A48" s="1" t="s">
        <v>34</v>
      </c>
      <c r="I48" t="s">
        <v>35</v>
      </c>
    </row>
    <row r="49" spans="1:11">
      <c r="A49" t="s">
        <v>36</v>
      </c>
      <c r="I49" s="2" t="s">
        <v>19</v>
      </c>
      <c r="J49" s="2" t="s">
        <v>20</v>
      </c>
      <c r="K49" s="2" t="s">
        <v>21</v>
      </c>
    </row>
    <row r="50" spans="9:11">
      <c r="I50" s="2">
        <f ca="1">SQRT(POWER(($J$35-J28),2)+POWER(($J$36-J29),2)+POWER(($J$37-J30),2)+POWER(($J$38-J31),2))</f>
        <v>10.6820065136609</v>
      </c>
      <c r="J50" s="2">
        <f ca="1">SQRT(POWER(($J$35-K28),2)+POWER(($J$36-K29),2)+POWER(($J$37-K30),2)+POWER(($J$38-K31),2))</f>
        <v>19.7486599387905</v>
      </c>
      <c r="K50" s="2">
        <f ca="1">SQRT(POWER(($J$35-L28),2)+POWER(($J$36-L29),2)+POWER(($J$37-L30),2)+POWER(($J$38-L31),2))</f>
        <v>3.53553390593275</v>
      </c>
    </row>
    <row r="53" spans="1:9">
      <c r="A53" s="1" t="s">
        <v>37</v>
      </c>
      <c r="I53" t="s">
        <v>38</v>
      </c>
    </row>
    <row r="54" spans="1:11">
      <c r="A54" t="s">
        <v>39</v>
      </c>
      <c r="I54" s="2" t="s">
        <v>19</v>
      </c>
      <c r="J54" s="2" t="s">
        <v>20</v>
      </c>
      <c r="K54" s="2" t="s">
        <v>21</v>
      </c>
    </row>
    <row r="55" spans="9:11">
      <c r="I55" s="2">
        <f ca="1">SQRT(POWER((J28-$J$42),2)+POWER((J29-$J$43),2)+POWER((J30-$J$44),2)+POWER((J31-$J$45),2))</f>
        <v>16.9646409647302</v>
      </c>
      <c r="J55" s="2">
        <f ca="1">SQRT(POWER((K28-$J$42),2)+POWER((K29-$J$43),2)+POWER((K30-$J$44),2)+POWER((K31-$J$45),2))</f>
        <v>4.24264068711924</v>
      </c>
      <c r="K55" s="2">
        <f ca="1">SQRT(POWER((L28-$J$42),2)+POWER((L29-$J$43),2)+POWER((L30-$J$44),2)+POWER((L31-$J$45),2))</f>
        <v>20.1620824663027</v>
      </c>
    </row>
    <row r="58" spans="1:9">
      <c r="A58" s="1" t="s">
        <v>40</v>
      </c>
      <c r="I58" t="s">
        <v>41</v>
      </c>
    </row>
    <row r="59" spans="1:11">
      <c r="A59" t="s">
        <v>42</v>
      </c>
      <c r="I59" s="2" t="s">
        <v>19</v>
      </c>
      <c r="J59" s="2" t="s">
        <v>20</v>
      </c>
      <c r="K59" s="2" t="s">
        <v>21</v>
      </c>
    </row>
    <row r="60" spans="9:11">
      <c r="I60" s="2">
        <f ca="1">I55/(I55+I50)</f>
        <v>0.613623802958023</v>
      </c>
      <c r="J60" s="2">
        <f ca="1" t="shared" ref="I60:K60" si="6">J55/(J55+J50)</f>
        <v>0.176840795473061</v>
      </c>
      <c r="K60" s="2">
        <f ca="1" t="shared" si="6"/>
        <v>0.850806349026941</v>
      </c>
    </row>
    <row r="63" spans="1:1">
      <c r="A63" s="1" t="s">
        <v>43</v>
      </c>
    </row>
    <row r="64" spans="1:1">
      <c r="A64" t="s">
        <v>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Q66"/>
  <sheetViews>
    <sheetView workbookViewId="0">
      <selection activeCell="J23" sqref="J23"/>
    </sheetView>
  </sheetViews>
  <sheetFormatPr defaultColWidth="9.14285714285714" defaultRowHeight="15"/>
  <cols>
    <col min="9" max="9" width="17.7142857142857" customWidth="1"/>
    <col min="10" max="12" width="12.8571428571429"/>
    <col min="13" max="13" width="12.1428571428571" customWidth="1"/>
  </cols>
  <sheetData>
    <row r="4" spans="9:16">
      <c r="I4" t="s">
        <v>45</v>
      </c>
      <c r="M4" t="s">
        <v>1</v>
      </c>
      <c r="P4" t="s">
        <v>2</v>
      </c>
    </row>
    <row r="5" spans="9:17">
      <c r="I5" s="2" t="s">
        <v>46</v>
      </c>
      <c r="J5" s="2" t="s">
        <v>4</v>
      </c>
      <c r="K5" s="2">
        <v>20</v>
      </c>
      <c r="M5" s="2" t="s">
        <v>9</v>
      </c>
      <c r="N5" s="2">
        <v>1</v>
      </c>
      <c r="P5" s="2" t="s">
        <v>47</v>
      </c>
      <c r="Q5" s="2">
        <v>1</v>
      </c>
    </row>
    <row r="6" spans="9:17">
      <c r="I6" s="2" t="s">
        <v>48</v>
      </c>
      <c r="J6" s="2" t="s">
        <v>8</v>
      </c>
      <c r="K6" s="2">
        <v>30</v>
      </c>
      <c r="M6" s="2" t="s">
        <v>10</v>
      </c>
      <c r="N6" s="2">
        <v>2</v>
      </c>
      <c r="P6" s="2" t="s">
        <v>49</v>
      </c>
      <c r="Q6" s="2">
        <v>4</v>
      </c>
    </row>
    <row r="7" spans="9:14">
      <c r="I7" s="2" t="s">
        <v>50</v>
      </c>
      <c r="J7" s="2" t="s">
        <v>12</v>
      </c>
      <c r="K7" s="2">
        <v>30</v>
      </c>
      <c r="M7" s="2" t="s">
        <v>16</v>
      </c>
      <c r="N7" s="2">
        <v>3</v>
      </c>
    </row>
    <row r="8" spans="9:14">
      <c r="I8" s="2" t="s">
        <v>51</v>
      </c>
      <c r="J8" s="2" t="s">
        <v>15</v>
      </c>
      <c r="K8" s="2">
        <v>20</v>
      </c>
      <c r="M8" s="2" t="s">
        <v>17</v>
      </c>
      <c r="N8" s="2">
        <v>4</v>
      </c>
    </row>
    <row r="10" spans="9:9">
      <c r="I10" t="s">
        <v>18</v>
      </c>
    </row>
    <row r="11" spans="9:12">
      <c r="I11" s="2"/>
      <c r="J11" s="2" t="s">
        <v>52</v>
      </c>
      <c r="K11" s="2" t="s">
        <v>53</v>
      </c>
      <c r="L11" s="2" t="s">
        <v>54</v>
      </c>
    </row>
    <row r="12" spans="9:12">
      <c r="I12" s="2" t="s">
        <v>4</v>
      </c>
      <c r="J12" s="2">
        <v>3</v>
      </c>
      <c r="K12" s="2">
        <v>3</v>
      </c>
      <c r="L12" s="2">
        <v>4</v>
      </c>
    </row>
    <row r="13" spans="9:12">
      <c r="I13" s="2" t="s">
        <v>8</v>
      </c>
      <c r="J13" s="2">
        <v>4</v>
      </c>
      <c r="K13" s="2">
        <v>2</v>
      </c>
      <c r="L13" s="2">
        <v>4</v>
      </c>
    </row>
    <row r="14" spans="9:12">
      <c r="I14" s="2" t="s">
        <v>12</v>
      </c>
      <c r="J14" s="2">
        <v>2</v>
      </c>
      <c r="K14" s="2">
        <v>4</v>
      </c>
      <c r="L14" s="2">
        <v>3</v>
      </c>
    </row>
    <row r="15" spans="9:12">
      <c r="I15" s="2" t="s">
        <v>15</v>
      </c>
      <c r="J15" s="2">
        <v>1</v>
      </c>
      <c r="K15" s="2">
        <v>1</v>
      </c>
      <c r="L15" s="2">
        <v>4</v>
      </c>
    </row>
    <row r="18" spans="1:9">
      <c r="A18" s="1" t="s">
        <v>22</v>
      </c>
      <c r="I18" t="s">
        <v>23</v>
      </c>
    </row>
    <row r="19" spans="1:12">
      <c r="A19" t="s">
        <v>24</v>
      </c>
      <c r="I19" s="2"/>
      <c r="J19" s="2" t="s">
        <v>52</v>
      </c>
      <c r="K19" s="2" t="s">
        <v>53</v>
      </c>
      <c r="L19" s="2" t="s">
        <v>54</v>
      </c>
    </row>
    <row r="20" spans="9:12">
      <c r="I20" s="2" t="s">
        <v>4</v>
      </c>
      <c r="J20" s="2">
        <f>J12/(SQRT(POWER($J12,2)+POWER($K12,2)+POWER($L12,2)))</f>
        <v>0.514495755427526</v>
      </c>
      <c r="K20" s="2">
        <f t="shared" ref="K20:K23" si="0">K12/(SQRT(POWER($J12,2)+POWER($K12,2)+POWER($L12,2)))</f>
        <v>0.514495755427526</v>
      </c>
      <c r="L20" s="2">
        <f t="shared" ref="L20:L23" si="1">L12/(SQRT(POWER($J12,2)+POWER($K12,2)+POWER($L12,2)))</f>
        <v>0.685994340570035</v>
      </c>
    </row>
    <row r="21" spans="9:12">
      <c r="I21" s="2" t="s">
        <v>8</v>
      </c>
      <c r="J21" s="2">
        <f t="shared" ref="J20:J23" si="2">J13/(SQRT(POWER($J13,2)+POWER($K13,2)+POWER($L13,2)))</f>
        <v>0.666666666666667</v>
      </c>
      <c r="K21" s="2">
        <f t="shared" si="0"/>
        <v>0.333333333333333</v>
      </c>
      <c r="L21" s="2">
        <f>(L13)/(SQRT(POWER($J13,2)+POWER($K13,2)+POWER($L13,2)))</f>
        <v>0.666666666666667</v>
      </c>
    </row>
    <row r="22" spans="9:12">
      <c r="I22" s="2" t="s">
        <v>12</v>
      </c>
      <c r="J22" s="2">
        <f t="shared" si="2"/>
        <v>0.371390676354104</v>
      </c>
      <c r="K22" s="2">
        <f t="shared" si="0"/>
        <v>0.742781352708207</v>
      </c>
      <c r="L22" s="2">
        <f t="shared" si="1"/>
        <v>0.557086014531156</v>
      </c>
    </row>
    <row r="23" spans="9:12">
      <c r="I23" s="2" t="s">
        <v>15</v>
      </c>
      <c r="J23" s="2">
        <f t="shared" si="2"/>
        <v>0.235702260395516</v>
      </c>
      <c r="K23" s="2">
        <f t="shared" si="0"/>
        <v>0.235702260395516</v>
      </c>
      <c r="L23" s="2">
        <f t="shared" si="1"/>
        <v>0.942809041582063</v>
      </c>
    </row>
    <row r="26" spans="1:9">
      <c r="A26" s="1" t="s">
        <v>25</v>
      </c>
      <c r="I26" t="s">
        <v>26</v>
      </c>
    </row>
    <row r="27" spans="1:12">
      <c r="A27" t="s">
        <v>27</v>
      </c>
      <c r="I27" s="2"/>
      <c r="J27" s="2" t="s">
        <v>52</v>
      </c>
      <c r="K27" s="2" t="s">
        <v>53</v>
      </c>
      <c r="L27" s="2" t="s">
        <v>54</v>
      </c>
    </row>
    <row r="28" spans="9:12">
      <c r="I28" s="2" t="s">
        <v>4</v>
      </c>
      <c r="J28" s="2">
        <f>J20*$K$5</f>
        <v>10.2899151085505</v>
      </c>
      <c r="K28" s="2">
        <f>K20*$K$5</f>
        <v>10.2899151085505</v>
      </c>
      <c r="L28" s="2">
        <f>L20*$K$5</f>
        <v>13.7198868114007</v>
      </c>
    </row>
    <row r="29" spans="9:12">
      <c r="I29" s="2" t="s">
        <v>8</v>
      </c>
      <c r="J29" s="2">
        <f>J21*$K$6</f>
        <v>20</v>
      </c>
      <c r="K29" s="2">
        <f>K21*$K$6</f>
        <v>10</v>
      </c>
      <c r="L29" s="2">
        <f>L21*$K$6</f>
        <v>20</v>
      </c>
    </row>
    <row r="30" spans="9:12">
      <c r="I30" s="2" t="s">
        <v>12</v>
      </c>
      <c r="J30" s="2">
        <f>J22*$K$7</f>
        <v>11.1417202906231</v>
      </c>
      <c r="K30" s="2">
        <f>K22*$K$7</f>
        <v>22.2834405812462</v>
      </c>
      <c r="L30" s="2">
        <f>L22*$K$7</f>
        <v>16.7125804359347</v>
      </c>
    </row>
    <row r="31" spans="9:12">
      <c r="I31" s="2" t="s">
        <v>15</v>
      </c>
      <c r="J31" s="2">
        <f t="shared" ref="J31:L31" si="3">J23*$K$8</f>
        <v>4.71404520791032</v>
      </c>
      <c r="K31" s="2">
        <f t="shared" si="3"/>
        <v>4.71404520791032</v>
      </c>
      <c r="L31" s="2">
        <f t="shared" si="3"/>
        <v>18.8561808316413</v>
      </c>
    </row>
    <row r="34" spans="1:9">
      <c r="A34" s="1" t="s">
        <v>28</v>
      </c>
      <c r="I34" t="s">
        <v>29</v>
      </c>
    </row>
    <row r="35" spans="1:10">
      <c r="A35" t="s">
        <v>30</v>
      </c>
      <c r="I35" s="2" t="s">
        <v>4</v>
      </c>
      <c r="J35" s="2">
        <f>MAX(J28:L28)</f>
        <v>13.7198868114007</v>
      </c>
    </row>
    <row r="36" spans="9:10">
      <c r="I36" s="2" t="s">
        <v>8</v>
      </c>
      <c r="J36" s="2">
        <f>MAX(J29:L29)</f>
        <v>20</v>
      </c>
    </row>
    <row r="37" spans="9:10">
      <c r="I37" s="2" t="s">
        <v>12</v>
      </c>
      <c r="J37" s="2">
        <f>MAX(J30:L30)</f>
        <v>22.2834405812462</v>
      </c>
    </row>
    <row r="38" spans="9:10">
      <c r="I38" s="2" t="s">
        <v>15</v>
      </c>
      <c r="J38" s="2">
        <f>MIN(J31:L31)</f>
        <v>4.71404520791032</v>
      </c>
    </row>
    <row r="41" spans="1:9">
      <c r="A41" s="1" t="s">
        <v>31</v>
      </c>
      <c r="I41" t="s">
        <v>32</v>
      </c>
    </row>
    <row r="42" spans="1:10">
      <c r="A42" t="s">
        <v>33</v>
      </c>
      <c r="I42" s="2" t="s">
        <v>4</v>
      </c>
      <c r="J42" s="2">
        <f>MIN(J28:L28)</f>
        <v>10.2899151085505</v>
      </c>
    </row>
    <row r="43" spans="9:10">
      <c r="I43" s="2" t="s">
        <v>8</v>
      </c>
      <c r="J43" s="2">
        <f>MIN(J29:L29)</f>
        <v>10</v>
      </c>
    </row>
    <row r="44" spans="9:10">
      <c r="I44" s="2" t="s">
        <v>12</v>
      </c>
      <c r="J44" s="2">
        <f>MIN(J30:L30)</f>
        <v>11.1417202906231</v>
      </c>
    </row>
    <row r="45" spans="9:10">
      <c r="I45" s="2" t="s">
        <v>15</v>
      </c>
      <c r="J45" s="2">
        <f>MAX(J31:L31)</f>
        <v>18.8561808316413</v>
      </c>
    </row>
    <row r="48" spans="1:9">
      <c r="A48" s="1" t="s">
        <v>34</v>
      </c>
      <c r="I48" t="s">
        <v>35</v>
      </c>
    </row>
    <row r="49" spans="1:11">
      <c r="A49" t="s">
        <v>36</v>
      </c>
      <c r="I49" s="2" t="s">
        <v>52</v>
      </c>
      <c r="J49" s="2" t="s">
        <v>53</v>
      </c>
      <c r="K49" s="2" t="s">
        <v>54</v>
      </c>
    </row>
    <row r="50" spans="9:11">
      <c r="I50" s="2">
        <f>SQRT(POWER(($J$35-J28),2)+POWER(($J$36-J29),2)+POWER(($J$37-J30),2)+POWER(($J$38-J31),2))</f>
        <v>11.6577286345512</v>
      </c>
      <c r="J50" s="2">
        <f>SQRT(POWER(($J$35-K28),2)+POWER(($J$36-K29),2)+POWER(($J$37-K30),2)+POWER(($J$38-K31),2))</f>
        <v>10.5718827974185</v>
      </c>
      <c r="K50" s="2">
        <f>SQRT(POWER(($J$35-L28),2)+POWER(($J$36-L29),2)+POWER(($J$37-L30),2)+POWER(($J$38-L31),2))</f>
        <v>15.1998185107132</v>
      </c>
    </row>
    <row r="53" spans="1:9">
      <c r="A53" s="1" t="s">
        <v>37</v>
      </c>
      <c r="I53" t="s">
        <v>38</v>
      </c>
    </row>
    <row r="54" spans="1:11">
      <c r="A54" t="s">
        <v>39</v>
      </c>
      <c r="I54" s="2" t="s">
        <v>52</v>
      </c>
      <c r="J54" s="2" t="s">
        <v>53</v>
      </c>
      <c r="K54" s="2" t="s">
        <v>54</v>
      </c>
    </row>
    <row r="55" spans="9:11">
      <c r="I55" s="2">
        <f>SQRT(POWER((J28-$J$42),2)+POWER((J29-$J$43),2)+POWER((J30-$J$44),2)+POWER((J31-$J$45),2))</f>
        <v>17.3205080756888</v>
      </c>
      <c r="J55" s="2">
        <f>SQRT(POWER((K28-$J$42),2)+POWER((K29-$J$43),2)+POWER((K30-$J$44),2)+POWER((K31-$J$45),2))</f>
        <v>18.0038310099402</v>
      </c>
      <c r="K55" s="2">
        <f>SQRT(POWER((L28-$J$42),2)+POWER((L29-$J$43),2)+POWER((L30-$J$44),2)+POWER((L31-$J$45),2))</f>
        <v>11.9498614486099</v>
      </c>
    </row>
    <row r="58" spans="1:9">
      <c r="A58" s="1" t="s">
        <v>40</v>
      </c>
      <c r="I58" t="s">
        <v>41</v>
      </c>
    </row>
    <row r="59" spans="1:11">
      <c r="A59" t="s">
        <v>42</v>
      </c>
      <c r="I59" s="2" t="s">
        <v>52</v>
      </c>
      <c r="J59" s="2" t="s">
        <v>53</v>
      </c>
      <c r="K59" s="2" t="s">
        <v>54</v>
      </c>
    </row>
    <row r="60" spans="9:11">
      <c r="I60" s="2">
        <f>I55/(I55+I50)</f>
        <v>0.597707453661881</v>
      </c>
      <c r="J60" s="2">
        <f t="shared" ref="I60:K60" si="4">J55/(J55+J50)</f>
        <v>0.630039589957816</v>
      </c>
      <c r="K60" s="2">
        <f t="shared" si="4"/>
        <v>0.440147414868748</v>
      </c>
    </row>
    <row r="63" spans="1:1">
      <c r="A63" s="1" t="s">
        <v>43</v>
      </c>
    </row>
    <row r="64" spans="1:1">
      <c r="A64" t="s">
        <v>55</v>
      </c>
    </row>
    <row r="65" spans="1:1">
      <c r="A65" t="s">
        <v>56</v>
      </c>
    </row>
    <row r="66" spans="1:1">
      <c r="A66" t="s">
        <v>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T120"/>
  <sheetViews>
    <sheetView tabSelected="1" topLeftCell="G49" workbookViewId="0">
      <selection activeCell="H71" sqref="H71"/>
    </sheetView>
  </sheetViews>
  <sheetFormatPr defaultColWidth="9.14285714285714" defaultRowHeight="15"/>
  <cols>
    <col min="9" max="9" width="21.2857142857143" customWidth="1"/>
    <col min="10" max="18" width="12.8571428571429"/>
    <col min="19" max="19" width="13.1428571428571" customWidth="1"/>
    <col min="20" max="20" width="12.8571428571429"/>
  </cols>
  <sheetData>
    <row r="4" spans="9:13">
      <c r="I4" t="s">
        <v>58</v>
      </c>
      <c r="M4" t="s">
        <v>59</v>
      </c>
    </row>
    <row r="5" spans="9:17">
      <c r="I5" s="2" t="s">
        <v>60</v>
      </c>
      <c r="J5" s="2" t="s">
        <v>4</v>
      </c>
      <c r="K5" s="2">
        <v>4</v>
      </c>
      <c r="M5" s="2" t="s">
        <v>5</v>
      </c>
      <c r="N5" s="2">
        <v>1</v>
      </c>
      <c r="P5" s="2"/>
      <c r="Q5" s="2"/>
    </row>
    <row r="6" spans="9:17">
      <c r="I6" s="2" t="s">
        <v>61</v>
      </c>
      <c r="J6" s="2" t="s">
        <v>8</v>
      </c>
      <c r="K6" s="2">
        <v>3</v>
      </c>
      <c r="M6" s="2" t="s">
        <v>9</v>
      </c>
      <c r="N6" s="2">
        <v>2</v>
      </c>
      <c r="P6" s="2"/>
      <c r="Q6" s="2"/>
    </row>
    <row r="7" spans="9:17">
      <c r="I7" s="2" t="s">
        <v>62</v>
      </c>
      <c r="J7" s="2" t="s">
        <v>12</v>
      </c>
      <c r="K7" s="2">
        <v>5</v>
      </c>
      <c r="M7" s="2" t="s">
        <v>10</v>
      </c>
      <c r="N7" s="2">
        <v>3</v>
      </c>
      <c r="P7" s="2"/>
      <c r="Q7" s="2"/>
    </row>
    <row r="8" spans="9:14">
      <c r="I8" s="2" t="s">
        <v>63</v>
      </c>
      <c r="J8" s="2" t="s">
        <v>15</v>
      </c>
      <c r="K8" s="2">
        <v>3</v>
      </c>
      <c r="M8" s="2" t="s">
        <v>16</v>
      </c>
      <c r="N8" s="2">
        <v>4</v>
      </c>
    </row>
    <row r="9" spans="9:14">
      <c r="I9" s="2" t="s">
        <v>64</v>
      </c>
      <c r="J9" s="2" t="s">
        <v>65</v>
      </c>
      <c r="K9" s="2">
        <v>2</v>
      </c>
      <c r="M9" s="2" t="s">
        <v>17</v>
      </c>
      <c r="N9" s="2">
        <v>5</v>
      </c>
    </row>
    <row r="10" spans="9:11">
      <c r="I10" s="2" t="s">
        <v>66</v>
      </c>
      <c r="J10" s="2" t="s">
        <v>67</v>
      </c>
      <c r="K10" s="2">
        <v>1</v>
      </c>
    </row>
    <row r="13" spans="9:19">
      <c r="I13" s="2"/>
      <c r="J13" s="3" t="s">
        <v>68</v>
      </c>
      <c r="K13" s="3" t="s">
        <v>69</v>
      </c>
      <c r="L13" s="3" t="s">
        <v>70</v>
      </c>
      <c r="M13" s="3" t="s">
        <v>71</v>
      </c>
      <c r="N13" s="3" t="s">
        <v>72</v>
      </c>
      <c r="O13" s="3" t="s">
        <v>73</v>
      </c>
      <c r="P13" s="3" t="s">
        <v>74</v>
      </c>
      <c r="Q13" s="3" t="s">
        <v>75</v>
      </c>
      <c r="R13" s="3" t="s">
        <v>76</v>
      </c>
      <c r="S13" s="3" t="s">
        <v>77</v>
      </c>
    </row>
    <row r="14" spans="9:19">
      <c r="I14" s="2" t="s">
        <v>4</v>
      </c>
      <c r="J14" s="2">
        <v>3</v>
      </c>
      <c r="K14" s="2">
        <v>5</v>
      </c>
      <c r="L14" s="2">
        <v>4</v>
      </c>
      <c r="M14" s="2">
        <v>2</v>
      </c>
      <c r="N14" s="2">
        <v>3</v>
      </c>
      <c r="O14" s="2">
        <v>2</v>
      </c>
      <c r="P14" s="2">
        <v>5</v>
      </c>
      <c r="Q14" s="2">
        <v>5</v>
      </c>
      <c r="R14" s="2">
        <v>2</v>
      </c>
      <c r="S14" s="2">
        <f t="shared" ref="S14:S19" si="0">SUM(POWER(J14,2),POWER(K14,2),POWER(L14,2),POWER(M14,2),POWER(N14,2),POWER(O14,2),POWER(P14,2),POWER(Q14,2),POWER(R14,2))</f>
        <v>121</v>
      </c>
    </row>
    <row r="15" spans="9:19">
      <c r="I15" s="2" t="s">
        <v>8</v>
      </c>
      <c r="J15" s="2">
        <v>2</v>
      </c>
      <c r="K15" s="2">
        <v>3</v>
      </c>
      <c r="L15" s="2">
        <v>5</v>
      </c>
      <c r="M15" s="2">
        <v>2</v>
      </c>
      <c r="N15" s="2">
        <v>2</v>
      </c>
      <c r="O15" s="2">
        <v>4</v>
      </c>
      <c r="P15" s="2">
        <v>2</v>
      </c>
      <c r="Q15" s="2">
        <v>4</v>
      </c>
      <c r="R15" s="2">
        <v>5</v>
      </c>
      <c r="S15" s="2">
        <f t="shared" si="0"/>
        <v>107</v>
      </c>
    </row>
    <row r="16" spans="9:19">
      <c r="I16" s="2" t="s">
        <v>12</v>
      </c>
      <c r="J16" s="2">
        <v>5</v>
      </c>
      <c r="K16" s="2">
        <v>4</v>
      </c>
      <c r="L16" s="2">
        <v>3</v>
      </c>
      <c r="M16" s="2">
        <v>5</v>
      </c>
      <c r="N16" s="2">
        <v>2</v>
      </c>
      <c r="O16" s="2">
        <v>5</v>
      </c>
      <c r="P16" s="2">
        <v>4</v>
      </c>
      <c r="Q16" s="2">
        <v>1</v>
      </c>
      <c r="R16" s="2">
        <v>2</v>
      </c>
      <c r="S16" s="2">
        <f t="shared" si="0"/>
        <v>125</v>
      </c>
    </row>
    <row r="17" spans="9:19">
      <c r="I17" s="2" t="s">
        <v>15</v>
      </c>
      <c r="J17" s="2">
        <v>5</v>
      </c>
      <c r="K17" s="2">
        <v>5</v>
      </c>
      <c r="L17" s="2">
        <v>1</v>
      </c>
      <c r="M17" s="2">
        <v>4</v>
      </c>
      <c r="N17" s="2">
        <v>3</v>
      </c>
      <c r="O17" s="2">
        <v>4</v>
      </c>
      <c r="P17" s="2">
        <v>1</v>
      </c>
      <c r="Q17" s="2">
        <v>2</v>
      </c>
      <c r="R17" s="2">
        <v>3</v>
      </c>
      <c r="S17" s="2">
        <f t="shared" si="0"/>
        <v>106</v>
      </c>
    </row>
    <row r="18" spans="1:19">
      <c r="A18" s="1" t="s">
        <v>22</v>
      </c>
      <c r="I18" s="2" t="s">
        <v>65</v>
      </c>
      <c r="J18" s="2">
        <v>2</v>
      </c>
      <c r="K18" s="2">
        <v>2</v>
      </c>
      <c r="L18" s="2">
        <v>2</v>
      </c>
      <c r="M18" s="2">
        <v>5</v>
      </c>
      <c r="N18" s="2">
        <v>1</v>
      </c>
      <c r="O18" s="2">
        <v>1</v>
      </c>
      <c r="P18" s="2">
        <v>5</v>
      </c>
      <c r="Q18" s="2">
        <v>4</v>
      </c>
      <c r="R18" s="2">
        <v>4</v>
      </c>
      <c r="S18" s="2">
        <f t="shared" si="0"/>
        <v>96</v>
      </c>
    </row>
    <row r="19" spans="1:19">
      <c r="A19" t="s">
        <v>24</v>
      </c>
      <c r="I19" s="2" t="s">
        <v>67</v>
      </c>
      <c r="J19" s="2">
        <v>1</v>
      </c>
      <c r="K19" s="2">
        <v>2</v>
      </c>
      <c r="L19" s="2">
        <v>4</v>
      </c>
      <c r="M19" s="2">
        <v>1</v>
      </c>
      <c r="N19" s="2">
        <v>2</v>
      </c>
      <c r="O19" s="2">
        <v>1</v>
      </c>
      <c r="P19" s="2">
        <v>2</v>
      </c>
      <c r="Q19" s="2">
        <v>2</v>
      </c>
      <c r="R19" s="2">
        <v>4</v>
      </c>
      <c r="S19" s="2">
        <f t="shared" si="0"/>
        <v>51</v>
      </c>
    </row>
    <row r="20" spans="9:9">
      <c r="I20" t="s">
        <v>78</v>
      </c>
    </row>
    <row r="21" spans="9:18">
      <c r="I21" s="2"/>
      <c r="J21" s="3" t="s">
        <v>68</v>
      </c>
      <c r="K21" s="3" t="s">
        <v>69</v>
      </c>
      <c r="L21" s="3" t="s">
        <v>70</v>
      </c>
      <c r="M21" s="3" t="s">
        <v>71</v>
      </c>
      <c r="N21" s="3" t="s">
        <v>72</v>
      </c>
      <c r="O21" s="3" t="s">
        <v>73</v>
      </c>
      <c r="P21" s="3" t="s">
        <v>74</v>
      </c>
      <c r="Q21" s="3" t="s">
        <v>75</v>
      </c>
      <c r="R21" s="3" t="s">
        <v>76</v>
      </c>
    </row>
    <row r="22" spans="9:18">
      <c r="I22" s="2" t="s">
        <v>4</v>
      </c>
      <c r="J22" s="2">
        <f t="shared" ref="J22:J27" si="1">J14/SQRT($S14)</f>
        <v>0.272727272727273</v>
      </c>
      <c r="K22" s="2">
        <f t="shared" ref="K22:K27" si="2">K14/SQRT($S14)</f>
        <v>0.454545454545455</v>
      </c>
      <c r="L22" s="2">
        <f t="shared" ref="J22:R22" si="3">L14/SQRT($S14)</f>
        <v>0.363636363636364</v>
      </c>
      <c r="M22" s="2">
        <f t="shared" si="3"/>
        <v>0.181818181818182</v>
      </c>
      <c r="N22" s="2">
        <f t="shared" si="3"/>
        <v>0.272727272727273</v>
      </c>
      <c r="O22" s="2">
        <f t="shared" si="3"/>
        <v>0.181818181818182</v>
      </c>
      <c r="P22" s="2">
        <f t="shared" si="3"/>
        <v>0.454545454545455</v>
      </c>
      <c r="Q22" s="2">
        <f t="shared" si="3"/>
        <v>0.454545454545455</v>
      </c>
      <c r="R22" s="2">
        <f t="shared" si="3"/>
        <v>0.181818181818182</v>
      </c>
    </row>
    <row r="23" spans="9:18">
      <c r="I23" s="2" t="s">
        <v>8</v>
      </c>
      <c r="J23" s="2">
        <f t="shared" si="1"/>
        <v>0.193347297809133</v>
      </c>
      <c r="K23" s="2">
        <f t="shared" si="2"/>
        <v>0.290020946713699</v>
      </c>
      <c r="L23" s="2">
        <f t="shared" ref="J23:R23" si="4">L15/SQRT($S15)</f>
        <v>0.483368244522832</v>
      </c>
      <c r="M23" s="2">
        <f t="shared" si="4"/>
        <v>0.193347297809133</v>
      </c>
      <c r="N23" s="2">
        <f t="shared" si="4"/>
        <v>0.193347297809133</v>
      </c>
      <c r="O23" s="2">
        <f t="shared" si="4"/>
        <v>0.386694595618265</v>
      </c>
      <c r="P23" s="2">
        <f t="shared" si="4"/>
        <v>0.193347297809133</v>
      </c>
      <c r="Q23" s="2">
        <f t="shared" si="4"/>
        <v>0.386694595618265</v>
      </c>
      <c r="R23" s="2">
        <f t="shared" si="4"/>
        <v>0.483368244522832</v>
      </c>
    </row>
    <row r="24" spans="9:18">
      <c r="I24" s="2" t="s">
        <v>12</v>
      </c>
      <c r="J24" s="2">
        <f t="shared" si="1"/>
        <v>0.447213595499958</v>
      </c>
      <c r="K24" s="2">
        <f t="shared" si="2"/>
        <v>0.357770876399966</v>
      </c>
      <c r="L24" s="2">
        <f t="shared" ref="J24:R24" si="5">L16/SQRT($S16)</f>
        <v>0.268328157299975</v>
      </c>
      <c r="M24" s="2">
        <f t="shared" si="5"/>
        <v>0.447213595499958</v>
      </c>
      <c r="N24" s="2">
        <f t="shared" si="5"/>
        <v>0.178885438199983</v>
      </c>
      <c r="O24" s="2">
        <f t="shared" si="5"/>
        <v>0.447213595499958</v>
      </c>
      <c r="P24" s="2">
        <f t="shared" si="5"/>
        <v>0.357770876399966</v>
      </c>
      <c r="Q24" s="2">
        <f t="shared" si="5"/>
        <v>0.0894427190999916</v>
      </c>
      <c r="R24" s="2">
        <f t="shared" si="5"/>
        <v>0.178885438199983</v>
      </c>
    </row>
    <row r="25" spans="9:18">
      <c r="I25" s="2" t="s">
        <v>15</v>
      </c>
      <c r="J25" s="2">
        <f t="shared" si="1"/>
        <v>0.485642931178632</v>
      </c>
      <c r="K25" s="2">
        <f t="shared" si="2"/>
        <v>0.485642931178632</v>
      </c>
      <c r="L25" s="2">
        <f t="shared" ref="J25:R25" si="6">L17/SQRT($S17)</f>
        <v>0.0971285862357264</v>
      </c>
      <c r="M25" s="2">
        <f t="shared" si="6"/>
        <v>0.388514344942906</v>
      </c>
      <c r="N25" s="2">
        <f t="shared" si="6"/>
        <v>0.291385758707179</v>
      </c>
      <c r="O25" s="2">
        <f t="shared" si="6"/>
        <v>0.388514344942906</v>
      </c>
      <c r="P25" s="2">
        <f t="shared" si="6"/>
        <v>0.0971285862357264</v>
      </c>
      <c r="Q25" s="2">
        <f t="shared" si="6"/>
        <v>0.194257172471453</v>
      </c>
      <c r="R25" s="2">
        <f t="shared" si="6"/>
        <v>0.291385758707179</v>
      </c>
    </row>
    <row r="26" spans="1:18">
      <c r="A26" s="1" t="s">
        <v>25</v>
      </c>
      <c r="I26" s="2" t="s">
        <v>65</v>
      </c>
      <c r="J26" s="2">
        <f t="shared" si="1"/>
        <v>0.204124145231932</v>
      </c>
      <c r="K26" s="2">
        <f t="shared" si="2"/>
        <v>0.204124145231932</v>
      </c>
      <c r="L26" s="2">
        <f t="shared" ref="J26:R26" si="7">L18/SQRT($S18)</f>
        <v>0.204124145231932</v>
      </c>
      <c r="M26" s="2">
        <f t="shared" si="7"/>
        <v>0.510310363079829</v>
      </c>
      <c r="N26" s="2">
        <f t="shared" si="7"/>
        <v>0.102062072615966</v>
      </c>
      <c r="O26" s="2">
        <f t="shared" si="7"/>
        <v>0.102062072615966</v>
      </c>
      <c r="P26" s="2">
        <f t="shared" si="7"/>
        <v>0.510310363079829</v>
      </c>
      <c r="Q26" s="2">
        <f t="shared" si="7"/>
        <v>0.408248290463863</v>
      </c>
      <c r="R26" s="2">
        <f t="shared" si="7"/>
        <v>0.408248290463863</v>
      </c>
    </row>
    <row r="27" spans="1:18">
      <c r="A27" t="s">
        <v>27</v>
      </c>
      <c r="I27" s="2" t="s">
        <v>67</v>
      </c>
      <c r="J27" s="2">
        <f t="shared" si="1"/>
        <v>0.140028008402801</v>
      </c>
      <c r="K27" s="2">
        <f t="shared" si="2"/>
        <v>0.280056016805602</v>
      </c>
      <c r="L27" s="2">
        <f t="shared" ref="J27:R27" si="8">L19/SQRT($S19)</f>
        <v>0.560112033611204</v>
      </c>
      <c r="M27" s="2">
        <f t="shared" si="8"/>
        <v>0.140028008402801</v>
      </c>
      <c r="N27" s="2">
        <f t="shared" si="8"/>
        <v>0.280056016805602</v>
      </c>
      <c r="O27" s="2">
        <f t="shared" si="8"/>
        <v>0.140028008402801</v>
      </c>
      <c r="P27" s="2">
        <f t="shared" si="8"/>
        <v>0.280056016805602</v>
      </c>
      <c r="Q27" s="2">
        <f t="shared" si="8"/>
        <v>0.280056016805602</v>
      </c>
      <c r="R27" s="2">
        <f t="shared" si="8"/>
        <v>0.560112033611204</v>
      </c>
    </row>
    <row r="29" spans="9:9">
      <c r="I29" t="s">
        <v>79</v>
      </c>
    </row>
    <row r="30" spans="9:18">
      <c r="I30" s="2"/>
      <c r="J30" s="3" t="s">
        <v>68</v>
      </c>
      <c r="K30" s="3" t="s">
        <v>69</v>
      </c>
      <c r="L30" s="3" t="s">
        <v>70</v>
      </c>
      <c r="M30" s="3" t="s">
        <v>71</v>
      </c>
      <c r="N30" s="3" t="s">
        <v>72</v>
      </c>
      <c r="O30" s="3" t="s">
        <v>73</v>
      </c>
      <c r="P30" s="3" t="s">
        <v>74</v>
      </c>
      <c r="Q30" s="3" t="s">
        <v>75</v>
      </c>
      <c r="R30" s="3" t="s">
        <v>76</v>
      </c>
    </row>
    <row r="31" spans="9:18">
      <c r="I31" s="2" t="s">
        <v>4</v>
      </c>
      <c r="J31" s="2">
        <f>J22*$K5</f>
        <v>1.09090909090909</v>
      </c>
      <c r="K31" s="2">
        <f t="shared" ref="J31:R31" si="9">K22*$K5</f>
        <v>1.81818181818182</v>
      </c>
      <c r="L31" s="2">
        <f t="shared" si="9"/>
        <v>1.45454545454545</v>
      </c>
      <c r="M31" s="2">
        <f t="shared" si="9"/>
        <v>0.727272727272727</v>
      </c>
      <c r="N31" s="2">
        <f t="shared" si="9"/>
        <v>1.09090909090909</v>
      </c>
      <c r="O31" s="2">
        <f t="shared" si="9"/>
        <v>0.727272727272727</v>
      </c>
      <c r="P31" s="2">
        <f t="shared" si="9"/>
        <v>1.81818181818182</v>
      </c>
      <c r="Q31" s="2">
        <f t="shared" si="9"/>
        <v>1.81818181818182</v>
      </c>
      <c r="R31" s="2">
        <f t="shared" si="9"/>
        <v>0.727272727272727</v>
      </c>
    </row>
    <row r="32" spans="9:18">
      <c r="I32" s="2" t="s">
        <v>8</v>
      </c>
      <c r="J32" s="2">
        <f>J23*$K6</f>
        <v>0.580041893427398</v>
      </c>
      <c r="K32" s="2">
        <f t="shared" ref="J32:R32" si="10">K23*$K6</f>
        <v>0.870062840141097</v>
      </c>
      <c r="L32" s="2">
        <f t="shared" si="10"/>
        <v>1.4501047335685</v>
      </c>
      <c r="M32" s="2">
        <f t="shared" si="10"/>
        <v>0.580041893427398</v>
      </c>
      <c r="N32" s="2">
        <f t="shared" si="10"/>
        <v>0.580041893427398</v>
      </c>
      <c r="O32" s="2">
        <f t="shared" si="10"/>
        <v>1.1600837868548</v>
      </c>
      <c r="P32" s="2">
        <f t="shared" si="10"/>
        <v>0.580041893427398</v>
      </c>
      <c r="Q32" s="2">
        <f t="shared" si="10"/>
        <v>1.1600837868548</v>
      </c>
      <c r="R32" s="2">
        <f t="shared" si="10"/>
        <v>1.4501047335685</v>
      </c>
    </row>
    <row r="33" spans="9:18">
      <c r="I33" s="2" t="s">
        <v>12</v>
      </c>
      <c r="J33" s="2">
        <f t="shared" ref="J33:R33" si="11">J24*$K7</f>
        <v>2.23606797749979</v>
      </c>
      <c r="K33" s="2">
        <f t="shared" si="11"/>
        <v>1.78885438199983</v>
      </c>
      <c r="L33" s="2">
        <f t="shared" si="11"/>
        <v>1.34164078649987</v>
      </c>
      <c r="M33" s="2">
        <f t="shared" si="11"/>
        <v>2.23606797749979</v>
      </c>
      <c r="N33" s="2">
        <f t="shared" si="11"/>
        <v>0.894427190999916</v>
      </c>
      <c r="O33" s="2">
        <f t="shared" si="11"/>
        <v>2.23606797749979</v>
      </c>
      <c r="P33" s="2">
        <f t="shared" si="11"/>
        <v>1.78885438199983</v>
      </c>
      <c r="Q33" s="2">
        <f t="shared" si="11"/>
        <v>0.447213595499958</v>
      </c>
      <c r="R33" s="2">
        <f t="shared" si="11"/>
        <v>0.894427190999916</v>
      </c>
    </row>
    <row r="34" spans="1:18">
      <c r="A34" s="1" t="s">
        <v>28</v>
      </c>
      <c r="I34" s="2" t="s">
        <v>15</v>
      </c>
      <c r="J34" s="2">
        <f t="shared" ref="J34:R34" si="12">J25*$K8</f>
        <v>1.4569287935359</v>
      </c>
      <c r="K34" s="2">
        <f t="shared" si="12"/>
        <v>1.4569287935359</v>
      </c>
      <c r="L34" s="2">
        <f t="shared" si="12"/>
        <v>0.291385758707179</v>
      </c>
      <c r="M34" s="2">
        <f t="shared" si="12"/>
        <v>1.16554303482872</v>
      </c>
      <c r="N34" s="2">
        <f t="shared" si="12"/>
        <v>0.874157276121538</v>
      </c>
      <c r="O34" s="2">
        <f t="shared" si="12"/>
        <v>1.16554303482872</v>
      </c>
      <c r="P34" s="2">
        <f t="shared" si="12"/>
        <v>0.291385758707179</v>
      </c>
      <c r="Q34" s="2">
        <f t="shared" si="12"/>
        <v>0.582771517414359</v>
      </c>
      <c r="R34" s="2">
        <f t="shared" si="12"/>
        <v>0.874157276121538</v>
      </c>
    </row>
    <row r="35" spans="1:18">
      <c r="A35" t="s">
        <v>30</v>
      </c>
      <c r="I35" s="2" t="s">
        <v>65</v>
      </c>
      <c r="J35" s="2">
        <f t="shared" ref="J35:R35" si="13">J26*$K9</f>
        <v>0.408248290463863</v>
      </c>
      <c r="K35" s="2">
        <f t="shared" si="13"/>
        <v>0.408248290463863</v>
      </c>
      <c r="L35" s="2">
        <f t="shared" si="13"/>
        <v>0.408248290463863</v>
      </c>
      <c r="M35" s="2">
        <f t="shared" si="13"/>
        <v>1.02062072615966</v>
      </c>
      <c r="N35" s="2">
        <f t="shared" si="13"/>
        <v>0.204124145231932</v>
      </c>
      <c r="O35" s="2">
        <f t="shared" si="13"/>
        <v>0.204124145231932</v>
      </c>
      <c r="P35" s="2">
        <f t="shared" si="13"/>
        <v>1.02062072615966</v>
      </c>
      <c r="Q35" s="2">
        <f t="shared" si="13"/>
        <v>0.816496580927726</v>
      </c>
      <c r="R35" s="2">
        <f t="shared" si="13"/>
        <v>0.816496580927726</v>
      </c>
    </row>
    <row r="36" spans="9:18">
      <c r="I36" s="2" t="s">
        <v>67</v>
      </c>
      <c r="J36" s="2">
        <f t="shared" ref="J36:R36" si="14">J27*$K10</f>
        <v>0.140028008402801</v>
      </c>
      <c r="K36" s="2">
        <f t="shared" si="14"/>
        <v>0.280056016805602</v>
      </c>
      <c r="L36" s="2">
        <f t="shared" si="14"/>
        <v>0.560112033611204</v>
      </c>
      <c r="M36" s="2">
        <f t="shared" si="14"/>
        <v>0.140028008402801</v>
      </c>
      <c r="N36" s="2">
        <f t="shared" si="14"/>
        <v>0.280056016805602</v>
      </c>
      <c r="O36" s="2">
        <f t="shared" si="14"/>
        <v>0.140028008402801</v>
      </c>
      <c r="P36" s="2">
        <f t="shared" si="14"/>
        <v>0.280056016805602</v>
      </c>
      <c r="Q36" s="2">
        <f t="shared" si="14"/>
        <v>0.280056016805602</v>
      </c>
      <c r="R36" s="2">
        <f t="shared" si="14"/>
        <v>0.560112033611204</v>
      </c>
    </row>
    <row r="39" spans="9:12">
      <c r="I39" t="s">
        <v>29</v>
      </c>
      <c r="L39" t="s">
        <v>80</v>
      </c>
    </row>
    <row r="40" spans="9:10">
      <c r="I40" s="2"/>
      <c r="J40" s="3"/>
    </row>
    <row r="41" spans="1:20">
      <c r="A41" s="1" t="s">
        <v>31</v>
      </c>
      <c r="I41" s="2" t="s">
        <v>4</v>
      </c>
      <c r="J41" s="2">
        <f t="shared" ref="J41:J46" si="15">MAX(J31:R31)</f>
        <v>1.81818181818182</v>
      </c>
      <c r="L41">
        <f t="shared" ref="L41:L46" si="16">POWER($J41-J31,2)</f>
        <v>0.528925619834711</v>
      </c>
      <c r="M41">
        <f t="shared" ref="M41:M46" si="17">POWER($J41-K31,2)</f>
        <v>0</v>
      </c>
      <c r="N41">
        <f t="shared" ref="N41:N46" si="18">POWER($J41-L31,2)</f>
        <v>0.132231404958678</v>
      </c>
      <c r="O41">
        <f t="shared" ref="O41:O46" si="19">POWER($J41-M31,2)</f>
        <v>1.1900826446281</v>
      </c>
      <c r="P41">
        <f t="shared" ref="P41:P46" si="20">POWER($J41-N31,2)</f>
        <v>0.528925619834711</v>
      </c>
      <c r="Q41">
        <f t="shared" ref="Q41:Q46" si="21">POWER($J41-O31,2)</f>
        <v>1.1900826446281</v>
      </c>
      <c r="R41">
        <f t="shared" ref="R41:R46" si="22">POWER($J41-P31,2)</f>
        <v>0</v>
      </c>
      <c r="S41">
        <f t="shared" ref="S41:S46" si="23">POWER($J41-Q31,2)</f>
        <v>0</v>
      </c>
      <c r="T41">
        <f t="shared" ref="T41:T46" si="24">POWER($J41-R31,2)</f>
        <v>1.1900826446281</v>
      </c>
    </row>
    <row r="42" spans="1:20">
      <c r="A42" t="s">
        <v>33</v>
      </c>
      <c r="I42" s="2" t="s">
        <v>8</v>
      </c>
      <c r="J42" s="2">
        <f t="shared" si="15"/>
        <v>1.4501047335685</v>
      </c>
      <c r="L42">
        <f t="shared" si="16"/>
        <v>0.757009345794392</v>
      </c>
      <c r="M42">
        <f t="shared" si="17"/>
        <v>0.336448598130841</v>
      </c>
      <c r="N42">
        <f t="shared" si="18"/>
        <v>0</v>
      </c>
      <c r="O42">
        <f t="shared" si="19"/>
        <v>0.757009345794392</v>
      </c>
      <c r="P42">
        <f t="shared" si="20"/>
        <v>0.757009345794392</v>
      </c>
      <c r="Q42">
        <f t="shared" si="21"/>
        <v>0.0841121495327103</v>
      </c>
      <c r="R42">
        <f t="shared" si="22"/>
        <v>0.757009345794392</v>
      </c>
      <c r="S42">
        <f t="shared" si="23"/>
        <v>0.0841121495327103</v>
      </c>
      <c r="T42">
        <f t="shared" si="24"/>
        <v>0</v>
      </c>
    </row>
    <row r="43" spans="9:20">
      <c r="I43" s="2" t="s">
        <v>12</v>
      </c>
      <c r="J43" s="2">
        <f t="shared" si="15"/>
        <v>2.23606797749979</v>
      </c>
      <c r="L43">
        <f t="shared" si="16"/>
        <v>0</v>
      </c>
      <c r="M43">
        <f t="shared" si="17"/>
        <v>0.2</v>
      </c>
      <c r="N43">
        <f t="shared" si="18"/>
        <v>0.800000000000001</v>
      </c>
      <c r="O43">
        <f t="shared" si="19"/>
        <v>0</v>
      </c>
      <c r="P43">
        <f t="shared" si="20"/>
        <v>1.8</v>
      </c>
      <c r="Q43">
        <f t="shared" si="21"/>
        <v>0</v>
      </c>
      <c r="R43">
        <f t="shared" si="22"/>
        <v>0.2</v>
      </c>
      <c r="S43">
        <f t="shared" si="23"/>
        <v>3.2</v>
      </c>
      <c r="T43">
        <f t="shared" si="24"/>
        <v>1.8</v>
      </c>
    </row>
    <row r="44" spans="9:20">
      <c r="I44" s="2" t="s">
        <v>15</v>
      </c>
      <c r="J44" s="2">
        <f t="shared" si="15"/>
        <v>1.4569287935359</v>
      </c>
      <c r="L44">
        <f t="shared" si="16"/>
        <v>0</v>
      </c>
      <c r="M44">
        <f t="shared" si="17"/>
        <v>0</v>
      </c>
      <c r="N44">
        <f t="shared" si="18"/>
        <v>1.35849056603774</v>
      </c>
      <c r="O44">
        <f t="shared" si="19"/>
        <v>0.0849056603773584</v>
      </c>
      <c r="P44">
        <f t="shared" si="20"/>
        <v>0.339622641509434</v>
      </c>
      <c r="Q44">
        <f t="shared" si="21"/>
        <v>0.0849056603773584</v>
      </c>
      <c r="R44">
        <f t="shared" si="22"/>
        <v>1.35849056603774</v>
      </c>
      <c r="S44">
        <f t="shared" si="23"/>
        <v>0.764150943396226</v>
      </c>
      <c r="T44">
        <f t="shared" si="24"/>
        <v>0.339622641509434</v>
      </c>
    </row>
    <row r="45" spans="9:20">
      <c r="I45" s="2" t="s">
        <v>65</v>
      </c>
      <c r="J45" s="2">
        <f t="shared" si="15"/>
        <v>1.02062072615966</v>
      </c>
      <c r="L45">
        <f t="shared" si="16"/>
        <v>0.375</v>
      </c>
      <c r="M45">
        <f t="shared" si="17"/>
        <v>0.375</v>
      </c>
      <c r="N45">
        <f t="shared" si="18"/>
        <v>0.375</v>
      </c>
      <c r="O45">
        <f t="shared" si="19"/>
        <v>0</v>
      </c>
      <c r="P45">
        <f t="shared" si="20"/>
        <v>0.666666666666667</v>
      </c>
      <c r="Q45">
        <f t="shared" si="21"/>
        <v>0.666666666666667</v>
      </c>
      <c r="R45">
        <f t="shared" si="22"/>
        <v>0</v>
      </c>
      <c r="S45">
        <f t="shared" si="23"/>
        <v>0.0416666666666666</v>
      </c>
      <c r="T45">
        <f t="shared" si="24"/>
        <v>0.0416666666666666</v>
      </c>
    </row>
    <row r="46" spans="9:20">
      <c r="I46" s="2" t="s">
        <v>67</v>
      </c>
      <c r="J46" s="2">
        <f t="shared" si="15"/>
        <v>0.560112033611204</v>
      </c>
      <c r="L46">
        <f t="shared" si="16"/>
        <v>0.176470588235294</v>
      </c>
      <c r="M46">
        <f t="shared" si="17"/>
        <v>0.0784313725490196</v>
      </c>
      <c r="N46">
        <f t="shared" si="18"/>
        <v>0</v>
      </c>
      <c r="O46">
        <f t="shared" si="19"/>
        <v>0.176470588235294</v>
      </c>
      <c r="P46">
        <f t="shared" si="20"/>
        <v>0.0784313725490196</v>
      </c>
      <c r="Q46">
        <f t="shared" si="21"/>
        <v>0.176470588235294</v>
      </c>
      <c r="R46">
        <f t="shared" si="22"/>
        <v>0.0784313725490196</v>
      </c>
      <c r="S46">
        <f t="shared" si="23"/>
        <v>0.0784313725490196</v>
      </c>
      <c r="T46">
        <f t="shared" si="24"/>
        <v>0</v>
      </c>
    </row>
    <row r="48" spans="1:9">
      <c r="A48" s="1" t="s">
        <v>34</v>
      </c>
      <c r="I48" t="s">
        <v>32</v>
      </c>
    </row>
    <row r="49" spans="1:20">
      <c r="A49" t="s">
        <v>36</v>
      </c>
      <c r="I49" s="2" t="s">
        <v>4</v>
      </c>
      <c r="J49" s="2">
        <f t="shared" ref="J49:J54" si="25">MIN(J31:R31)</f>
        <v>0.727272727272727</v>
      </c>
      <c r="L49">
        <f t="shared" ref="L49:L54" si="26">POWER(J31-$J49,2)</f>
        <v>0.132231404958678</v>
      </c>
      <c r="M49">
        <f t="shared" ref="M49:M54" si="27">POWER(K31-$J49,2)</f>
        <v>1.1900826446281</v>
      </c>
      <c r="N49">
        <f t="shared" ref="N49:N54" si="28">POWER(L31-$J49,2)</f>
        <v>0.528925619834711</v>
      </c>
      <c r="O49">
        <f t="shared" ref="O49:O54" si="29">POWER(M31-$J49,2)</f>
        <v>0</v>
      </c>
      <c r="P49">
        <f t="shared" ref="P49:P54" si="30">POWER(N31-$J49,2)</f>
        <v>0.132231404958678</v>
      </c>
      <c r="Q49">
        <f t="shared" ref="Q49:Q54" si="31">POWER(O31-$J49,2)</f>
        <v>0</v>
      </c>
      <c r="R49">
        <f t="shared" ref="R49:R54" si="32">POWER(P31-$J49,2)</f>
        <v>1.1900826446281</v>
      </c>
      <c r="S49">
        <f t="shared" ref="S49:S54" si="33">POWER(Q31-$J49,2)</f>
        <v>1.1900826446281</v>
      </c>
      <c r="T49">
        <f t="shared" ref="T49:T54" si="34">POWER(R31-$J49,2)</f>
        <v>0</v>
      </c>
    </row>
    <row r="50" spans="9:20">
      <c r="I50" s="2" t="s">
        <v>8</v>
      </c>
      <c r="J50" s="2">
        <f t="shared" si="25"/>
        <v>0.580041893427398</v>
      </c>
      <c r="L50">
        <f t="shared" si="26"/>
        <v>0</v>
      </c>
      <c r="M50">
        <f t="shared" si="27"/>
        <v>0.0841121495327103</v>
      </c>
      <c r="N50">
        <f t="shared" si="28"/>
        <v>0.757009345794392</v>
      </c>
      <c r="O50">
        <f t="shared" si="29"/>
        <v>0</v>
      </c>
      <c r="P50">
        <f t="shared" si="30"/>
        <v>0</v>
      </c>
      <c r="Q50">
        <f t="shared" si="31"/>
        <v>0.336448598130841</v>
      </c>
      <c r="R50">
        <f t="shared" si="32"/>
        <v>0</v>
      </c>
      <c r="S50">
        <f t="shared" si="33"/>
        <v>0.336448598130841</v>
      </c>
      <c r="T50">
        <f t="shared" si="34"/>
        <v>0.757009345794392</v>
      </c>
    </row>
    <row r="51" spans="9:20">
      <c r="I51" s="2" t="s">
        <v>12</v>
      </c>
      <c r="J51" s="2">
        <f t="shared" si="25"/>
        <v>0.447213595499958</v>
      </c>
      <c r="L51">
        <f t="shared" si="26"/>
        <v>3.2</v>
      </c>
      <c r="M51">
        <f t="shared" si="27"/>
        <v>1.8</v>
      </c>
      <c r="N51">
        <f t="shared" si="28"/>
        <v>0.8</v>
      </c>
      <c r="O51">
        <f t="shared" si="29"/>
        <v>3.2</v>
      </c>
      <c r="P51">
        <f t="shared" si="30"/>
        <v>0.2</v>
      </c>
      <c r="Q51">
        <f t="shared" si="31"/>
        <v>3.2</v>
      </c>
      <c r="R51">
        <f t="shared" si="32"/>
        <v>1.8</v>
      </c>
      <c r="S51">
        <f t="shared" si="33"/>
        <v>0</v>
      </c>
      <c r="T51">
        <f t="shared" si="34"/>
        <v>0.2</v>
      </c>
    </row>
    <row r="52" spans="9:20">
      <c r="I52" s="2" t="s">
        <v>15</v>
      </c>
      <c r="J52" s="2">
        <f t="shared" si="25"/>
        <v>0.291385758707179</v>
      </c>
      <c r="L52">
        <f t="shared" si="26"/>
        <v>1.35849056603774</v>
      </c>
      <c r="M52">
        <f t="shared" si="27"/>
        <v>1.35849056603774</v>
      </c>
      <c r="N52">
        <f t="shared" si="28"/>
        <v>0</v>
      </c>
      <c r="O52">
        <f t="shared" si="29"/>
        <v>0.764150943396226</v>
      </c>
      <c r="P52">
        <f t="shared" si="30"/>
        <v>0.339622641509434</v>
      </c>
      <c r="Q52">
        <f t="shared" si="31"/>
        <v>0.764150943396226</v>
      </c>
      <c r="R52">
        <f t="shared" si="32"/>
        <v>0</v>
      </c>
      <c r="S52">
        <f t="shared" si="33"/>
        <v>0.0849056603773585</v>
      </c>
      <c r="T52">
        <f t="shared" si="34"/>
        <v>0.339622641509434</v>
      </c>
    </row>
    <row r="53" spans="1:20">
      <c r="A53" s="1" t="s">
        <v>37</v>
      </c>
      <c r="I53" s="2" t="s">
        <v>65</v>
      </c>
      <c r="J53" s="2">
        <f t="shared" si="25"/>
        <v>0.204124145231932</v>
      </c>
      <c r="L53">
        <f t="shared" si="26"/>
        <v>0.0416666666666667</v>
      </c>
      <c r="M53">
        <f t="shared" si="27"/>
        <v>0.0416666666666667</v>
      </c>
      <c r="N53">
        <f t="shared" si="28"/>
        <v>0.0416666666666667</v>
      </c>
      <c r="O53">
        <f t="shared" si="29"/>
        <v>0.666666666666667</v>
      </c>
      <c r="P53">
        <f t="shared" si="30"/>
        <v>0</v>
      </c>
      <c r="Q53">
        <f t="shared" si="31"/>
        <v>0</v>
      </c>
      <c r="R53">
        <f t="shared" si="32"/>
        <v>0.666666666666667</v>
      </c>
      <c r="S53">
        <f t="shared" si="33"/>
        <v>0.375</v>
      </c>
      <c r="T53">
        <f t="shared" si="34"/>
        <v>0.375</v>
      </c>
    </row>
    <row r="54" spans="1:20">
      <c r="A54" t="s">
        <v>39</v>
      </c>
      <c r="I54" s="2" t="s">
        <v>67</v>
      </c>
      <c r="J54" s="2">
        <f t="shared" si="25"/>
        <v>0.140028008402801</v>
      </c>
      <c r="L54">
        <f t="shared" si="26"/>
        <v>0</v>
      </c>
      <c r="M54">
        <f t="shared" si="27"/>
        <v>0.0196078431372549</v>
      </c>
      <c r="N54">
        <f t="shared" si="28"/>
        <v>0.176470588235294</v>
      </c>
      <c r="O54">
        <f t="shared" si="29"/>
        <v>0</v>
      </c>
      <c r="P54">
        <f t="shared" si="30"/>
        <v>0.0196078431372549</v>
      </c>
      <c r="Q54">
        <f t="shared" si="31"/>
        <v>0</v>
      </c>
      <c r="R54">
        <f t="shared" si="32"/>
        <v>0.0196078431372549</v>
      </c>
      <c r="S54">
        <f t="shared" si="33"/>
        <v>0.0196078431372549</v>
      </c>
      <c r="T54">
        <f t="shared" si="34"/>
        <v>0.176470588235294</v>
      </c>
    </row>
    <row r="57" spans="9:9">
      <c r="I57" t="s">
        <v>35</v>
      </c>
    </row>
    <row r="58" spans="1:17">
      <c r="A58" s="1" t="s">
        <v>40</v>
      </c>
      <c r="I58" s="3" t="s">
        <v>68</v>
      </c>
      <c r="J58" s="3" t="s">
        <v>69</v>
      </c>
      <c r="K58" s="3" t="s">
        <v>70</v>
      </c>
      <c r="L58" s="3" t="s">
        <v>71</v>
      </c>
      <c r="M58" s="3" t="s">
        <v>72</v>
      </c>
      <c r="N58" s="3" t="s">
        <v>73</v>
      </c>
      <c r="O58" s="3" t="s">
        <v>74</v>
      </c>
      <c r="P58" s="3" t="s">
        <v>75</v>
      </c>
      <c r="Q58" s="3" t="s">
        <v>76</v>
      </c>
    </row>
    <row r="59" spans="1:17">
      <c r="A59" t="s">
        <v>42</v>
      </c>
      <c r="I59" s="2">
        <f t="shared" ref="I59:Q59" si="35">SQRT(SUM(L41:L46))</f>
        <v>1.355509333743</v>
      </c>
      <c r="J59" s="2">
        <f t="shared" si="35"/>
        <v>0.994927118275435</v>
      </c>
      <c r="K59" s="2">
        <f t="shared" si="35"/>
        <v>1.63270388343888</v>
      </c>
      <c r="L59" s="2">
        <f t="shared" si="35"/>
        <v>1.48609159846732</v>
      </c>
      <c r="M59" s="2">
        <f t="shared" si="35"/>
        <v>2.04221831505699</v>
      </c>
      <c r="N59" s="2">
        <f t="shared" si="35"/>
        <v>1.48399383739965</v>
      </c>
      <c r="O59" s="2">
        <f t="shared" si="35"/>
        <v>1.54723342918292</v>
      </c>
      <c r="P59" s="2">
        <f t="shared" si="35"/>
        <v>2.04165646771062</v>
      </c>
      <c r="Q59" s="2">
        <f t="shared" si="35"/>
        <v>1.83612961220176</v>
      </c>
    </row>
    <row r="62" spans="9:9">
      <c r="I62" t="s">
        <v>38</v>
      </c>
    </row>
    <row r="63" spans="1:17">
      <c r="A63" s="1" t="s">
        <v>43</v>
      </c>
      <c r="I63" s="3" t="s">
        <v>68</v>
      </c>
      <c r="J63" s="3" t="s">
        <v>69</v>
      </c>
      <c r="K63" s="3" t="s">
        <v>70</v>
      </c>
      <c r="L63" s="3" t="s">
        <v>71</v>
      </c>
      <c r="M63" s="3" t="s">
        <v>72</v>
      </c>
      <c r="N63" s="3" t="s">
        <v>73</v>
      </c>
      <c r="O63" s="3" t="s">
        <v>74</v>
      </c>
      <c r="P63" s="3" t="s">
        <v>75</v>
      </c>
      <c r="Q63" s="3" t="s">
        <v>76</v>
      </c>
    </row>
    <row r="64" spans="1:17">
      <c r="A64" t="s">
        <v>44</v>
      </c>
      <c r="I64" s="2">
        <f>SQRT(SUM(L49:L54))</f>
        <v>2.17540539616483</v>
      </c>
      <c r="J64" s="2">
        <f>SQRT(SUM(M49:M54))</f>
        <v>2.11989619321383</v>
      </c>
      <c r="K64" s="2">
        <f t="shared" ref="I64:Q64" si="36">SQRT(SUM(N49:N54))</f>
        <v>1.51791706642065</v>
      </c>
      <c r="L64" s="2">
        <f t="shared" si="36"/>
        <v>2.15193345855835</v>
      </c>
      <c r="M64" s="2">
        <f t="shared" si="36"/>
        <v>0.831541874835757</v>
      </c>
      <c r="N64" s="2">
        <f t="shared" si="36"/>
        <v>2.07378869259312</v>
      </c>
      <c r="O64" s="2">
        <f t="shared" si="36"/>
        <v>1.91738289197333</v>
      </c>
      <c r="P64" s="2">
        <f t="shared" si="36"/>
        <v>1.41634909054002</v>
      </c>
      <c r="Q64" s="2">
        <f t="shared" si="36"/>
        <v>1.35944936483089</v>
      </c>
    </row>
    <row r="67" spans="9:9">
      <c r="I67" t="s">
        <v>81</v>
      </c>
    </row>
    <row r="68" spans="9:17">
      <c r="I68" s="3" t="s">
        <v>68</v>
      </c>
      <c r="J68" s="3" t="s">
        <v>69</v>
      </c>
      <c r="K68" s="3" t="s">
        <v>70</v>
      </c>
      <c r="L68" s="3" t="s">
        <v>71</v>
      </c>
      <c r="M68" s="3" t="s">
        <v>72</v>
      </c>
      <c r="N68" s="3" t="s">
        <v>73</v>
      </c>
      <c r="O68" s="3" t="s">
        <v>74</v>
      </c>
      <c r="P68" s="3" t="s">
        <v>75</v>
      </c>
      <c r="Q68" s="3" t="s">
        <v>76</v>
      </c>
    </row>
    <row r="69" spans="9:17">
      <c r="I69" s="2">
        <f t="shared" ref="I69:Q69" si="37">I64/(I64+I59)</f>
        <v>0.616102501071052</v>
      </c>
      <c r="J69" s="2">
        <f t="shared" si="37"/>
        <v>0.680583128228953</v>
      </c>
      <c r="K69" s="2">
        <f t="shared" si="37"/>
        <v>0.481783461285091</v>
      </c>
      <c r="L69" s="2">
        <f t="shared" si="37"/>
        <v>0.591511445035978</v>
      </c>
      <c r="M69" s="2">
        <f t="shared" si="37"/>
        <v>0.289356738171946</v>
      </c>
      <c r="N69" s="2">
        <f t="shared" si="37"/>
        <v>0.582887985735692</v>
      </c>
      <c r="O69" s="2">
        <f t="shared" si="37"/>
        <v>0.553418535918413</v>
      </c>
      <c r="P69" s="2">
        <f t="shared" si="37"/>
        <v>0.409585544812291</v>
      </c>
      <c r="Q69" s="2">
        <f t="shared" si="37"/>
        <v>0.425415667896666</v>
      </c>
    </row>
    <row r="71" spans="9:17">
      <c r="I71" t="str">
        <f>IF(I69=MAX($I$69:$Q$69),"True","FALSE")</f>
        <v>FALSE</v>
      </c>
      <c r="J71" t="str">
        <f>IF(J69=MAX($I$69:$Q$69),"True","FALSE")</f>
        <v>True</v>
      </c>
      <c r="K71" t="str">
        <f>IF(K69=MAX($I$69:$Q$69),"True","FALSE")</f>
        <v>FALSE</v>
      </c>
      <c r="L71" t="str">
        <f t="shared" ref="I71:Q71" si="38">IF(L69=MAX($I$69:$Q$69),"True","FALSE")</f>
        <v>FALSE</v>
      </c>
      <c r="M71" t="str">
        <f t="shared" si="38"/>
        <v>FALSE</v>
      </c>
      <c r="N71" t="str">
        <f t="shared" si="38"/>
        <v>FALSE</v>
      </c>
      <c r="O71" t="str">
        <f t="shared" si="38"/>
        <v>FALSE</v>
      </c>
      <c r="P71" t="str">
        <f t="shared" si="38"/>
        <v>FALSE</v>
      </c>
      <c r="Q71" t="str">
        <f t="shared" si="38"/>
        <v>FALSE</v>
      </c>
    </row>
    <row r="79" spans="9:12">
      <c r="I79" s="2"/>
      <c r="J79" s="2" t="s">
        <v>19</v>
      </c>
      <c r="K79" s="2" t="s">
        <v>20</v>
      </c>
      <c r="L79" s="2" t="s">
        <v>21</v>
      </c>
    </row>
    <row r="80" spans="9:12">
      <c r="I80" s="2" t="s">
        <v>4</v>
      </c>
      <c r="J80" s="2">
        <f t="shared" ref="J80:L80" si="39">J14/(SQRT(POWER($J14,2)+POWER($K14,2)+POWER($L14,2)))</f>
        <v>0.424264068711929</v>
      </c>
      <c r="K80" s="2">
        <f t="shared" si="39"/>
        <v>0.707106781186547</v>
      </c>
      <c r="L80" s="2">
        <f t="shared" si="39"/>
        <v>0.565685424949238</v>
      </c>
    </row>
    <row r="81" spans="9:12">
      <c r="I81" s="2" t="s">
        <v>8</v>
      </c>
      <c r="J81" s="2">
        <f>J15/(SQRT(POWER($J15,2)+POWER($K15,2)+POWER($L15,2)))</f>
        <v>0.324442842261525</v>
      </c>
      <c r="K81" s="2">
        <f>K15/(SQRT(POWER($J15,2)+POWER($K15,2)+POWER($L15,2)))</f>
        <v>0.486664263392288</v>
      </c>
      <c r="L81" s="2">
        <f>(L15)/(SQRT(POWER($J15,2)+POWER($K15,2)+POWER($L15,2)))</f>
        <v>0.811107105653813</v>
      </c>
    </row>
    <row r="82" spans="9:12">
      <c r="I82" s="2" t="s">
        <v>12</v>
      </c>
      <c r="J82" s="2">
        <f t="shared" ref="J82:L82" si="40">J16/(SQRT(POWER($J16,2)+POWER($K16,2)+POWER($L16,2)))</f>
        <v>0.707106781186547</v>
      </c>
      <c r="K82" s="2">
        <f t="shared" si="40"/>
        <v>0.565685424949238</v>
      </c>
      <c r="L82" s="2">
        <f t="shared" si="40"/>
        <v>0.424264068711929</v>
      </c>
    </row>
    <row r="83" spans="9:12">
      <c r="I83" s="2" t="s">
        <v>15</v>
      </c>
      <c r="J83" s="2">
        <f t="shared" ref="J83:L83" si="41">J17/(SQRT(POWER($J17,2)+POWER($K17,2)+POWER($L17,2)))</f>
        <v>0.700140042014005</v>
      </c>
      <c r="K83" s="2">
        <f t="shared" si="41"/>
        <v>0.700140042014005</v>
      </c>
      <c r="L83" s="2">
        <f t="shared" si="41"/>
        <v>0.140028008402801</v>
      </c>
    </row>
    <row r="86" spans="9:9">
      <c r="I86" t="s">
        <v>26</v>
      </c>
    </row>
    <row r="87" spans="9:12">
      <c r="I87" s="2"/>
      <c r="J87" s="2" t="s">
        <v>19</v>
      </c>
      <c r="K87" s="2" t="s">
        <v>20</v>
      </c>
      <c r="L87" s="2" t="s">
        <v>21</v>
      </c>
    </row>
    <row r="88" spans="9:12">
      <c r="I88" s="2" t="s">
        <v>4</v>
      </c>
      <c r="J88" s="2">
        <f t="shared" ref="J88:L88" si="42">J80*$K$5</f>
        <v>1.69705627484771</v>
      </c>
      <c r="K88" s="2">
        <f t="shared" si="42"/>
        <v>2.82842712474619</v>
      </c>
      <c r="L88" s="2">
        <f t="shared" si="42"/>
        <v>2.26274169979695</v>
      </c>
    </row>
    <row r="89" spans="9:12">
      <c r="I89" s="2" t="s">
        <v>8</v>
      </c>
      <c r="J89" s="2">
        <f t="shared" ref="J89:L89" si="43">J81*$K$6</f>
        <v>0.973328526784575</v>
      </c>
      <c r="K89" s="2">
        <f t="shared" si="43"/>
        <v>1.45999279017686</v>
      </c>
      <c r="L89" s="2">
        <f t="shared" si="43"/>
        <v>2.43332131696144</v>
      </c>
    </row>
    <row r="90" spans="9:12">
      <c r="I90" s="2" t="s">
        <v>12</v>
      </c>
      <c r="J90" s="2">
        <f t="shared" ref="J90:L90" si="44">J82*$K$7</f>
        <v>3.53553390593274</v>
      </c>
      <c r="K90" s="2">
        <f t="shared" si="44"/>
        <v>2.82842712474619</v>
      </c>
      <c r="L90" s="2">
        <f t="shared" si="44"/>
        <v>2.12132034355964</v>
      </c>
    </row>
    <row r="91" spans="9:12">
      <c r="I91" s="2" t="s">
        <v>15</v>
      </c>
      <c r="J91" s="2">
        <f t="shared" ref="J91:L91" si="45">J83*$K$8</f>
        <v>2.10042012604201</v>
      </c>
      <c r="K91" s="2">
        <f t="shared" si="45"/>
        <v>2.10042012604201</v>
      </c>
      <c r="L91" s="2">
        <f t="shared" si="45"/>
        <v>0.420084025208403</v>
      </c>
    </row>
    <row r="94" spans="9:9">
      <c r="I94" t="s">
        <v>29</v>
      </c>
    </row>
    <row r="95" spans="9:10">
      <c r="I95" s="2" t="s">
        <v>4</v>
      </c>
      <c r="J95" s="2">
        <f t="shared" ref="J95:J97" si="46">MAX(J88:L88)</f>
        <v>2.82842712474619</v>
      </c>
    </row>
    <row r="96" spans="9:10">
      <c r="I96" s="2" t="s">
        <v>8</v>
      </c>
      <c r="J96" s="2">
        <f t="shared" si="46"/>
        <v>2.43332131696144</v>
      </c>
    </row>
    <row r="97" spans="9:10">
      <c r="I97" s="2" t="s">
        <v>12</v>
      </c>
      <c r="J97" s="2">
        <f t="shared" si="46"/>
        <v>3.53553390593274</v>
      </c>
    </row>
    <row r="98" spans="9:10">
      <c r="I98" s="2" t="s">
        <v>15</v>
      </c>
      <c r="J98" s="2">
        <f>MIN(J91:L91)</f>
        <v>0.420084025208403</v>
      </c>
    </row>
    <row r="101" spans="9:9">
      <c r="I101" t="s">
        <v>32</v>
      </c>
    </row>
    <row r="102" spans="9:10">
      <c r="I102" s="2" t="s">
        <v>4</v>
      </c>
      <c r="J102" s="2">
        <f t="shared" ref="J102:J104" si="47">MIN(J88:L88)</f>
        <v>1.69705627484771</v>
      </c>
    </row>
    <row r="103" spans="9:10">
      <c r="I103" s="2" t="s">
        <v>8</v>
      </c>
      <c r="J103" s="2">
        <f t="shared" si="47"/>
        <v>0.973328526784575</v>
      </c>
    </row>
    <row r="104" spans="9:10">
      <c r="I104" s="2" t="s">
        <v>12</v>
      </c>
      <c r="J104" s="2">
        <f t="shared" si="47"/>
        <v>2.12132034355964</v>
      </c>
    </row>
    <row r="105" spans="9:10">
      <c r="I105" s="2" t="s">
        <v>15</v>
      </c>
      <c r="J105" s="2">
        <f>MAX(J91:L91)</f>
        <v>2.10042012604201</v>
      </c>
    </row>
    <row r="108" spans="9:9">
      <c r="I108" t="s">
        <v>35</v>
      </c>
    </row>
    <row r="109" spans="9:11">
      <c r="I109" s="2" t="s">
        <v>19</v>
      </c>
      <c r="J109" s="2" t="s">
        <v>20</v>
      </c>
      <c r="K109" s="2" t="s">
        <v>21</v>
      </c>
    </row>
    <row r="110" spans="9:11">
      <c r="I110" s="2">
        <f t="shared" ref="I110:K110" si="48">SQRT(POWER(($J$95-J88),2)+POWER(($J$96-J89),2)+POWER(($J$97-J90),2)+POWER(($J$98-J91),2))</f>
        <v>2.4970198956222</v>
      </c>
      <c r="J110" s="2">
        <f t="shared" si="48"/>
        <v>2.06661506643529</v>
      </c>
      <c r="K110" s="2">
        <f t="shared" si="48"/>
        <v>1.52315462117278</v>
      </c>
    </row>
    <row r="113" spans="9:9">
      <c r="I113" t="s">
        <v>38</v>
      </c>
    </row>
    <row r="114" spans="9:11">
      <c r="I114" s="2" t="s">
        <v>19</v>
      </c>
      <c r="J114" s="2" t="s">
        <v>20</v>
      </c>
      <c r="K114" s="2" t="s">
        <v>21</v>
      </c>
    </row>
    <row r="115" spans="9:11">
      <c r="I115" s="2">
        <f t="shared" ref="I115:K115" si="49">SQRT(POWER((J88-$J$102),2)+POWER((J89-$J$103),2)+POWER((J90-$J$104),2)+POWER((J91-$J$105),2))</f>
        <v>1.41421356237309</v>
      </c>
      <c r="J115" s="2">
        <f t="shared" si="49"/>
        <v>1.42015566233535</v>
      </c>
      <c r="K115" s="2">
        <f t="shared" si="49"/>
        <v>2.29676040525196</v>
      </c>
    </row>
    <row r="118" spans="9:9">
      <c r="I118" t="s">
        <v>41</v>
      </c>
    </row>
    <row r="119" spans="9:11">
      <c r="I119" s="2" t="s">
        <v>19</v>
      </c>
      <c r="J119" s="2" t="s">
        <v>20</v>
      </c>
      <c r="K119" s="2" t="s">
        <v>21</v>
      </c>
    </row>
    <row r="120" spans="9:11">
      <c r="I120" s="2">
        <f t="shared" ref="I120:K120" si="50">I115/(I115+I110)</f>
        <v>0.361577384106841</v>
      </c>
      <c r="J120" s="2">
        <f t="shared" si="50"/>
        <v>0.407298263294778</v>
      </c>
      <c r="K120" s="2">
        <f t="shared" si="50"/>
        <v>0.6012595540382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Jobsheet - Sepatu</vt:lpstr>
      <vt:lpstr>PPT - Kucing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2019-10-08T01:58:00Z</dcterms:created>
  <dcterms:modified xsi:type="dcterms:W3CDTF">2019-10-17T05:01:32Z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