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4240" windowHeight="123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Sheet1!$A$1:$Z$13</definedName>
  </definedNames>
  <calcPr calcId="125725"/>
</workbook>
</file>

<file path=xl/calcChain.xml><?xml version="1.0" encoding="utf-8"?>
<calcChain xmlns="http://schemas.openxmlformats.org/spreadsheetml/2006/main">
  <c r="Q43" i="1"/>
  <c r="P43"/>
  <c r="L43"/>
  <c r="L42"/>
  <c r="R42" s="1"/>
  <c r="L41"/>
  <c r="R41" s="1"/>
  <c r="L40"/>
  <c r="R40" s="1"/>
  <c r="L39"/>
  <c r="L38"/>
  <c r="L37"/>
  <c r="W38"/>
  <c r="V38"/>
  <c r="U38"/>
  <c r="T38"/>
  <c r="S38"/>
  <c r="R38"/>
  <c r="P38"/>
  <c r="Q38" s="1"/>
  <c r="L32" l="1"/>
  <c r="L35"/>
  <c r="L34"/>
  <c r="R34" s="1"/>
  <c r="L33"/>
  <c r="R33" s="1"/>
  <c r="R32"/>
  <c r="L31"/>
  <c r="L30"/>
  <c r="L29"/>
  <c r="L16"/>
  <c r="W30"/>
  <c r="V30"/>
  <c r="U30"/>
  <c r="T30"/>
  <c r="S30"/>
  <c r="R30"/>
  <c r="Q30"/>
  <c r="P30"/>
  <c r="O30"/>
  <c r="P23"/>
  <c r="O23"/>
  <c r="P4"/>
  <c r="O4"/>
  <c r="P10"/>
  <c r="O10"/>
  <c r="P16"/>
  <c r="O16"/>
  <c r="Q27"/>
  <c r="P27"/>
  <c r="Q23"/>
  <c r="R26"/>
  <c r="R25"/>
  <c r="R24"/>
  <c r="W23"/>
  <c r="V23"/>
  <c r="U23"/>
  <c r="T23"/>
  <c r="S23"/>
  <c r="R23"/>
  <c r="L10"/>
  <c r="L13"/>
  <c r="R13" s="1"/>
  <c r="L12"/>
  <c r="R12" s="1"/>
  <c r="L9"/>
  <c r="L11"/>
  <c r="L20"/>
  <c r="R20" s="1"/>
  <c r="L19"/>
  <c r="R19" s="1"/>
  <c r="L18"/>
  <c r="R18" s="1"/>
  <c r="L17"/>
  <c r="W16"/>
  <c r="V16"/>
  <c r="U16"/>
  <c r="T16"/>
  <c r="S16"/>
  <c r="R16"/>
  <c r="Q16"/>
  <c r="L15"/>
  <c r="W10"/>
  <c r="V10"/>
  <c r="U10"/>
  <c r="T10"/>
  <c r="S10"/>
  <c r="R10"/>
  <c r="Q10"/>
  <c r="R7"/>
  <c r="R6"/>
  <c r="R5"/>
  <c r="R11"/>
  <c r="W4"/>
  <c r="V4"/>
  <c r="U4"/>
  <c r="T4"/>
  <c r="S4"/>
  <c r="R4"/>
  <c r="Q4"/>
</calcChain>
</file>

<file path=xl/sharedStrings.xml><?xml version="1.0" encoding="utf-8"?>
<sst xmlns="http://schemas.openxmlformats.org/spreadsheetml/2006/main" count="396" uniqueCount="80">
  <si>
    <t>一级分类</t>
    <phoneticPr fontId="1" type="noConversion"/>
  </si>
  <si>
    <t>二级分类</t>
    <phoneticPr fontId="1" type="noConversion"/>
  </si>
  <si>
    <t>三级分类</t>
    <phoneticPr fontId="1" type="noConversion"/>
  </si>
  <si>
    <t>成本支出类型</t>
    <phoneticPr fontId="1" type="noConversion"/>
  </si>
  <si>
    <t>区域类型</t>
    <phoneticPr fontId="1" type="noConversion"/>
  </si>
  <si>
    <t>渠道类型</t>
    <phoneticPr fontId="1" type="noConversion"/>
  </si>
  <si>
    <t>套餐类型</t>
    <phoneticPr fontId="1" type="noConversion"/>
  </si>
  <si>
    <t>手机侧类型</t>
    <phoneticPr fontId="1" type="noConversion"/>
  </si>
  <si>
    <t>套餐ID</t>
    <phoneticPr fontId="1" type="noConversion"/>
  </si>
  <si>
    <t>套餐名称</t>
    <phoneticPr fontId="1" type="noConversion"/>
  </si>
  <si>
    <t>套餐价值</t>
    <phoneticPr fontId="1" type="noConversion"/>
  </si>
  <si>
    <t>积分价值</t>
    <phoneticPr fontId="1" type="noConversion"/>
  </si>
  <si>
    <t>套餐通用名称</t>
    <phoneticPr fontId="1" type="noConversion"/>
  </si>
  <si>
    <t>T0月</t>
    <phoneticPr fontId="1" type="noConversion"/>
  </si>
  <si>
    <t>T1月</t>
    <phoneticPr fontId="1" type="noConversion"/>
  </si>
  <si>
    <t>T2月</t>
    <phoneticPr fontId="1" type="noConversion"/>
  </si>
  <si>
    <t>T3月</t>
    <phoneticPr fontId="1" type="noConversion"/>
  </si>
  <si>
    <t>T4月</t>
    <phoneticPr fontId="1" type="noConversion"/>
  </si>
  <si>
    <t>T5月</t>
    <phoneticPr fontId="1" type="noConversion"/>
  </si>
  <si>
    <t>T6月</t>
    <phoneticPr fontId="1" type="noConversion"/>
  </si>
  <si>
    <t>T7月</t>
    <phoneticPr fontId="1" type="noConversion"/>
  </si>
  <si>
    <t>T8月</t>
    <phoneticPr fontId="1" type="noConversion"/>
  </si>
  <si>
    <t>T9月</t>
    <phoneticPr fontId="1" type="noConversion"/>
  </si>
  <si>
    <t>T10月</t>
    <phoneticPr fontId="1" type="noConversion"/>
  </si>
  <si>
    <t>T11月</t>
    <phoneticPr fontId="1" type="noConversion"/>
  </si>
  <si>
    <t>T12月</t>
    <phoneticPr fontId="1" type="noConversion"/>
  </si>
  <si>
    <t>企业收入</t>
    <phoneticPr fontId="1" type="noConversion"/>
  </si>
  <si>
    <t>首月现金流</t>
    <phoneticPr fontId="1" type="noConversion"/>
  </si>
  <si>
    <t>预存款</t>
    <phoneticPr fontId="1" type="noConversion"/>
  </si>
  <si>
    <t>市区</t>
    <phoneticPr fontId="1" type="noConversion"/>
  </si>
  <si>
    <t>全渠道</t>
    <phoneticPr fontId="1" type="noConversion"/>
  </si>
  <si>
    <t>单卡</t>
    <phoneticPr fontId="1" type="noConversion"/>
  </si>
  <si>
    <t>基础</t>
    <phoneticPr fontId="1" type="noConversion"/>
  </si>
  <si>
    <t>基础佣金</t>
    <phoneticPr fontId="1" type="noConversion"/>
  </si>
  <si>
    <t>全渠道</t>
    <phoneticPr fontId="1" type="noConversion"/>
  </si>
  <si>
    <t>单卡</t>
    <phoneticPr fontId="1" type="noConversion"/>
  </si>
  <si>
    <t>畅享套餐</t>
    <phoneticPr fontId="1" type="noConversion"/>
  </si>
  <si>
    <t>99元单卡</t>
    <phoneticPr fontId="1" type="noConversion"/>
  </si>
  <si>
    <t>全市</t>
    <phoneticPr fontId="1" type="noConversion"/>
  </si>
  <si>
    <t>一区一策99+0</t>
    <phoneticPr fontId="1" type="noConversion"/>
  </si>
  <si>
    <t>融合套餐</t>
    <phoneticPr fontId="1" type="noConversion"/>
  </si>
  <si>
    <t>达量补贴</t>
    <phoneticPr fontId="1" type="noConversion"/>
  </si>
  <si>
    <t>房租补贴</t>
    <phoneticPr fontId="1" type="noConversion"/>
  </si>
  <si>
    <t>专项销售奖励</t>
    <phoneticPr fontId="1" type="noConversion"/>
  </si>
  <si>
    <t>店员奖励</t>
    <phoneticPr fontId="1" type="noConversion"/>
  </si>
  <si>
    <t>全市</t>
    <phoneticPr fontId="1" type="noConversion"/>
  </si>
  <si>
    <t>开放渠道</t>
    <phoneticPr fontId="1" type="noConversion"/>
  </si>
  <si>
    <t>店员奖励</t>
    <phoneticPr fontId="1" type="noConversion"/>
  </si>
  <si>
    <t>企业支出</t>
    <phoneticPr fontId="1" type="noConversion"/>
  </si>
  <si>
    <t>手机侧佣金</t>
    <phoneticPr fontId="1" type="noConversion"/>
  </si>
  <si>
    <t>宽带侧佣金</t>
    <phoneticPr fontId="1" type="noConversion"/>
  </si>
  <si>
    <t>积分补贴</t>
    <phoneticPr fontId="1" type="noConversion"/>
  </si>
  <si>
    <t>渠道侧支出</t>
    <phoneticPr fontId="1" type="noConversion"/>
  </si>
  <si>
    <t>融合套餐</t>
    <phoneticPr fontId="1" type="noConversion"/>
  </si>
  <si>
    <t>融合套餐138元</t>
    <phoneticPr fontId="1" type="noConversion"/>
  </si>
  <si>
    <t>79元单卡</t>
    <phoneticPr fontId="1" type="noConversion"/>
  </si>
  <si>
    <t>农村融合79+0</t>
    <phoneticPr fontId="1" type="noConversion"/>
  </si>
  <si>
    <t>郊县</t>
    <phoneticPr fontId="1" type="noConversion"/>
  </si>
  <si>
    <t>橙分期不扫串合约佣金</t>
    <phoneticPr fontId="1" type="noConversion"/>
  </si>
  <si>
    <t>橙分期扫串合约佣金</t>
    <phoneticPr fontId="1" type="noConversion"/>
  </si>
  <si>
    <t>开放渠道</t>
    <phoneticPr fontId="1" type="noConversion"/>
  </si>
  <si>
    <t>智慧企业499</t>
    <phoneticPr fontId="1" type="noConversion"/>
  </si>
  <si>
    <t>橙分期扫串合约佣金</t>
    <phoneticPr fontId="1" type="noConversion"/>
  </si>
  <si>
    <t>套餐1</t>
  </si>
  <si>
    <t>套餐1</t>
    <phoneticPr fontId="1" type="noConversion"/>
  </si>
  <si>
    <t>套餐2</t>
  </si>
  <si>
    <t>套餐3</t>
  </si>
  <si>
    <t>套餐4</t>
  </si>
  <si>
    <t>套餐5</t>
  </si>
  <si>
    <t>套餐6</t>
  </si>
  <si>
    <t>套餐1</t>
    <phoneticPr fontId="1" type="noConversion"/>
  </si>
  <si>
    <t>套餐2</t>
    <phoneticPr fontId="1" type="noConversion"/>
  </si>
  <si>
    <t>套餐3</t>
    <phoneticPr fontId="1" type="noConversion"/>
  </si>
  <si>
    <t>套餐4</t>
    <phoneticPr fontId="1" type="noConversion"/>
  </si>
  <si>
    <t>套餐5</t>
    <phoneticPr fontId="1" type="noConversion"/>
  </si>
  <si>
    <t>套餐6</t>
    <phoneticPr fontId="1" type="noConversion"/>
  </si>
  <si>
    <t>99元单卡</t>
    <phoneticPr fontId="1" type="noConversion"/>
  </si>
  <si>
    <t>99元单卡</t>
    <phoneticPr fontId="1" type="noConversion"/>
  </si>
  <si>
    <t>畅享套餐</t>
    <phoneticPr fontId="1" type="noConversion"/>
  </si>
  <si>
    <t>畅享套餐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</si>
</sst>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43"/>
  <sheetViews>
    <sheetView tabSelected="1" workbookViewId="0">
      <selection activeCell="H2" sqref="H2"/>
    </sheetView>
  </sheetViews>
  <sheetFormatPr defaultRowHeight="13.5"/>
  <cols>
    <col min="1" max="1" width="10.875" customWidth="1"/>
    <col min="2" max="2" width="11.875" customWidth="1"/>
    <col min="3" max="3" width="11.25" customWidth="1"/>
    <col min="4" max="4" width="15.875" customWidth="1"/>
    <col min="7" max="7" width="11" customWidth="1"/>
    <col min="8" max="8" width="16.25" customWidth="1"/>
    <col min="10" max="10" width="17.125" customWidth="1"/>
    <col min="12" max="12" width="10.625" customWidth="1"/>
    <col min="13" max="13" width="14.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s="3" customFormat="1">
      <c r="A2" s="2" t="s">
        <v>26</v>
      </c>
      <c r="B2" s="2" t="s">
        <v>27</v>
      </c>
      <c r="C2" s="2" t="s">
        <v>28</v>
      </c>
      <c r="D2" s="2" t="s">
        <v>32</v>
      </c>
      <c r="E2" s="2" t="s">
        <v>29</v>
      </c>
      <c r="F2" s="2" t="s">
        <v>30</v>
      </c>
      <c r="G2" s="2" t="s">
        <v>31</v>
      </c>
      <c r="H2" s="2" t="s">
        <v>79</v>
      </c>
      <c r="I2" s="2">
        <v>1</v>
      </c>
      <c r="J2" s="2" t="s">
        <v>64</v>
      </c>
      <c r="K2" s="2">
        <v>99</v>
      </c>
      <c r="L2" s="2">
        <v>99</v>
      </c>
      <c r="M2" s="2" t="s">
        <v>77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</row>
    <row r="3" spans="1:26">
      <c r="A3" s="1" t="s">
        <v>48</v>
      </c>
      <c r="B3" s="1" t="s">
        <v>52</v>
      </c>
      <c r="C3" s="1" t="s">
        <v>44</v>
      </c>
      <c r="D3" s="1" t="s">
        <v>44</v>
      </c>
      <c r="E3" s="1" t="s">
        <v>45</v>
      </c>
      <c r="F3" s="1" t="s">
        <v>46</v>
      </c>
      <c r="G3" s="1" t="s">
        <v>35</v>
      </c>
      <c r="H3" s="1" t="s">
        <v>78</v>
      </c>
      <c r="I3" s="2">
        <v>1</v>
      </c>
      <c r="J3" s="2" t="s">
        <v>63</v>
      </c>
      <c r="K3" s="1">
        <v>99</v>
      </c>
      <c r="L3" s="1">
        <v>99</v>
      </c>
      <c r="M3" s="1" t="s">
        <v>76</v>
      </c>
      <c r="N3" s="1">
        <v>50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48</v>
      </c>
      <c r="B4" s="1" t="s">
        <v>52</v>
      </c>
      <c r="C4" s="1" t="s">
        <v>33</v>
      </c>
      <c r="D4" s="1" t="s">
        <v>49</v>
      </c>
      <c r="E4" s="1" t="s">
        <v>38</v>
      </c>
      <c r="F4" s="1" t="s">
        <v>34</v>
      </c>
      <c r="G4" s="1" t="s">
        <v>35</v>
      </c>
      <c r="H4" s="1" t="s">
        <v>36</v>
      </c>
      <c r="I4" s="2">
        <v>1</v>
      </c>
      <c r="J4" s="2" t="s">
        <v>63</v>
      </c>
      <c r="K4" s="1">
        <v>99</v>
      </c>
      <c r="L4" s="1">
        <v>99</v>
      </c>
      <c r="M4" s="1" t="s">
        <v>37</v>
      </c>
      <c r="N4" s="1">
        <v>0</v>
      </c>
      <c r="O4" s="1">
        <f>$K4/2</f>
        <v>49.5</v>
      </c>
      <c r="P4" s="1">
        <f>$K4/2</f>
        <v>49.5</v>
      </c>
      <c r="Q4" s="1">
        <f>$K4*0.2</f>
        <v>19.8</v>
      </c>
      <c r="R4" s="1">
        <f t="shared" ref="R4:W4" si="0">$K4*0.2</f>
        <v>19.8</v>
      </c>
      <c r="S4" s="1">
        <f t="shared" si="0"/>
        <v>19.8</v>
      </c>
      <c r="T4" s="1">
        <f t="shared" si="0"/>
        <v>19.8</v>
      </c>
      <c r="U4" s="1">
        <f t="shared" si="0"/>
        <v>19.8</v>
      </c>
      <c r="V4" s="1">
        <f t="shared" si="0"/>
        <v>19.8</v>
      </c>
      <c r="W4" s="1">
        <f t="shared" si="0"/>
        <v>19.8</v>
      </c>
      <c r="X4" s="1"/>
      <c r="Y4" s="1"/>
      <c r="Z4" s="1"/>
    </row>
    <row r="5" spans="1:26">
      <c r="A5" s="1" t="s">
        <v>48</v>
      </c>
      <c r="B5" s="1" t="s">
        <v>52</v>
      </c>
      <c r="C5" s="1" t="s">
        <v>51</v>
      </c>
      <c r="D5" s="1" t="s">
        <v>43</v>
      </c>
      <c r="E5" s="1" t="s">
        <v>38</v>
      </c>
      <c r="F5" s="1" t="s">
        <v>34</v>
      </c>
      <c r="G5" s="1" t="s">
        <v>35</v>
      </c>
      <c r="H5" s="1" t="s">
        <v>36</v>
      </c>
      <c r="I5" s="2">
        <v>1</v>
      </c>
      <c r="J5" s="2" t="s">
        <v>63</v>
      </c>
      <c r="K5" s="1">
        <v>99</v>
      </c>
      <c r="L5" s="1">
        <v>99</v>
      </c>
      <c r="M5" s="1" t="s">
        <v>37</v>
      </c>
      <c r="N5" s="1"/>
      <c r="O5" s="1"/>
      <c r="P5" s="1"/>
      <c r="Q5" s="1"/>
      <c r="R5" s="1">
        <f t="shared" ref="R5:R7" si="1">L5*0.6</f>
        <v>59.4</v>
      </c>
      <c r="S5" s="1"/>
      <c r="T5" s="1"/>
      <c r="U5" s="1"/>
      <c r="V5" s="1"/>
      <c r="W5" s="1"/>
      <c r="X5" s="1"/>
      <c r="Y5" s="1"/>
      <c r="Z5" s="1"/>
    </row>
    <row r="6" spans="1:26">
      <c r="A6" s="1" t="s">
        <v>48</v>
      </c>
      <c r="B6" s="1" t="s">
        <v>52</v>
      </c>
      <c r="C6" s="1" t="s">
        <v>51</v>
      </c>
      <c r="D6" s="1" t="s">
        <v>41</v>
      </c>
      <c r="E6" s="1" t="s">
        <v>38</v>
      </c>
      <c r="F6" s="1" t="s">
        <v>34</v>
      </c>
      <c r="G6" s="1" t="s">
        <v>35</v>
      </c>
      <c r="H6" s="1" t="s">
        <v>36</v>
      </c>
      <c r="I6" s="2">
        <v>1</v>
      </c>
      <c r="J6" s="2" t="s">
        <v>63</v>
      </c>
      <c r="K6" s="1">
        <v>99</v>
      </c>
      <c r="L6" s="1">
        <v>99</v>
      </c>
      <c r="M6" s="1" t="s">
        <v>37</v>
      </c>
      <c r="N6" s="1"/>
      <c r="O6" s="1"/>
      <c r="P6" s="1"/>
      <c r="Q6" s="1"/>
      <c r="R6" s="1">
        <f t="shared" si="1"/>
        <v>59.4</v>
      </c>
      <c r="S6" s="1"/>
      <c r="T6" s="1"/>
      <c r="U6" s="1"/>
      <c r="V6" s="1"/>
      <c r="W6" s="1"/>
      <c r="X6" s="1"/>
      <c r="Y6" s="1"/>
      <c r="Z6" s="1"/>
    </row>
    <row r="7" spans="1:26">
      <c r="A7" s="1" t="s">
        <v>48</v>
      </c>
      <c r="B7" s="1" t="s">
        <v>52</v>
      </c>
      <c r="C7" s="1" t="s">
        <v>51</v>
      </c>
      <c r="D7" s="1" t="s">
        <v>42</v>
      </c>
      <c r="E7" s="1" t="s">
        <v>38</v>
      </c>
      <c r="F7" s="1" t="s">
        <v>34</v>
      </c>
      <c r="G7" s="1" t="s">
        <v>35</v>
      </c>
      <c r="H7" s="1" t="s">
        <v>36</v>
      </c>
      <c r="I7" s="2">
        <v>1</v>
      </c>
      <c r="J7" s="2" t="s">
        <v>70</v>
      </c>
      <c r="K7" s="1">
        <v>99</v>
      </c>
      <c r="L7" s="1">
        <v>99</v>
      </c>
      <c r="M7" s="1" t="s">
        <v>37</v>
      </c>
      <c r="N7" s="1"/>
      <c r="O7" s="1"/>
      <c r="P7" s="1"/>
      <c r="Q7" s="1"/>
      <c r="R7" s="1">
        <f t="shared" si="1"/>
        <v>59.4</v>
      </c>
      <c r="S7" s="1"/>
      <c r="T7" s="1"/>
      <c r="U7" s="1"/>
      <c r="V7" s="1"/>
      <c r="W7" s="1"/>
      <c r="X7" s="1"/>
      <c r="Y7" s="1"/>
      <c r="Z7" s="1"/>
    </row>
    <row r="9" spans="1:26">
      <c r="A9" s="1" t="s">
        <v>48</v>
      </c>
      <c r="B9" s="1" t="s">
        <v>52</v>
      </c>
      <c r="C9" s="1" t="s">
        <v>44</v>
      </c>
      <c r="D9" s="1" t="s">
        <v>47</v>
      </c>
      <c r="E9" s="1" t="s">
        <v>45</v>
      </c>
      <c r="F9" s="1" t="s">
        <v>46</v>
      </c>
      <c r="G9" s="1" t="s">
        <v>53</v>
      </c>
      <c r="H9" s="1" t="s">
        <v>36</v>
      </c>
      <c r="I9" s="1">
        <v>2</v>
      </c>
      <c r="J9" s="1" t="s">
        <v>71</v>
      </c>
      <c r="K9" s="1">
        <v>99</v>
      </c>
      <c r="L9" s="1">
        <f>99+10+5</f>
        <v>114</v>
      </c>
      <c r="M9" s="1" t="s">
        <v>39</v>
      </c>
      <c r="N9" s="1">
        <v>50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48</v>
      </c>
      <c r="B10" s="1" t="s">
        <v>52</v>
      </c>
      <c r="C10" s="1" t="s">
        <v>33</v>
      </c>
      <c r="D10" s="1" t="s">
        <v>49</v>
      </c>
      <c r="E10" s="1" t="s">
        <v>38</v>
      </c>
      <c r="F10" s="1" t="s">
        <v>34</v>
      </c>
      <c r="G10" s="1" t="s">
        <v>53</v>
      </c>
      <c r="H10" s="1" t="s">
        <v>36</v>
      </c>
      <c r="I10" s="1">
        <v>2</v>
      </c>
      <c r="J10" s="1" t="s">
        <v>71</v>
      </c>
      <c r="K10" s="1">
        <v>99</v>
      </c>
      <c r="L10" s="1">
        <f>99+10+5</f>
        <v>114</v>
      </c>
      <c r="M10" s="1" t="s">
        <v>39</v>
      </c>
      <c r="N10" s="1">
        <v>0</v>
      </c>
      <c r="O10" s="1">
        <f>$K10/2</f>
        <v>49.5</v>
      </c>
      <c r="P10" s="1">
        <f>$K10/2</f>
        <v>49.5</v>
      </c>
      <c r="Q10" s="1">
        <f>$K10*0.2</f>
        <v>19.8</v>
      </c>
      <c r="R10" s="1">
        <f t="shared" ref="R10:W10" si="2">$K10*0.2</f>
        <v>19.8</v>
      </c>
      <c r="S10" s="1">
        <f t="shared" si="2"/>
        <v>19.8</v>
      </c>
      <c r="T10" s="1">
        <f t="shared" si="2"/>
        <v>19.8</v>
      </c>
      <c r="U10" s="1">
        <f t="shared" si="2"/>
        <v>19.8</v>
      </c>
      <c r="V10" s="1">
        <f t="shared" si="2"/>
        <v>19.8</v>
      </c>
      <c r="W10" s="1">
        <f t="shared" si="2"/>
        <v>19.8</v>
      </c>
      <c r="X10" s="1"/>
      <c r="Y10" s="1"/>
      <c r="Z10" s="1"/>
    </row>
    <row r="11" spans="1:26">
      <c r="A11" s="1" t="s">
        <v>48</v>
      </c>
      <c r="B11" s="1" t="s">
        <v>52</v>
      </c>
      <c r="C11" s="1" t="s">
        <v>51</v>
      </c>
      <c r="D11" s="1" t="s">
        <v>43</v>
      </c>
      <c r="E11" s="1" t="s">
        <v>38</v>
      </c>
      <c r="F11" s="1" t="s">
        <v>34</v>
      </c>
      <c r="G11" s="1" t="s">
        <v>40</v>
      </c>
      <c r="H11" s="1" t="s">
        <v>36</v>
      </c>
      <c r="I11" s="1">
        <v>2</v>
      </c>
      <c r="J11" s="1" t="s">
        <v>65</v>
      </c>
      <c r="K11" s="1">
        <v>99</v>
      </c>
      <c r="L11" s="1">
        <f>99+10+5</f>
        <v>114</v>
      </c>
      <c r="M11" s="1" t="s">
        <v>39</v>
      </c>
      <c r="N11" s="1"/>
      <c r="O11" s="1"/>
      <c r="P11" s="1"/>
      <c r="Q11" s="1"/>
      <c r="R11" s="1">
        <f>L11*0.6</f>
        <v>68.399999999999991</v>
      </c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48</v>
      </c>
      <c r="B12" s="1" t="s">
        <v>52</v>
      </c>
      <c r="C12" s="1" t="s">
        <v>51</v>
      </c>
      <c r="D12" s="1" t="s">
        <v>41</v>
      </c>
      <c r="E12" s="1" t="s">
        <v>38</v>
      </c>
      <c r="F12" s="1" t="s">
        <v>34</v>
      </c>
      <c r="G12" s="1" t="s">
        <v>40</v>
      </c>
      <c r="H12" s="1" t="s">
        <v>36</v>
      </c>
      <c r="I12" s="1">
        <v>2</v>
      </c>
      <c r="J12" s="1" t="s">
        <v>65</v>
      </c>
      <c r="K12" s="1">
        <v>99</v>
      </c>
      <c r="L12" s="1">
        <f t="shared" ref="L12:L13" si="3">99+10+5</f>
        <v>114</v>
      </c>
      <c r="M12" s="1" t="s">
        <v>39</v>
      </c>
      <c r="N12" s="1"/>
      <c r="O12" s="1"/>
      <c r="P12" s="1"/>
      <c r="Q12" s="1"/>
      <c r="R12" s="1">
        <f>L12*0.6</f>
        <v>68.399999999999991</v>
      </c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48</v>
      </c>
      <c r="B13" s="1" t="s">
        <v>52</v>
      </c>
      <c r="C13" s="1" t="s">
        <v>51</v>
      </c>
      <c r="D13" s="1" t="s">
        <v>42</v>
      </c>
      <c r="E13" s="1" t="s">
        <v>38</v>
      </c>
      <c r="F13" s="1" t="s">
        <v>34</v>
      </c>
      <c r="G13" s="1" t="s">
        <v>40</v>
      </c>
      <c r="H13" s="1" t="s">
        <v>36</v>
      </c>
      <c r="I13" s="1">
        <v>2</v>
      </c>
      <c r="J13" s="1" t="s">
        <v>65</v>
      </c>
      <c r="K13" s="1">
        <v>99</v>
      </c>
      <c r="L13" s="1">
        <f t="shared" si="3"/>
        <v>114</v>
      </c>
      <c r="M13" s="1" t="s">
        <v>39</v>
      </c>
      <c r="N13" s="1"/>
      <c r="O13" s="1"/>
      <c r="P13" s="1"/>
      <c r="Q13" s="1"/>
      <c r="R13" s="1">
        <f>L13*0.6</f>
        <v>68.399999999999991</v>
      </c>
      <c r="S13" s="1"/>
      <c r="T13" s="1"/>
      <c r="U13" s="1"/>
      <c r="V13" s="1"/>
      <c r="W13" s="1"/>
      <c r="X13" s="1"/>
      <c r="Y13" s="1"/>
      <c r="Z13" s="1"/>
    </row>
    <row r="15" spans="1:26">
      <c r="A15" s="1" t="s">
        <v>48</v>
      </c>
      <c r="B15" s="1" t="s">
        <v>52</v>
      </c>
      <c r="C15" s="1" t="s">
        <v>44</v>
      </c>
      <c r="D15" s="1" t="s">
        <v>47</v>
      </c>
      <c r="E15" s="1" t="s">
        <v>45</v>
      </c>
      <c r="F15" s="1" t="s">
        <v>46</v>
      </c>
      <c r="G15" s="1" t="s">
        <v>40</v>
      </c>
      <c r="H15" s="1" t="s">
        <v>36</v>
      </c>
      <c r="I15" s="1">
        <v>3</v>
      </c>
      <c r="J15" s="1" t="s">
        <v>72</v>
      </c>
      <c r="K15" s="1">
        <v>99</v>
      </c>
      <c r="L15" s="1">
        <f t="shared" ref="L15:L20" si="4">99+10+5+20</f>
        <v>134</v>
      </c>
      <c r="M15" s="1" t="s">
        <v>54</v>
      </c>
      <c r="N15" s="1">
        <v>50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48</v>
      </c>
      <c r="B16" s="1" t="s">
        <v>52</v>
      </c>
      <c r="C16" s="1" t="s">
        <v>33</v>
      </c>
      <c r="D16" s="1" t="s">
        <v>49</v>
      </c>
      <c r="E16" s="1" t="s">
        <v>38</v>
      </c>
      <c r="F16" s="1" t="s">
        <v>34</v>
      </c>
      <c r="G16" s="1" t="s">
        <v>53</v>
      </c>
      <c r="H16" s="1" t="s">
        <v>36</v>
      </c>
      <c r="I16" s="1">
        <v>3</v>
      </c>
      <c r="J16" s="1" t="s">
        <v>72</v>
      </c>
      <c r="K16" s="1">
        <v>99</v>
      </c>
      <c r="L16" s="1">
        <f t="shared" si="4"/>
        <v>134</v>
      </c>
      <c r="M16" s="1" t="s">
        <v>54</v>
      </c>
      <c r="N16" s="1">
        <v>0</v>
      </c>
      <c r="O16" s="1">
        <f>$K16/2</f>
        <v>49.5</v>
      </c>
      <c r="P16" s="1">
        <f>$K16/2</f>
        <v>49.5</v>
      </c>
      <c r="Q16" s="1">
        <f>$K16*0.2</f>
        <v>19.8</v>
      </c>
      <c r="R16" s="1">
        <f t="shared" ref="R16:W16" si="5">$K16*0.2</f>
        <v>19.8</v>
      </c>
      <c r="S16" s="1">
        <f t="shared" si="5"/>
        <v>19.8</v>
      </c>
      <c r="T16" s="1">
        <f t="shared" si="5"/>
        <v>19.8</v>
      </c>
      <c r="U16" s="1">
        <f t="shared" si="5"/>
        <v>19.8</v>
      </c>
      <c r="V16" s="1">
        <f t="shared" si="5"/>
        <v>19.8</v>
      </c>
      <c r="W16" s="1">
        <f t="shared" si="5"/>
        <v>19.8</v>
      </c>
      <c r="X16" s="1"/>
      <c r="Y16" s="1"/>
      <c r="Z16" s="1"/>
    </row>
    <row r="17" spans="1:26">
      <c r="A17" s="1" t="s">
        <v>48</v>
      </c>
      <c r="B17" s="1" t="s">
        <v>52</v>
      </c>
      <c r="C17" s="1" t="s">
        <v>33</v>
      </c>
      <c r="D17" s="1" t="s">
        <v>50</v>
      </c>
      <c r="E17" s="1" t="s">
        <v>38</v>
      </c>
      <c r="F17" s="1" t="s">
        <v>34</v>
      </c>
      <c r="G17" s="1" t="s">
        <v>40</v>
      </c>
      <c r="H17" s="1" t="s">
        <v>36</v>
      </c>
      <c r="I17" s="1">
        <v>3</v>
      </c>
      <c r="J17" s="1" t="s">
        <v>66</v>
      </c>
      <c r="K17" s="1">
        <v>99</v>
      </c>
      <c r="L17" s="1">
        <f t="shared" si="4"/>
        <v>134</v>
      </c>
      <c r="M17" s="1" t="s">
        <v>54</v>
      </c>
      <c r="N17" s="1">
        <v>0</v>
      </c>
      <c r="O17" s="1">
        <v>0</v>
      </c>
      <c r="P17" s="1">
        <v>40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48</v>
      </c>
      <c r="B18" s="1" t="s">
        <v>52</v>
      </c>
      <c r="C18" s="1" t="s">
        <v>51</v>
      </c>
      <c r="D18" s="1" t="s">
        <v>43</v>
      </c>
      <c r="E18" s="1" t="s">
        <v>38</v>
      </c>
      <c r="F18" s="1" t="s">
        <v>34</v>
      </c>
      <c r="G18" s="1" t="s">
        <v>40</v>
      </c>
      <c r="H18" s="1" t="s">
        <v>36</v>
      </c>
      <c r="I18" s="1">
        <v>3</v>
      </c>
      <c r="J18" s="1" t="s">
        <v>66</v>
      </c>
      <c r="K18" s="1">
        <v>99</v>
      </c>
      <c r="L18" s="1">
        <f t="shared" si="4"/>
        <v>134</v>
      </c>
      <c r="M18" s="1" t="s">
        <v>54</v>
      </c>
      <c r="N18" s="1"/>
      <c r="O18" s="1"/>
      <c r="P18" s="1"/>
      <c r="Q18" s="1"/>
      <c r="R18" s="1">
        <f>L18*0.6</f>
        <v>80.399999999999991</v>
      </c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48</v>
      </c>
      <c r="B19" s="1" t="s">
        <v>52</v>
      </c>
      <c r="C19" s="1" t="s">
        <v>51</v>
      </c>
      <c r="D19" s="1" t="s">
        <v>41</v>
      </c>
      <c r="E19" s="1" t="s">
        <v>38</v>
      </c>
      <c r="F19" s="1" t="s">
        <v>34</v>
      </c>
      <c r="G19" s="1" t="s">
        <v>40</v>
      </c>
      <c r="H19" s="1" t="s">
        <v>36</v>
      </c>
      <c r="I19" s="1">
        <v>3</v>
      </c>
      <c r="J19" s="1" t="s">
        <v>66</v>
      </c>
      <c r="K19" s="1">
        <v>99</v>
      </c>
      <c r="L19" s="1">
        <f t="shared" si="4"/>
        <v>134</v>
      </c>
      <c r="M19" s="1" t="s">
        <v>54</v>
      </c>
      <c r="N19" s="1"/>
      <c r="O19" s="1"/>
      <c r="P19" s="1"/>
      <c r="Q19" s="1"/>
      <c r="R19" s="1">
        <f>L19*0.6</f>
        <v>80.399999999999991</v>
      </c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48</v>
      </c>
      <c r="B20" s="1" t="s">
        <v>52</v>
      </c>
      <c r="C20" s="1" t="s">
        <v>51</v>
      </c>
      <c r="D20" s="1" t="s">
        <v>42</v>
      </c>
      <c r="E20" s="1" t="s">
        <v>38</v>
      </c>
      <c r="F20" s="1" t="s">
        <v>34</v>
      </c>
      <c r="G20" s="1" t="s">
        <v>40</v>
      </c>
      <c r="H20" s="1" t="s">
        <v>36</v>
      </c>
      <c r="I20" s="1">
        <v>3</v>
      </c>
      <c r="J20" s="1" t="s">
        <v>66</v>
      </c>
      <c r="K20" s="1">
        <v>99</v>
      </c>
      <c r="L20" s="1">
        <f t="shared" si="4"/>
        <v>134</v>
      </c>
      <c r="M20" s="1" t="s">
        <v>54</v>
      </c>
      <c r="N20" s="1"/>
      <c r="O20" s="1"/>
      <c r="P20" s="1"/>
      <c r="Q20" s="1"/>
      <c r="R20" s="1">
        <f>L20*0.6</f>
        <v>80.399999999999991</v>
      </c>
      <c r="S20" s="1"/>
      <c r="T20" s="1"/>
      <c r="U20" s="1"/>
      <c r="V20" s="1"/>
      <c r="W20" s="1"/>
      <c r="X20" s="1"/>
      <c r="Y20" s="1"/>
      <c r="Z20" s="1"/>
    </row>
    <row r="22" spans="1:26">
      <c r="A22" s="1" t="s">
        <v>48</v>
      </c>
      <c r="B22" s="1" t="s">
        <v>52</v>
      </c>
      <c r="C22" s="1" t="s">
        <v>44</v>
      </c>
      <c r="D22" s="1" t="s">
        <v>44</v>
      </c>
      <c r="E22" s="1" t="s">
        <v>45</v>
      </c>
      <c r="F22" s="1" t="s">
        <v>46</v>
      </c>
      <c r="G22" s="1" t="s">
        <v>35</v>
      </c>
      <c r="H22" s="1" t="s">
        <v>36</v>
      </c>
      <c r="I22" s="1">
        <v>4</v>
      </c>
      <c r="J22" s="1" t="s">
        <v>73</v>
      </c>
      <c r="K22" s="1">
        <v>79</v>
      </c>
      <c r="L22" s="1">
        <v>79</v>
      </c>
      <c r="M22" s="1" t="s">
        <v>55</v>
      </c>
      <c r="N22" s="1">
        <v>50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48</v>
      </c>
      <c r="B23" s="1" t="s">
        <v>52</v>
      </c>
      <c r="C23" s="1" t="s">
        <v>33</v>
      </c>
      <c r="D23" s="1" t="s">
        <v>49</v>
      </c>
      <c r="E23" s="1" t="s">
        <v>38</v>
      </c>
      <c r="F23" s="1" t="s">
        <v>34</v>
      </c>
      <c r="G23" s="1" t="s">
        <v>35</v>
      </c>
      <c r="H23" s="1" t="s">
        <v>36</v>
      </c>
      <c r="I23" s="1">
        <v>4</v>
      </c>
      <c r="J23" s="1" t="s">
        <v>73</v>
      </c>
      <c r="K23" s="1">
        <v>79</v>
      </c>
      <c r="L23" s="1">
        <v>79</v>
      </c>
      <c r="M23" s="1" t="s">
        <v>55</v>
      </c>
      <c r="N23" s="1">
        <v>0</v>
      </c>
      <c r="O23" s="1">
        <f>$K23/2</f>
        <v>39.5</v>
      </c>
      <c r="P23" s="1">
        <f>$K23/2</f>
        <v>39.5</v>
      </c>
      <c r="Q23" s="1">
        <f>$K23*0.2</f>
        <v>15.8</v>
      </c>
      <c r="R23" s="1">
        <f t="shared" ref="R23:W23" si="6">$K23*0.2</f>
        <v>15.8</v>
      </c>
      <c r="S23" s="1">
        <f t="shared" si="6"/>
        <v>15.8</v>
      </c>
      <c r="T23" s="1">
        <f t="shared" si="6"/>
        <v>15.8</v>
      </c>
      <c r="U23" s="1">
        <f t="shared" si="6"/>
        <v>15.8</v>
      </c>
      <c r="V23" s="1">
        <f t="shared" si="6"/>
        <v>15.8</v>
      </c>
      <c r="W23" s="1">
        <f t="shared" si="6"/>
        <v>15.8</v>
      </c>
      <c r="X23" s="1"/>
      <c r="Y23" s="1"/>
      <c r="Z23" s="1"/>
    </row>
    <row r="24" spans="1:26">
      <c r="A24" s="1" t="s">
        <v>48</v>
      </c>
      <c r="B24" s="1" t="s">
        <v>52</v>
      </c>
      <c r="C24" s="1" t="s">
        <v>51</v>
      </c>
      <c r="D24" s="1" t="s">
        <v>43</v>
      </c>
      <c r="E24" s="1" t="s">
        <v>38</v>
      </c>
      <c r="F24" s="1" t="s">
        <v>34</v>
      </c>
      <c r="G24" s="1" t="s">
        <v>35</v>
      </c>
      <c r="H24" s="1" t="s">
        <v>36</v>
      </c>
      <c r="I24" s="1">
        <v>4</v>
      </c>
      <c r="J24" s="1" t="s">
        <v>67</v>
      </c>
      <c r="K24" s="1">
        <v>79</v>
      </c>
      <c r="L24" s="1">
        <v>79</v>
      </c>
      <c r="M24" s="1" t="s">
        <v>55</v>
      </c>
      <c r="N24" s="1"/>
      <c r="O24" s="1"/>
      <c r="P24" s="1"/>
      <c r="Q24" s="1"/>
      <c r="R24" s="1">
        <f t="shared" ref="R24:R26" si="7">L24*0.6</f>
        <v>47.4</v>
      </c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48</v>
      </c>
      <c r="B25" s="1" t="s">
        <v>52</v>
      </c>
      <c r="C25" s="1" t="s">
        <v>51</v>
      </c>
      <c r="D25" s="1" t="s">
        <v>41</v>
      </c>
      <c r="E25" s="1" t="s">
        <v>38</v>
      </c>
      <c r="F25" s="1" t="s">
        <v>34</v>
      </c>
      <c r="G25" s="1" t="s">
        <v>35</v>
      </c>
      <c r="H25" s="1" t="s">
        <v>36</v>
      </c>
      <c r="I25" s="1">
        <v>4</v>
      </c>
      <c r="J25" s="1" t="s">
        <v>67</v>
      </c>
      <c r="K25" s="1">
        <v>79</v>
      </c>
      <c r="L25" s="1">
        <v>79</v>
      </c>
      <c r="M25" s="1" t="s">
        <v>55</v>
      </c>
      <c r="N25" s="1"/>
      <c r="O25" s="1"/>
      <c r="P25" s="1"/>
      <c r="Q25" s="1"/>
      <c r="R25" s="1">
        <f t="shared" si="7"/>
        <v>47.4</v>
      </c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48</v>
      </c>
      <c r="B26" s="1" t="s">
        <v>52</v>
      </c>
      <c r="C26" s="1" t="s">
        <v>51</v>
      </c>
      <c r="D26" s="1" t="s">
        <v>42</v>
      </c>
      <c r="E26" s="1" t="s">
        <v>38</v>
      </c>
      <c r="F26" s="1" t="s">
        <v>34</v>
      </c>
      <c r="G26" s="1" t="s">
        <v>35</v>
      </c>
      <c r="H26" s="1" t="s">
        <v>36</v>
      </c>
      <c r="I26" s="1">
        <v>4</v>
      </c>
      <c r="J26" s="1" t="s">
        <v>67</v>
      </c>
      <c r="K26" s="1">
        <v>79</v>
      </c>
      <c r="L26" s="1">
        <v>79</v>
      </c>
      <c r="M26" s="1" t="s">
        <v>55</v>
      </c>
      <c r="N26" s="1"/>
      <c r="O26" s="1"/>
      <c r="P26" s="1"/>
      <c r="Q26" s="1"/>
      <c r="R26" s="1">
        <f t="shared" si="7"/>
        <v>47.4</v>
      </c>
      <c r="S26" s="1"/>
      <c r="T26" s="1"/>
      <c r="U26" s="1"/>
      <c r="V26" s="1"/>
      <c r="W26" s="1"/>
      <c r="X26" s="1"/>
      <c r="Y26" s="1"/>
      <c r="Z26" s="1"/>
    </row>
    <row r="27" spans="1:26">
      <c r="A27" s="1" t="s">
        <v>48</v>
      </c>
      <c r="B27" s="1" t="s">
        <v>52</v>
      </c>
      <c r="C27" s="1" t="s">
        <v>33</v>
      </c>
      <c r="D27" s="1" t="s">
        <v>59</v>
      </c>
      <c r="E27" s="1" t="s">
        <v>38</v>
      </c>
      <c r="F27" s="1" t="s">
        <v>34</v>
      </c>
      <c r="G27" s="1" t="s">
        <v>35</v>
      </c>
      <c r="H27" s="1" t="s">
        <v>36</v>
      </c>
      <c r="I27" s="1">
        <v>4</v>
      </c>
      <c r="J27" s="1" t="s">
        <v>67</v>
      </c>
      <c r="K27" s="1">
        <v>79</v>
      </c>
      <c r="L27" s="1">
        <v>79</v>
      </c>
      <c r="M27" s="1" t="s">
        <v>55</v>
      </c>
      <c r="N27" s="1"/>
      <c r="O27" s="1"/>
      <c r="P27" s="1">
        <f>$K27/2</f>
        <v>39.5</v>
      </c>
      <c r="Q27" s="1">
        <f>$K27/2</f>
        <v>39.5</v>
      </c>
      <c r="R27" s="1"/>
      <c r="S27" s="1"/>
      <c r="T27" s="1"/>
      <c r="U27" s="1"/>
      <c r="V27" s="1"/>
      <c r="W27" s="1"/>
      <c r="X27" s="1"/>
      <c r="Y27" s="1"/>
      <c r="Z27" s="1"/>
    </row>
    <row r="29" spans="1:26">
      <c r="A29" s="1" t="s">
        <v>48</v>
      </c>
      <c r="B29" s="1" t="s">
        <v>52</v>
      </c>
      <c r="C29" s="1" t="s">
        <v>44</v>
      </c>
      <c r="D29" s="1" t="s">
        <v>47</v>
      </c>
      <c r="E29" s="1" t="s">
        <v>57</v>
      </c>
      <c r="F29" s="1" t="s">
        <v>46</v>
      </c>
      <c r="G29" s="1" t="s">
        <v>40</v>
      </c>
      <c r="H29" s="1" t="s">
        <v>36</v>
      </c>
      <c r="I29" s="1">
        <v>5</v>
      </c>
      <c r="J29" s="1" t="s">
        <v>74</v>
      </c>
      <c r="K29" s="1">
        <v>79</v>
      </c>
      <c r="L29" s="1">
        <f>79+20+10</f>
        <v>109</v>
      </c>
      <c r="M29" s="1" t="s">
        <v>56</v>
      </c>
      <c r="N29" s="1">
        <v>50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 t="s">
        <v>48</v>
      </c>
      <c r="B30" s="1" t="s">
        <v>52</v>
      </c>
      <c r="C30" s="1" t="s">
        <v>33</v>
      </c>
      <c r="D30" s="1" t="s">
        <v>49</v>
      </c>
      <c r="E30" s="1" t="s">
        <v>57</v>
      </c>
      <c r="F30" s="1" t="s">
        <v>34</v>
      </c>
      <c r="G30" s="1" t="s">
        <v>53</v>
      </c>
      <c r="H30" s="1" t="s">
        <v>36</v>
      </c>
      <c r="I30" s="1">
        <v>5</v>
      </c>
      <c r="J30" s="1" t="s">
        <v>74</v>
      </c>
      <c r="K30" s="1">
        <v>79</v>
      </c>
      <c r="L30" s="1">
        <f t="shared" ref="L30:L35" si="8">79+20+10</f>
        <v>109</v>
      </c>
      <c r="M30" s="1" t="s">
        <v>56</v>
      </c>
      <c r="N30" s="1">
        <v>0</v>
      </c>
      <c r="O30" s="1">
        <f>$K30/2</f>
        <v>39.5</v>
      </c>
      <c r="P30" s="1">
        <f>$K30/2</f>
        <v>39.5</v>
      </c>
      <c r="Q30" s="1">
        <f>$K30*0.2</f>
        <v>15.8</v>
      </c>
      <c r="R30" s="1">
        <f t="shared" ref="R30:W30" si="9">$K30*0.2</f>
        <v>15.8</v>
      </c>
      <c r="S30" s="1">
        <f t="shared" si="9"/>
        <v>15.8</v>
      </c>
      <c r="T30" s="1">
        <f t="shared" si="9"/>
        <v>15.8</v>
      </c>
      <c r="U30" s="1">
        <f t="shared" si="9"/>
        <v>15.8</v>
      </c>
      <c r="V30" s="1">
        <f t="shared" si="9"/>
        <v>15.8</v>
      </c>
      <c r="W30" s="1">
        <f t="shared" si="9"/>
        <v>15.8</v>
      </c>
      <c r="X30" s="1"/>
      <c r="Y30" s="1"/>
      <c r="Z30" s="1"/>
    </row>
    <row r="31" spans="1:26">
      <c r="A31" s="1" t="s">
        <v>48</v>
      </c>
      <c r="B31" s="1" t="s">
        <v>52</v>
      </c>
      <c r="C31" s="1" t="s">
        <v>33</v>
      </c>
      <c r="D31" s="1" t="s">
        <v>50</v>
      </c>
      <c r="E31" s="1" t="s">
        <v>57</v>
      </c>
      <c r="F31" s="1" t="s">
        <v>34</v>
      </c>
      <c r="G31" s="1" t="s">
        <v>40</v>
      </c>
      <c r="H31" s="1" t="s">
        <v>36</v>
      </c>
      <c r="I31" s="1">
        <v>5</v>
      </c>
      <c r="J31" s="1" t="s">
        <v>68</v>
      </c>
      <c r="K31" s="1">
        <v>79</v>
      </c>
      <c r="L31" s="1">
        <f t="shared" si="8"/>
        <v>109</v>
      </c>
      <c r="M31" s="1" t="s">
        <v>56</v>
      </c>
      <c r="N31" s="1">
        <v>0</v>
      </c>
      <c r="O31" s="1">
        <v>0</v>
      </c>
      <c r="P31" s="1">
        <v>40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 t="s">
        <v>48</v>
      </c>
      <c r="B32" s="1" t="s">
        <v>52</v>
      </c>
      <c r="C32" s="1" t="s">
        <v>51</v>
      </c>
      <c r="D32" s="1" t="s">
        <v>43</v>
      </c>
      <c r="E32" s="1" t="s">
        <v>57</v>
      </c>
      <c r="F32" s="1" t="s">
        <v>34</v>
      </c>
      <c r="G32" s="1" t="s">
        <v>40</v>
      </c>
      <c r="H32" s="1" t="s">
        <v>36</v>
      </c>
      <c r="I32" s="1">
        <v>5</v>
      </c>
      <c r="J32" s="1" t="s">
        <v>68</v>
      </c>
      <c r="K32" s="1">
        <v>79</v>
      </c>
      <c r="L32" s="1">
        <f t="shared" si="8"/>
        <v>109</v>
      </c>
      <c r="M32" s="1" t="s">
        <v>56</v>
      </c>
      <c r="N32" s="1"/>
      <c r="O32" s="1"/>
      <c r="P32" s="1"/>
      <c r="Q32" s="1"/>
      <c r="R32" s="1">
        <f>L32*0.6</f>
        <v>65.399999999999991</v>
      </c>
      <c r="S32" s="1"/>
      <c r="T32" s="1"/>
      <c r="U32" s="1"/>
      <c r="V32" s="1"/>
      <c r="W32" s="1"/>
      <c r="X32" s="1"/>
      <c r="Y32" s="1"/>
      <c r="Z32" s="1"/>
    </row>
    <row r="33" spans="1:26">
      <c r="A33" s="1" t="s">
        <v>48</v>
      </c>
      <c r="B33" s="1" t="s">
        <v>52</v>
      </c>
      <c r="C33" s="1" t="s">
        <v>51</v>
      </c>
      <c r="D33" s="1" t="s">
        <v>41</v>
      </c>
      <c r="E33" s="1" t="s">
        <v>57</v>
      </c>
      <c r="F33" s="1" t="s">
        <v>34</v>
      </c>
      <c r="G33" s="1" t="s">
        <v>40</v>
      </c>
      <c r="H33" s="1" t="s">
        <v>36</v>
      </c>
      <c r="I33" s="1">
        <v>5</v>
      </c>
      <c r="J33" s="1" t="s">
        <v>68</v>
      </c>
      <c r="K33" s="1">
        <v>79</v>
      </c>
      <c r="L33" s="1">
        <f t="shared" si="8"/>
        <v>109</v>
      </c>
      <c r="M33" s="1" t="s">
        <v>56</v>
      </c>
      <c r="N33" s="1"/>
      <c r="O33" s="1"/>
      <c r="P33" s="1"/>
      <c r="Q33" s="1"/>
      <c r="R33" s="1">
        <f>L33*0.6</f>
        <v>65.399999999999991</v>
      </c>
      <c r="S33" s="1"/>
      <c r="T33" s="1"/>
      <c r="U33" s="1"/>
      <c r="V33" s="1"/>
      <c r="W33" s="1"/>
      <c r="X33" s="1"/>
      <c r="Y33" s="1"/>
      <c r="Z33" s="1"/>
    </row>
    <row r="34" spans="1:26">
      <c r="A34" s="1" t="s">
        <v>48</v>
      </c>
      <c r="B34" s="1" t="s">
        <v>52</v>
      </c>
      <c r="C34" s="1" t="s">
        <v>51</v>
      </c>
      <c r="D34" s="1" t="s">
        <v>42</v>
      </c>
      <c r="E34" s="1" t="s">
        <v>57</v>
      </c>
      <c r="F34" s="1" t="s">
        <v>34</v>
      </c>
      <c r="G34" s="1" t="s">
        <v>40</v>
      </c>
      <c r="H34" s="1" t="s">
        <v>36</v>
      </c>
      <c r="I34" s="1">
        <v>5</v>
      </c>
      <c r="J34" s="1" t="s">
        <v>68</v>
      </c>
      <c r="K34" s="1">
        <v>79</v>
      </c>
      <c r="L34" s="1">
        <f t="shared" si="8"/>
        <v>109</v>
      </c>
      <c r="M34" s="1" t="s">
        <v>56</v>
      </c>
      <c r="N34" s="1"/>
      <c r="O34" s="1"/>
      <c r="P34" s="1"/>
      <c r="Q34" s="1"/>
      <c r="R34" s="1">
        <f>L34*0.6</f>
        <v>65.399999999999991</v>
      </c>
      <c r="S34" s="1"/>
      <c r="T34" s="1"/>
      <c r="U34" s="1"/>
      <c r="V34" s="1"/>
      <c r="W34" s="1"/>
      <c r="X34" s="1"/>
      <c r="Y34" s="1"/>
      <c r="Z34" s="1"/>
    </row>
    <row r="35" spans="1:26">
      <c r="A35" s="1" t="s">
        <v>48</v>
      </c>
      <c r="B35" s="1" t="s">
        <v>52</v>
      </c>
      <c r="C35" s="1" t="s">
        <v>33</v>
      </c>
      <c r="D35" s="1" t="s">
        <v>58</v>
      </c>
      <c r="E35" s="1" t="s">
        <v>57</v>
      </c>
      <c r="F35" s="1" t="s">
        <v>34</v>
      </c>
      <c r="G35" s="1" t="s">
        <v>40</v>
      </c>
      <c r="H35" s="1" t="s">
        <v>36</v>
      </c>
      <c r="I35" s="1">
        <v>5</v>
      </c>
      <c r="J35" s="1" t="s">
        <v>68</v>
      </c>
      <c r="K35" s="1">
        <v>79</v>
      </c>
      <c r="L35" s="1">
        <f t="shared" si="8"/>
        <v>109</v>
      </c>
      <c r="M35" s="1" t="s">
        <v>56</v>
      </c>
      <c r="N35" s="1"/>
      <c r="O35" s="1"/>
      <c r="P35" s="1">
        <v>30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7" spans="1:26">
      <c r="A37" s="1" t="s">
        <v>48</v>
      </c>
      <c r="B37" s="1" t="s">
        <v>52</v>
      </c>
      <c r="C37" s="1" t="s">
        <v>44</v>
      </c>
      <c r="D37" s="1" t="s">
        <v>44</v>
      </c>
      <c r="E37" s="1" t="s">
        <v>38</v>
      </c>
      <c r="F37" s="1" t="s">
        <v>60</v>
      </c>
      <c r="G37" s="1" t="s">
        <v>40</v>
      </c>
      <c r="H37" s="1" t="s">
        <v>36</v>
      </c>
      <c r="I37" s="1">
        <v>6</v>
      </c>
      <c r="J37" s="1" t="s">
        <v>75</v>
      </c>
      <c r="K37" s="1">
        <v>399</v>
      </c>
      <c r="L37" s="1">
        <f>K37+60+4*5+10+100</f>
        <v>589</v>
      </c>
      <c r="M37" s="1" t="s">
        <v>61</v>
      </c>
      <c r="N37" s="1">
        <v>50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 t="s">
        <v>48</v>
      </c>
      <c r="B38" s="1" t="s">
        <v>52</v>
      </c>
      <c r="C38" s="1" t="s">
        <v>33</v>
      </c>
      <c r="D38" s="1" t="s">
        <v>49</v>
      </c>
      <c r="E38" s="1" t="s">
        <v>38</v>
      </c>
      <c r="F38" s="1" t="s">
        <v>30</v>
      </c>
      <c r="G38" s="1" t="s">
        <v>40</v>
      </c>
      <c r="H38" s="1" t="s">
        <v>36</v>
      </c>
      <c r="I38" s="1">
        <v>6</v>
      </c>
      <c r="J38" s="1" t="s">
        <v>75</v>
      </c>
      <c r="K38" s="1">
        <v>399</v>
      </c>
      <c r="L38" s="1">
        <f t="shared" ref="L38:L43" si="10">K38+60+4*5+10+100</f>
        <v>589</v>
      </c>
      <c r="M38" s="1" t="s">
        <v>61</v>
      </c>
      <c r="N38" s="1">
        <v>0</v>
      </c>
      <c r="O38" s="1">
        <v>50</v>
      </c>
      <c r="P38" s="1">
        <f>$K38/2</f>
        <v>199.5</v>
      </c>
      <c r="Q38" s="1">
        <f>$K38*0.2+P38-O38</f>
        <v>229.3</v>
      </c>
      <c r="R38" s="1">
        <f t="shared" ref="R38:W38" si="11">$K38*0.2</f>
        <v>79.800000000000011</v>
      </c>
      <c r="S38" s="1">
        <f t="shared" si="11"/>
        <v>79.800000000000011</v>
      </c>
      <c r="T38" s="1">
        <f t="shared" si="11"/>
        <v>79.800000000000011</v>
      </c>
      <c r="U38" s="1">
        <f t="shared" si="11"/>
        <v>79.800000000000011</v>
      </c>
      <c r="V38" s="1">
        <f t="shared" si="11"/>
        <v>79.800000000000011</v>
      </c>
      <c r="W38" s="1">
        <f t="shared" si="11"/>
        <v>79.800000000000011</v>
      </c>
      <c r="X38" s="1"/>
      <c r="Y38" s="1"/>
      <c r="Z38" s="1"/>
    </row>
    <row r="39" spans="1:26">
      <c r="A39" s="1" t="s">
        <v>48</v>
      </c>
      <c r="B39" s="1" t="s">
        <v>52</v>
      </c>
      <c r="C39" s="1" t="s">
        <v>33</v>
      </c>
      <c r="D39" s="1" t="s">
        <v>50</v>
      </c>
      <c r="E39" s="1" t="s">
        <v>38</v>
      </c>
      <c r="F39" s="1" t="s">
        <v>30</v>
      </c>
      <c r="G39" s="1" t="s">
        <v>40</v>
      </c>
      <c r="H39" s="1" t="s">
        <v>36</v>
      </c>
      <c r="I39" s="1">
        <v>6</v>
      </c>
      <c r="J39" s="1" t="s">
        <v>69</v>
      </c>
      <c r="K39" s="1">
        <v>399</v>
      </c>
      <c r="L39" s="1">
        <f t="shared" si="10"/>
        <v>589</v>
      </c>
      <c r="M39" s="1" t="s">
        <v>61</v>
      </c>
      <c r="N39" s="1">
        <v>0</v>
      </c>
      <c r="O39" s="1">
        <v>0</v>
      </c>
      <c r="P39" s="1">
        <v>40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 t="s">
        <v>48</v>
      </c>
      <c r="B40" s="1" t="s">
        <v>52</v>
      </c>
      <c r="C40" s="1" t="s">
        <v>51</v>
      </c>
      <c r="D40" s="1" t="s">
        <v>43</v>
      </c>
      <c r="E40" s="1" t="s">
        <v>38</v>
      </c>
      <c r="F40" s="1" t="s">
        <v>30</v>
      </c>
      <c r="G40" s="1" t="s">
        <v>40</v>
      </c>
      <c r="H40" s="1" t="s">
        <v>36</v>
      </c>
      <c r="I40" s="1">
        <v>6</v>
      </c>
      <c r="J40" s="1" t="s">
        <v>69</v>
      </c>
      <c r="K40" s="1">
        <v>399</v>
      </c>
      <c r="L40" s="1">
        <f t="shared" si="10"/>
        <v>589</v>
      </c>
      <c r="M40" s="1" t="s">
        <v>61</v>
      </c>
      <c r="N40" s="1"/>
      <c r="O40" s="1"/>
      <c r="P40" s="1"/>
      <c r="Q40" s="1"/>
      <c r="R40" s="1">
        <f>L40*0.6</f>
        <v>353.4</v>
      </c>
      <c r="S40" s="1"/>
      <c r="T40" s="1"/>
      <c r="U40" s="1"/>
      <c r="V40" s="1"/>
      <c r="W40" s="1"/>
      <c r="X40" s="1"/>
      <c r="Y40" s="1"/>
      <c r="Z40" s="1"/>
    </row>
    <row r="41" spans="1:26">
      <c r="A41" s="1" t="s">
        <v>48</v>
      </c>
      <c r="B41" s="1" t="s">
        <v>52</v>
      </c>
      <c r="C41" s="1" t="s">
        <v>51</v>
      </c>
      <c r="D41" s="1" t="s">
        <v>41</v>
      </c>
      <c r="E41" s="1" t="s">
        <v>38</v>
      </c>
      <c r="F41" s="1" t="s">
        <v>30</v>
      </c>
      <c r="G41" s="1" t="s">
        <v>40</v>
      </c>
      <c r="H41" s="1" t="s">
        <v>36</v>
      </c>
      <c r="I41" s="1">
        <v>6</v>
      </c>
      <c r="J41" s="1" t="s">
        <v>69</v>
      </c>
      <c r="K41" s="1">
        <v>399</v>
      </c>
      <c r="L41" s="1">
        <f t="shared" si="10"/>
        <v>589</v>
      </c>
      <c r="M41" s="1" t="s">
        <v>61</v>
      </c>
      <c r="N41" s="1"/>
      <c r="O41" s="1"/>
      <c r="P41" s="1"/>
      <c r="Q41" s="1"/>
      <c r="R41" s="1">
        <f>L41*0.6</f>
        <v>353.4</v>
      </c>
      <c r="S41" s="1"/>
      <c r="T41" s="1"/>
      <c r="U41" s="1"/>
      <c r="V41" s="1"/>
      <c r="W41" s="1"/>
      <c r="X41" s="1"/>
      <c r="Y41" s="1"/>
      <c r="Z41" s="1"/>
    </row>
    <row r="42" spans="1:26">
      <c r="A42" s="1" t="s">
        <v>48</v>
      </c>
      <c r="B42" s="1" t="s">
        <v>52</v>
      </c>
      <c r="C42" s="1" t="s">
        <v>51</v>
      </c>
      <c r="D42" s="1" t="s">
        <v>42</v>
      </c>
      <c r="E42" s="1" t="s">
        <v>38</v>
      </c>
      <c r="F42" s="1" t="s">
        <v>30</v>
      </c>
      <c r="G42" s="1" t="s">
        <v>40</v>
      </c>
      <c r="H42" s="1" t="s">
        <v>36</v>
      </c>
      <c r="I42" s="1">
        <v>6</v>
      </c>
      <c r="J42" s="1" t="s">
        <v>69</v>
      </c>
      <c r="K42" s="1">
        <v>399</v>
      </c>
      <c r="L42" s="1">
        <f t="shared" si="10"/>
        <v>589</v>
      </c>
      <c r="M42" s="1" t="s">
        <v>61</v>
      </c>
      <c r="N42" s="1"/>
      <c r="O42" s="1"/>
      <c r="P42" s="1"/>
      <c r="Q42" s="1"/>
      <c r="R42" s="1">
        <f>L42*0.6</f>
        <v>353.4</v>
      </c>
      <c r="S42" s="1"/>
      <c r="T42" s="1"/>
      <c r="U42" s="1"/>
      <c r="V42" s="1"/>
      <c r="W42" s="1"/>
      <c r="X42" s="1"/>
      <c r="Y42" s="1"/>
      <c r="Z42" s="1"/>
    </row>
    <row r="43" spans="1:26">
      <c r="A43" s="1" t="s">
        <v>48</v>
      </c>
      <c r="B43" s="1" t="s">
        <v>52</v>
      </c>
      <c r="C43" s="1" t="s">
        <v>33</v>
      </c>
      <c r="D43" s="1" t="s">
        <v>62</v>
      </c>
      <c r="E43" s="1" t="s">
        <v>38</v>
      </c>
      <c r="F43" s="1" t="s">
        <v>30</v>
      </c>
      <c r="G43" s="1" t="s">
        <v>40</v>
      </c>
      <c r="H43" s="1" t="s">
        <v>36</v>
      </c>
      <c r="I43" s="1">
        <v>6</v>
      </c>
      <c r="J43" s="1" t="s">
        <v>69</v>
      </c>
      <c r="K43" s="1">
        <v>399</v>
      </c>
      <c r="L43" s="1">
        <f t="shared" si="10"/>
        <v>589</v>
      </c>
      <c r="M43" s="1" t="s">
        <v>61</v>
      </c>
      <c r="N43" s="1"/>
      <c r="O43" s="1"/>
      <c r="P43" s="1">
        <f>$K43/2</f>
        <v>199.5</v>
      </c>
      <c r="Q43" s="1">
        <f>$K43/2</f>
        <v>199.5</v>
      </c>
      <c r="R43" s="1"/>
      <c r="S43" s="1"/>
      <c r="T43" s="1"/>
      <c r="U43" s="1"/>
      <c r="V43" s="1"/>
      <c r="W43" s="1"/>
      <c r="X43" s="1"/>
      <c r="Y43" s="1"/>
      <c r="Z43" s="1"/>
    </row>
  </sheetData>
  <autoFilter ref="A1:Z13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</cp:lastModifiedBy>
  <dcterms:created xsi:type="dcterms:W3CDTF">2018-12-12T01:41:16Z</dcterms:created>
  <dcterms:modified xsi:type="dcterms:W3CDTF">2018-12-26T09:03:03Z</dcterms:modified>
</cp:coreProperties>
</file>