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31\Desktop\宏观经济学图库\"/>
    </mc:Choice>
  </mc:AlternateContent>
  <xr:revisionPtr revIDLastSave="0" documentId="13_ncr:1_{D803849E-8E7B-48F8-B089-F550492B0D2B}" xr6:coauthVersionLast="44" xr6:coauthVersionMax="44" xr10:uidLastSave="{00000000-0000-0000-0000-000000000000}"/>
  <bookViews>
    <workbookView xWindow="-98" yWindow="-98" windowWidth="22695" windowHeight="14595" xr2:uid="{D99E6A8E-DB3B-4232-B0E7-9BD3C7ABDAA7}"/>
  </bookViews>
  <sheets>
    <sheet name="Sheet1" sheetId="1" r:id="rId1"/>
  </sheets>
  <definedNames>
    <definedName name="solver_adj" localSheetId="0" hidden="1">Sheet1!$B$15:$B$20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Sheet1!$B$29</definedName>
    <definedName name="solver_lhs2" localSheetId="0" hidden="1">Sheet1!$B$30</definedName>
    <definedName name="solver_lhs3" localSheetId="0" hidden="1">Sheet1!$B$31</definedName>
    <definedName name="solver_lhs4" localSheetId="0" hidden="1">Sheet1!$B$32</definedName>
    <definedName name="solver_lhs5" localSheetId="0" hidden="1">Sheet1!$B$33</definedName>
    <definedName name="solver_lhs6" localSheetId="0" hidden="1">Sheet1!$B$33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Sheet1!$B$28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5" i="1" l="1"/>
  <c r="C46" i="1"/>
  <c r="C47" i="1"/>
  <c r="C48" i="1"/>
  <c r="E48" i="1"/>
  <c r="F48" i="1"/>
  <c r="G48" i="1"/>
  <c r="H48" i="1"/>
  <c r="I48" i="1"/>
  <c r="J48" i="1"/>
  <c r="K48" i="1"/>
  <c r="L48" i="1"/>
  <c r="M48" i="1"/>
  <c r="D48" i="1"/>
  <c r="E47" i="1"/>
  <c r="F47" i="1"/>
  <c r="G47" i="1"/>
  <c r="H47" i="1"/>
  <c r="I47" i="1"/>
  <c r="J47" i="1"/>
  <c r="K47" i="1"/>
  <c r="L47" i="1"/>
  <c r="M47" i="1"/>
  <c r="D47" i="1"/>
  <c r="E46" i="1"/>
  <c r="F46" i="1"/>
  <c r="G46" i="1"/>
  <c r="H46" i="1"/>
  <c r="I46" i="1"/>
  <c r="J46" i="1"/>
  <c r="K46" i="1"/>
  <c r="L46" i="1"/>
  <c r="M46" i="1"/>
  <c r="D46" i="1"/>
  <c r="E45" i="1"/>
  <c r="F45" i="1"/>
  <c r="G45" i="1"/>
  <c r="H45" i="1"/>
  <c r="I45" i="1"/>
  <c r="J45" i="1"/>
  <c r="K45" i="1"/>
  <c r="L45" i="1"/>
  <c r="M45" i="1"/>
  <c r="D45" i="1"/>
  <c r="B33" i="1" l="1"/>
  <c r="B31" i="1"/>
  <c r="B30" i="1"/>
  <c r="B29" i="1"/>
  <c r="B28" i="1" l="1"/>
  <c r="B32" i="1"/>
</calcChain>
</file>

<file path=xl/sharedStrings.xml><?xml version="1.0" encoding="utf-8"?>
<sst xmlns="http://schemas.openxmlformats.org/spreadsheetml/2006/main" count="50" uniqueCount="44">
  <si>
    <t>模型参数假定</t>
    <phoneticPr fontId="1" type="noConversion"/>
  </si>
  <si>
    <t>k0</t>
    <phoneticPr fontId="1" type="noConversion"/>
  </si>
  <si>
    <t>k0*</t>
    <phoneticPr fontId="1" type="noConversion"/>
  </si>
  <si>
    <t>L</t>
    <phoneticPr fontId="1" type="noConversion"/>
  </si>
  <si>
    <t>A</t>
    <phoneticPr fontId="1" type="noConversion"/>
  </si>
  <si>
    <t>alpha</t>
    <phoneticPr fontId="1" type="noConversion"/>
  </si>
  <si>
    <t>beta</t>
    <phoneticPr fontId="1" type="noConversion"/>
  </si>
  <si>
    <t>sigma</t>
    <phoneticPr fontId="1" type="noConversion"/>
  </si>
  <si>
    <t>k1</t>
    <phoneticPr fontId="1" type="noConversion"/>
  </si>
  <si>
    <t>b1</t>
    <phoneticPr fontId="1" type="noConversion"/>
  </si>
  <si>
    <t>c1</t>
    <phoneticPr fontId="1" type="noConversion"/>
  </si>
  <si>
    <t>c2</t>
    <phoneticPr fontId="1" type="noConversion"/>
  </si>
  <si>
    <t>c1*</t>
    <phoneticPr fontId="1" type="noConversion"/>
  </si>
  <si>
    <t>c2*</t>
    <phoneticPr fontId="1" type="noConversion"/>
  </si>
  <si>
    <t>theta（企业资本占有）</t>
    <phoneticPr fontId="1" type="noConversion"/>
  </si>
  <si>
    <t>等式约束</t>
    <phoneticPr fontId="1" type="noConversion"/>
  </si>
  <si>
    <t>10_18</t>
    <phoneticPr fontId="1" type="noConversion"/>
  </si>
  <si>
    <t>10_19</t>
    <phoneticPr fontId="1" type="noConversion"/>
  </si>
  <si>
    <t>10_20</t>
  </si>
  <si>
    <t>10_21</t>
  </si>
  <si>
    <t>10_22</t>
  </si>
  <si>
    <t>10_23</t>
  </si>
  <si>
    <t>取值</t>
    <phoneticPr fontId="1" type="noConversion"/>
  </si>
  <si>
    <t>2+$B$11-$B$12-$B$10</t>
  </si>
  <si>
    <t>$B$10^$B$6+$B$10-(1+$B$6)*(1+$B$6*$B$10^($B$6-1))*B17-(1+$B$6*$B$10^($B$6-1))*$B$11-$B$13</t>
  </si>
  <si>
    <t>2-$B$11-$B$14-$B$10</t>
  </si>
  <si>
    <t>($B$15/$B$14)^2-$B$7*(1+$B$6*$B$10^($B$6-1))</t>
    <phoneticPr fontId="1" type="noConversion"/>
  </si>
  <si>
    <t>($B$13/$B$12)^2-B7*(1+$B$6*$B$10^($B$6-1))</t>
    <phoneticPr fontId="1" type="noConversion"/>
  </si>
  <si>
    <t>2+$B$10^$B$6+$B$6*$B$10^($B$6-1)*$B$11-$B$14-$B$15</t>
  </si>
  <si>
    <t>b1*</t>
    <phoneticPr fontId="1" type="noConversion"/>
  </si>
  <si>
    <t>rg2</t>
    <phoneticPr fontId="1" type="noConversion"/>
  </si>
  <si>
    <t>θ（企业资本占有）</t>
    <phoneticPr fontId="1" type="noConversion"/>
  </si>
  <si>
    <t>本国效用</t>
    <phoneticPr fontId="1" type="noConversion"/>
  </si>
  <si>
    <t>别国效用</t>
    <phoneticPr fontId="1" type="noConversion"/>
  </si>
  <si>
    <t>备注</t>
    <phoneticPr fontId="1" type="noConversion"/>
  </si>
  <si>
    <t>本国1期资本</t>
    <phoneticPr fontId="1" type="noConversion"/>
  </si>
  <si>
    <t>本国资本借贷</t>
    <phoneticPr fontId="1" type="noConversion"/>
  </si>
  <si>
    <t>本国1期消费</t>
    <phoneticPr fontId="1" type="noConversion"/>
  </si>
  <si>
    <t>本国2期消费</t>
  </si>
  <si>
    <t>别国1期消费</t>
    <phoneticPr fontId="1" type="noConversion"/>
  </si>
  <si>
    <t>别国2期消费</t>
  </si>
  <si>
    <t>市场利率</t>
    <phoneticPr fontId="1" type="noConversion"/>
  </si>
  <si>
    <t>别国资本借贷</t>
    <phoneticPr fontId="1" type="noConversion"/>
  </si>
  <si>
    <t>本模型在书本《宏观经济学二十五讲》P175页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</si>
</sst>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10-9 </a:t>
            </a:r>
            <a:r>
              <a:rPr lang="zh-CN" altLang="en-US"/>
              <a:t>本国居民拥有的资本份额越少（</a:t>
            </a:r>
            <a:r>
              <a:rPr lang="en-US" altLang="zh-CN"/>
              <a:t>θ</a:t>
            </a:r>
            <a:r>
              <a:rPr lang="zh-CN" altLang="en-US"/>
              <a:t>越大），本国消费越低</a:t>
            </a:r>
            <a:r>
              <a:rPr lang="en-US" altLang="zh-CN"/>
              <a:t>, </a:t>
            </a:r>
            <a:r>
              <a:rPr lang="zh-CN" altLang="en-US"/>
              <a:t>外国消费越离，本国向外国借出的资本越多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Sheet1!$B$45</c:f>
              <c:strCache>
                <c:ptCount val="1"/>
                <c:pt idx="0">
                  <c:v>b1*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Sheet1!$C$38:$M$38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Sheet1!$C$45:$M$45</c:f>
              <c:numCache>
                <c:formatCode>General</c:formatCode>
                <c:ptCount val="11"/>
                <c:pt idx="0">
                  <c:v>7.4701460797468536E-9</c:v>
                </c:pt>
                <c:pt idx="1">
                  <c:v>3.8594384941949222E-2</c:v>
                </c:pt>
                <c:pt idx="2">
                  <c:v>7.7032018607410227E-2</c:v>
                </c:pt>
                <c:pt idx="3">
                  <c:v>0.11532820440329847</c:v>
                </c:pt>
                <c:pt idx="4">
                  <c:v>0.15349619449634297</c:v>
                </c:pt>
                <c:pt idx="5">
                  <c:v>0.19154738340993835</c:v>
                </c:pt>
                <c:pt idx="6">
                  <c:v>0.22949153830001698</c:v>
                </c:pt>
                <c:pt idx="7">
                  <c:v>0.26733746751007492</c:v>
                </c:pt>
                <c:pt idx="8">
                  <c:v>0.30509254136509845</c:v>
                </c:pt>
                <c:pt idx="9">
                  <c:v>0.34276360682137708</c:v>
                </c:pt>
                <c:pt idx="10">
                  <c:v>0.38035659351053747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ser>
          <c:idx val="1"/>
          <c:order val="1"/>
          <c:tx>
            <c:strRef>
              <c:f>Sheet1!$B$41</c:f>
              <c:strCache>
                <c:ptCount val="1"/>
                <c:pt idx="0">
                  <c:v>c1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Sheet1!$C$38:$M$38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Sheet1!$C$41:$M$41</c:f>
              <c:numCache>
                <c:formatCode>General</c:formatCode>
                <c:ptCount val="11"/>
                <c:pt idx="0">
                  <c:v>1.2976999965197469</c:v>
                </c:pt>
                <c:pt idx="1">
                  <c:v>1.2234469146807494</c:v>
                </c:pt>
                <c:pt idx="2">
                  <c:v>1.1495075803929724</c:v>
                </c:pt>
                <c:pt idx="3">
                  <c:v>1.0758463515674908</c:v>
                </c:pt>
                <c:pt idx="4">
                  <c:v>1.0024328233677828</c:v>
                </c:pt>
                <c:pt idx="5">
                  <c:v>0.92924117335169654</c:v>
                </c:pt>
                <c:pt idx="6">
                  <c:v>0.85624949901243796</c:v>
                </c:pt>
                <c:pt idx="7">
                  <c:v>0.78343836707451442</c:v>
                </c:pt>
                <c:pt idx="8">
                  <c:v>0.71079160027574884</c:v>
                </c:pt>
                <c:pt idx="9">
                  <c:v>0.6382944289420257</c:v>
                </c:pt>
                <c:pt idx="10">
                  <c:v>0.56593416917068962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CD-4378-B5E8-AC5C2B4448EC}"/>
            </c:ext>
          </c:extLst>
        </c:ser>
        <c:ser>
          <c:idx val="2"/>
          <c:order val="2"/>
          <c:tx>
            <c:strRef>
              <c:f>Sheet1!$B$43</c:f>
              <c:strCache>
                <c:ptCount val="1"/>
                <c:pt idx="0">
                  <c:v>c1*</c:v>
                </c:pt>
              </c:strCache>
            </c:strRef>
          </c:tx>
          <c:spPr>
            <a:ln w="31750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Sheet1!$C$38:$M$38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Sheet1!$C$43:$M$43</c:f>
              <c:numCache>
                <c:formatCode>General</c:formatCode>
                <c:ptCount val="11"/>
                <c:pt idx="0">
                  <c:v>1.297700011460049</c:v>
                </c:pt>
                <c:pt idx="1">
                  <c:v>1.3006356845646476</c:v>
                </c:pt>
                <c:pt idx="2">
                  <c:v>1.3035716176077397</c:v>
                </c:pt>
                <c:pt idx="3">
                  <c:v>1.3065027603741646</c:v>
                </c:pt>
                <c:pt idx="4">
                  <c:v>1.3094252123605024</c:v>
                </c:pt>
                <c:pt idx="5">
                  <c:v>1.3123359401715506</c:v>
                </c:pt>
                <c:pt idx="6">
                  <c:v>1.3152325756125414</c:v>
                </c:pt>
                <c:pt idx="7">
                  <c:v>1.3181133020946307</c:v>
                </c:pt>
                <c:pt idx="8">
                  <c:v>1.3209766830059468</c:v>
                </c:pt>
                <c:pt idx="9">
                  <c:v>1.3238216425847766</c:v>
                </c:pt>
                <c:pt idx="10">
                  <c:v>1.3266473561917729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CD-4378-B5E8-AC5C2B444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θ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5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472C4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MarkSkip val="1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10-10 </a:t>
            </a:r>
            <a:r>
              <a:rPr lang="zh-CN" altLang="en-US"/>
              <a:t>本国居民拥有的资本份额越少 </a:t>
            </a:r>
            <a:r>
              <a:rPr lang="zh-CN" altLang="zh-CN" sz="1800" b="1" i="0" u="none" strike="noStrike" baseline="0">
                <a:effectLst/>
              </a:rPr>
              <a:t>（</a:t>
            </a:r>
            <a:r>
              <a:rPr lang="en-US" altLang="zh-CN" sz="1800" b="1" i="0" u="none" strike="noStrike" baseline="0">
                <a:effectLst/>
              </a:rPr>
              <a:t>θ</a:t>
            </a:r>
            <a:r>
              <a:rPr lang="zh-CN" altLang="zh-CN" sz="1800" b="1" i="0" u="none" strike="noStrike" baseline="0">
                <a:effectLst/>
              </a:rPr>
              <a:t>越大），</a:t>
            </a:r>
            <a:r>
              <a:rPr lang="zh-CN" altLang="en-US"/>
              <a:t>全球资本市场资本回报率越低</a:t>
            </a:r>
          </a:p>
          <a:p>
            <a:pPr>
              <a:defRPr sz="1800"/>
            </a:pPr>
            <a:endParaRPr lang="zh-CN" altLang="en-US"/>
          </a:p>
        </c:rich>
      </c:tx>
      <c:layout>
        <c:manualLayout>
          <c:xMode val="edge"/>
          <c:yMode val="edge"/>
          <c:x val="0.14983976883667474"/>
          <c:y val="1.69774131654969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Sheet1!$B$46</c:f>
              <c:strCache>
                <c:ptCount val="1"/>
                <c:pt idx="0">
                  <c:v>rg2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Sheet1!$C$38:$M$38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Sheet1!$C$46:$M$46</c:f>
              <c:numCache>
                <c:formatCode>General</c:formatCode>
                <c:ptCount val="11"/>
                <c:pt idx="0">
                  <c:v>0.49447733271369931</c:v>
                </c:pt>
                <c:pt idx="1">
                  <c:v>0.47999946649050607</c:v>
                </c:pt>
                <c:pt idx="2">
                  <c:v>0.46665630825148563</c:v>
                </c:pt>
                <c:pt idx="3">
                  <c:v>0.45430457198027963</c:v>
                </c:pt>
                <c:pt idx="4">
                  <c:v>0.442825486007695</c:v>
                </c:pt>
                <c:pt idx="5">
                  <c:v>0.43211962419557226</c:v>
                </c:pt>
                <c:pt idx="6">
                  <c:v>0.42210303956889761</c:v>
                </c:pt>
                <c:pt idx="7">
                  <c:v>0.4127040371484012</c:v>
                </c:pt>
                <c:pt idx="8">
                  <c:v>0.40386131404993075</c:v>
                </c:pt>
                <c:pt idx="9">
                  <c:v>0.39552170664005604</c:v>
                </c:pt>
                <c:pt idx="10">
                  <c:v>0.38763904924649473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472C4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MarkSkip val="1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10-11 </a:t>
            </a:r>
            <a:r>
              <a:rPr lang="zh-CN" altLang="en-US"/>
              <a:t>本国居民拥有的资本份额越少（</a:t>
            </a:r>
            <a:r>
              <a:rPr lang="en-US" altLang="zh-CN"/>
              <a:t>θ</a:t>
            </a:r>
            <a:r>
              <a:rPr lang="zh-CN" altLang="en-US"/>
              <a:t>越大），本国居民福利越低</a:t>
            </a:r>
            <a:r>
              <a:rPr lang="en-US" altLang="zh-CN"/>
              <a:t>, </a:t>
            </a:r>
            <a:r>
              <a:rPr lang="zh-CN" altLang="en-US"/>
              <a:t>外国居民福利越高 （但提高的程度非常有限）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Sheet1!$B$47</c:f>
              <c:strCache>
                <c:ptCount val="1"/>
                <c:pt idx="0">
                  <c:v>本国效用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Sheet1!$C$38:$M$38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Sheet1!$C$47:$M$47</c:f>
              <c:numCache>
                <c:formatCode>General</c:formatCode>
                <c:ptCount val="11"/>
                <c:pt idx="0">
                  <c:v>-2.7865385482627079</c:v>
                </c:pt>
                <c:pt idx="1">
                  <c:v>-2.9621834850532092</c:v>
                </c:pt>
                <c:pt idx="2">
                  <c:v>-3.1592097213958596</c:v>
                </c:pt>
                <c:pt idx="3">
                  <c:v>-3.3820201988316092</c:v>
                </c:pt>
                <c:pt idx="4">
                  <c:v>-3.6362722844107229</c:v>
                </c:pt>
                <c:pt idx="5">
                  <c:v>-3.9293682813391855</c:v>
                </c:pt>
                <c:pt idx="6">
                  <c:v>-4.2711932435417257</c:v>
                </c:pt>
                <c:pt idx="7">
                  <c:v>-4.6752581326540144</c:v>
                </c:pt>
                <c:pt idx="8">
                  <c:v>-5.1605400218243993</c:v>
                </c:pt>
                <c:pt idx="9">
                  <c:v>-5.7545621244629013</c:v>
                </c:pt>
                <c:pt idx="10">
                  <c:v>-6.4988249503138498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ser>
          <c:idx val="1"/>
          <c:order val="1"/>
          <c:tx>
            <c:strRef>
              <c:f>Sheet1!$B$48</c:f>
              <c:strCache>
                <c:ptCount val="1"/>
                <c:pt idx="0">
                  <c:v>别国效用</c:v>
                </c:pt>
              </c:strCache>
            </c:strRef>
          </c:tx>
          <c:spPr>
            <a:ln w="31750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Sheet1!$C$38:$M$38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Sheet1!$C$48:$M$48</c:f>
              <c:numCache>
                <c:formatCode>General</c:formatCode>
                <c:ptCount val="11"/>
                <c:pt idx="0">
                  <c:v>-2.7865385554710316</c:v>
                </c:pt>
                <c:pt idx="1">
                  <c:v>-2.7863867547881327</c:v>
                </c:pt>
                <c:pt idx="2">
                  <c:v>-2.7858352283533279</c:v>
                </c:pt>
                <c:pt idx="3">
                  <c:v>-2.7849419450832138</c:v>
                </c:pt>
                <c:pt idx="4">
                  <c:v>-2.7837549360673419</c:v>
                </c:pt>
                <c:pt idx="5">
                  <c:v>-2.7823143650557633</c:v>
                </c:pt>
                <c:pt idx="6">
                  <c:v>-2.7806540753881155</c:v>
                </c:pt>
                <c:pt idx="7">
                  <c:v>-2.7788028254771131</c:v>
                </c:pt>
                <c:pt idx="8">
                  <c:v>-2.776785148807182</c:v>
                </c:pt>
                <c:pt idx="9">
                  <c:v>-2.7746221500815413</c:v>
                </c:pt>
                <c:pt idx="10">
                  <c:v>-2.7723320534659632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54-4CA0-BEC9-B0C88F4B4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472C4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MarkSkip val="1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 </a:t>
            </a:r>
            <a:r>
              <a:rPr lang="en-US" altLang="zh-CN"/>
              <a:t>10-12 </a:t>
            </a:r>
            <a:r>
              <a:rPr lang="zh-CN" altLang="en-US"/>
              <a:t>外国居民福利提高程度非常有限 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Sheet1!$B$48</c:f>
              <c:strCache>
                <c:ptCount val="1"/>
                <c:pt idx="0">
                  <c:v>别国效用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Sheet1!$C$38:$M$38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Sheet1!$C$48:$M$48</c:f>
              <c:numCache>
                <c:formatCode>General</c:formatCode>
                <c:ptCount val="11"/>
                <c:pt idx="0">
                  <c:v>-2.7865385554710316</c:v>
                </c:pt>
                <c:pt idx="1">
                  <c:v>-2.7863867547881327</c:v>
                </c:pt>
                <c:pt idx="2">
                  <c:v>-2.7858352283533279</c:v>
                </c:pt>
                <c:pt idx="3">
                  <c:v>-2.7849419450832138</c:v>
                </c:pt>
                <c:pt idx="4">
                  <c:v>-2.7837549360673419</c:v>
                </c:pt>
                <c:pt idx="5">
                  <c:v>-2.7823143650557633</c:v>
                </c:pt>
                <c:pt idx="6">
                  <c:v>-2.7806540753881155</c:v>
                </c:pt>
                <c:pt idx="7">
                  <c:v>-2.7788028254771131</c:v>
                </c:pt>
                <c:pt idx="8">
                  <c:v>-2.776785148807182</c:v>
                </c:pt>
                <c:pt idx="9">
                  <c:v>-2.7746221500815413</c:v>
                </c:pt>
                <c:pt idx="10">
                  <c:v>-2.7723320534659632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AF-4D25-A9BE-8B47CD226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472C4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MarkSkip val="1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40155</xdr:colOff>
      <xdr:row>6</xdr:row>
      <xdr:rowOff>123825</xdr:rowOff>
    </xdr:from>
    <xdr:to>
      <xdr:col>24</xdr:col>
      <xdr:colOff>190585</xdr:colOff>
      <xdr:row>18</xdr:row>
      <xdr:rowOff>157184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3FF2869-CC33-4423-A7F6-3E950EA84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0243" y="300038"/>
          <a:ext cx="7922830" cy="2147910"/>
        </a:xfrm>
        <a:prstGeom prst="rect">
          <a:avLst/>
        </a:prstGeom>
      </xdr:spPr>
    </xdr:pic>
    <xdr:clientData/>
  </xdr:twoCellAnchor>
  <xdr:twoCellAnchor>
    <xdr:from>
      <xdr:col>0</xdr:col>
      <xdr:colOff>288131</xdr:colOff>
      <xdr:row>49</xdr:row>
      <xdr:rowOff>47625</xdr:rowOff>
    </xdr:from>
    <xdr:to>
      <xdr:col>7</xdr:col>
      <xdr:colOff>457201</xdr:colOff>
      <xdr:row>79</xdr:row>
      <xdr:rowOff>9525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C977861-01AC-4451-A021-705F781C9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509587</xdr:colOff>
      <xdr:row>20</xdr:row>
      <xdr:rowOff>23811</xdr:rowOff>
    </xdr:from>
    <xdr:to>
      <xdr:col>23</xdr:col>
      <xdr:colOff>523917</xdr:colOff>
      <xdr:row>50</xdr:row>
      <xdr:rowOff>23852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BAA8415-5D7E-432E-AA23-9D2EF7A57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44162" y="2666999"/>
          <a:ext cx="5843630" cy="5686467"/>
        </a:xfrm>
        <a:prstGeom prst="rect">
          <a:avLst/>
        </a:prstGeom>
      </xdr:spPr>
    </xdr:pic>
    <xdr:clientData/>
  </xdr:twoCellAnchor>
  <xdr:twoCellAnchor>
    <xdr:from>
      <xdr:col>8</xdr:col>
      <xdr:colOff>159542</xdr:colOff>
      <xdr:row>51</xdr:row>
      <xdr:rowOff>83343</xdr:rowOff>
    </xdr:from>
    <xdr:to>
      <xdr:col>17</xdr:col>
      <xdr:colOff>519113</xdr:colOff>
      <xdr:row>81</xdr:row>
      <xdr:rowOff>33337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53E750A-5EDA-403B-BE81-DB0DFF877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259555</xdr:colOff>
      <xdr:row>80</xdr:row>
      <xdr:rowOff>111918</xdr:rowOff>
    </xdr:from>
    <xdr:to>
      <xdr:col>7</xdr:col>
      <xdr:colOff>600075</xdr:colOff>
      <xdr:row>103</xdr:row>
      <xdr:rowOff>109538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3AFED3A1-DD19-4FBB-9B97-C88338D44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638175</xdr:colOff>
      <xdr:row>82</xdr:row>
      <xdr:rowOff>76200</xdr:rowOff>
    </xdr:from>
    <xdr:to>
      <xdr:col>17</xdr:col>
      <xdr:colOff>550070</xdr:colOff>
      <xdr:row>105</xdr:row>
      <xdr:rowOff>73820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27C763A0-15C0-4951-9EDA-4CFFFA718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787F-8B02-429E-A09F-9E6DA9324283}">
  <dimension ref="A1:M48"/>
  <sheetViews>
    <sheetView tabSelected="1" topLeftCell="A49" zoomScale="63" zoomScaleNormal="85" workbookViewId="0">
      <selection activeCell="J23" sqref="J23"/>
    </sheetView>
  </sheetViews>
  <sheetFormatPr defaultRowHeight="13.9" x14ac:dyDescent="0.4"/>
  <cols>
    <col min="1" max="1" width="12.86328125" bestFit="1" customWidth="1"/>
    <col min="2" max="2" width="13.53125" bestFit="1" customWidth="1"/>
    <col min="3" max="3" width="14.796875" bestFit="1" customWidth="1"/>
  </cols>
  <sheetData>
    <row r="1" spans="1:8" x14ac:dyDescent="0.4">
      <c r="A1" s="5" t="s">
        <v>43</v>
      </c>
      <c r="B1" s="5"/>
      <c r="C1" s="5"/>
      <c r="D1" s="5"/>
      <c r="E1" s="5"/>
      <c r="F1" s="5"/>
      <c r="G1" s="5"/>
      <c r="H1" s="5"/>
    </row>
    <row r="2" spans="1:8" x14ac:dyDescent="0.4">
      <c r="A2" s="5"/>
      <c r="B2" s="5"/>
      <c r="C2" s="5"/>
      <c r="D2" s="5"/>
      <c r="E2" s="5"/>
      <c r="F2" s="5"/>
      <c r="G2" s="5"/>
      <c r="H2" s="5"/>
    </row>
    <row r="3" spans="1:8" x14ac:dyDescent="0.4">
      <c r="A3" s="5"/>
      <c r="B3" s="5"/>
      <c r="C3" s="5"/>
      <c r="D3" s="5"/>
      <c r="E3" s="5"/>
      <c r="F3" s="5"/>
      <c r="G3" s="5"/>
      <c r="H3" s="5"/>
    </row>
    <row r="4" spans="1:8" x14ac:dyDescent="0.4">
      <c r="A4" s="5"/>
      <c r="B4" s="5"/>
      <c r="C4" s="5"/>
      <c r="D4" s="5"/>
      <c r="E4" s="5"/>
      <c r="F4" s="5"/>
      <c r="G4" s="5"/>
      <c r="H4" s="5"/>
    </row>
    <row r="5" spans="1:8" x14ac:dyDescent="0.4">
      <c r="A5" s="5"/>
      <c r="B5" s="5"/>
      <c r="C5" s="5"/>
      <c r="D5" s="5"/>
      <c r="E5" s="5"/>
      <c r="F5" s="5"/>
      <c r="G5" s="5"/>
      <c r="H5" s="5"/>
    </row>
    <row r="6" spans="1:8" x14ac:dyDescent="0.4">
      <c r="A6" s="1" t="s">
        <v>0</v>
      </c>
    </row>
    <row r="7" spans="1:8" x14ac:dyDescent="0.4">
      <c r="A7" s="1" t="s">
        <v>1</v>
      </c>
      <c r="B7">
        <v>1</v>
      </c>
    </row>
    <row r="8" spans="1:8" x14ac:dyDescent="0.4">
      <c r="A8" s="1" t="s">
        <v>2</v>
      </c>
      <c r="B8">
        <v>1</v>
      </c>
    </row>
    <row r="9" spans="1:8" x14ac:dyDescent="0.4">
      <c r="A9" s="1" t="s">
        <v>3</v>
      </c>
      <c r="B9">
        <v>1</v>
      </c>
    </row>
    <row r="10" spans="1:8" x14ac:dyDescent="0.4">
      <c r="A10" s="1" t="s">
        <v>4</v>
      </c>
      <c r="B10">
        <v>1</v>
      </c>
    </row>
    <row r="11" spans="1:8" x14ac:dyDescent="0.4">
      <c r="A11" s="1" t="s">
        <v>5</v>
      </c>
      <c r="B11">
        <v>0.4</v>
      </c>
    </row>
    <row r="12" spans="1:8" x14ac:dyDescent="0.4">
      <c r="A12" s="1" t="s">
        <v>6</v>
      </c>
      <c r="B12">
        <v>0.98</v>
      </c>
    </row>
    <row r="13" spans="1:8" x14ac:dyDescent="0.4">
      <c r="A13" s="1" t="s">
        <v>7</v>
      </c>
      <c r="B13">
        <v>2</v>
      </c>
    </row>
    <row r="15" spans="1:8" x14ac:dyDescent="0.4">
      <c r="A15" s="1" t="s">
        <v>8</v>
      </c>
      <c r="B15">
        <v>0.70229999601010284</v>
      </c>
    </row>
    <row r="16" spans="1:8" x14ac:dyDescent="0.4">
      <c r="A16" s="1" t="s">
        <v>9</v>
      </c>
      <c r="B16">
        <v>-7.4701460797468536E-9</v>
      </c>
    </row>
    <row r="17" spans="1:13" x14ac:dyDescent="0.4">
      <c r="A17" s="1" t="s">
        <v>10</v>
      </c>
      <c r="B17">
        <v>1.2976999965197469</v>
      </c>
    </row>
    <row r="18" spans="1:13" x14ac:dyDescent="0.4">
      <c r="A18" s="1" t="s">
        <v>11</v>
      </c>
      <c r="B18">
        <v>1.5704785931818679</v>
      </c>
    </row>
    <row r="19" spans="1:13" x14ac:dyDescent="0.4">
      <c r="A19" s="1" t="s">
        <v>12</v>
      </c>
      <c r="B19">
        <v>1.297700011460049</v>
      </c>
    </row>
    <row r="20" spans="1:13" x14ac:dyDescent="0.4">
      <c r="A20" s="1" t="s">
        <v>13</v>
      </c>
      <c r="B20">
        <v>1.5704785623213766</v>
      </c>
    </row>
    <row r="22" spans="1:13" ht="31.5" customHeight="1" x14ac:dyDescent="0.4">
      <c r="A22" s="2" t="s">
        <v>14</v>
      </c>
      <c r="B22">
        <v>0</v>
      </c>
    </row>
    <row r="27" spans="1:13" x14ac:dyDescent="0.4">
      <c r="A27" s="1" t="s">
        <v>15</v>
      </c>
      <c r="B27" s="1" t="s">
        <v>22</v>
      </c>
      <c r="C27" s="1"/>
    </row>
    <row r="28" spans="1:13" x14ac:dyDescent="0.4">
      <c r="A28" s="3" t="s">
        <v>16</v>
      </c>
      <c r="B28">
        <f>2+$B$16-$B$17-$B$15</f>
        <v>4.2188474935755949E-15</v>
      </c>
      <c r="M28" s="1" t="s">
        <v>23</v>
      </c>
    </row>
    <row r="29" spans="1:13" x14ac:dyDescent="0.4">
      <c r="A29" s="3" t="s">
        <v>17</v>
      </c>
      <c r="B29">
        <f>$B$15^$B$11+$B$15-(1+$B$11)*(1+$B$11*$B$15^($B$11-1))*B22-(1+$B$11*$B$15^($B$11-1))*$B$16-$B$18</f>
        <v>-6.3930292171221481E-9</v>
      </c>
      <c r="M29" s="1" t="s">
        <v>24</v>
      </c>
    </row>
    <row r="30" spans="1:13" x14ac:dyDescent="0.4">
      <c r="A30" s="3" t="s">
        <v>18</v>
      </c>
      <c r="B30">
        <f>2-$B$16-$B$19-$B$15</f>
        <v>-5.5511151231257827E-15</v>
      </c>
      <c r="M30" s="1" t="s">
        <v>25</v>
      </c>
    </row>
    <row r="31" spans="1:13" x14ac:dyDescent="0.4">
      <c r="A31" s="3" t="s">
        <v>19</v>
      </c>
      <c r="B31">
        <f>2+$B$15^$B$11+$B$11*$B$15^($B$11-1)*$B$16-$B$19-$B$20</f>
        <v>2.1395278881897184E-9</v>
      </c>
      <c r="M31" s="1" t="s">
        <v>28</v>
      </c>
    </row>
    <row r="32" spans="1:13" x14ac:dyDescent="0.4">
      <c r="A32" s="3" t="s">
        <v>20</v>
      </c>
      <c r="B32">
        <f>($B$18/$B$17)^2-B12*(1+$B$11*$B$15^($B$11-1))</f>
        <v>8.7021144290488905E-8</v>
      </c>
      <c r="M32" s="1" t="s">
        <v>27</v>
      </c>
    </row>
    <row r="33" spans="1:13" x14ac:dyDescent="0.4">
      <c r="A33" s="3" t="s">
        <v>21</v>
      </c>
      <c r="B33">
        <f>($B$20/$B$19)^2-$B$12*(1+$B$11*$B$15^($B$11-1))</f>
        <v>-4.2615857509531452E-9</v>
      </c>
      <c r="M33" s="1" t="s">
        <v>26</v>
      </c>
    </row>
    <row r="38" spans="1:13" ht="27.75" x14ac:dyDescent="0.4">
      <c r="A38" t="s">
        <v>34</v>
      </c>
      <c r="B38" s="2" t="s">
        <v>31</v>
      </c>
      <c r="C38">
        <v>0</v>
      </c>
      <c r="D38" s="1">
        <v>0.1</v>
      </c>
      <c r="E38" s="1">
        <v>0.2</v>
      </c>
      <c r="F38" s="1">
        <v>0.3</v>
      </c>
      <c r="G38" s="1">
        <v>0.4</v>
      </c>
      <c r="H38" s="1">
        <v>0.5</v>
      </c>
      <c r="I38" s="1">
        <v>0.6</v>
      </c>
      <c r="J38" s="1">
        <v>0.7</v>
      </c>
      <c r="K38" s="1">
        <v>0.8</v>
      </c>
      <c r="L38" s="1">
        <v>0.9</v>
      </c>
      <c r="M38" s="1">
        <v>1</v>
      </c>
    </row>
    <row r="39" spans="1:13" x14ac:dyDescent="0.4">
      <c r="A39" s="4" t="s">
        <v>35</v>
      </c>
      <c r="B39" s="1" t="s">
        <v>8</v>
      </c>
      <c r="C39">
        <v>0.70229999601010284</v>
      </c>
      <c r="D39">
        <v>0.73795870037730127</v>
      </c>
      <c r="E39">
        <v>0.77346040099964575</v>
      </c>
      <c r="F39">
        <v>0.80882544402916046</v>
      </c>
      <c r="G39">
        <v>0.84407098213584997</v>
      </c>
      <c r="H39">
        <v>0.87921144323838074</v>
      </c>
      <c r="I39">
        <v>0.91425896268748252</v>
      </c>
      <c r="J39">
        <v>0.94922416541543286</v>
      </c>
      <c r="K39">
        <v>0.98411585835915139</v>
      </c>
      <c r="L39">
        <v>1.0189419642365989</v>
      </c>
      <c r="M39">
        <v>1.053709237318768</v>
      </c>
    </row>
    <row r="40" spans="1:13" x14ac:dyDescent="0.4">
      <c r="A40" s="4" t="s">
        <v>36</v>
      </c>
      <c r="B40" s="1" t="s">
        <v>9</v>
      </c>
      <c r="C40">
        <v>-7.4701460797468536E-9</v>
      </c>
      <c r="D40">
        <v>-3.8594384941949222E-2</v>
      </c>
      <c r="E40">
        <v>-7.7032018607410227E-2</v>
      </c>
      <c r="F40">
        <v>-0.11532820440329847</v>
      </c>
      <c r="G40">
        <v>-0.15349619449634297</v>
      </c>
      <c r="H40">
        <v>-0.19154738340993835</v>
      </c>
      <c r="I40">
        <v>-0.22949153830001698</v>
      </c>
      <c r="J40">
        <v>-0.26733746751007492</v>
      </c>
      <c r="K40">
        <v>-0.30509254136509845</v>
      </c>
      <c r="L40">
        <v>-0.34276360682137708</v>
      </c>
      <c r="M40">
        <v>-0.38035659351053747</v>
      </c>
    </row>
    <row r="41" spans="1:13" x14ac:dyDescent="0.4">
      <c r="A41" s="4" t="s">
        <v>37</v>
      </c>
      <c r="B41" s="1" t="s">
        <v>10</v>
      </c>
      <c r="C41">
        <v>1.2976999965197469</v>
      </c>
      <c r="D41">
        <v>1.2234469146807494</v>
      </c>
      <c r="E41">
        <v>1.1495075803929724</v>
      </c>
      <c r="F41">
        <v>1.0758463515674908</v>
      </c>
      <c r="G41">
        <v>1.0024328233677828</v>
      </c>
      <c r="H41">
        <v>0.92924117335169654</v>
      </c>
      <c r="I41">
        <v>0.85624949901243796</v>
      </c>
      <c r="J41">
        <v>0.78343836707451442</v>
      </c>
      <c r="K41">
        <v>0.71079160027574884</v>
      </c>
      <c r="L41">
        <v>0.6382944289420257</v>
      </c>
      <c r="M41">
        <v>0.56593416917068962</v>
      </c>
    </row>
    <row r="42" spans="1:13" x14ac:dyDescent="0.4">
      <c r="A42" s="4" t="s">
        <v>38</v>
      </c>
      <c r="B42" s="1" t="s">
        <v>11</v>
      </c>
      <c r="C42">
        <v>1.5704785931818679</v>
      </c>
      <c r="D42">
        <v>1.4734279170716025</v>
      </c>
      <c r="E42">
        <v>1.3781265844801456</v>
      </c>
      <c r="F42">
        <v>1.2843726195219083</v>
      </c>
      <c r="G42">
        <v>1.1919973027111683</v>
      </c>
      <c r="H42">
        <v>1.1008577905296537</v>
      </c>
      <c r="I42">
        <v>1.0108316577886256</v>
      </c>
      <c r="J42">
        <v>0.92181455903437437</v>
      </c>
      <c r="K42">
        <v>0.83371460827141797</v>
      </c>
      <c r="L42">
        <v>0.74645282503222432</v>
      </c>
      <c r="M42">
        <v>0.65995934390194333</v>
      </c>
    </row>
    <row r="43" spans="1:13" x14ac:dyDescent="0.4">
      <c r="A43" s="4" t="s">
        <v>39</v>
      </c>
      <c r="B43" s="1" t="s">
        <v>12</v>
      </c>
      <c r="C43">
        <v>1.297700011460049</v>
      </c>
      <c r="D43">
        <v>1.3006356845646476</v>
      </c>
      <c r="E43">
        <v>1.3035716176077397</v>
      </c>
      <c r="F43">
        <v>1.3065027603741646</v>
      </c>
      <c r="G43">
        <v>1.3094252123605024</v>
      </c>
      <c r="H43">
        <v>1.3123359401715506</v>
      </c>
      <c r="I43">
        <v>1.3152325756125414</v>
      </c>
      <c r="J43">
        <v>1.3181133020946307</v>
      </c>
      <c r="K43">
        <v>1.3209766830059468</v>
      </c>
      <c r="L43">
        <v>1.3238216425847766</v>
      </c>
      <c r="M43">
        <v>1.3266473561917729</v>
      </c>
    </row>
    <row r="44" spans="1:13" x14ac:dyDescent="0.4">
      <c r="A44" s="4" t="s">
        <v>40</v>
      </c>
      <c r="B44" s="1" t="s">
        <v>13</v>
      </c>
      <c r="C44">
        <v>1.5704785623213766</v>
      </c>
      <c r="D44">
        <v>1.5663884874312275</v>
      </c>
      <c r="E44">
        <v>1.5628313382166901</v>
      </c>
      <c r="F44">
        <v>1.5597358493747007</v>
      </c>
      <c r="G44">
        <v>1.5570431175156845</v>
      </c>
      <c r="H44">
        <v>1.5547039735436323</v>
      </c>
      <c r="I44">
        <v>1.5526770261079548</v>
      </c>
      <c r="J44">
        <v>1.5509270613572796</v>
      </c>
      <c r="K44">
        <v>1.5494240503941064</v>
      </c>
      <c r="L44">
        <v>1.5481420709407647</v>
      </c>
      <c r="M44">
        <v>1.5470586916378122</v>
      </c>
    </row>
    <row r="45" spans="1:13" x14ac:dyDescent="0.4">
      <c r="A45" s="4" t="s">
        <v>42</v>
      </c>
      <c r="B45" s="1" t="s">
        <v>29</v>
      </c>
      <c r="C45">
        <f>-C40</f>
        <v>7.4701460797468536E-9</v>
      </c>
      <c r="D45">
        <f>-D40</f>
        <v>3.8594384941949222E-2</v>
      </c>
      <c r="E45">
        <f t="shared" ref="E45:M45" si="0">-E40</f>
        <v>7.7032018607410227E-2</v>
      </c>
      <c r="F45">
        <f t="shared" si="0"/>
        <v>0.11532820440329847</v>
      </c>
      <c r="G45">
        <f t="shared" si="0"/>
        <v>0.15349619449634297</v>
      </c>
      <c r="H45">
        <f t="shared" si="0"/>
        <v>0.19154738340993835</v>
      </c>
      <c r="I45">
        <f t="shared" si="0"/>
        <v>0.22949153830001698</v>
      </c>
      <c r="J45">
        <f t="shared" si="0"/>
        <v>0.26733746751007492</v>
      </c>
      <c r="K45">
        <f t="shared" si="0"/>
        <v>0.30509254136509845</v>
      </c>
      <c r="L45">
        <f t="shared" si="0"/>
        <v>0.34276360682137708</v>
      </c>
      <c r="M45">
        <f t="shared" si="0"/>
        <v>0.38035659351053747</v>
      </c>
    </row>
    <row r="46" spans="1:13" x14ac:dyDescent="0.4">
      <c r="A46" s="4" t="s">
        <v>41</v>
      </c>
      <c r="B46" s="1" t="s">
        <v>30</v>
      </c>
      <c r="C46">
        <f>(C43^(-2))/((C44^(-2))*$B$12)-1</f>
        <v>0.49447733271369931</v>
      </c>
      <c r="D46">
        <f>(D43^(-2))/((D44^(-2))*$B$12)-1</f>
        <v>0.47999946649050607</v>
      </c>
      <c r="E46">
        <f t="shared" ref="E46:M46" si="1">(E43^(-2))/((E44^(-2))*$B$12)-1</f>
        <v>0.46665630825148563</v>
      </c>
      <c r="F46">
        <f t="shared" si="1"/>
        <v>0.45430457198027963</v>
      </c>
      <c r="G46">
        <f t="shared" si="1"/>
        <v>0.442825486007695</v>
      </c>
      <c r="H46">
        <f t="shared" si="1"/>
        <v>0.43211962419557226</v>
      </c>
      <c r="I46">
        <f t="shared" si="1"/>
        <v>0.42210303956889761</v>
      </c>
      <c r="J46">
        <f t="shared" si="1"/>
        <v>0.4127040371484012</v>
      </c>
      <c r="K46">
        <f t="shared" si="1"/>
        <v>0.40386131404993075</v>
      </c>
      <c r="L46">
        <f t="shared" si="1"/>
        <v>0.39552170664005604</v>
      </c>
      <c r="M46">
        <f t="shared" si="1"/>
        <v>0.38763904924649473</v>
      </c>
    </row>
    <row r="47" spans="1:13" x14ac:dyDescent="0.4">
      <c r="B47" s="1" t="s">
        <v>32</v>
      </c>
      <c r="C47">
        <f>((1+$B$12)/(1-2))*(C41^-1+C42^-1)</f>
        <v>-2.7865385482627079</v>
      </c>
      <c r="D47">
        <f>((1+$B$12)/(1-2))*(D41^-1+D42^-1)</f>
        <v>-2.9621834850532092</v>
      </c>
      <c r="E47">
        <f t="shared" ref="E47:M47" si="2">((1+$B$12)/(1-2))*(E41^-1+E42^-1)</f>
        <v>-3.1592097213958596</v>
      </c>
      <c r="F47">
        <f t="shared" si="2"/>
        <v>-3.3820201988316092</v>
      </c>
      <c r="G47">
        <f t="shared" si="2"/>
        <v>-3.6362722844107229</v>
      </c>
      <c r="H47">
        <f t="shared" si="2"/>
        <v>-3.9293682813391855</v>
      </c>
      <c r="I47">
        <f t="shared" si="2"/>
        <v>-4.2711932435417257</v>
      </c>
      <c r="J47">
        <f t="shared" si="2"/>
        <v>-4.6752581326540144</v>
      </c>
      <c r="K47">
        <f t="shared" si="2"/>
        <v>-5.1605400218243993</v>
      </c>
      <c r="L47">
        <f t="shared" si="2"/>
        <v>-5.7545621244629013</v>
      </c>
      <c r="M47">
        <f t="shared" si="2"/>
        <v>-6.4988249503138498</v>
      </c>
    </row>
    <row r="48" spans="1:13" x14ac:dyDescent="0.4">
      <c r="B48" s="1" t="s">
        <v>33</v>
      </c>
      <c r="C48">
        <f>((1+$B$12)/(1-2))*(C43^-1+C44^-1)</f>
        <v>-2.7865385554710316</v>
      </c>
      <c r="D48">
        <f>((1+$B$12)/(1-2))*(D43^-1+D44^-1)</f>
        <v>-2.7863867547881327</v>
      </c>
      <c r="E48">
        <f t="shared" ref="E48:M48" si="3">((1+$B$12)/(1-2))*(E43^-1+E44^-1)</f>
        <v>-2.7858352283533279</v>
      </c>
      <c r="F48">
        <f t="shared" si="3"/>
        <v>-2.7849419450832138</v>
      </c>
      <c r="G48">
        <f t="shared" si="3"/>
        <v>-2.7837549360673419</v>
      </c>
      <c r="H48">
        <f t="shared" si="3"/>
        <v>-2.7823143650557633</v>
      </c>
      <c r="I48">
        <f t="shared" si="3"/>
        <v>-2.7806540753881155</v>
      </c>
      <c r="J48">
        <f t="shared" si="3"/>
        <v>-2.7788028254771131</v>
      </c>
      <c r="K48">
        <f t="shared" si="3"/>
        <v>-2.776785148807182</v>
      </c>
      <c r="L48">
        <f t="shared" si="3"/>
        <v>-2.7746221500815413</v>
      </c>
      <c r="M48">
        <f t="shared" si="3"/>
        <v>-2.7723320534659632</v>
      </c>
    </row>
  </sheetData>
  <mergeCells count="1">
    <mergeCell ref="A1:H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haojia chen</dc:creator>
  <cp:lastModifiedBy>haojia chen</cp:lastModifiedBy>
  <dcterms:created xsi:type="dcterms:W3CDTF">2020-04-30T12:03:17Z</dcterms:created>
  <dcterms:modified xsi:type="dcterms:W3CDTF">2020-04-30T13:15:32Z</dcterms:modified>
</cp:coreProperties>
</file>