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38A61132-F739-40E9-A7A5-E72BC45A362E}" xr6:coauthVersionLast="44" xr6:coauthVersionMax="44" xr10:uidLastSave="{00000000-0000-0000-0000-000000000000}"/>
  <bookViews>
    <workbookView xWindow="-98" yWindow="-98" windowWidth="22695" windowHeight="14595" activeTab="2" xr2:uid="{B725ABA0-41D6-4614-A867-3E86B38AFAFD}"/>
  </bookViews>
  <sheets>
    <sheet name="相位图" sheetId="1" r:id="rId1"/>
    <sheet name="模拟数值" sheetId="2" r:id="rId2"/>
    <sheet name="方法二（规划求解）" sheetId="3" r:id="rId3"/>
  </sheets>
  <definedNames>
    <definedName name="solver_adj" localSheetId="2" hidden="1">'方法二（规划求解）'!$D$13:$D$32,'方法二（规划求解）'!$E$12:$E$31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'方法二（规划求解）'!$G$13:$H$32</definedName>
    <definedName name="solver_lhs2" localSheetId="2" hidden="1">'方法二（规划求解）'!#REF!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'方法二（规划求解）'!$G$13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hs1" localSheetId="2" hidden="1">0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G14" i="3"/>
  <c r="G13" i="3"/>
  <c r="B8" i="3"/>
  <c r="D12" i="3" l="1"/>
  <c r="B9" i="3"/>
  <c r="H14" i="3" l="1"/>
  <c r="G15" i="3"/>
  <c r="H13" i="2"/>
  <c r="H15" i="3" l="1"/>
  <c r="G16" i="3"/>
  <c r="I40" i="1"/>
  <c r="H16" i="3" l="1"/>
  <c r="G17" i="3"/>
  <c r="J57" i="1"/>
  <c r="H12" i="2"/>
  <c r="I13" i="2" s="1"/>
  <c r="J58" i="1" s="1"/>
  <c r="B8" i="2"/>
  <c r="D12" i="2" s="1"/>
  <c r="G20" i="1"/>
  <c r="G21" i="1"/>
  <c r="G22" i="1"/>
  <c r="G23" i="1"/>
  <c r="G24" i="1"/>
  <c r="G25" i="1"/>
  <c r="G26" i="1"/>
  <c r="G27" i="1"/>
  <c r="G28" i="1"/>
  <c r="G10" i="1"/>
  <c r="G11" i="1"/>
  <c r="G12" i="1"/>
  <c r="G13" i="1"/>
  <c r="G14" i="1"/>
  <c r="G15" i="1"/>
  <c r="G16" i="1"/>
  <c r="G17" i="1"/>
  <c r="G18" i="1"/>
  <c r="G19" i="1"/>
  <c r="G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29" i="1"/>
  <c r="B10" i="1"/>
  <c r="G18" i="3" l="1"/>
  <c r="H17" i="3"/>
  <c r="F57" i="1"/>
  <c r="B9" i="2"/>
  <c r="E13" i="2"/>
  <c r="I41" i="1" s="1"/>
  <c r="D13" i="2"/>
  <c r="F41" i="1" s="1"/>
  <c r="F40" i="1"/>
  <c r="H18" i="3" l="1"/>
  <c r="G19" i="3"/>
  <c r="E14" i="2"/>
  <c r="I42" i="1" s="1"/>
  <c r="I14" i="2"/>
  <c r="J59" i="1" s="1"/>
  <c r="F58" i="1"/>
  <c r="H14" i="2"/>
  <c r="D14" i="2"/>
  <c r="D15" i="2" s="1"/>
  <c r="H19" i="3" l="1"/>
  <c r="G20" i="3"/>
  <c r="E15" i="2"/>
  <c r="I43" i="1" s="1"/>
  <c r="I15" i="2"/>
  <c r="J60" i="1" s="1"/>
  <c r="F59" i="1"/>
  <c r="H15" i="2"/>
  <c r="F42" i="1"/>
  <c r="D16" i="2"/>
  <c r="F43" i="1"/>
  <c r="H20" i="3" l="1"/>
  <c r="G21" i="3"/>
  <c r="E16" i="2"/>
  <c r="I44" i="1" s="1"/>
  <c r="I16" i="2"/>
  <c r="J61" i="1" s="1"/>
  <c r="F60" i="1"/>
  <c r="H16" i="2"/>
  <c r="F44" i="1"/>
  <c r="E17" i="2"/>
  <c r="I45" i="1" s="1"/>
  <c r="G22" i="3" l="1"/>
  <c r="H21" i="3"/>
  <c r="D17" i="2"/>
  <c r="F45" i="1" s="1"/>
  <c r="H17" i="2"/>
  <c r="F62" i="1" s="1"/>
  <c r="F61" i="1"/>
  <c r="I17" i="2"/>
  <c r="I18" i="2"/>
  <c r="J63" i="1" s="1"/>
  <c r="D18" i="2"/>
  <c r="F46" i="1" s="1"/>
  <c r="E18" i="2"/>
  <c r="I46" i="1" s="1"/>
  <c r="H22" i="3" l="1"/>
  <c r="G23" i="3"/>
  <c r="H18" i="2"/>
  <c r="F63" i="1" s="1"/>
  <c r="J62" i="1"/>
  <c r="I19" i="2"/>
  <c r="J64" i="1" s="1"/>
  <c r="H19" i="2"/>
  <c r="F64" i="1" s="1"/>
  <c r="E19" i="2"/>
  <c r="I47" i="1" s="1"/>
  <c r="D19" i="2"/>
  <c r="F47" i="1" s="1"/>
  <c r="H23" i="3" l="1"/>
  <c r="G24" i="3"/>
  <c r="I20" i="2"/>
  <c r="J65" i="1" s="1"/>
  <c r="H20" i="2"/>
  <c r="F65" i="1" s="1"/>
  <c r="E20" i="2"/>
  <c r="I48" i="1" s="1"/>
  <c r="D20" i="2"/>
  <c r="F48" i="1" s="1"/>
  <c r="H24" i="3" l="1"/>
  <c r="G25" i="3"/>
  <c r="H21" i="2"/>
  <c r="F66" i="1" s="1"/>
  <c r="I21" i="2"/>
  <c r="J66" i="1" s="1"/>
  <c r="D21" i="2"/>
  <c r="F49" i="1" s="1"/>
  <c r="E21" i="2"/>
  <c r="I49" i="1" s="1"/>
  <c r="G26" i="3" l="1"/>
  <c r="H25" i="3"/>
  <c r="I22" i="2"/>
  <c r="J67" i="1" s="1"/>
  <c r="H22" i="2"/>
  <c r="F67" i="1" s="1"/>
  <c r="D22" i="2"/>
  <c r="F50" i="1" s="1"/>
  <c r="E22" i="2"/>
  <c r="I50" i="1" s="1"/>
  <c r="H26" i="3" l="1"/>
  <c r="G27" i="3"/>
  <c r="H23" i="2"/>
  <c r="F68" i="1" s="1"/>
  <c r="I23" i="2"/>
  <c r="J68" i="1" s="1"/>
  <c r="D23" i="2"/>
  <c r="F51" i="1" s="1"/>
  <c r="E23" i="2"/>
  <c r="H27" i="3" l="1"/>
  <c r="G28" i="3"/>
  <c r="I24" i="2"/>
  <c r="J69" i="1" s="1"/>
  <c r="H24" i="2"/>
  <c r="F69" i="1" s="1"/>
  <c r="E24" i="2"/>
  <c r="I52" i="1" s="1"/>
  <c r="I51" i="1"/>
  <c r="D24" i="2"/>
  <c r="F52" i="1" s="1"/>
  <c r="H28" i="3" l="1"/>
  <c r="G29" i="3"/>
  <c r="H25" i="2"/>
  <c r="F70" i="1" s="1"/>
  <c r="I25" i="2"/>
  <c r="J70" i="1" s="1"/>
  <c r="D25" i="2"/>
  <c r="F53" i="1" s="1"/>
  <c r="E25" i="2"/>
  <c r="I53" i="1" s="1"/>
  <c r="G30" i="3" l="1"/>
  <c r="H29" i="3"/>
  <c r="I26" i="2"/>
  <c r="J71" i="1" s="1"/>
  <c r="H26" i="2"/>
  <c r="F71" i="1" s="1"/>
  <c r="D26" i="2"/>
  <c r="F54" i="1" s="1"/>
  <c r="E26" i="2"/>
  <c r="I54" i="1" s="1"/>
  <c r="H30" i="3" l="1"/>
  <c r="G31" i="3"/>
  <c r="H27" i="2"/>
  <c r="F72" i="1" s="1"/>
  <c r="I27" i="2"/>
  <c r="J72" i="1" s="1"/>
  <c r="D27" i="2"/>
  <c r="F55" i="1" s="1"/>
  <c r="E27" i="2"/>
  <c r="I55" i="1" s="1"/>
  <c r="H31" i="3" l="1"/>
  <c r="G32" i="3"/>
  <c r="E32" i="3"/>
  <c r="H32" i="3" s="1"/>
  <c r="I28" i="2"/>
  <c r="J73" i="1" s="1"/>
  <c r="H28" i="2"/>
  <c r="F73" i="1" s="1"/>
  <c r="D28" i="2"/>
  <c r="F56" i="1" s="1"/>
  <c r="E28" i="2"/>
  <c r="I56" i="1" s="1"/>
  <c r="H29" i="2" l="1"/>
  <c r="F74" i="1" s="1"/>
  <c r="I29" i="2"/>
  <c r="J74" i="1" s="1"/>
  <c r="D29" i="2"/>
  <c r="E29" i="2"/>
  <c r="I30" i="2" l="1"/>
  <c r="H30" i="2"/>
  <c r="D30" i="2"/>
  <c r="E30" i="2"/>
  <c r="H31" i="2" l="1"/>
  <c r="I31" i="2"/>
  <c r="D31" i="2"/>
  <c r="E31" i="2"/>
  <c r="I32" i="2" l="1"/>
  <c r="H32" i="2"/>
  <c r="D32" i="2"/>
  <c r="E32" i="2"/>
</calcChain>
</file>

<file path=xl/sharedStrings.xml><?xml version="1.0" encoding="utf-8"?>
<sst xmlns="http://schemas.openxmlformats.org/spreadsheetml/2006/main" count="28" uniqueCount="9">
  <si>
    <t>α</t>
    <phoneticPr fontId="1" type="noConversion"/>
  </si>
  <si>
    <t>β</t>
    <phoneticPr fontId="1" type="noConversion"/>
  </si>
  <si>
    <t>δ</t>
    <phoneticPr fontId="1" type="noConversion"/>
  </si>
  <si>
    <t>A</t>
    <phoneticPr fontId="1" type="noConversion"/>
  </si>
  <si>
    <t>K*</t>
    <phoneticPr fontId="1" type="noConversion"/>
  </si>
  <si>
    <t>C*</t>
    <phoneticPr fontId="1" type="noConversion"/>
  </si>
  <si>
    <t>K</t>
    <phoneticPr fontId="1" type="noConversion"/>
  </si>
  <si>
    <t>C</t>
    <phoneticPr fontId="1" type="noConversion"/>
  </si>
  <si>
    <t>假设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</si>
</sst>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0.8054014400770807</c:v>
                </c:pt>
                <c:pt idx="33">
                  <c:v>0.94002302515355785</c:v>
                </c:pt>
                <c:pt idx="34">
                  <c:v>1.0325163183664752</c:v>
                </c:pt>
                <c:pt idx="35">
                  <c:v>1.0954828400588674</c:v>
                </c:pt>
                <c:pt idx="36">
                  <c:v>1.1381300649344255</c:v>
                </c:pt>
                <c:pt idx="37">
                  <c:v>1.1669282329399651</c:v>
                </c:pt>
                <c:pt idx="38">
                  <c:v>1.186339641115421</c:v>
                </c:pt>
                <c:pt idx="39">
                  <c:v>1.1994106752788829</c:v>
                </c:pt>
                <c:pt idx="40">
                  <c:v>1.2082089080791292</c:v>
                </c:pt>
                <c:pt idx="41">
                  <c:v>1.2141327543151155</c:v>
                </c:pt>
                <c:pt idx="42">
                  <c:v>1.2181262500133629</c:v>
                </c:pt>
                <c:pt idx="43">
                  <c:v>1.2208262777224994</c:v>
                </c:pt>
                <c:pt idx="44">
                  <c:v>1.2226628058841413</c:v>
                </c:pt>
                <c:pt idx="45">
                  <c:v>1.223926892916444</c:v>
                </c:pt>
                <c:pt idx="46">
                  <c:v>1.2248167724549381</c:v>
                </c:pt>
                <c:pt idx="47">
                  <c:v>1.2254691365977366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相位图!$G$9:$G$74</c:f>
              <c:numCache>
                <c:formatCode>General</c:formatCode>
                <c:ptCount val="66"/>
                <c:pt idx="0">
                  <c:v>0</c:v>
                </c:pt>
                <c:pt idx="1">
                  <c:v>0.68725239635623547</c:v>
                </c:pt>
                <c:pt idx="2">
                  <c:v>0.75</c:v>
                </c:pt>
                <c:pt idx="3">
                  <c:v>0.75434693545685549</c:v>
                </c:pt>
                <c:pt idx="4">
                  <c:v>0.73114441334491631</c:v>
                </c:pt>
                <c:pt idx="5">
                  <c:v>0.69138220433423747</c:v>
                </c:pt>
                <c:pt idx="6">
                  <c:v>0.64038917031590925</c:v>
                </c:pt>
                <c:pt idx="7">
                  <c:v>0.58119794322108564</c:v>
                </c:pt>
                <c:pt idx="8">
                  <c:v>0.51571656651039799</c:v>
                </c:pt>
                <c:pt idx="9">
                  <c:v>0.44523174858867209</c:v>
                </c:pt>
                <c:pt idx="10">
                  <c:v>0.37065659669276241</c:v>
                </c:pt>
                <c:pt idx="11">
                  <c:v>0.29266497204064335</c:v>
                </c:pt>
                <c:pt idx="12">
                  <c:v>0.21176985940970505</c:v>
                </c:pt>
                <c:pt idx="13">
                  <c:v>0.12837175803502854</c:v>
                </c:pt>
                <c:pt idx="14">
                  <c:v>4.2789962520997094E-2</c:v>
                </c:pt>
                <c:pt idx="15">
                  <c:v>-4.4716439097091776E-2</c:v>
                </c:pt>
                <c:pt idx="16">
                  <c:v>-0.13393401692638518</c:v>
                </c:pt>
                <c:pt idx="17">
                  <c:v>-0.22468464436673563</c:v>
                </c:pt>
                <c:pt idx="18">
                  <c:v>-0.31681795506823729</c:v>
                </c:pt>
                <c:pt idx="19">
                  <c:v>-0.41020573600661914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2-49CF-89C2-18801B604D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0.8054014400770807</c:v>
                </c:pt>
                <c:pt idx="33">
                  <c:v>0.94002302515355785</c:v>
                </c:pt>
                <c:pt idx="34">
                  <c:v>1.0325163183664752</c:v>
                </c:pt>
                <c:pt idx="35">
                  <c:v>1.0954828400588674</c:v>
                </c:pt>
                <c:pt idx="36">
                  <c:v>1.1381300649344255</c:v>
                </c:pt>
                <c:pt idx="37">
                  <c:v>1.1669282329399651</c:v>
                </c:pt>
                <c:pt idx="38">
                  <c:v>1.186339641115421</c:v>
                </c:pt>
                <c:pt idx="39">
                  <c:v>1.1994106752788829</c:v>
                </c:pt>
                <c:pt idx="40">
                  <c:v>1.2082089080791292</c:v>
                </c:pt>
                <c:pt idx="41">
                  <c:v>1.2141327543151155</c:v>
                </c:pt>
                <c:pt idx="42">
                  <c:v>1.2181262500133629</c:v>
                </c:pt>
                <c:pt idx="43">
                  <c:v>1.2208262777224994</c:v>
                </c:pt>
                <c:pt idx="44">
                  <c:v>1.2226628058841413</c:v>
                </c:pt>
                <c:pt idx="45">
                  <c:v>1.223926892916444</c:v>
                </c:pt>
                <c:pt idx="46">
                  <c:v>1.2248167724549381</c:v>
                </c:pt>
                <c:pt idx="47">
                  <c:v>1.2254691365977366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相位图!$H$9:$H$74</c:f>
              <c:numCache>
                <c:formatCode>General</c:formatCode>
                <c:ptCount val="66"/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12-49CF-89C2-18801B604D3A}"/>
            </c:ext>
          </c:extLst>
        </c:ser>
        <c:ser>
          <c:idx val="2"/>
          <c:order val="2"/>
          <c:spPr>
            <a:ln w="25400" cap="rnd">
              <a:solidFill>
                <a:srgbClr val="C00000"/>
              </a:solidFill>
              <a:prstDash val="dash"/>
              <a:round/>
              <a:headEnd type="oval"/>
              <a:tailEnd type="triangle" w="med" len="med"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0.8054014400770807</c:v>
                </c:pt>
                <c:pt idx="33">
                  <c:v>0.94002302515355785</c:v>
                </c:pt>
                <c:pt idx="34">
                  <c:v>1.0325163183664752</c:v>
                </c:pt>
                <c:pt idx="35">
                  <c:v>1.0954828400588674</c:v>
                </c:pt>
                <c:pt idx="36">
                  <c:v>1.1381300649344255</c:v>
                </c:pt>
                <c:pt idx="37">
                  <c:v>1.1669282329399651</c:v>
                </c:pt>
                <c:pt idx="38">
                  <c:v>1.186339641115421</c:v>
                </c:pt>
                <c:pt idx="39">
                  <c:v>1.1994106752788829</c:v>
                </c:pt>
                <c:pt idx="40">
                  <c:v>1.2082089080791292</c:v>
                </c:pt>
                <c:pt idx="41">
                  <c:v>1.2141327543151155</c:v>
                </c:pt>
                <c:pt idx="42">
                  <c:v>1.2181262500133629</c:v>
                </c:pt>
                <c:pt idx="43">
                  <c:v>1.2208262777224994</c:v>
                </c:pt>
                <c:pt idx="44">
                  <c:v>1.2226628058841413</c:v>
                </c:pt>
                <c:pt idx="45">
                  <c:v>1.223926892916444</c:v>
                </c:pt>
                <c:pt idx="46">
                  <c:v>1.2248167724549381</c:v>
                </c:pt>
                <c:pt idx="47">
                  <c:v>1.2254691365977366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相位图!$I$9:$I$74</c:f>
              <c:numCache>
                <c:formatCode>General</c:formatCode>
                <c:ptCount val="66"/>
                <c:pt idx="31">
                  <c:v>0.51788529948359197</c:v>
                </c:pt>
                <c:pt idx="32">
                  <c:v>0.60116642627132244</c:v>
                </c:pt>
                <c:pt idx="33">
                  <c:v>0.65411676698325871</c:v>
                </c:pt>
                <c:pt idx="34">
                  <c:v>0.68855027833238791</c:v>
                </c:pt>
                <c:pt idx="35">
                  <c:v>0.71121831182594741</c:v>
                </c:pt>
                <c:pt idx="36">
                  <c:v>0.7262484852289337</c:v>
                </c:pt>
                <c:pt idx="37">
                  <c:v>0.73625816066919214</c:v>
                </c:pt>
                <c:pt idx="38">
                  <c:v>0.74294247300453742</c:v>
                </c:pt>
                <c:pt idx="39">
                  <c:v>0.74741342592931026</c:v>
                </c:pt>
                <c:pt idx="40">
                  <c:v>0.75040632855101552</c:v>
                </c:pt>
                <c:pt idx="41">
                  <c:v>0.75240982756497377</c:v>
                </c:pt>
                <c:pt idx="42">
                  <c:v>0.75374961498129356</c:v>
                </c:pt>
                <c:pt idx="43">
                  <c:v>0.75464307370468398</c:v>
                </c:pt>
                <c:pt idx="44">
                  <c:v>0.75523526931141272</c:v>
                </c:pt>
                <c:pt idx="45">
                  <c:v>0.75562278137441274</c:v>
                </c:pt>
                <c:pt idx="46">
                  <c:v>0.75586952001521956</c:v>
                </c:pt>
                <c:pt idx="47">
                  <c:v>0.75601721497252927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12-49CF-89C2-18801B604D3A}"/>
            </c:ext>
          </c:extLst>
        </c:ser>
        <c:ser>
          <c:idx val="3"/>
          <c:order val="3"/>
          <c:spPr>
            <a:ln w="25400" cap="rnd">
              <a:solidFill>
                <a:srgbClr val="C00000"/>
              </a:solidFill>
              <a:prstDash val="dash"/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0.8054014400770807</c:v>
                </c:pt>
                <c:pt idx="33">
                  <c:v>0.94002302515355785</c:v>
                </c:pt>
                <c:pt idx="34">
                  <c:v>1.0325163183664752</c:v>
                </c:pt>
                <c:pt idx="35">
                  <c:v>1.0954828400588674</c:v>
                </c:pt>
                <c:pt idx="36">
                  <c:v>1.1381300649344255</c:v>
                </c:pt>
                <c:pt idx="37">
                  <c:v>1.1669282329399651</c:v>
                </c:pt>
                <c:pt idx="38">
                  <c:v>1.186339641115421</c:v>
                </c:pt>
                <c:pt idx="39">
                  <c:v>1.1994106752788829</c:v>
                </c:pt>
                <c:pt idx="40">
                  <c:v>1.2082089080791292</c:v>
                </c:pt>
                <c:pt idx="41">
                  <c:v>1.2141327543151155</c:v>
                </c:pt>
                <c:pt idx="42">
                  <c:v>1.2181262500133629</c:v>
                </c:pt>
                <c:pt idx="43">
                  <c:v>1.2208262777224994</c:v>
                </c:pt>
                <c:pt idx="44">
                  <c:v>1.2226628058841413</c:v>
                </c:pt>
                <c:pt idx="45">
                  <c:v>1.223926892916444</c:v>
                </c:pt>
                <c:pt idx="46">
                  <c:v>1.2248167724549381</c:v>
                </c:pt>
                <c:pt idx="47">
                  <c:v>1.2254691365977366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相位图!$J$9:$J$74</c:f>
              <c:numCache>
                <c:formatCode>General</c:formatCode>
                <c:ptCount val="66"/>
                <c:pt idx="48">
                  <c:v>1.1116151228880902</c:v>
                </c:pt>
                <c:pt idx="49">
                  <c:v>1.0015761675923316</c:v>
                </c:pt>
                <c:pt idx="50">
                  <c:v>0.92448626757176788</c:v>
                </c:pt>
                <c:pt idx="51">
                  <c:v>0.87101178724998218</c:v>
                </c:pt>
                <c:pt idx="52">
                  <c:v>0.8342288164532472</c:v>
                </c:pt>
                <c:pt idx="53">
                  <c:v>0.80909599679833411</c:v>
                </c:pt>
                <c:pt idx="54">
                  <c:v>0.79201018045606264</c:v>
                </c:pt>
                <c:pt idx="55">
                  <c:v>0.78043753381880243</c:v>
                </c:pt>
                <c:pt idx="56">
                  <c:v>0.77261915959953265</c:v>
                </c:pt>
                <c:pt idx="57">
                  <c:v>0.76734597632946833</c:v>
                </c:pt>
                <c:pt idx="58">
                  <c:v>0.76379269104313863</c:v>
                </c:pt>
                <c:pt idx="59">
                  <c:v>0.76139871411549886</c:v>
                </c:pt>
                <c:pt idx="60">
                  <c:v>0.75978445257701399</c:v>
                </c:pt>
                <c:pt idx="61">
                  <c:v>0.75869329788341311</c:v>
                </c:pt>
                <c:pt idx="62">
                  <c:v>0.75795180300080212</c:v>
                </c:pt>
                <c:pt idx="63">
                  <c:v>0.75744250960241488</c:v>
                </c:pt>
                <c:pt idx="64">
                  <c:v>0.75708546315909098</c:v>
                </c:pt>
                <c:pt idx="65">
                  <c:v>0.7568256377436029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12-49CF-89C2-18801B60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1711"/>
        <c:axId val="147594703"/>
      </c:scatterChart>
      <c:valAx>
        <c:axId val="14743171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72C4">
                <a:lumMod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7594703"/>
        <c:crosses val="autoZero"/>
        <c:crossBetween val="midCat"/>
        <c:majorUnit val="1"/>
      </c:valAx>
      <c:valAx>
        <c:axId val="147594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72C4">
                <a:lumMod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74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模拟数值!$D$11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模拟数值!$D$12:$D$32</c:f>
              <c:numCache>
                <c:formatCode>General</c:formatCode>
                <c:ptCount val="21"/>
                <c:pt idx="0">
                  <c:v>0.61307236667860554</c:v>
                </c:pt>
                <c:pt idx="1">
                  <c:v>0.8054014400770807</c:v>
                </c:pt>
                <c:pt idx="2">
                  <c:v>0.94002302515355785</c:v>
                </c:pt>
                <c:pt idx="3">
                  <c:v>1.0325163183664752</c:v>
                </c:pt>
                <c:pt idx="4">
                  <c:v>1.0954828400588674</c:v>
                </c:pt>
                <c:pt idx="5">
                  <c:v>1.1381300649344255</c:v>
                </c:pt>
                <c:pt idx="6">
                  <c:v>1.1669282329399651</c:v>
                </c:pt>
                <c:pt idx="7">
                  <c:v>1.186339641115421</c:v>
                </c:pt>
                <c:pt idx="8">
                  <c:v>1.1994106752788829</c:v>
                </c:pt>
                <c:pt idx="9">
                  <c:v>1.2082089080791292</c:v>
                </c:pt>
                <c:pt idx="10">
                  <c:v>1.2141327543151155</c:v>
                </c:pt>
                <c:pt idx="11">
                  <c:v>1.2181262500133629</c:v>
                </c:pt>
                <c:pt idx="12">
                  <c:v>1.2208262777224994</c:v>
                </c:pt>
                <c:pt idx="13">
                  <c:v>1.2226628058841413</c:v>
                </c:pt>
                <c:pt idx="14">
                  <c:v>1.223926892916444</c:v>
                </c:pt>
                <c:pt idx="15">
                  <c:v>1.2248167724549381</c:v>
                </c:pt>
                <c:pt idx="16">
                  <c:v>1.2254691365977366</c:v>
                </c:pt>
                <c:pt idx="17">
                  <c:v>1.2259804924319695</c:v>
                </c:pt>
                <c:pt idx="18">
                  <c:v>1.2264219252593414</c:v>
                </c:pt>
                <c:pt idx="19">
                  <c:v>1.2268495558916159</c:v>
                </c:pt>
                <c:pt idx="20">
                  <c:v>1.227312279484926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模拟数值!$E$11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模拟数值!$E$12:$E$32</c:f>
              <c:numCache>
                <c:formatCode>General</c:formatCode>
                <c:ptCount val="21"/>
                <c:pt idx="0">
                  <c:v>0.51788529948359197</c:v>
                </c:pt>
                <c:pt idx="1">
                  <c:v>0.60116642627132244</c:v>
                </c:pt>
                <c:pt idx="2">
                  <c:v>0.65411676698325871</c:v>
                </c:pt>
                <c:pt idx="3">
                  <c:v>0.68855027833238791</c:v>
                </c:pt>
                <c:pt idx="4">
                  <c:v>0.71121831182594741</c:v>
                </c:pt>
                <c:pt idx="5">
                  <c:v>0.7262484852289337</c:v>
                </c:pt>
                <c:pt idx="6">
                  <c:v>0.73625816066919214</c:v>
                </c:pt>
                <c:pt idx="7">
                  <c:v>0.74294247300453742</c:v>
                </c:pt>
                <c:pt idx="8">
                  <c:v>0.74741342592931026</c:v>
                </c:pt>
                <c:pt idx="9">
                  <c:v>0.75040632855101552</c:v>
                </c:pt>
                <c:pt idx="10">
                  <c:v>0.75240982756497377</c:v>
                </c:pt>
                <c:pt idx="11">
                  <c:v>0.75374961498129356</c:v>
                </c:pt>
                <c:pt idx="12">
                  <c:v>0.75464307370468398</c:v>
                </c:pt>
                <c:pt idx="13">
                  <c:v>0.75523526931141272</c:v>
                </c:pt>
                <c:pt idx="14">
                  <c:v>0.75562278137441274</c:v>
                </c:pt>
                <c:pt idx="15">
                  <c:v>0.75586952001521956</c:v>
                </c:pt>
                <c:pt idx="16">
                  <c:v>0.75601721497252927</c:v>
                </c:pt>
                <c:pt idx="17">
                  <c:v>0.75609233508530616</c:v>
                </c:pt>
                <c:pt idx="18">
                  <c:v>0.75611059249684909</c:v>
                </c:pt>
                <c:pt idx="19">
                  <c:v>0.75607978786994212</c:v>
                </c:pt>
                <c:pt idx="20">
                  <c:v>0.75600148660008115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4DD9-9D34-58011570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模拟数值!$H$11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模拟数值!$H$12:$H$32</c:f>
              <c:numCache>
                <c:formatCode>General</c:formatCode>
                <c:ptCount val="21"/>
                <c:pt idx="0">
                  <c:v>2.4522894667144222</c:v>
                </c:pt>
                <c:pt idx="1">
                  <c:v>2.0363966535599936</c:v>
                </c:pt>
                <c:pt idx="2">
                  <c:v>1.7635447909890147</c:v>
                </c:pt>
                <c:pt idx="3">
                  <c:v>1.583711606989572</c:v>
                </c:pt>
                <c:pt idx="4">
                  <c:v>1.464668677552202</c:v>
                </c:pt>
                <c:pt idx="5">
                  <c:v>1.3855726815995379</c:v>
                </c:pt>
                <c:pt idx="6">
                  <c:v>1.3328632921475529</c:v>
                </c:pt>
                <c:pt idx="7">
                  <c:v>1.2976603397622772</c:v>
                </c:pt>
                <c:pt idx="8">
                  <c:v>1.274112965682817</c:v>
                </c:pt>
                <c:pt idx="9">
                  <c:v>1.258346617998334</c:v>
                </c:pt>
                <c:pt idx="10">
                  <c:v>1.2477854785945393</c:v>
                </c:pt>
                <c:pt idx="11">
                  <c:v>1.2407123828690558</c:v>
                </c:pt>
                <c:pt idx="12">
                  <c:v>1.2359805948286597</c:v>
                </c:pt>
                <c:pt idx="13">
                  <c:v>1.2328237729877092</c:v>
                </c:pt>
                <c:pt idx="14">
                  <c:v>1.2307300672056927</c:v>
                </c:pt>
                <c:pt idx="15">
                  <c:v>1.2293584518964669</c:v>
                </c:pt>
                <c:pt idx="16">
                  <c:v>1.2284830673458058</c:v>
                </c:pt>
                <c:pt idx="17">
                  <c:v>1.2279562471166354</c:v>
                </c:pt>
                <c:pt idx="18">
                  <c:v>1.2276840929687329</c:v>
                </c:pt>
                <c:pt idx="19">
                  <c:v>1.2276105491828042</c:v>
                </c:pt>
                <c:pt idx="20">
                  <c:v>1.2277073161951604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6-45B4-8537-3A0651FA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模拟数值!$I$11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模拟数值!$I$12:$I$32</c:f>
              <c:numCache>
                <c:formatCode>General</c:formatCode>
                <c:ptCount val="21"/>
                <c:pt idx="0">
                  <c:v>1.1116151228880902</c:v>
                </c:pt>
                <c:pt idx="1">
                  <c:v>1.0015761675923316</c:v>
                </c:pt>
                <c:pt idx="2">
                  <c:v>0.92448626757176788</c:v>
                </c:pt>
                <c:pt idx="3">
                  <c:v>0.87101178724998218</c:v>
                </c:pt>
                <c:pt idx="4">
                  <c:v>0.8342288164532472</c:v>
                </c:pt>
                <c:pt idx="5">
                  <c:v>0.80909599679833411</c:v>
                </c:pt>
                <c:pt idx="6">
                  <c:v>0.79201018045606264</c:v>
                </c:pt>
                <c:pt idx="7">
                  <c:v>0.78043753381880243</c:v>
                </c:pt>
                <c:pt idx="8">
                  <c:v>0.77261915959953265</c:v>
                </c:pt>
                <c:pt idx="9">
                  <c:v>0.76734597632946833</c:v>
                </c:pt>
                <c:pt idx="10">
                  <c:v>0.76379269104313863</c:v>
                </c:pt>
                <c:pt idx="11">
                  <c:v>0.76139871411549886</c:v>
                </c:pt>
                <c:pt idx="12">
                  <c:v>0.75978445257701399</c:v>
                </c:pt>
                <c:pt idx="13">
                  <c:v>0.75869329788341311</c:v>
                </c:pt>
                <c:pt idx="14">
                  <c:v>0.75795180300080212</c:v>
                </c:pt>
                <c:pt idx="15">
                  <c:v>0.75744250960241488</c:v>
                </c:pt>
                <c:pt idx="16">
                  <c:v>0.75708546315909098</c:v>
                </c:pt>
                <c:pt idx="17">
                  <c:v>0.7568256377436029</c:v>
                </c:pt>
                <c:pt idx="18">
                  <c:v>0.75662434597932404</c:v>
                </c:pt>
                <c:pt idx="19">
                  <c:v>0.75645330870651484</c:v>
                </c:pt>
                <c:pt idx="20">
                  <c:v>0.75629047136154848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270-9267-9246B8C6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'方法二（规划求解）'!$D$11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'方法二（规划求解）'!$C$12:$C$32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'方法二（规划求解）'!$D$12:$D$32</c:f>
              <c:numCache>
                <c:formatCode>General</c:formatCode>
                <c:ptCount val="21"/>
                <c:pt idx="0">
                  <c:v>0.61307236667860554</c:v>
                </c:pt>
                <c:pt idx="1">
                  <c:v>0.80539806297655414</c:v>
                </c:pt>
                <c:pt idx="2">
                  <c:v>0.94001550339331041</c:v>
                </c:pt>
                <c:pt idx="3">
                  <c:v>1.032503758687995</c:v>
                </c:pt>
                <c:pt idx="4">
                  <c:v>1.0954638133358776</c:v>
                </c:pt>
                <c:pt idx="5">
                  <c:v>1.1381026193522015</c:v>
                </c:pt>
                <c:pt idx="6">
                  <c:v>1.1668897316090736</c:v>
                </c:pt>
                <c:pt idx="7">
                  <c:v>1.1862865314109472</c:v>
                </c:pt>
                <c:pt idx="8">
                  <c:v>1.1993381802701588</c:v>
                </c:pt>
                <c:pt idx="9">
                  <c:v>1.2081106141154261</c:v>
                </c:pt>
                <c:pt idx="10">
                  <c:v>1.2140000591425193</c:v>
                </c:pt>
                <c:pt idx="11">
                  <c:v>1.2179476239241542</c:v>
                </c:pt>
                <c:pt idx="12">
                  <c:v>1.220586274334736</c:v>
                </c:pt>
                <c:pt idx="13">
                  <c:v>1.2223407377818709</c:v>
                </c:pt>
                <c:pt idx="14">
                  <c:v>1.223495058733518</c:v>
                </c:pt>
                <c:pt idx="15">
                  <c:v>1.2242380836244837</c:v>
                </c:pt>
                <c:pt idx="16">
                  <c:v>1.2246939406500701</c:v>
                </c:pt>
                <c:pt idx="17">
                  <c:v>1.224942321035849</c:v>
                </c:pt>
                <c:pt idx="18">
                  <c:v>1.2250318033243577</c:v>
                </c:pt>
                <c:pt idx="19">
                  <c:v>1.2249883851863523</c:v>
                </c:pt>
                <c:pt idx="20">
                  <c:v>1.2248206459798561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'方法二（规划求解）'!$E$11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'方法二（规划求解）'!$C$12:$C$32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'方法二（规划求解）'!$E$12:$E$32</c:f>
              <c:numCache>
                <c:formatCode>General</c:formatCode>
                <c:ptCount val="21"/>
                <c:pt idx="0">
                  <c:v>0.51788867658406157</c:v>
                </c:pt>
                <c:pt idx="1">
                  <c:v>0.60117034644326994</c:v>
                </c:pt>
                <c:pt idx="2">
                  <c:v>0.65412142964061026</c:v>
                </c:pt>
                <c:pt idx="3">
                  <c:v>0.68855624412143857</c:v>
                </c:pt>
                <c:pt idx="4">
                  <c:v>0.71122615006589873</c:v>
                </c:pt>
                <c:pt idx="5">
                  <c:v>0.72625888899149948</c:v>
                </c:pt>
                <c:pt idx="6">
                  <c:v>0.73627203009745013</c:v>
                </c:pt>
                <c:pt idx="7">
                  <c:v>0.74296100015410449</c:v>
                </c:pt>
                <c:pt idx="8">
                  <c:v>0.74743819957800495</c:v>
                </c:pt>
                <c:pt idx="9">
                  <c:v>0.75043947133647315</c:v>
                </c:pt>
                <c:pt idx="10">
                  <c:v>0.75245417824263394</c:v>
                </c:pt>
                <c:pt idx="11">
                  <c:v>0.75380897175902917</c:v>
                </c:pt>
                <c:pt idx="12">
                  <c:v>0.75472251961525094</c:v>
                </c:pt>
                <c:pt idx="13">
                  <c:v>0.7553416075266578</c:v>
                </c:pt>
                <c:pt idx="14">
                  <c:v>0.75576511774006638</c:v>
                </c:pt>
                <c:pt idx="15">
                  <c:v>0.75606004266023441</c:v>
                </c:pt>
                <c:pt idx="16">
                  <c:v>0.75627223768178198</c:v>
                </c:pt>
                <c:pt idx="17">
                  <c:v>0.75643369364433222</c:v>
                </c:pt>
                <c:pt idx="18">
                  <c:v>0.75656751332666539</c:v>
                </c:pt>
                <c:pt idx="19">
                  <c:v>0.7566913885068538</c:v>
                </c:pt>
                <c:pt idx="20">
                  <c:v>0.75682012131371224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CD7-95A4-7A15FAB2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3</xdr:row>
      <xdr:rowOff>28574</xdr:rowOff>
    </xdr:from>
    <xdr:to>
      <xdr:col>19</xdr:col>
      <xdr:colOff>104776</xdr:colOff>
      <xdr:row>29</xdr:row>
      <xdr:rowOff>128586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2A9C1-812E-4A02-A09E-BFD92411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11</xdr:row>
      <xdr:rowOff>142875</xdr:rowOff>
    </xdr:from>
    <xdr:to>
      <xdr:col>4</xdr:col>
      <xdr:colOff>371814</xdr:colOff>
      <xdr:row>18</xdr:row>
      <xdr:rowOff>104776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31708F-0BFC-4F63-95A8-659B10C20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2090738"/>
          <a:ext cx="2781639" cy="11953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335755</xdr:colOff>
      <xdr:row>3</xdr:row>
      <xdr:rowOff>59531</xdr:rowOff>
    </xdr:from>
    <xdr:to>
      <xdr:col>15</xdr:col>
      <xdr:colOff>57150</xdr:colOff>
      <xdr:row>17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352033-19ED-4DD6-B3AF-DF9CAD53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204788</xdr:colOff>
      <xdr:row>3</xdr:row>
      <xdr:rowOff>38100</xdr:rowOff>
    </xdr:from>
    <xdr:to>
      <xdr:col>20</xdr:col>
      <xdr:colOff>573883</xdr:colOff>
      <xdr:row>16</xdr:row>
      <xdr:rowOff>159544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D80C8B-3EA7-4FB9-A796-C68E8E83C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357187</xdr:colOff>
      <xdr:row>17</xdr:row>
      <xdr:rowOff>133350</xdr:rowOff>
    </xdr:from>
    <xdr:to>
      <xdr:col>15</xdr:col>
      <xdr:colOff>78582</xdr:colOff>
      <xdr:row>31</xdr:row>
      <xdr:rowOff>78581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95C8E6-5CC7-4C70-AAAC-187E8AF8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257175</xdr:colOff>
      <xdr:row>17</xdr:row>
      <xdr:rowOff>128587</xdr:rowOff>
    </xdr:from>
    <xdr:to>
      <xdr:col>20</xdr:col>
      <xdr:colOff>626270</xdr:colOff>
      <xdr:row>31</xdr:row>
      <xdr:rowOff>73818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2FA014-D989-41BC-8F07-D0F379BA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204788</xdr:colOff>
      <xdr:row>33</xdr:row>
      <xdr:rowOff>38100</xdr:rowOff>
    </xdr:from>
    <xdr:to>
      <xdr:col>8</xdr:col>
      <xdr:colOff>366752</xdr:colOff>
      <xdr:row>41</xdr:row>
      <xdr:rowOff>71448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0C0616-F7EA-4BA8-ADE6-4CE0E7270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788" y="5853113"/>
          <a:ext cx="5343564" cy="144304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52388</xdr:colOff>
      <xdr:row>2</xdr:row>
      <xdr:rowOff>104776</xdr:rowOff>
    </xdr:from>
    <xdr:to>
      <xdr:col>19</xdr:col>
      <xdr:colOff>214352</xdr:colOff>
      <xdr:row>10</xdr:row>
      <xdr:rowOff>138124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6F7EE5B-9691-43C2-A7A9-ED1601D19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7088" y="457201"/>
          <a:ext cx="5343564" cy="144304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230980</xdr:colOff>
      <xdr:row>12</xdr:row>
      <xdr:rowOff>59530</xdr:rowOff>
    </xdr:from>
    <xdr:to>
      <xdr:col>14</xdr:col>
      <xdr:colOff>257175</xdr:colOff>
      <xdr:row>28</xdr:row>
      <xdr:rowOff>166687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3F9B78F-0F2E-4C08-BDEE-BFAE6B03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12</xdr:row>
      <xdr:rowOff>95250</xdr:rowOff>
    </xdr:from>
    <xdr:to>
      <xdr:col>20</xdr:col>
      <xdr:colOff>492920</xdr:colOff>
      <xdr:row>29</xdr:row>
      <xdr:rowOff>26194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383061E-BF52-4330-A710-C387AE61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138113</xdr:colOff>
      <xdr:row>30</xdr:row>
      <xdr:rowOff>157162</xdr:rowOff>
    </xdr:from>
    <xdr:to>
      <xdr:col>18</xdr:col>
      <xdr:colOff>128631</xdr:colOff>
      <xdr:row>63</xdr:row>
      <xdr:rowOff>28616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1792236-7B01-4E56-8D56-BC3D66D9E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7413" y="5443537"/>
          <a:ext cx="5819818" cy="5686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D11B-8696-43AD-BF3F-156C00D5AFED}">
  <dimension ref="A2:J74"/>
  <sheetViews>
    <sheetView workbookViewId="0">
      <selection activeCell="C48" sqref="C48"/>
    </sheetView>
  </sheetViews>
  <sheetFormatPr defaultRowHeight="13.9" x14ac:dyDescent="0.4"/>
  <sheetData>
    <row r="2" spans="1:10" ht="14.25" thickBot="1" x14ac:dyDescent="0.45"/>
    <row r="3" spans="1:10" x14ac:dyDescent="0.4">
      <c r="A3" s="2" t="s">
        <v>8</v>
      </c>
      <c r="B3" s="4"/>
    </row>
    <row r="4" spans="1:10" x14ac:dyDescent="0.4">
      <c r="A4" s="5" t="s">
        <v>0</v>
      </c>
      <c r="B4" s="7">
        <v>0.3</v>
      </c>
    </row>
    <row r="5" spans="1:10" x14ac:dyDescent="0.4">
      <c r="A5" s="5" t="s">
        <v>1</v>
      </c>
      <c r="B5" s="7">
        <v>0.99</v>
      </c>
    </row>
    <row r="6" spans="1:10" x14ac:dyDescent="0.4">
      <c r="A6" s="5" t="s">
        <v>2</v>
      </c>
      <c r="B6" s="7">
        <v>0.25</v>
      </c>
    </row>
    <row r="7" spans="1:10" ht="14.25" thickBot="1" x14ac:dyDescent="0.45">
      <c r="A7" s="8" t="s">
        <v>3</v>
      </c>
      <c r="B7" s="10">
        <v>1</v>
      </c>
    </row>
    <row r="8" spans="1:10" x14ac:dyDescent="0.4">
      <c r="F8" s="2" t="s">
        <v>6</v>
      </c>
      <c r="G8" s="3" t="s">
        <v>7</v>
      </c>
      <c r="H8" s="3"/>
      <c r="I8" s="3"/>
      <c r="J8" s="4"/>
    </row>
    <row r="9" spans="1:10" x14ac:dyDescent="0.4">
      <c r="F9" s="5">
        <v>0</v>
      </c>
      <c r="G9" s="6">
        <f>$B$7*F9^$B$4-$B$6*F9</f>
        <v>0</v>
      </c>
      <c r="H9" s="6"/>
      <c r="I9" s="6"/>
      <c r="J9" s="7"/>
    </row>
    <row r="10" spans="1:10" x14ac:dyDescent="0.4">
      <c r="A10" t="s">
        <v>4</v>
      </c>
      <c r="B10">
        <f>((1/B5+B6-1)/(B4*B7))^(1/(B4-1))</f>
        <v>1.2261447333572111</v>
      </c>
      <c r="F10" s="5">
        <v>0.5</v>
      </c>
      <c r="G10" s="6">
        <f t="shared" ref="G10:G28" si="0">$B$7*F10^$B$4-$B$6*F10</f>
        <v>0.68725239635623547</v>
      </c>
      <c r="H10" s="6"/>
      <c r="I10" s="6"/>
      <c r="J10" s="7"/>
    </row>
    <row r="11" spans="1:10" x14ac:dyDescent="0.4">
      <c r="F11" s="5">
        <v>1</v>
      </c>
      <c r="G11" s="6">
        <f t="shared" si="0"/>
        <v>0.75</v>
      </c>
      <c r="H11" s="6"/>
      <c r="I11" s="6"/>
      <c r="J11" s="7"/>
    </row>
    <row r="12" spans="1:10" x14ac:dyDescent="0.4">
      <c r="F12" s="5">
        <v>1.5</v>
      </c>
      <c r="G12" s="6">
        <f t="shared" si="0"/>
        <v>0.75434693545685549</v>
      </c>
      <c r="H12" s="6"/>
      <c r="I12" s="6"/>
      <c r="J12" s="7"/>
    </row>
    <row r="13" spans="1:10" x14ac:dyDescent="0.4">
      <c r="F13" s="5">
        <v>2</v>
      </c>
      <c r="G13" s="6">
        <f t="shared" si="0"/>
        <v>0.73114441334491631</v>
      </c>
      <c r="H13" s="6"/>
      <c r="I13" s="6"/>
      <c r="J13" s="7"/>
    </row>
    <row r="14" spans="1:10" x14ac:dyDescent="0.4">
      <c r="F14" s="5">
        <v>2.5</v>
      </c>
      <c r="G14" s="6">
        <f t="shared" si="0"/>
        <v>0.69138220433423747</v>
      </c>
      <c r="H14" s="6"/>
      <c r="I14" s="6"/>
      <c r="J14" s="7"/>
    </row>
    <row r="15" spans="1:10" x14ac:dyDescent="0.4">
      <c r="F15" s="5">
        <v>3</v>
      </c>
      <c r="G15" s="6">
        <f t="shared" si="0"/>
        <v>0.64038917031590925</v>
      </c>
      <c r="H15" s="6"/>
      <c r="I15" s="6"/>
      <c r="J15" s="7"/>
    </row>
    <row r="16" spans="1:10" x14ac:dyDescent="0.4">
      <c r="F16" s="5">
        <v>3.5</v>
      </c>
      <c r="G16" s="6">
        <f t="shared" si="0"/>
        <v>0.58119794322108564</v>
      </c>
      <c r="H16" s="6"/>
      <c r="I16" s="6"/>
      <c r="J16" s="7"/>
    </row>
    <row r="17" spans="6:10" x14ac:dyDescent="0.4">
      <c r="F17" s="5">
        <v>4</v>
      </c>
      <c r="G17" s="6">
        <f t="shared" si="0"/>
        <v>0.51571656651039799</v>
      </c>
      <c r="H17" s="6"/>
      <c r="I17" s="6"/>
      <c r="J17" s="7"/>
    </row>
    <row r="18" spans="6:10" x14ac:dyDescent="0.4">
      <c r="F18" s="5">
        <v>4.5</v>
      </c>
      <c r="G18" s="6">
        <f t="shared" si="0"/>
        <v>0.44523174858867209</v>
      </c>
      <c r="H18" s="6"/>
      <c r="I18" s="6"/>
      <c r="J18" s="7"/>
    </row>
    <row r="19" spans="6:10" x14ac:dyDescent="0.4">
      <c r="F19" s="5">
        <v>5</v>
      </c>
      <c r="G19" s="6">
        <f t="shared" si="0"/>
        <v>0.37065659669276241</v>
      </c>
      <c r="H19" s="6"/>
      <c r="I19" s="6"/>
      <c r="J19" s="7"/>
    </row>
    <row r="20" spans="6:10" x14ac:dyDescent="0.4">
      <c r="F20" s="5">
        <v>5.5</v>
      </c>
      <c r="G20" s="6">
        <f>$B$7*F20^$B$4-$B$6*F20</f>
        <v>0.29266497204064335</v>
      </c>
      <c r="H20" s="6"/>
      <c r="I20" s="6"/>
      <c r="J20" s="7"/>
    </row>
    <row r="21" spans="6:10" x14ac:dyDescent="0.4">
      <c r="F21" s="5">
        <v>6</v>
      </c>
      <c r="G21" s="6">
        <f t="shared" si="0"/>
        <v>0.21176985940970505</v>
      </c>
      <c r="H21" s="6"/>
      <c r="I21" s="6"/>
      <c r="J21" s="7"/>
    </row>
    <row r="22" spans="6:10" x14ac:dyDescent="0.4">
      <c r="F22" s="5">
        <v>6.5</v>
      </c>
      <c r="G22" s="6">
        <f t="shared" si="0"/>
        <v>0.12837175803502854</v>
      </c>
      <c r="H22" s="6"/>
      <c r="I22" s="6"/>
      <c r="J22" s="7"/>
    </row>
    <row r="23" spans="6:10" x14ac:dyDescent="0.4">
      <c r="F23" s="5">
        <v>7</v>
      </c>
      <c r="G23" s="6">
        <f t="shared" si="0"/>
        <v>4.2789962520997094E-2</v>
      </c>
      <c r="H23" s="6"/>
      <c r="I23" s="6"/>
      <c r="J23" s="7"/>
    </row>
    <row r="24" spans="6:10" x14ac:dyDescent="0.4">
      <c r="F24" s="5">
        <v>7.5</v>
      </c>
      <c r="G24" s="6">
        <f t="shared" si="0"/>
        <v>-4.4716439097091776E-2</v>
      </c>
      <c r="H24" s="6"/>
      <c r="I24" s="6"/>
      <c r="J24" s="7"/>
    </row>
    <row r="25" spans="6:10" x14ac:dyDescent="0.4">
      <c r="F25" s="5">
        <v>8</v>
      </c>
      <c r="G25" s="6">
        <f t="shared" si="0"/>
        <v>-0.13393401692638518</v>
      </c>
      <c r="H25" s="6"/>
      <c r="I25" s="6"/>
      <c r="J25" s="7"/>
    </row>
    <row r="26" spans="6:10" x14ac:dyDescent="0.4">
      <c r="F26" s="5">
        <v>8.5</v>
      </c>
      <c r="G26" s="6">
        <f t="shared" si="0"/>
        <v>-0.22468464436673563</v>
      </c>
      <c r="H26" s="6"/>
      <c r="I26" s="6"/>
      <c r="J26" s="7"/>
    </row>
    <row r="27" spans="6:10" x14ac:dyDescent="0.4">
      <c r="F27" s="5">
        <v>9</v>
      </c>
      <c r="G27" s="6">
        <f t="shared" si="0"/>
        <v>-0.31681795506823729</v>
      </c>
      <c r="H27" s="6"/>
      <c r="I27" s="6"/>
      <c r="J27" s="7"/>
    </row>
    <row r="28" spans="6:10" x14ac:dyDescent="0.4">
      <c r="F28" s="5">
        <v>9.5</v>
      </c>
      <c r="G28" s="6">
        <f t="shared" si="0"/>
        <v>-0.41020573600661914</v>
      </c>
      <c r="H28" s="6"/>
      <c r="I28" s="6"/>
      <c r="J28" s="7"/>
    </row>
    <row r="29" spans="6:10" x14ac:dyDescent="0.4">
      <c r="F29" s="5">
        <f>B10</f>
        <v>1.2261447333572111</v>
      </c>
      <c r="G29" s="6"/>
      <c r="H29" s="6">
        <v>0</v>
      </c>
      <c r="I29" s="6"/>
      <c r="J29" s="7"/>
    </row>
    <row r="30" spans="6:10" x14ac:dyDescent="0.4">
      <c r="F30" s="5">
        <f>F29</f>
        <v>1.2261447333572111</v>
      </c>
      <c r="G30" s="6"/>
      <c r="H30" s="6">
        <v>0.1</v>
      </c>
      <c r="I30" s="6"/>
      <c r="J30" s="7"/>
    </row>
    <row r="31" spans="6:10" x14ac:dyDescent="0.4">
      <c r="F31" s="5">
        <f t="shared" ref="F31:F39" si="1">F30</f>
        <v>1.2261447333572111</v>
      </c>
      <c r="G31" s="6"/>
      <c r="H31" s="6">
        <v>0.2</v>
      </c>
      <c r="I31" s="6"/>
      <c r="J31" s="7"/>
    </row>
    <row r="32" spans="6:10" x14ac:dyDescent="0.4">
      <c r="F32" s="5">
        <f t="shared" si="1"/>
        <v>1.2261447333572111</v>
      </c>
      <c r="G32" s="6"/>
      <c r="H32" s="6">
        <v>0.3</v>
      </c>
      <c r="I32" s="6"/>
      <c r="J32" s="7"/>
    </row>
    <row r="33" spans="6:10" x14ac:dyDescent="0.4">
      <c r="F33" s="5">
        <f t="shared" si="1"/>
        <v>1.2261447333572111</v>
      </c>
      <c r="G33" s="6"/>
      <c r="H33" s="6">
        <v>0.4</v>
      </c>
      <c r="I33" s="6"/>
      <c r="J33" s="7"/>
    </row>
    <row r="34" spans="6:10" x14ac:dyDescent="0.4">
      <c r="F34" s="5">
        <f t="shared" si="1"/>
        <v>1.2261447333572111</v>
      </c>
      <c r="G34" s="6"/>
      <c r="H34" s="6">
        <v>0.5</v>
      </c>
      <c r="I34" s="6"/>
      <c r="J34" s="7"/>
    </row>
    <row r="35" spans="6:10" x14ac:dyDescent="0.4">
      <c r="F35" s="5">
        <f t="shared" si="1"/>
        <v>1.2261447333572111</v>
      </c>
      <c r="G35" s="6"/>
      <c r="H35" s="6">
        <v>0.6</v>
      </c>
      <c r="I35" s="6"/>
      <c r="J35" s="7"/>
    </row>
    <row r="36" spans="6:10" x14ac:dyDescent="0.4">
      <c r="F36" s="5">
        <f t="shared" si="1"/>
        <v>1.2261447333572111</v>
      </c>
      <c r="G36" s="6"/>
      <c r="H36" s="6">
        <v>0.7</v>
      </c>
      <c r="I36" s="6"/>
      <c r="J36" s="7"/>
    </row>
    <row r="37" spans="6:10" x14ac:dyDescent="0.4">
      <c r="F37" s="5">
        <f t="shared" si="1"/>
        <v>1.2261447333572111</v>
      </c>
      <c r="G37" s="6"/>
      <c r="H37" s="6">
        <v>0.8</v>
      </c>
      <c r="I37" s="6"/>
      <c r="J37" s="7"/>
    </row>
    <row r="38" spans="6:10" x14ac:dyDescent="0.4">
      <c r="F38" s="5">
        <f t="shared" si="1"/>
        <v>1.2261447333572111</v>
      </c>
      <c r="G38" s="6"/>
      <c r="H38" s="6">
        <v>0.9</v>
      </c>
      <c r="I38" s="6"/>
      <c r="J38" s="7"/>
    </row>
    <row r="39" spans="6:10" x14ac:dyDescent="0.4">
      <c r="F39" s="5">
        <f t="shared" si="1"/>
        <v>1.2261447333572111</v>
      </c>
      <c r="G39" s="6"/>
      <c r="H39" s="6">
        <v>1</v>
      </c>
      <c r="I39" s="6"/>
      <c r="J39" s="7"/>
    </row>
    <row r="40" spans="6:10" x14ac:dyDescent="0.4">
      <c r="F40" s="5">
        <f>模拟数值!D12</f>
        <v>0.61307236667860554</v>
      </c>
      <c r="G40" s="6"/>
      <c r="H40" s="6"/>
      <c r="I40" s="6">
        <f>模拟数值!E12</f>
        <v>0.51788529948359197</v>
      </c>
      <c r="J40" s="7"/>
    </row>
    <row r="41" spans="6:10" x14ac:dyDescent="0.4">
      <c r="F41" s="5">
        <f>模拟数值!D13</f>
        <v>0.8054014400770807</v>
      </c>
      <c r="G41" s="6"/>
      <c r="H41" s="6"/>
      <c r="I41" s="6">
        <f>模拟数值!E13</f>
        <v>0.60116642627132244</v>
      </c>
      <c r="J41" s="7"/>
    </row>
    <row r="42" spans="6:10" x14ac:dyDescent="0.4">
      <c r="F42" s="5">
        <f>模拟数值!D14</f>
        <v>0.94002302515355785</v>
      </c>
      <c r="G42" s="6"/>
      <c r="H42" s="6"/>
      <c r="I42" s="6">
        <f>模拟数值!E14</f>
        <v>0.65411676698325871</v>
      </c>
      <c r="J42" s="7"/>
    </row>
    <row r="43" spans="6:10" x14ac:dyDescent="0.4">
      <c r="F43" s="5">
        <f>模拟数值!D15</f>
        <v>1.0325163183664752</v>
      </c>
      <c r="G43" s="6"/>
      <c r="H43" s="6"/>
      <c r="I43" s="6">
        <f>模拟数值!E15</f>
        <v>0.68855027833238791</v>
      </c>
      <c r="J43" s="7"/>
    </row>
    <row r="44" spans="6:10" x14ac:dyDescent="0.4">
      <c r="F44" s="5">
        <f>模拟数值!D16</f>
        <v>1.0954828400588674</v>
      </c>
      <c r="G44" s="6"/>
      <c r="H44" s="6"/>
      <c r="I44" s="6">
        <f>模拟数值!E16</f>
        <v>0.71121831182594741</v>
      </c>
      <c r="J44" s="7"/>
    </row>
    <row r="45" spans="6:10" x14ac:dyDescent="0.4">
      <c r="F45" s="5">
        <f>模拟数值!D17</f>
        <v>1.1381300649344255</v>
      </c>
      <c r="G45" s="6"/>
      <c r="H45" s="6"/>
      <c r="I45" s="6">
        <f>模拟数值!E17</f>
        <v>0.7262484852289337</v>
      </c>
      <c r="J45" s="7"/>
    </row>
    <row r="46" spans="6:10" x14ac:dyDescent="0.4">
      <c r="F46" s="5">
        <f>模拟数值!D18</f>
        <v>1.1669282329399651</v>
      </c>
      <c r="G46" s="6"/>
      <c r="H46" s="6"/>
      <c r="I46" s="6">
        <f>模拟数值!E18</f>
        <v>0.73625816066919214</v>
      </c>
      <c r="J46" s="7"/>
    </row>
    <row r="47" spans="6:10" x14ac:dyDescent="0.4">
      <c r="F47" s="5">
        <f>模拟数值!D19</f>
        <v>1.186339641115421</v>
      </c>
      <c r="G47" s="6"/>
      <c r="H47" s="6"/>
      <c r="I47" s="6">
        <f>模拟数值!E19</f>
        <v>0.74294247300453742</v>
      </c>
      <c r="J47" s="7"/>
    </row>
    <row r="48" spans="6:10" x14ac:dyDescent="0.4">
      <c r="F48" s="5">
        <f>模拟数值!D20</f>
        <v>1.1994106752788829</v>
      </c>
      <c r="G48" s="6"/>
      <c r="H48" s="6"/>
      <c r="I48" s="6">
        <f>模拟数值!E20</f>
        <v>0.74741342592931026</v>
      </c>
      <c r="J48" s="7"/>
    </row>
    <row r="49" spans="6:10" x14ac:dyDescent="0.4">
      <c r="F49" s="5">
        <f>模拟数值!D21</f>
        <v>1.2082089080791292</v>
      </c>
      <c r="G49" s="6"/>
      <c r="H49" s="6"/>
      <c r="I49" s="6">
        <f>模拟数值!E21</f>
        <v>0.75040632855101552</v>
      </c>
      <c r="J49" s="7"/>
    </row>
    <row r="50" spans="6:10" x14ac:dyDescent="0.4">
      <c r="F50" s="5">
        <f>模拟数值!D22</f>
        <v>1.2141327543151155</v>
      </c>
      <c r="G50" s="6"/>
      <c r="H50" s="6"/>
      <c r="I50" s="6">
        <f>模拟数值!E22</f>
        <v>0.75240982756497377</v>
      </c>
      <c r="J50" s="7"/>
    </row>
    <row r="51" spans="6:10" x14ac:dyDescent="0.4">
      <c r="F51" s="5">
        <f>模拟数值!D23</f>
        <v>1.2181262500133629</v>
      </c>
      <c r="G51" s="6"/>
      <c r="H51" s="6"/>
      <c r="I51" s="6">
        <f>模拟数值!E23</f>
        <v>0.75374961498129356</v>
      </c>
      <c r="J51" s="7"/>
    </row>
    <row r="52" spans="6:10" x14ac:dyDescent="0.4">
      <c r="F52" s="5">
        <f>模拟数值!D24</f>
        <v>1.2208262777224994</v>
      </c>
      <c r="G52" s="6"/>
      <c r="H52" s="6"/>
      <c r="I52" s="6">
        <f>模拟数值!E24</f>
        <v>0.75464307370468398</v>
      </c>
      <c r="J52" s="7"/>
    </row>
    <row r="53" spans="6:10" x14ac:dyDescent="0.4">
      <c r="F53" s="5">
        <f>模拟数值!D25</f>
        <v>1.2226628058841413</v>
      </c>
      <c r="G53" s="6"/>
      <c r="H53" s="6"/>
      <c r="I53" s="6">
        <f>模拟数值!E25</f>
        <v>0.75523526931141272</v>
      </c>
      <c r="J53" s="7"/>
    </row>
    <row r="54" spans="6:10" x14ac:dyDescent="0.4">
      <c r="F54" s="5">
        <f>模拟数值!D26</f>
        <v>1.223926892916444</v>
      </c>
      <c r="G54" s="6"/>
      <c r="H54" s="6"/>
      <c r="I54" s="6">
        <f>模拟数值!E26</f>
        <v>0.75562278137441274</v>
      </c>
      <c r="J54" s="7"/>
    </row>
    <row r="55" spans="6:10" x14ac:dyDescent="0.4">
      <c r="F55" s="5">
        <f>模拟数值!D27</f>
        <v>1.2248167724549381</v>
      </c>
      <c r="G55" s="6"/>
      <c r="H55" s="6"/>
      <c r="I55" s="6">
        <f>模拟数值!E27</f>
        <v>0.75586952001521956</v>
      </c>
      <c r="J55" s="7"/>
    </row>
    <row r="56" spans="6:10" x14ac:dyDescent="0.4">
      <c r="F56" s="5">
        <f>模拟数值!D28</f>
        <v>1.2254691365977366</v>
      </c>
      <c r="G56" s="6"/>
      <c r="H56" s="6"/>
      <c r="I56" s="6">
        <f>模拟数值!E28</f>
        <v>0.75601721497252927</v>
      </c>
      <c r="J56" s="7"/>
    </row>
    <row r="57" spans="6:10" x14ac:dyDescent="0.4">
      <c r="F57" s="5">
        <f>模拟数值!H12</f>
        <v>2.4522894667144222</v>
      </c>
      <c r="G57" s="6"/>
      <c r="H57" s="6"/>
      <c r="I57" s="6"/>
      <c r="J57" s="7">
        <f>模拟数值!I12</f>
        <v>1.1116151228880902</v>
      </c>
    </row>
    <row r="58" spans="6:10" x14ac:dyDescent="0.4">
      <c r="F58" s="5">
        <f>模拟数值!H13</f>
        <v>2.0363966535599936</v>
      </c>
      <c r="G58" s="6"/>
      <c r="H58" s="6"/>
      <c r="I58" s="6"/>
      <c r="J58" s="7">
        <f>模拟数值!I13</f>
        <v>1.0015761675923316</v>
      </c>
    </row>
    <row r="59" spans="6:10" x14ac:dyDescent="0.4">
      <c r="F59" s="5">
        <f>模拟数值!H14</f>
        <v>1.7635447909890147</v>
      </c>
      <c r="G59" s="6"/>
      <c r="H59" s="6"/>
      <c r="I59" s="6"/>
      <c r="J59" s="7">
        <f>模拟数值!I14</f>
        <v>0.92448626757176788</v>
      </c>
    </row>
    <row r="60" spans="6:10" x14ac:dyDescent="0.4">
      <c r="F60" s="5">
        <f>模拟数值!H15</f>
        <v>1.583711606989572</v>
      </c>
      <c r="G60" s="6"/>
      <c r="H60" s="6"/>
      <c r="I60" s="6"/>
      <c r="J60" s="7">
        <f>模拟数值!I15</f>
        <v>0.87101178724998218</v>
      </c>
    </row>
    <row r="61" spans="6:10" x14ac:dyDescent="0.4">
      <c r="F61" s="5">
        <f>模拟数值!H16</f>
        <v>1.464668677552202</v>
      </c>
      <c r="G61" s="6"/>
      <c r="H61" s="6"/>
      <c r="I61" s="6"/>
      <c r="J61" s="7">
        <f>模拟数值!I16</f>
        <v>0.8342288164532472</v>
      </c>
    </row>
    <row r="62" spans="6:10" x14ac:dyDescent="0.4">
      <c r="F62" s="5">
        <f>模拟数值!H17</f>
        <v>1.3855726815995379</v>
      </c>
      <c r="G62" s="6"/>
      <c r="H62" s="6"/>
      <c r="I62" s="6"/>
      <c r="J62" s="7">
        <f>模拟数值!I17</f>
        <v>0.80909599679833411</v>
      </c>
    </row>
    <row r="63" spans="6:10" x14ac:dyDescent="0.4">
      <c r="F63" s="5">
        <f>模拟数值!H18</f>
        <v>1.3328632921475529</v>
      </c>
      <c r="G63" s="6"/>
      <c r="H63" s="6"/>
      <c r="I63" s="6"/>
      <c r="J63" s="7">
        <f>模拟数值!I18</f>
        <v>0.79201018045606264</v>
      </c>
    </row>
    <row r="64" spans="6:10" x14ac:dyDescent="0.4">
      <c r="F64" s="5">
        <f>模拟数值!H19</f>
        <v>1.2976603397622772</v>
      </c>
      <c r="G64" s="6"/>
      <c r="H64" s="6"/>
      <c r="I64" s="6"/>
      <c r="J64" s="7">
        <f>模拟数值!I19</f>
        <v>0.78043753381880243</v>
      </c>
    </row>
    <row r="65" spans="6:10" x14ac:dyDescent="0.4">
      <c r="F65" s="5">
        <f>模拟数值!H20</f>
        <v>1.274112965682817</v>
      </c>
      <c r="G65" s="6"/>
      <c r="H65" s="6"/>
      <c r="I65" s="6"/>
      <c r="J65" s="7">
        <f>模拟数值!I20</f>
        <v>0.77261915959953265</v>
      </c>
    </row>
    <row r="66" spans="6:10" x14ac:dyDescent="0.4">
      <c r="F66" s="5">
        <f>模拟数值!H21</f>
        <v>1.258346617998334</v>
      </c>
      <c r="G66" s="6"/>
      <c r="H66" s="6"/>
      <c r="I66" s="6"/>
      <c r="J66" s="7">
        <f>模拟数值!I21</f>
        <v>0.76734597632946833</v>
      </c>
    </row>
    <row r="67" spans="6:10" x14ac:dyDescent="0.4">
      <c r="F67" s="5">
        <f>模拟数值!H22</f>
        <v>1.2477854785945393</v>
      </c>
      <c r="G67" s="6"/>
      <c r="H67" s="6"/>
      <c r="I67" s="6"/>
      <c r="J67" s="7">
        <f>模拟数值!I22</f>
        <v>0.76379269104313863</v>
      </c>
    </row>
    <row r="68" spans="6:10" x14ac:dyDescent="0.4">
      <c r="F68" s="5">
        <f>模拟数值!H23</f>
        <v>1.2407123828690558</v>
      </c>
      <c r="G68" s="6"/>
      <c r="H68" s="6"/>
      <c r="I68" s="6"/>
      <c r="J68" s="7">
        <f>模拟数值!I23</f>
        <v>0.76139871411549886</v>
      </c>
    </row>
    <row r="69" spans="6:10" x14ac:dyDescent="0.4">
      <c r="F69" s="5">
        <f>模拟数值!H24</f>
        <v>1.2359805948286597</v>
      </c>
      <c r="G69" s="6"/>
      <c r="H69" s="6"/>
      <c r="I69" s="6"/>
      <c r="J69" s="7">
        <f>模拟数值!I24</f>
        <v>0.75978445257701399</v>
      </c>
    </row>
    <row r="70" spans="6:10" x14ac:dyDescent="0.4">
      <c r="F70" s="5">
        <f>模拟数值!H25</f>
        <v>1.2328237729877092</v>
      </c>
      <c r="G70" s="6"/>
      <c r="H70" s="6"/>
      <c r="I70" s="6"/>
      <c r="J70" s="7">
        <f>模拟数值!I25</f>
        <v>0.75869329788341311</v>
      </c>
    </row>
    <row r="71" spans="6:10" x14ac:dyDescent="0.4">
      <c r="F71" s="5">
        <f>模拟数值!H26</f>
        <v>1.2307300672056927</v>
      </c>
      <c r="G71" s="6"/>
      <c r="H71" s="6"/>
      <c r="I71" s="6"/>
      <c r="J71" s="7">
        <f>模拟数值!I26</f>
        <v>0.75795180300080212</v>
      </c>
    </row>
    <row r="72" spans="6:10" x14ac:dyDescent="0.4">
      <c r="F72" s="5">
        <f>模拟数值!H27</f>
        <v>1.2293584518964669</v>
      </c>
      <c r="G72" s="6"/>
      <c r="H72" s="6"/>
      <c r="I72" s="6"/>
      <c r="J72" s="7">
        <f>模拟数值!I27</f>
        <v>0.75744250960241488</v>
      </c>
    </row>
    <row r="73" spans="6:10" x14ac:dyDescent="0.4">
      <c r="F73" s="5">
        <f>模拟数值!H28</f>
        <v>1.2284830673458058</v>
      </c>
      <c r="G73" s="6"/>
      <c r="H73" s="6"/>
      <c r="I73" s="6"/>
      <c r="J73" s="7">
        <f>模拟数值!I28</f>
        <v>0.75708546315909098</v>
      </c>
    </row>
    <row r="74" spans="6:10" ht="14.25" thickBot="1" x14ac:dyDescent="0.45">
      <c r="F74" s="8">
        <f>模拟数值!H29</f>
        <v>1.2279562471166354</v>
      </c>
      <c r="G74" s="9"/>
      <c r="H74" s="9"/>
      <c r="I74" s="9"/>
      <c r="J74" s="10">
        <f>模拟数值!I29</f>
        <v>0.7568256377436029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A06-FAA6-43FC-97EE-9D46B4D7B5A0}">
  <dimension ref="A2:I32"/>
  <sheetViews>
    <sheetView workbookViewId="0">
      <selection sqref="A1:XFD1048576"/>
    </sheetView>
  </sheetViews>
  <sheetFormatPr defaultRowHeight="13.9" x14ac:dyDescent="0.4"/>
  <sheetData>
    <row r="2" spans="1:9" x14ac:dyDescent="0.4">
      <c r="A2" t="s">
        <v>0</v>
      </c>
      <c r="B2">
        <v>0.3</v>
      </c>
    </row>
    <row r="3" spans="1:9" x14ac:dyDescent="0.4">
      <c r="A3" t="s">
        <v>1</v>
      </c>
      <c r="B3">
        <v>0.99</v>
      </c>
    </row>
    <row r="4" spans="1:9" x14ac:dyDescent="0.4">
      <c r="A4" t="s">
        <v>2</v>
      </c>
      <c r="B4">
        <v>0.25</v>
      </c>
    </row>
    <row r="5" spans="1:9" x14ac:dyDescent="0.4">
      <c r="A5" t="s">
        <v>3</v>
      </c>
      <c r="B5">
        <v>1</v>
      </c>
    </row>
    <row r="8" spans="1:9" x14ac:dyDescent="0.4">
      <c r="A8" t="s">
        <v>4</v>
      </c>
      <c r="B8">
        <f>((1/B3+B4-1)/(B2*B5))^(1/(B2-1))</f>
        <v>1.2261447333572111</v>
      </c>
      <c r="C8" s="1">
        <v>1.2261447333572111</v>
      </c>
    </row>
    <row r="9" spans="1:9" x14ac:dyDescent="0.4">
      <c r="A9" t="s">
        <v>5</v>
      </c>
      <c r="B9">
        <f>B5*B8^B2-B4*B8</f>
        <v>0.75653542891484515</v>
      </c>
      <c r="C9" s="1">
        <v>0.75653542891484515</v>
      </c>
    </row>
    <row r="11" spans="1:9" x14ac:dyDescent="0.4">
      <c r="D11" t="s">
        <v>6</v>
      </c>
      <c r="E11" t="s">
        <v>7</v>
      </c>
      <c r="H11" t="s">
        <v>6</v>
      </c>
      <c r="I11" t="s">
        <v>7</v>
      </c>
    </row>
    <row r="12" spans="1:9" x14ac:dyDescent="0.4">
      <c r="C12">
        <v>0</v>
      </c>
      <c r="D12">
        <f>0.5*B8</f>
        <v>0.61307236667860554</v>
      </c>
      <c r="E12">
        <v>0.51788529948359197</v>
      </c>
      <c r="G12">
        <v>0</v>
      </c>
      <c r="H12">
        <f>2*B8</f>
        <v>2.4522894667144222</v>
      </c>
      <c r="I12">
        <v>1.1116151228880902</v>
      </c>
    </row>
    <row r="13" spans="1:9" x14ac:dyDescent="0.4">
      <c r="C13">
        <v>1</v>
      </c>
      <c r="D13">
        <f t="shared" ref="D13:D23" si="0">(1-$B$4)*D12+$B$5*D12^$B$2-E12</f>
        <v>0.8054014400770807</v>
      </c>
      <c r="E13">
        <f t="shared" ref="E13:E23" si="1">$B$3*($B$2*D12^($B$2-1)+1-$B$4)*E12</f>
        <v>0.60116642627132244</v>
      </c>
      <c r="G13">
        <v>1</v>
      </c>
      <c r="H13">
        <f>(1-$B$4)*H12+$B$5*H12^$B$2-I12</f>
        <v>2.0363966535599936</v>
      </c>
      <c r="I13">
        <f t="shared" ref="I13:I23" si="2">$B$3*($B$2*H12^($B$2-1)+1-$B$4)*I12</f>
        <v>1.0015761675923316</v>
      </c>
    </row>
    <row r="14" spans="1:9" x14ac:dyDescent="0.4">
      <c r="C14">
        <v>2</v>
      </c>
      <c r="D14">
        <f t="shared" si="0"/>
        <v>0.94002302515355785</v>
      </c>
      <c r="E14">
        <f t="shared" si="1"/>
        <v>0.65411676698325871</v>
      </c>
      <c r="G14">
        <v>2</v>
      </c>
      <c r="H14">
        <f t="shared" ref="H13:H23" si="3">(1-$B$4)*H13+$B$5*H13^$B$2-I13</f>
        <v>1.7635447909890147</v>
      </c>
      <c r="I14">
        <f t="shared" si="2"/>
        <v>0.92448626757176788</v>
      </c>
    </row>
    <row r="15" spans="1:9" x14ac:dyDescent="0.4">
      <c r="C15">
        <v>3</v>
      </c>
      <c r="D15">
        <f t="shared" si="0"/>
        <v>1.0325163183664752</v>
      </c>
      <c r="E15">
        <f t="shared" si="1"/>
        <v>0.68855027833238791</v>
      </c>
      <c r="G15">
        <v>3</v>
      </c>
      <c r="H15">
        <f t="shared" si="3"/>
        <v>1.583711606989572</v>
      </c>
      <c r="I15">
        <f t="shared" si="2"/>
        <v>0.87101178724998218</v>
      </c>
    </row>
    <row r="16" spans="1:9" x14ac:dyDescent="0.4">
      <c r="C16">
        <v>4</v>
      </c>
      <c r="D16">
        <f t="shared" si="0"/>
        <v>1.0954828400588674</v>
      </c>
      <c r="E16">
        <f t="shared" si="1"/>
        <v>0.71121831182594741</v>
      </c>
      <c r="G16">
        <v>4</v>
      </c>
      <c r="H16">
        <f t="shared" si="3"/>
        <v>1.464668677552202</v>
      </c>
      <c r="I16">
        <f t="shared" si="2"/>
        <v>0.8342288164532472</v>
      </c>
    </row>
    <row r="17" spans="3:9" x14ac:dyDescent="0.4">
      <c r="C17">
        <v>5</v>
      </c>
      <c r="D17">
        <f t="shared" si="0"/>
        <v>1.1381300649344255</v>
      </c>
      <c r="E17">
        <f t="shared" si="1"/>
        <v>0.7262484852289337</v>
      </c>
      <c r="G17">
        <v>5</v>
      </c>
      <c r="H17">
        <f t="shared" si="3"/>
        <v>1.3855726815995379</v>
      </c>
      <c r="I17">
        <f t="shared" si="2"/>
        <v>0.80909599679833411</v>
      </c>
    </row>
    <row r="18" spans="3:9" x14ac:dyDescent="0.4">
      <c r="C18">
        <v>6</v>
      </c>
      <c r="D18">
        <f t="shared" si="0"/>
        <v>1.1669282329399651</v>
      </c>
      <c r="E18">
        <f t="shared" si="1"/>
        <v>0.73625816066919214</v>
      </c>
      <c r="G18">
        <v>6</v>
      </c>
      <c r="H18">
        <f t="shared" si="3"/>
        <v>1.3328632921475529</v>
      </c>
      <c r="I18">
        <f t="shared" si="2"/>
        <v>0.79201018045606264</v>
      </c>
    </row>
    <row r="19" spans="3:9" x14ac:dyDescent="0.4">
      <c r="C19">
        <v>7</v>
      </c>
      <c r="D19">
        <f t="shared" si="0"/>
        <v>1.186339641115421</v>
      </c>
      <c r="E19">
        <f t="shared" si="1"/>
        <v>0.74294247300453742</v>
      </c>
      <c r="G19">
        <v>7</v>
      </c>
      <c r="H19">
        <f t="shared" si="3"/>
        <v>1.2976603397622772</v>
      </c>
      <c r="I19">
        <f t="shared" si="2"/>
        <v>0.78043753381880243</v>
      </c>
    </row>
    <row r="20" spans="3:9" x14ac:dyDescent="0.4">
      <c r="C20">
        <v>8</v>
      </c>
      <c r="D20">
        <f t="shared" si="0"/>
        <v>1.1994106752788829</v>
      </c>
      <c r="E20">
        <f t="shared" si="1"/>
        <v>0.74741342592931026</v>
      </c>
      <c r="G20">
        <v>8</v>
      </c>
      <c r="H20">
        <f t="shared" si="3"/>
        <v>1.274112965682817</v>
      </c>
      <c r="I20">
        <f t="shared" si="2"/>
        <v>0.77261915959953265</v>
      </c>
    </row>
    <row r="21" spans="3:9" x14ac:dyDescent="0.4">
      <c r="C21">
        <v>9</v>
      </c>
      <c r="D21">
        <f t="shared" si="0"/>
        <v>1.2082089080791292</v>
      </c>
      <c r="E21">
        <f t="shared" si="1"/>
        <v>0.75040632855101552</v>
      </c>
      <c r="G21">
        <v>9</v>
      </c>
      <c r="H21">
        <f t="shared" si="3"/>
        <v>1.258346617998334</v>
      </c>
      <c r="I21">
        <f t="shared" si="2"/>
        <v>0.76734597632946833</v>
      </c>
    </row>
    <row r="22" spans="3:9" x14ac:dyDescent="0.4">
      <c r="C22">
        <v>10</v>
      </c>
      <c r="D22">
        <f t="shared" si="0"/>
        <v>1.2141327543151155</v>
      </c>
      <c r="E22">
        <f t="shared" si="1"/>
        <v>0.75240982756497377</v>
      </c>
      <c r="G22">
        <v>10</v>
      </c>
      <c r="H22">
        <f t="shared" si="3"/>
        <v>1.2477854785945393</v>
      </c>
      <c r="I22">
        <f t="shared" si="2"/>
        <v>0.76379269104313863</v>
      </c>
    </row>
    <row r="23" spans="3:9" x14ac:dyDescent="0.4">
      <c r="C23">
        <v>11</v>
      </c>
      <c r="D23">
        <f t="shared" si="0"/>
        <v>1.2181262500133629</v>
      </c>
      <c r="E23">
        <f t="shared" si="1"/>
        <v>0.75374961498129356</v>
      </c>
      <c r="G23">
        <v>11</v>
      </c>
      <c r="H23">
        <f t="shared" si="3"/>
        <v>1.2407123828690558</v>
      </c>
      <c r="I23">
        <f t="shared" si="2"/>
        <v>0.76139871411549886</v>
      </c>
    </row>
    <row r="24" spans="3:9" x14ac:dyDescent="0.4">
      <c r="C24">
        <v>12</v>
      </c>
      <c r="D24">
        <f t="shared" ref="D24:D27" si="4">(1-$B$4)*D23+$B$5*D23^$B$2-E23</f>
        <v>1.2208262777224994</v>
      </c>
      <c r="E24">
        <f t="shared" ref="E24:E27" si="5">$B$3*($B$2*D23^($B$2-1)+1-$B$4)*E23</f>
        <v>0.75464307370468398</v>
      </c>
      <c r="G24">
        <v>12</v>
      </c>
      <c r="H24">
        <f t="shared" ref="H24:H32" si="6">(1-$B$4)*H23+$B$5*H23^$B$2-I23</f>
        <v>1.2359805948286597</v>
      </c>
      <c r="I24">
        <f t="shared" ref="I24:I32" si="7">$B$3*($B$2*H23^($B$2-1)+1-$B$4)*I23</f>
        <v>0.75978445257701399</v>
      </c>
    </row>
    <row r="25" spans="3:9" x14ac:dyDescent="0.4">
      <c r="C25">
        <v>13</v>
      </c>
      <c r="D25">
        <f t="shared" si="4"/>
        <v>1.2226628058841413</v>
      </c>
      <c r="E25">
        <f t="shared" si="5"/>
        <v>0.75523526931141272</v>
      </c>
      <c r="G25">
        <v>13</v>
      </c>
      <c r="H25">
        <f t="shared" si="6"/>
        <v>1.2328237729877092</v>
      </c>
      <c r="I25">
        <f t="shared" si="7"/>
        <v>0.75869329788341311</v>
      </c>
    </row>
    <row r="26" spans="3:9" x14ac:dyDescent="0.4">
      <c r="C26">
        <v>14</v>
      </c>
      <c r="D26">
        <f t="shared" si="4"/>
        <v>1.223926892916444</v>
      </c>
      <c r="E26">
        <f t="shared" si="5"/>
        <v>0.75562278137441274</v>
      </c>
      <c r="G26">
        <v>14</v>
      </c>
      <c r="H26">
        <f t="shared" si="6"/>
        <v>1.2307300672056927</v>
      </c>
      <c r="I26">
        <f t="shared" si="7"/>
        <v>0.75795180300080212</v>
      </c>
    </row>
    <row r="27" spans="3:9" x14ac:dyDescent="0.4">
      <c r="C27">
        <v>15</v>
      </c>
      <c r="D27">
        <f t="shared" si="4"/>
        <v>1.2248167724549381</v>
      </c>
      <c r="E27">
        <f t="shared" si="5"/>
        <v>0.75586952001521956</v>
      </c>
      <c r="G27">
        <v>15</v>
      </c>
      <c r="H27">
        <f t="shared" si="6"/>
        <v>1.2293584518964669</v>
      </c>
      <c r="I27">
        <f t="shared" si="7"/>
        <v>0.75744250960241488</v>
      </c>
    </row>
    <row r="28" spans="3:9" x14ac:dyDescent="0.4">
      <c r="C28">
        <v>16</v>
      </c>
      <c r="D28">
        <f t="shared" ref="D28:D32" si="8">(1-$B$4)*D27+$B$5*D27^$B$2-E27</f>
        <v>1.2254691365977366</v>
      </c>
      <c r="E28">
        <f t="shared" ref="E28:E32" si="9">$B$3*($B$2*D27^($B$2-1)+1-$B$4)*E27</f>
        <v>0.75601721497252927</v>
      </c>
      <c r="G28">
        <v>16</v>
      </c>
      <c r="H28">
        <f t="shared" si="6"/>
        <v>1.2284830673458058</v>
      </c>
      <c r="I28">
        <f t="shared" si="7"/>
        <v>0.75708546315909098</v>
      </c>
    </row>
    <row r="29" spans="3:9" x14ac:dyDescent="0.4">
      <c r="C29">
        <v>17</v>
      </c>
      <c r="D29">
        <f t="shared" si="8"/>
        <v>1.2259804924319695</v>
      </c>
      <c r="E29">
        <f t="shared" si="9"/>
        <v>0.75609233508530616</v>
      </c>
      <c r="G29">
        <v>17</v>
      </c>
      <c r="H29">
        <f t="shared" si="6"/>
        <v>1.2279562471166354</v>
      </c>
      <c r="I29">
        <f t="shared" si="7"/>
        <v>0.7568256377436029</v>
      </c>
    </row>
    <row r="30" spans="3:9" x14ac:dyDescent="0.4">
      <c r="C30">
        <v>18</v>
      </c>
      <c r="D30">
        <f t="shared" si="8"/>
        <v>1.2264219252593414</v>
      </c>
      <c r="E30">
        <f t="shared" si="9"/>
        <v>0.75611059249684909</v>
      </c>
      <c r="G30">
        <v>18</v>
      </c>
      <c r="H30">
        <f t="shared" si="6"/>
        <v>1.2276840929687329</v>
      </c>
      <c r="I30">
        <f t="shared" si="7"/>
        <v>0.75662434597932404</v>
      </c>
    </row>
    <row r="31" spans="3:9" x14ac:dyDescent="0.4">
      <c r="C31">
        <v>19</v>
      </c>
      <c r="D31">
        <f t="shared" si="8"/>
        <v>1.2268495558916159</v>
      </c>
      <c r="E31">
        <f t="shared" si="9"/>
        <v>0.75607978786994212</v>
      </c>
      <c r="G31">
        <v>19</v>
      </c>
      <c r="H31">
        <f t="shared" si="6"/>
        <v>1.2276105491828042</v>
      </c>
      <c r="I31">
        <f t="shared" si="7"/>
        <v>0.75645330870651484</v>
      </c>
    </row>
    <row r="32" spans="3:9" x14ac:dyDescent="0.4">
      <c r="C32">
        <v>20</v>
      </c>
      <c r="D32">
        <f t="shared" si="8"/>
        <v>1.227312279484926</v>
      </c>
      <c r="E32">
        <f t="shared" si="9"/>
        <v>0.75600148660008115</v>
      </c>
      <c r="G32">
        <v>20</v>
      </c>
      <c r="H32">
        <f t="shared" si="6"/>
        <v>1.2277073161951604</v>
      </c>
      <c r="I32">
        <f t="shared" si="7"/>
        <v>0.75629047136154848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70C7-708A-4A01-AB65-B9D1AB9C604D}">
  <dimension ref="A2:H32"/>
  <sheetViews>
    <sheetView tabSelected="1" workbookViewId="0">
      <selection activeCell="J7" sqref="J7"/>
    </sheetView>
  </sheetViews>
  <sheetFormatPr defaultRowHeight="13.9" x14ac:dyDescent="0.4"/>
  <sheetData>
    <row r="2" spans="1:8" x14ac:dyDescent="0.4">
      <c r="A2" t="s">
        <v>0</v>
      </c>
      <c r="B2">
        <v>0.3</v>
      </c>
    </row>
    <row r="3" spans="1:8" x14ac:dyDescent="0.4">
      <c r="A3" t="s">
        <v>1</v>
      </c>
      <c r="B3">
        <v>0.99</v>
      </c>
    </row>
    <row r="4" spans="1:8" x14ac:dyDescent="0.4">
      <c r="A4" t="s">
        <v>2</v>
      </c>
      <c r="B4">
        <v>0.25</v>
      </c>
    </row>
    <row r="5" spans="1:8" x14ac:dyDescent="0.4">
      <c r="A5" t="s">
        <v>3</v>
      </c>
      <c r="B5">
        <v>1</v>
      </c>
    </row>
    <row r="8" spans="1:8" x14ac:dyDescent="0.4">
      <c r="A8" t="s">
        <v>4</v>
      </c>
      <c r="B8">
        <f>((1/B3+B4-1)/(B2*B5))^(1/(B2-1))</f>
        <v>1.2261447333572111</v>
      </c>
      <c r="C8" s="1">
        <v>1.2261447333572111</v>
      </c>
    </row>
    <row r="9" spans="1:8" x14ac:dyDescent="0.4">
      <c r="A9" t="s">
        <v>5</v>
      </c>
      <c r="B9">
        <f>B5*B8^B2-B4*B8</f>
        <v>0.75653542891484515</v>
      </c>
      <c r="C9" s="1">
        <v>0.75653542891484515</v>
      </c>
    </row>
    <row r="11" spans="1:8" x14ac:dyDescent="0.4">
      <c r="D11" t="s">
        <v>6</v>
      </c>
      <c r="E11" t="s">
        <v>7</v>
      </c>
      <c r="G11" t="s">
        <v>6</v>
      </c>
      <c r="H11" t="s">
        <v>7</v>
      </c>
    </row>
    <row r="12" spans="1:8" x14ac:dyDescent="0.4">
      <c r="C12">
        <v>0</v>
      </c>
      <c r="D12" s="1">
        <f>0.5*B8</f>
        <v>0.61307236667860554</v>
      </c>
      <c r="E12">
        <v>0.51788867658406157</v>
      </c>
    </row>
    <row r="13" spans="1:8" x14ac:dyDescent="0.4">
      <c r="C13">
        <v>1</v>
      </c>
      <c r="D13">
        <v>0.80539806297655414</v>
      </c>
      <c r="E13">
        <v>0.60117034644326994</v>
      </c>
      <c r="G13">
        <f>D13-((1-$B$4)*D12+$B$5*D12^$B$2-E12)</f>
        <v>-5.6954441163270531E-14</v>
      </c>
      <c r="H13">
        <f>E13-($B$3*($B$2*D12^($B$2-1)+1-$B$4)*E12)</f>
        <v>4.9960036108132044E-15</v>
      </c>
    </row>
    <row r="14" spans="1:8" x14ac:dyDescent="0.4">
      <c r="C14">
        <v>2</v>
      </c>
      <c r="D14">
        <v>0.94001550339331041</v>
      </c>
      <c r="E14">
        <v>0.65412142964061026</v>
      </c>
      <c r="G14">
        <f t="shared" ref="G14:G32" si="0">D14-((1-$B$4)*D13+$B$5*D13^$B$2-E13)</f>
        <v>1.1008343447915792E-7</v>
      </c>
      <c r="H14">
        <f t="shared" ref="H14:H32" si="1">E14-($B$3*($B$2*D13^($B$2-1)+1-$B$4)*E13)</f>
        <v>-2.125854022816398E-7</v>
      </c>
    </row>
    <row r="15" spans="1:8" x14ac:dyDescent="0.4">
      <c r="C15">
        <v>3</v>
      </c>
      <c r="D15">
        <v>1.032503758687995</v>
      </c>
      <c r="E15">
        <v>0.68855624412143857</v>
      </c>
      <c r="G15">
        <f t="shared" si="0"/>
        <v>1.0067734979024578E-7</v>
      </c>
      <c r="H15">
        <f t="shared" si="1"/>
        <v>-7.8634281308609388E-8</v>
      </c>
    </row>
    <row r="16" spans="1:8" x14ac:dyDescent="0.4">
      <c r="C16">
        <v>4</v>
      </c>
      <c r="D16">
        <v>1.0954638133358776</v>
      </c>
      <c r="E16">
        <v>0.71122615006589873</v>
      </c>
      <c r="G16">
        <f t="shared" si="0"/>
        <v>4.3284349660055454E-8</v>
      </c>
      <c r="H16">
        <f t="shared" si="1"/>
        <v>-2.6706128419817787E-8</v>
      </c>
    </row>
    <row r="17" spans="3:8" x14ac:dyDescent="0.4">
      <c r="C17">
        <v>5</v>
      </c>
      <c r="D17">
        <v>1.1381026193522015</v>
      </c>
      <c r="E17">
        <v>0.72625888899149948</v>
      </c>
      <c r="G17">
        <f t="shared" si="0"/>
        <v>1.7755574788225204E-8</v>
      </c>
      <c r="H17">
        <f t="shared" si="1"/>
        <v>-9.4908206849098065E-9</v>
      </c>
    </row>
    <row r="18" spans="3:8" x14ac:dyDescent="0.4">
      <c r="C18">
        <v>6</v>
      </c>
      <c r="D18">
        <v>1.1668897316090736</v>
      </c>
      <c r="E18">
        <v>0.73627203009745013</v>
      </c>
      <c r="G18">
        <f t="shared" si="0"/>
        <v>7.4010548800629294E-9</v>
      </c>
      <c r="H18">
        <f t="shared" si="1"/>
        <v>-3.5642920837020142E-9</v>
      </c>
    </row>
    <row r="19" spans="3:8" x14ac:dyDescent="0.4">
      <c r="C19">
        <v>7</v>
      </c>
      <c r="D19">
        <v>1.1862865314109472</v>
      </c>
      <c r="E19">
        <v>0.74296100015410449</v>
      </c>
      <c r="G19">
        <f t="shared" si="0"/>
        <v>3.1518869736402166E-9</v>
      </c>
      <c r="H19">
        <f t="shared" si="1"/>
        <v>-1.4041000584441576E-9</v>
      </c>
    </row>
    <row r="20" spans="3:8" x14ac:dyDescent="0.4">
      <c r="C20">
        <v>8</v>
      </c>
      <c r="D20">
        <v>1.1993381802701588</v>
      </c>
      <c r="E20">
        <v>0.74743819957800495</v>
      </c>
      <c r="G20">
        <f t="shared" si="0"/>
        <v>1.3657086572749222E-9</v>
      </c>
      <c r="H20">
        <f t="shared" si="1"/>
        <v>-5.7429538902198374E-10</v>
      </c>
    </row>
    <row r="21" spans="3:8" x14ac:dyDescent="0.4">
      <c r="C21">
        <v>9</v>
      </c>
      <c r="D21">
        <v>1.2081106141154261</v>
      </c>
      <c r="E21">
        <v>0.75043947133647315</v>
      </c>
      <c r="G21">
        <f t="shared" si="0"/>
        <v>5.9907945271220342E-10</v>
      </c>
      <c r="H21">
        <f t="shared" si="1"/>
        <v>-2.4151081134959895E-10</v>
      </c>
    </row>
    <row r="22" spans="3:8" x14ac:dyDescent="0.4">
      <c r="C22">
        <v>10</v>
      </c>
      <c r="D22">
        <v>1.2140000591425193</v>
      </c>
      <c r="E22">
        <v>0.75245417824263394</v>
      </c>
      <c r="G22">
        <f t="shared" si="0"/>
        <v>2.6492852356341245E-10</v>
      </c>
      <c r="H22">
        <f t="shared" si="1"/>
        <v>-1.0353418122832636E-10</v>
      </c>
    </row>
    <row r="23" spans="3:8" x14ac:dyDescent="0.4">
      <c r="C23">
        <v>11</v>
      </c>
      <c r="D23">
        <v>1.2179476239241542</v>
      </c>
      <c r="E23">
        <v>0.75380897175902917</v>
      </c>
      <c r="G23">
        <f t="shared" si="0"/>
        <v>1.1772294250533832E-10</v>
      </c>
      <c r="H23">
        <f t="shared" si="1"/>
        <v>-4.4899306494983193E-11</v>
      </c>
    </row>
    <row r="24" spans="3:8" x14ac:dyDescent="0.4">
      <c r="C24">
        <v>12</v>
      </c>
      <c r="D24">
        <v>1.220586274334736</v>
      </c>
      <c r="E24">
        <v>0.75472251961525094</v>
      </c>
      <c r="G24">
        <f t="shared" si="0"/>
        <v>5.2398307914813813E-11</v>
      </c>
      <c r="H24">
        <f t="shared" si="1"/>
        <v>-1.954014727800768E-11</v>
      </c>
    </row>
    <row r="25" spans="3:8" x14ac:dyDescent="0.4">
      <c r="C25">
        <v>13</v>
      </c>
      <c r="D25">
        <v>1.2223407377818709</v>
      </c>
      <c r="E25">
        <v>0.7553416075266578</v>
      </c>
      <c r="G25">
        <f t="shared" si="0"/>
        <v>2.3270940729958056E-11</v>
      </c>
      <c r="H25">
        <f t="shared" si="1"/>
        <v>-8.443135079971853E-12</v>
      </c>
    </row>
    <row r="26" spans="3:8" x14ac:dyDescent="0.4">
      <c r="C26">
        <v>14</v>
      </c>
      <c r="D26">
        <v>1.223495058733518</v>
      </c>
      <c r="E26">
        <v>0.75576511774006638</v>
      </c>
      <c r="G26">
        <f t="shared" si="0"/>
        <v>1.024713647268527E-11</v>
      </c>
      <c r="H26">
        <f t="shared" si="1"/>
        <v>-3.549494032029088E-12</v>
      </c>
    </row>
    <row r="27" spans="3:8" x14ac:dyDescent="0.4">
      <c r="C27">
        <v>15</v>
      </c>
      <c r="D27">
        <v>1.2242380836244837</v>
      </c>
      <c r="E27">
        <v>0.75606004266023441</v>
      </c>
      <c r="G27">
        <f t="shared" si="0"/>
        <v>4.4151349243293225E-12</v>
      </c>
      <c r="H27">
        <f t="shared" si="1"/>
        <v>-1.3786749519795194E-12</v>
      </c>
    </row>
    <row r="28" spans="3:8" x14ac:dyDescent="0.4">
      <c r="C28">
        <v>16</v>
      </c>
      <c r="D28">
        <v>1.2246939406500701</v>
      </c>
      <c r="E28">
        <v>0.75627223768178198</v>
      </c>
      <c r="G28">
        <f t="shared" si="0"/>
        <v>1.7990053891026037E-12</v>
      </c>
      <c r="H28">
        <f t="shared" si="1"/>
        <v>-4.0367709175370692E-13</v>
      </c>
    </row>
    <row r="29" spans="3:8" x14ac:dyDescent="0.4">
      <c r="C29">
        <v>17</v>
      </c>
      <c r="D29">
        <v>1.224942321035849</v>
      </c>
      <c r="E29">
        <v>0.75643369364433222</v>
      </c>
      <c r="G29">
        <f t="shared" si="0"/>
        <v>6.1239902038323635E-13</v>
      </c>
      <c r="H29">
        <f t="shared" si="1"/>
        <v>5.8619775700208265E-14</v>
      </c>
    </row>
    <row r="30" spans="3:8" x14ac:dyDescent="0.4">
      <c r="C30">
        <v>18</v>
      </c>
      <c r="D30">
        <v>1.2250318033243577</v>
      </c>
      <c r="E30">
        <v>0.75656751332666539</v>
      </c>
      <c r="G30">
        <f t="shared" si="0"/>
        <v>4.8849813083506888E-14</v>
      </c>
      <c r="H30">
        <f t="shared" si="1"/>
        <v>3.2585045772748344E-13</v>
      </c>
    </row>
    <row r="31" spans="3:8" x14ac:dyDescent="0.4">
      <c r="C31">
        <v>19</v>
      </c>
      <c r="D31">
        <v>1.2249883851863523</v>
      </c>
      <c r="E31">
        <v>0.7566913885068538</v>
      </c>
      <c r="G31">
        <f t="shared" si="0"/>
        <v>-2.7133850721838826E-13</v>
      </c>
      <c r="H31">
        <f t="shared" si="1"/>
        <v>5.6632476486129235E-13</v>
      </c>
    </row>
    <row r="32" spans="3:8" x14ac:dyDescent="0.4">
      <c r="C32">
        <v>20</v>
      </c>
      <c r="D32">
        <v>1.2248206459798561</v>
      </c>
      <c r="E32" s="1">
        <f t="shared" ref="E13:E32" si="2">$B$3*($B$2*D31^($B$2-1)+1-$B$4)*E31</f>
        <v>0.75682012131371224</v>
      </c>
      <c r="G32">
        <f t="shared" si="0"/>
        <v>-5.4578563890572696E-13</v>
      </c>
      <c r="H32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相位图</vt:lpstr>
      <vt:lpstr>模拟数值</vt:lpstr>
      <vt:lpstr>方法二（规划求解）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2020-05-28T13:45:35Z</dcterms:created>
  <dcterms:modified xsi:type="dcterms:W3CDTF">2020-06-04T02:16:55Z</dcterms:modified>
</cp:coreProperties>
</file>