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osh\Desktop\ДЗ\ОГММ\"/>
    </mc:Choice>
  </mc:AlternateContent>
  <bookViews>
    <workbookView xWindow="0" yWindow="0" windowWidth="15345" windowHeight="4575" activeTab="1"/>
  </bookViews>
  <sheets>
    <sheet name="Расчёт болта" sheetId="1" r:id="rId1"/>
    <sheet name="Расчёт винта" sheetId="7" r:id="rId2"/>
    <sheet name="Параметры болтов, гаек, шайб" sheetId="2" r:id="rId3"/>
    <sheet name="Параметры винтов" sheetId="8" r:id="rId4"/>
  </sheets>
  <definedNames>
    <definedName name="Длины_винтов" localSheetId="1">'Расчёт винта'!$J$2:$J$44</definedName>
    <definedName name="Параметры">'Параметры болтов, гаек, шайб'!$A$4:$R$16</definedName>
    <definedName name="Полукруг" localSheetId="3">'Параметры винтов'!$B$3:$L$11</definedName>
    <definedName name="Потай">'Параметры винтов'!$B$12:$L$22</definedName>
    <definedName name="Стержни_1" localSheetId="0">'Расчёт болта'!$J$2:$J$41</definedName>
    <definedName name="Цилиндр">'Параметры винтов'!$B$23:$L$33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7" l="1"/>
  <c r="F4" i="7"/>
  <c r="F2" i="7" l="1"/>
  <c r="F3" i="7" s="1" a="1"/>
  <c r="F3" i="7" s="1"/>
  <c r="F6" i="1"/>
  <c r="B7" i="1" l="1"/>
  <c r="B6" i="1"/>
  <c r="F3" i="1" l="1"/>
  <c r="F2" i="1"/>
  <c r="F4" i="1" l="1" a="1"/>
  <c r="F4" i="1" s="1"/>
  <c r="F5" i="1" s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Вводятся из условии задачи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  <charset val="204"/>
          </rPr>
          <t>Вычисляется автоматически по ГОСТ 5915–70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  <charset val="204"/>
          </rPr>
          <t>Вычисляется автоматически по ГОСТ 11371–78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Вводятся из условии задачи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  <charset val="204"/>
          </rPr>
          <t>1 - Полукруглая головка
2 - Потайная головка
3 - Цилиндрическая головка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Глубина резьбы в корпусе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  <charset val="204"/>
          </rPr>
          <t>Минимальная глубина, на которую должен вкручиваться винт в корпусе в зависимости от материала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Глубина отверстия в корпусе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</authors>
  <commentLis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Только для винтов в полукруглой головкой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Если длина винта меньше этой длины, то резьба нарезается на всю её длину</t>
        </r>
      </text>
    </comment>
  </commentList>
</comments>
</file>

<file path=xl/connections.xml><?xml version="1.0" encoding="utf-8"?>
<connections xmlns="http://schemas.openxmlformats.org/spreadsheetml/2006/main">
  <connection id="1" name="Длины винтов" type="6" refreshedVersion="6" background="1" saveData="1">
    <textPr codePage="866" sourceFile="C:\Users\krosh\Desktop\ДЗ\ОГММ\Длины винтов.csv" decimal="," thousands=" ">
      <textFields>
        <textField/>
      </textFields>
    </textPr>
  </connection>
  <connection id="2" name="Стержни" type="6" refreshedVersion="6" background="1" saveData="1">
    <textPr codePage="866" sourceFile="C:\Users\krosh\Desktop\ДЗ\ОГММ\Стержни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<sst xmlns="http://schemas.openxmlformats.org/spreadsheetml/2006/main" count="121" uniqueCount="92">
  <si>
    <t>Соединение болтом</t>
  </si>
  <si>
    <t>D</t>
  </si>
  <si>
    <t>D (M)</t>
  </si>
  <si>
    <t>S1</t>
  </si>
  <si>
    <t>S2</t>
  </si>
  <si>
    <t>d</t>
  </si>
  <si>
    <t>S</t>
  </si>
  <si>
    <t>H</t>
  </si>
  <si>
    <t>R</t>
  </si>
  <si>
    <t>l0</t>
  </si>
  <si>
    <t>0,25…0,6</t>
  </si>
  <si>
    <t>0,40…1,1</t>
  </si>
  <si>
    <t>0,6…1,6</t>
  </si>
  <si>
    <t>0,8…2,2</t>
  </si>
  <si>
    <t>1,0…2,7</t>
  </si>
  <si>
    <t>1,0…3,2</t>
  </si>
  <si>
    <t>H (гайка)</t>
  </si>
  <si>
    <t>S (шайба)</t>
  </si>
  <si>
    <t>Lr1</t>
  </si>
  <si>
    <t>Lr2</t>
  </si>
  <si>
    <t>d1</t>
  </si>
  <si>
    <t>c</t>
  </si>
  <si>
    <t>L min</t>
  </si>
  <si>
    <t>L max</t>
  </si>
  <si>
    <t>Lmin</t>
  </si>
  <si>
    <t>Lmax</t>
  </si>
  <si>
    <t>Внешний диаметр</t>
  </si>
  <si>
    <t>Размер под ключ</t>
  </si>
  <si>
    <t>Высота головки</t>
  </si>
  <si>
    <t>Диаметр описанной окружности</t>
  </si>
  <si>
    <t>Скругление</t>
  </si>
  <si>
    <t xml:space="preserve">Минимальная длина для резьбы </t>
  </si>
  <si>
    <t>Высота гайки</t>
  </si>
  <si>
    <t>Диаметр отверстия</t>
  </si>
  <si>
    <t>Толщина</t>
  </si>
  <si>
    <t>Фаска</t>
  </si>
  <si>
    <t xml:space="preserve">Минимальная длина стержня для резьбы на всю её длину </t>
  </si>
  <si>
    <t xml:space="preserve">Максимальная длина стержня для резьбы на всю её длину </t>
  </si>
  <si>
    <t xml:space="preserve">Максимальная длина для резьбы </t>
  </si>
  <si>
    <t>Длина резьбы</t>
  </si>
  <si>
    <t>L0</t>
  </si>
  <si>
    <t>Примечание</t>
  </si>
  <si>
    <t>L</t>
  </si>
  <si>
    <t>Минимальная длина</t>
  </si>
  <si>
    <t>Максимальная длина</t>
  </si>
  <si>
    <t>Стандартная длина</t>
  </si>
  <si>
    <t>Стандартные длины болтов</t>
  </si>
  <si>
    <t>26; 32</t>
  </si>
  <si>
    <t>30; 36</t>
  </si>
  <si>
    <t>34; 40</t>
  </si>
  <si>
    <t>38; 44</t>
  </si>
  <si>
    <t>42; 48</t>
  </si>
  <si>
    <t>46; 52</t>
  </si>
  <si>
    <t>50; 56</t>
  </si>
  <si>
    <t>54; 60</t>
  </si>
  <si>
    <t>60; 66</t>
  </si>
  <si>
    <t>66; 72</t>
  </si>
  <si>
    <t>78; 84</t>
  </si>
  <si>
    <t>Соединение винтом</t>
  </si>
  <si>
    <t>Болт (ГОСТ 7798–70)</t>
  </si>
  <si>
    <t>Гайка (ГОСТ 5915–70)</t>
  </si>
  <si>
    <t>Шайба (ГОСТ 11371–78)</t>
  </si>
  <si>
    <t>Стандартные длины винтов</t>
  </si>
  <si>
    <t>b</t>
  </si>
  <si>
    <t>h</t>
  </si>
  <si>
    <t>r</t>
  </si>
  <si>
    <t>r1</t>
  </si>
  <si>
    <t>lmin</t>
  </si>
  <si>
    <t>lmn</t>
  </si>
  <si>
    <t>lmx</t>
  </si>
  <si>
    <t>Диаметр винта</t>
  </si>
  <si>
    <t>Диаметр головки</t>
  </si>
  <si>
    <t>Ширина шлица</t>
  </si>
  <si>
    <t>Глубина шлица</t>
  </si>
  <si>
    <t>Радиус скругления</t>
  </si>
  <si>
    <t>Радиус головки</t>
  </si>
  <si>
    <t>Минимальная длина винта для резьбы</t>
  </si>
  <si>
    <t>Минимальная длина винта</t>
  </si>
  <si>
    <t>Максимальная длина винта</t>
  </si>
  <si>
    <t>Винт с полукруглой головкой (ГОСТ 17473–80)</t>
  </si>
  <si>
    <t>Винт с потайной головкой        (ГОСТ 17475–80)</t>
  </si>
  <si>
    <t>Винты с цилиндрической головкой  (ГОСТ 1491–80)</t>
  </si>
  <si>
    <t>Стандартная длина винта</t>
  </si>
  <si>
    <t>Глубина резьбы</t>
  </si>
  <si>
    <t>L1</t>
  </si>
  <si>
    <t>L2</t>
  </si>
  <si>
    <t>L3</t>
  </si>
  <si>
    <t>Глубина отверстия</t>
  </si>
  <si>
    <t>Тип винта</t>
  </si>
  <si>
    <t>S1 (мм)</t>
  </si>
  <si>
    <t>Минимальная глубина гнезда (мм)</t>
  </si>
  <si>
    <t>2 ряд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</si>
</sst>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  <font>
      <b/>
      <sz val="9"/>
      <color indexed="81"/>
      <name val="Tahoma"/>
      <family val="2"/>
      <charset val="204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/>
    <xf numFmtId="0" fontId="0" fillId="0" borderId="0" xfId="0" applyBorder="1"/>
    <xf numFmtId="0" fontId="0" fillId="0" borderId="10" xfId="0" applyBorder="1"/>
    <xf numFmtId="0" fontId="0" fillId="0" borderId="2" xfId="0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1" fillId="0" borderId="14" xfId="0" applyFont="1" applyBorder="1"/>
    <xf numFmtId="0" fontId="0" fillId="0" borderId="15" xfId="0" applyBorder="1" applyAlignment="1">
      <alignment horizontal="right"/>
    </xf>
    <xf numFmtId="0" fontId="1" fillId="0" borderId="16" xfId="0" applyFont="1" applyBorder="1"/>
    <xf numFmtId="0" fontId="0" fillId="0" borderId="17" xfId="0" applyBorder="1"/>
    <xf numFmtId="0" fontId="0" fillId="0" borderId="18" xfId="0" applyBorder="1" applyAlignment="1">
      <alignment horizontal="right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2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right"/>
    </xf>
    <xf numFmtId="2" fontId="0" fillId="0" borderId="10" xfId="0" applyNumberFormat="1" applyBorder="1"/>
    <xf numFmtId="0" fontId="1" fillId="0" borderId="6" xfId="0" applyFont="1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Стержни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Длины винтов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</sheetPr>
  <dimension ref="A1:J41"/>
  <sheetViews>
    <sheetView workbookViewId="0">
      <selection activeCell="F16" sqref="F16"/>
    </sheetView>
  </sheetViews>
  <sheetFormatPr defaultRowHeight="15" x14ac:dyDescent="0.25"/>
  <cols>
    <col min="1" max="1" width="23.5703125" customWidth="1"/>
    <col min="4" max="4" width="26.28515625" customWidth="1"/>
    <col min="6" max="6" width="27.85546875" style="1" customWidth="1"/>
    <col min="10" max="10" width="28.28515625" style="4" customWidth="1"/>
  </cols>
  <sheetData>
    <row r="1" spans="1:10" ht="15.75" thickBot="1" x14ac:dyDescent="0.3">
      <c r="A1" s="13" t="s">
        <v>0</v>
      </c>
      <c r="J1" s="30" t="s">
        <v>46</v>
      </c>
    </row>
    <row r="2" spans="1:10" x14ac:dyDescent="0.25">
      <c r="A2" s="10" t="s">
        <v>2</v>
      </c>
      <c r="B2" s="7">
        <v>14</v>
      </c>
      <c r="D2" s="17" t="s">
        <v>43</v>
      </c>
      <c r="E2" s="18" t="s">
        <v>18</v>
      </c>
      <c r="F2" s="19">
        <f>B3+B4+B6+B7+0.25*B2</f>
        <v>67</v>
      </c>
      <c r="J2" s="28">
        <v>8</v>
      </c>
    </row>
    <row r="3" spans="1:10" x14ac:dyDescent="0.25">
      <c r="A3" s="11" t="s">
        <v>3</v>
      </c>
      <c r="B3" s="8">
        <v>30</v>
      </c>
      <c r="D3" s="20" t="s">
        <v>44</v>
      </c>
      <c r="E3" s="16" t="s">
        <v>19</v>
      </c>
      <c r="F3" s="21">
        <f>B3+B4+B6+B7+0.5*B2</f>
        <v>70.5</v>
      </c>
      <c r="J3" s="28">
        <v>10</v>
      </c>
    </row>
    <row r="4" spans="1:10" ht="15.75" thickBot="1" x14ac:dyDescent="0.3">
      <c r="A4" s="12" t="s">
        <v>4</v>
      </c>
      <c r="B4" s="9">
        <v>20</v>
      </c>
      <c r="D4" s="20" t="s">
        <v>45</v>
      </c>
      <c r="E4" s="16" t="s">
        <v>42</v>
      </c>
      <c r="F4" s="21">
        <f t="array" ref="F4">INDEX(Стержни_1,LARGE(IF((F2&lt;Стержни_1)*(F3&gt;Стержни_1),ROW(Стержни_1),"0"),1)-1)</f>
        <v>70</v>
      </c>
      <c r="J4" s="28">
        <v>12</v>
      </c>
    </row>
    <row r="5" spans="1:10" ht="15.75" thickBot="1" x14ac:dyDescent="0.3">
      <c r="A5" s="6"/>
      <c r="D5" s="20" t="s">
        <v>39</v>
      </c>
      <c r="E5" s="16" t="s">
        <v>40</v>
      </c>
      <c r="F5" s="21" t="str">
        <f>IF((F4&gt;=VLOOKUP(B2,Параметры,6))*(F4&lt;=VLOOKUP(B2,Параметры,7)),"На всю длину",IF((F4&gt;=VLOOKUP(B2,Параметры,8))*(F4&lt;=VLOOKUP(B2,Параметры,9)),VLOOKUP(B2,Параметры,10),"Такого болта не существует"))</f>
        <v>34; 40</v>
      </c>
      <c r="J5" s="28">
        <v>14</v>
      </c>
    </row>
    <row r="6" spans="1:10" ht="15.75" thickBot="1" x14ac:dyDescent="0.3">
      <c r="A6" s="10" t="s">
        <v>16</v>
      </c>
      <c r="B6" s="7">
        <f>VLOOKUP('Расчёт болта'!B2,'Параметры болтов, гаек, шайб'!A3:R16,12)</f>
        <v>11</v>
      </c>
      <c r="D6" s="22" t="s">
        <v>41</v>
      </c>
      <c r="E6" s="23"/>
      <c r="F6" s="24" t="str">
        <f>VLOOKUP('Расчёт болта'!B2,'Параметры болтов, гаек, шайб'!A3:R16,18)</f>
        <v>2 ряд</v>
      </c>
      <c r="J6" s="28">
        <v>16</v>
      </c>
    </row>
    <row r="7" spans="1:10" ht="15.75" thickBot="1" x14ac:dyDescent="0.3">
      <c r="A7" s="12" t="s">
        <v>17</v>
      </c>
      <c r="B7" s="9">
        <f>VLOOKUP('Расчёт болта'!B2,'Параметры болтов, гаек, шайб'!A4:R17,16)</f>
        <v>2.5</v>
      </c>
      <c r="J7" s="28">
        <v>18</v>
      </c>
    </row>
    <row r="8" spans="1:10" x14ac:dyDescent="0.25">
      <c r="J8" s="28">
        <v>20</v>
      </c>
    </row>
    <row r="9" spans="1:10" x14ac:dyDescent="0.25">
      <c r="J9" s="28">
        <v>22</v>
      </c>
    </row>
    <row r="10" spans="1:10" x14ac:dyDescent="0.25">
      <c r="J10" s="28">
        <v>25</v>
      </c>
    </row>
    <row r="11" spans="1:10" x14ac:dyDescent="0.25">
      <c r="J11" s="28">
        <v>28</v>
      </c>
    </row>
    <row r="12" spans="1:10" x14ac:dyDescent="0.25">
      <c r="J12" s="28">
        <v>30</v>
      </c>
    </row>
    <row r="13" spans="1:10" x14ac:dyDescent="0.25">
      <c r="J13" s="28">
        <v>32</v>
      </c>
    </row>
    <row r="14" spans="1:10" x14ac:dyDescent="0.25">
      <c r="J14" s="28">
        <v>35</v>
      </c>
    </row>
    <row r="15" spans="1:10" x14ac:dyDescent="0.25">
      <c r="J15" s="28">
        <v>38</v>
      </c>
    </row>
    <row r="16" spans="1:10" x14ac:dyDescent="0.25">
      <c r="J16" s="28">
        <v>40</v>
      </c>
    </row>
    <row r="17" spans="10:10" x14ac:dyDescent="0.25">
      <c r="J17" s="28">
        <v>45</v>
      </c>
    </row>
    <row r="18" spans="10:10" x14ac:dyDescent="0.25">
      <c r="J18" s="28">
        <v>50</v>
      </c>
    </row>
    <row r="19" spans="10:10" x14ac:dyDescent="0.25">
      <c r="J19" s="28">
        <v>55</v>
      </c>
    </row>
    <row r="20" spans="10:10" x14ac:dyDescent="0.25">
      <c r="J20" s="28">
        <v>60</v>
      </c>
    </row>
    <row r="21" spans="10:10" x14ac:dyDescent="0.25">
      <c r="J21" s="28">
        <v>65</v>
      </c>
    </row>
    <row r="22" spans="10:10" x14ac:dyDescent="0.25">
      <c r="J22" s="28">
        <v>70</v>
      </c>
    </row>
    <row r="23" spans="10:10" x14ac:dyDescent="0.25">
      <c r="J23" s="28">
        <v>75</v>
      </c>
    </row>
    <row r="24" spans="10:10" x14ac:dyDescent="0.25">
      <c r="J24" s="28">
        <v>80</v>
      </c>
    </row>
    <row r="25" spans="10:10" x14ac:dyDescent="0.25">
      <c r="J25" s="28">
        <v>85</v>
      </c>
    </row>
    <row r="26" spans="10:10" x14ac:dyDescent="0.25">
      <c r="J26" s="28">
        <v>90</v>
      </c>
    </row>
    <row r="27" spans="10:10" x14ac:dyDescent="0.25">
      <c r="J27" s="28">
        <v>95</v>
      </c>
    </row>
    <row r="28" spans="10:10" x14ac:dyDescent="0.25">
      <c r="J28" s="28">
        <v>100</v>
      </c>
    </row>
    <row r="29" spans="10:10" x14ac:dyDescent="0.25">
      <c r="J29" s="28">
        <v>105</v>
      </c>
    </row>
    <row r="30" spans="10:10" x14ac:dyDescent="0.25">
      <c r="J30" s="28">
        <v>110</v>
      </c>
    </row>
    <row r="31" spans="10:10" x14ac:dyDescent="0.25">
      <c r="J31" s="28">
        <v>115</v>
      </c>
    </row>
    <row r="32" spans="10:10" x14ac:dyDescent="0.25">
      <c r="J32" s="28">
        <v>120</v>
      </c>
    </row>
    <row r="33" spans="10:10" x14ac:dyDescent="0.25">
      <c r="J33" s="28">
        <v>125</v>
      </c>
    </row>
    <row r="34" spans="10:10" x14ac:dyDescent="0.25">
      <c r="J34" s="28">
        <v>130</v>
      </c>
    </row>
    <row r="35" spans="10:10" x14ac:dyDescent="0.25">
      <c r="J35" s="28">
        <v>140</v>
      </c>
    </row>
    <row r="36" spans="10:10" x14ac:dyDescent="0.25">
      <c r="J36" s="28">
        <v>150</v>
      </c>
    </row>
    <row r="37" spans="10:10" x14ac:dyDescent="0.25">
      <c r="J37" s="28">
        <v>160</v>
      </c>
    </row>
    <row r="38" spans="10:10" x14ac:dyDescent="0.25">
      <c r="J38" s="28">
        <v>170</v>
      </c>
    </row>
    <row r="39" spans="10:10" x14ac:dyDescent="0.25">
      <c r="J39" s="28">
        <v>180</v>
      </c>
    </row>
    <row r="40" spans="10:10" x14ac:dyDescent="0.25">
      <c r="J40" s="28">
        <v>190</v>
      </c>
    </row>
    <row r="41" spans="10:10" ht="15.75" thickBot="1" x14ac:dyDescent="0.3">
      <c r="J41" s="29">
        <v>200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</sheetPr>
  <dimension ref="A1:J44"/>
  <sheetViews>
    <sheetView tabSelected="1" workbookViewId="0">
      <selection activeCell="F6" sqref="F6"/>
    </sheetView>
  </sheetViews>
  <sheetFormatPr defaultRowHeight="15" x14ac:dyDescent="0.25"/>
  <cols>
    <col min="1" max="1" width="33.7109375" customWidth="1"/>
    <col min="2" max="2" width="10.85546875" customWidth="1"/>
    <col min="4" max="4" width="26.28515625" customWidth="1"/>
    <col min="6" max="6" width="27.85546875" style="1" customWidth="1"/>
    <col min="10" max="10" width="29.5703125" style="4" customWidth="1"/>
  </cols>
  <sheetData>
    <row r="1" spans="1:10" ht="15.75" thickBot="1" x14ac:dyDescent="0.3">
      <c r="A1" s="13" t="s">
        <v>58</v>
      </c>
      <c r="J1" s="30" t="s">
        <v>62</v>
      </c>
    </row>
    <row r="2" spans="1:10" x14ac:dyDescent="0.25">
      <c r="A2" s="10" t="s">
        <v>2</v>
      </c>
      <c r="B2" s="7">
        <v>12</v>
      </c>
      <c r="D2" s="17" t="s">
        <v>77</v>
      </c>
      <c r="E2" s="18" t="s">
        <v>18</v>
      </c>
      <c r="F2" s="19">
        <f>IF((B4&gt;0)*(B4&lt;3),B3+B5,IF(B4=3,B3+B5-VLOOKUP(B2,'Параметры винтов'!B23:L33,2),"Неверный тип"))</f>
        <v>35</v>
      </c>
      <c r="J2" s="32">
        <v>1.5</v>
      </c>
    </row>
    <row r="3" spans="1:10" x14ac:dyDescent="0.25">
      <c r="A3" s="11" t="s">
        <v>89</v>
      </c>
      <c r="B3" s="8">
        <v>30</v>
      </c>
      <c r="D3" s="20" t="s">
        <v>82</v>
      </c>
      <c r="E3" s="16" t="s">
        <v>84</v>
      </c>
      <c r="F3" s="21">
        <f t="array" ref="F3">INDEX(Длины_винтов,SMALL(IF((F2&lt;=Длины_винтов),ROW(Длины_винтов),"0"),1)-1)</f>
        <v>35</v>
      </c>
      <c r="J3" s="28">
        <v>2</v>
      </c>
    </row>
    <row r="4" spans="1:10" x14ac:dyDescent="0.25">
      <c r="A4" s="11" t="s">
        <v>88</v>
      </c>
      <c r="B4" s="8">
        <v>3</v>
      </c>
      <c r="D4" s="11" t="s">
        <v>83</v>
      </c>
      <c r="E4" s="16" t="s">
        <v>85</v>
      </c>
      <c r="F4" s="21">
        <f>F3-B3+B2*0.5+IF(B4=3,VLOOKUP(B2,Цилиндр,2),0)</f>
        <v>18</v>
      </c>
      <c r="J4" s="28">
        <v>2.5</v>
      </c>
    </row>
    <row r="5" spans="1:10" ht="15.75" thickBot="1" x14ac:dyDescent="0.3">
      <c r="A5" s="39" t="s">
        <v>90</v>
      </c>
      <c r="B5" s="9">
        <v>12</v>
      </c>
      <c r="D5" s="22" t="s">
        <v>87</v>
      </c>
      <c r="E5" s="23" t="s">
        <v>86</v>
      </c>
      <c r="F5" s="24">
        <f>F3-B3+B2+IF(B4=3,VLOOKUP(B2,Цилиндр,2),0)</f>
        <v>24</v>
      </c>
      <c r="J5" s="28">
        <v>3</v>
      </c>
    </row>
    <row r="6" spans="1:10" x14ac:dyDescent="0.25">
      <c r="A6" s="31"/>
      <c r="B6" s="14"/>
      <c r="D6" s="31"/>
      <c r="E6" s="14"/>
      <c r="F6" s="37"/>
      <c r="J6" s="28">
        <v>3.5</v>
      </c>
    </row>
    <row r="7" spans="1:10" x14ac:dyDescent="0.25">
      <c r="A7" s="31"/>
      <c r="B7" s="14"/>
      <c r="J7" s="28">
        <v>4</v>
      </c>
    </row>
    <row r="8" spans="1:10" x14ac:dyDescent="0.25">
      <c r="J8" s="28">
        <v>5</v>
      </c>
    </row>
    <row r="9" spans="1:10" x14ac:dyDescent="0.25">
      <c r="J9" s="28">
        <v>6</v>
      </c>
    </row>
    <row r="10" spans="1:10" x14ac:dyDescent="0.25">
      <c r="J10" s="28">
        <v>7</v>
      </c>
    </row>
    <row r="11" spans="1:10" x14ac:dyDescent="0.25">
      <c r="J11" s="28">
        <v>8</v>
      </c>
    </row>
    <row r="12" spans="1:10" x14ac:dyDescent="0.25">
      <c r="J12" s="28">
        <v>9</v>
      </c>
    </row>
    <row r="13" spans="1:10" x14ac:dyDescent="0.25">
      <c r="J13" s="28">
        <v>10</v>
      </c>
    </row>
    <row r="14" spans="1:10" x14ac:dyDescent="0.25">
      <c r="J14" s="28">
        <v>11</v>
      </c>
    </row>
    <row r="15" spans="1:10" x14ac:dyDescent="0.25">
      <c r="J15" s="28">
        <v>12</v>
      </c>
    </row>
    <row r="16" spans="1:10" x14ac:dyDescent="0.25">
      <c r="J16" s="28">
        <v>13</v>
      </c>
    </row>
    <row r="17" spans="10:10" x14ac:dyDescent="0.25">
      <c r="J17" s="28">
        <v>14</v>
      </c>
    </row>
    <row r="18" spans="10:10" x14ac:dyDescent="0.25">
      <c r="J18" s="28">
        <v>16</v>
      </c>
    </row>
    <row r="19" spans="10:10" x14ac:dyDescent="0.25">
      <c r="J19" s="28">
        <v>18</v>
      </c>
    </row>
    <row r="20" spans="10:10" x14ac:dyDescent="0.25">
      <c r="J20" s="28">
        <v>20</v>
      </c>
    </row>
    <row r="21" spans="10:10" x14ac:dyDescent="0.25">
      <c r="J21" s="28">
        <v>22</v>
      </c>
    </row>
    <row r="22" spans="10:10" x14ac:dyDescent="0.25">
      <c r="J22" s="28">
        <v>25</v>
      </c>
    </row>
    <row r="23" spans="10:10" x14ac:dyDescent="0.25">
      <c r="J23" s="28">
        <v>28</v>
      </c>
    </row>
    <row r="24" spans="10:10" x14ac:dyDescent="0.25">
      <c r="J24" s="28">
        <v>30</v>
      </c>
    </row>
    <row r="25" spans="10:10" x14ac:dyDescent="0.25">
      <c r="J25" s="28">
        <v>32</v>
      </c>
    </row>
    <row r="26" spans="10:10" x14ac:dyDescent="0.25">
      <c r="J26" s="28">
        <v>35</v>
      </c>
    </row>
    <row r="27" spans="10:10" x14ac:dyDescent="0.25">
      <c r="J27" s="28">
        <v>38</v>
      </c>
    </row>
    <row r="28" spans="10:10" x14ac:dyDescent="0.25">
      <c r="J28" s="28">
        <v>40</v>
      </c>
    </row>
    <row r="29" spans="10:10" x14ac:dyDescent="0.25">
      <c r="J29" s="28">
        <v>42</v>
      </c>
    </row>
    <row r="30" spans="10:10" x14ac:dyDescent="0.25">
      <c r="J30" s="28">
        <v>45</v>
      </c>
    </row>
    <row r="31" spans="10:10" x14ac:dyDescent="0.25">
      <c r="J31" s="28">
        <v>48</v>
      </c>
    </row>
    <row r="32" spans="10:10" x14ac:dyDescent="0.25">
      <c r="J32" s="28">
        <v>50</v>
      </c>
    </row>
    <row r="33" spans="10:10" x14ac:dyDescent="0.25">
      <c r="J33" s="28">
        <v>55</v>
      </c>
    </row>
    <row r="34" spans="10:10" x14ac:dyDescent="0.25">
      <c r="J34" s="28">
        <v>60</v>
      </c>
    </row>
    <row r="35" spans="10:10" x14ac:dyDescent="0.25">
      <c r="J35" s="28">
        <v>65</v>
      </c>
    </row>
    <row r="36" spans="10:10" x14ac:dyDescent="0.25">
      <c r="J36" s="28">
        <v>70</v>
      </c>
    </row>
    <row r="37" spans="10:10" x14ac:dyDescent="0.25">
      <c r="J37" s="28">
        <v>75</v>
      </c>
    </row>
    <row r="38" spans="10:10" x14ac:dyDescent="0.25">
      <c r="J38" s="28">
        <v>80</v>
      </c>
    </row>
    <row r="39" spans="10:10" x14ac:dyDescent="0.25">
      <c r="J39" s="28">
        <v>85</v>
      </c>
    </row>
    <row r="40" spans="10:10" x14ac:dyDescent="0.25">
      <c r="J40" s="28">
        <v>90</v>
      </c>
    </row>
    <row r="41" spans="10:10" x14ac:dyDescent="0.25">
      <c r="J41" s="28">
        <v>95</v>
      </c>
    </row>
    <row r="42" spans="10:10" x14ac:dyDescent="0.25">
      <c r="J42" s="33">
        <v>100</v>
      </c>
    </row>
    <row r="43" spans="10:10" x14ac:dyDescent="0.25">
      <c r="J43" s="33">
        <v>110</v>
      </c>
    </row>
    <row r="44" spans="10:10" ht="15.75" thickBot="1" x14ac:dyDescent="0.3">
      <c r="J44" s="34">
        <v>120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R16" sqref="R16"/>
    </sheetView>
  </sheetViews>
  <sheetFormatPr defaultRowHeight="15" x14ac:dyDescent="0.25"/>
  <cols>
    <col min="1" max="1" width="9.7109375" customWidth="1"/>
    <col min="2" max="2" width="9.42578125" customWidth="1"/>
    <col min="3" max="3" width="8.28515625" customWidth="1"/>
    <col min="4" max="4" width="16" customWidth="1"/>
    <col min="5" max="5" width="12.28515625" customWidth="1"/>
    <col min="6" max="6" width="17" customWidth="1"/>
    <col min="7" max="7" width="15.7109375" customWidth="1"/>
    <col min="8" max="8" width="15.140625" customWidth="1"/>
    <col min="9" max="9" width="14.42578125" customWidth="1"/>
    <col min="10" max="10" width="8.85546875" style="2" customWidth="1"/>
    <col min="13" max="13" width="15" style="2" customWidth="1"/>
    <col min="14" max="14" width="11.7109375" customWidth="1"/>
    <col min="18" max="18" width="13.5703125" customWidth="1"/>
  </cols>
  <sheetData>
    <row r="1" spans="1:18" x14ac:dyDescent="0.25">
      <c r="A1" s="40" t="s">
        <v>59</v>
      </c>
      <c r="B1" s="40"/>
      <c r="C1" s="40"/>
      <c r="D1" s="40"/>
      <c r="E1" s="40"/>
      <c r="F1" s="40"/>
      <c r="G1" s="40"/>
      <c r="H1" s="40"/>
      <c r="I1" s="40"/>
      <c r="J1" s="41"/>
      <c r="K1" s="40" t="s">
        <v>60</v>
      </c>
      <c r="L1" s="40"/>
      <c r="M1" s="41"/>
      <c r="N1" s="42" t="s">
        <v>61</v>
      </c>
      <c r="O1" s="42"/>
      <c r="P1" s="42"/>
      <c r="Q1" s="42"/>
      <c r="R1" s="6"/>
    </row>
    <row r="2" spans="1:18" ht="69" customHeight="1" x14ac:dyDescent="0.25">
      <c r="A2" s="25" t="s">
        <v>26</v>
      </c>
      <c r="B2" s="25" t="s">
        <v>27</v>
      </c>
      <c r="C2" s="25" t="s">
        <v>28</v>
      </c>
      <c r="D2" s="25" t="s">
        <v>29</v>
      </c>
      <c r="E2" s="25" t="s">
        <v>30</v>
      </c>
      <c r="F2" s="25" t="s">
        <v>36</v>
      </c>
      <c r="G2" s="25" t="s">
        <v>37</v>
      </c>
      <c r="H2" s="25" t="s">
        <v>31</v>
      </c>
      <c r="I2" s="25" t="s">
        <v>38</v>
      </c>
      <c r="J2" s="26" t="s">
        <v>39</v>
      </c>
      <c r="K2" s="25" t="s">
        <v>27</v>
      </c>
      <c r="L2" s="25" t="s">
        <v>32</v>
      </c>
      <c r="M2" s="26" t="s">
        <v>29</v>
      </c>
      <c r="N2" s="25" t="s">
        <v>33</v>
      </c>
      <c r="O2" s="25" t="s">
        <v>26</v>
      </c>
      <c r="P2" s="25" t="s">
        <v>34</v>
      </c>
      <c r="Q2" s="25" t="s">
        <v>35</v>
      </c>
      <c r="R2" s="27" t="s">
        <v>41</v>
      </c>
    </row>
    <row r="3" spans="1:18" x14ac:dyDescent="0.25">
      <c r="A3" t="s">
        <v>5</v>
      </c>
      <c r="B3" t="s">
        <v>6</v>
      </c>
      <c r="C3" t="s">
        <v>7</v>
      </c>
      <c r="D3" t="s">
        <v>1</v>
      </c>
      <c r="E3" t="s">
        <v>8</v>
      </c>
      <c r="F3" t="s">
        <v>24</v>
      </c>
      <c r="G3" t="s">
        <v>25</v>
      </c>
      <c r="H3" t="s">
        <v>22</v>
      </c>
      <c r="I3" t="s">
        <v>23</v>
      </c>
      <c r="J3" s="2" t="s">
        <v>9</v>
      </c>
      <c r="K3" t="s">
        <v>6</v>
      </c>
      <c r="L3" t="s">
        <v>7</v>
      </c>
      <c r="M3" s="2" t="s">
        <v>1</v>
      </c>
      <c r="N3" t="s">
        <v>20</v>
      </c>
      <c r="O3" t="s">
        <v>1</v>
      </c>
      <c r="P3" t="s">
        <v>6</v>
      </c>
      <c r="Q3" t="s">
        <v>21</v>
      </c>
    </row>
    <row r="4" spans="1:18" x14ac:dyDescent="0.25">
      <c r="A4" s="1">
        <v>6</v>
      </c>
      <c r="B4" s="1">
        <v>10</v>
      </c>
      <c r="C4" s="1">
        <v>4</v>
      </c>
      <c r="D4" s="1">
        <v>10.9</v>
      </c>
      <c r="E4" s="1" t="s">
        <v>10</v>
      </c>
      <c r="F4" s="1">
        <v>8</v>
      </c>
      <c r="G4" s="1">
        <v>20</v>
      </c>
      <c r="H4" s="1">
        <v>22</v>
      </c>
      <c r="I4" s="1">
        <v>90</v>
      </c>
      <c r="J4" s="3">
        <v>18</v>
      </c>
      <c r="K4" s="1">
        <v>10</v>
      </c>
      <c r="L4" s="1">
        <v>5</v>
      </c>
      <c r="M4" s="3">
        <v>10.9</v>
      </c>
      <c r="N4" s="1">
        <v>6.4</v>
      </c>
      <c r="O4" s="1">
        <v>12.5</v>
      </c>
      <c r="P4" s="1">
        <v>1.2</v>
      </c>
      <c r="Q4" s="1">
        <v>0.5</v>
      </c>
      <c r="R4" s="1"/>
    </row>
    <row r="5" spans="1:18" x14ac:dyDescent="0.25">
      <c r="A5" s="1">
        <v>8</v>
      </c>
      <c r="B5" s="1">
        <v>13</v>
      </c>
      <c r="C5" s="1">
        <v>5.5</v>
      </c>
      <c r="D5" s="1">
        <v>14.2</v>
      </c>
      <c r="E5" s="1" t="s">
        <v>11</v>
      </c>
      <c r="F5" s="1">
        <v>8</v>
      </c>
      <c r="G5" s="1">
        <v>25</v>
      </c>
      <c r="H5" s="1">
        <v>28</v>
      </c>
      <c r="I5" s="1">
        <v>100</v>
      </c>
      <c r="J5" s="3">
        <v>22</v>
      </c>
      <c r="K5" s="1">
        <v>13</v>
      </c>
      <c r="L5" s="1">
        <v>6.5</v>
      </c>
      <c r="M5" s="3">
        <v>14.2</v>
      </c>
      <c r="N5" s="1">
        <v>8.4</v>
      </c>
      <c r="O5" s="1">
        <v>17.5</v>
      </c>
      <c r="P5" s="1">
        <v>1.6</v>
      </c>
      <c r="Q5" s="1">
        <v>0.5</v>
      </c>
      <c r="R5" s="1"/>
    </row>
    <row r="6" spans="1:18" x14ac:dyDescent="0.25">
      <c r="A6" s="1">
        <v>10</v>
      </c>
      <c r="B6" s="1">
        <v>17</v>
      </c>
      <c r="C6" s="1">
        <v>7</v>
      </c>
      <c r="D6" s="1">
        <v>18.7</v>
      </c>
      <c r="E6" s="1" t="s">
        <v>12</v>
      </c>
      <c r="F6" s="1">
        <v>10</v>
      </c>
      <c r="G6" s="1">
        <v>30</v>
      </c>
      <c r="H6" s="1">
        <v>32</v>
      </c>
      <c r="I6" s="1">
        <v>200</v>
      </c>
      <c r="J6" s="3" t="s">
        <v>47</v>
      </c>
      <c r="K6" s="1">
        <v>17</v>
      </c>
      <c r="L6" s="1">
        <v>8</v>
      </c>
      <c r="M6" s="3">
        <v>18.7</v>
      </c>
      <c r="N6" s="1">
        <v>10.5</v>
      </c>
      <c r="O6" s="1">
        <v>21</v>
      </c>
      <c r="P6" s="1">
        <v>2</v>
      </c>
      <c r="Q6" s="1">
        <v>1</v>
      </c>
      <c r="R6" s="1"/>
    </row>
    <row r="7" spans="1:18" x14ac:dyDescent="0.25">
      <c r="A7" s="1">
        <v>12</v>
      </c>
      <c r="B7" s="1">
        <v>19</v>
      </c>
      <c r="C7" s="1">
        <v>8</v>
      </c>
      <c r="D7" s="1">
        <v>20.9</v>
      </c>
      <c r="E7" s="1" t="s">
        <v>12</v>
      </c>
      <c r="F7" s="1">
        <v>14</v>
      </c>
      <c r="G7" s="1">
        <v>32</v>
      </c>
      <c r="H7" s="1">
        <v>35</v>
      </c>
      <c r="I7" s="1">
        <v>260</v>
      </c>
      <c r="J7" s="3" t="s">
        <v>48</v>
      </c>
      <c r="K7" s="1">
        <v>19</v>
      </c>
      <c r="L7" s="1">
        <v>10</v>
      </c>
      <c r="M7" s="3">
        <v>20.9</v>
      </c>
      <c r="N7" s="1">
        <v>13</v>
      </c>
      <c r="O7" s="1">
        <v>24</v>
      </c>
      <c r="P7" s="1">
        <v>2</v>
      </c>
      <c r="Q7" s="1">
        <v>1</v>
      </c>
      <c r="R7" s="1"/>
    </row>
    <row r="8" spans="1:18" x14ac:dyDescent="0.25">
      <c r="A8" s="1">
        <v>14</v>
      </c>
      <c r="B8" s="1">
        <v>22</v>
      </c>
      <c r="C8" s="1">
        <v>9</v>
      </c>
      <c r="D8" s="1">
        <v>24.3</v>
      </c>
      <c r="E8" s="1" t="s">
        <v>12</v>
      </c>
      <c r="F8" s="1">
        <v>16</v>
      </c>
      <c r="G8" s="1">
        <v>38</v>
      </c>
      <c r="H8" s="1">
        <v>40</v>
      </c>
      <c r="I8" s="1">
        <v>300</v>
      </c>
      <c r="J8" s="3" t="s">
        <v>49</v>
      </c>
      <c r="K8" s="1">
        <v>22</v>
      </c>
      <c r="L8" s="1">
        <v>11</v>
      </c>
      <c r="M8" s="3">
        <v>24.3</v>
      </c>
      <c r="N8" s="1">
        <v>15</v>
      </c>
      <c r="O8" s="1">
        <v>28</v>
      </c>
      <c r="P8" s="1">
        <v>2.5</v>
      </c>
      <c r="Q8" s="1">
        <v>1.25</v>
      </c>
      <c r="R8" s="1" t="s">
        <v>91</v>
      </c>
    </row>
    <row r="9" spans="1:18" x14ac:dyDescent="0.25">
      <c r="A9" s="1">
        <v>16</v>
      </c>
      <c r="B9" s="1">
        <v>24</v>
      </c>
      <c r="C9" s="1">
        <v>10</v>
      </c>
      <c r="D9" s="1">
        <v>26.5</v>
      </c>
      <c r="E9" s="1" t="s">
        <v>12</v>
      </c>
      <c r="F9" s="1">
        <v>18</v>
      </c>
      <c r="G9" s="1">
        <v>40</v>
      </c>
      <c r="H9" s="1">
        <v>45</v>
      </c>
      <c r="I9" s="1">
        <v>300</v>
      </c>
      <c r="J9" s="3" t="s">
        <v>50</v>
      </c>
      <c r="K9" s="1">
        <v>24</v>
      </c>
      <c r="L9" s="1">
        <v>13</v>
      </c>
      <c r="M9" s="3">
        <v>26.5</v>
      </c>
      <c r="N9" s="1">
        <v>17</v>
      </c>
      <c r="O9" s="1">
        <v>30</v>
      </c>
      <c r="P9" s="1">
        <v>2.5</v>
      </c>
      <c r="Q9" s="1">
        <v>1.25</v>
      </c>
      <c r="R9" s="1"/>
    </row>
    <row r="10" spans="1:18" x14ac:dyDescent="0.25">
      <c r="A10" s="1">
        <v>18</v>
      </c>
      <c r="B10" s="1">
        <v>27</v>
      </c>
      <c r="C10" s="1">
        <v>12</v>
      </c>
      <c r="D10" s="1">
        <v>29.9</v>
      </c>
      <c r="E10" s="1" t="s">
        <v>12</v>
      </c>
      <c r="F10" s="1">
        <v>20</v>
      </c>
      <c r="G10" s="1">
        <v>45</v>
      </c>
      <c r="H10" s="1">
        <v>50</v>
      </c>
      <c r="I10" s="1">
        <v>300</v>
      </c>
      <c r="J10" s="3" t="s">
        <v>51</v>
      </c>
      <c r="K10" s="1">
        <v>27</v>
      </c>
      <c r="L10" s="1">
        <v>15</v>
      </c>
      <c r="M10" s="3">
        <v>29.9</v>
      </c>
      <c r="N10" s="1">
        <v>19</v>
      </c>
      <c r="O10" s="1">
        <v>34</v>
      </c>
      <c r="P10" s="1">
        <v>3</v>
      </c>
      <c r="Q10" s="1">
        <v>1.5</v>
      </c>
      <c r="R10" s="1" t="s">
        <v>91</v>
      </c>
    </row>
    <row r="11" spans="1:18" x14ac:dyDescent="0.25">
      <c r="A11" s="1">
        <v>20</v>
      </c>
      <c r="B11" s="1">
        <v>30</v>
      </c>
      <c r="C11" s="1">
        <v>13</v>
      </c>
      <c r="D11" s="1">
        <v>33.299999999999997</v>
      </c>
      <c r="E11" s="1" t="s">
        <v>13</v>
      </c>
      <c r="F11" s="1">
        <v>25</v>
      </c>
      <c r="G11" s="1">
        <v>50</v>
      </c>
      <c r="H11" s="1">
        <v>55</v>
      </c>
      <c r="I11" s="1">
        <v>300</v>
      </c>
      <c r="J11" s="3" t="s">
        <v>52</v>
      </c>
      <c r="K11" s="1">
        <v>30</v>
      </c>
      <c r="L11" s="1">
        <v>16</v>
      </c>
      <c r="M11" s="3">
        <v>33.299999999999997</v>
      </c>
      <c r="N11" s="1">
        <v>21</v>
      </c>
      <c r="O11" s="1">
        <v>37</v>
      </c>
      <c r="P11" s="1">
        <v>3</v>
      </c>
      <c r="Q11" s="1">
        <v>1.5</v>
      </c>
      <c r="R11" s="1"/>
    </row>
    <row r="12" spans="1:18" x14ac:dyDescent="0.25">
      <c r="A12" s="1">
        <v>22</v>
      </c>
      <c r="B12" s="1">
        <v>32</v>
      </c>
      <c r="C12" s="1">
        <v>14</v>
      </c>
      <c r="D12" s="1">
        <v>35</v>
      </c>
      <c r="E12" s="1" t="s">
        <v>13</v>
      </c>
      <c r="F12" s="1">
        <v>30</v>
      </c>
      <c r="G12" s="1">
        <v>55</v>
      </c>
      <c r="H12" s="1">
        <v>60</v>
      </c>
      <c r="I12" s="1">
        <v>300</v>
      </c>
      <c r="J12" s="3" t="s">
        <v>53</v>
      </c>
      <c r="K12" s="1">
        <v>32</v>
      </c>
      <c r="L12" s="1">
        <v>18</v>
      </c>
      <c r="M12" s="3">
        <v>35</v>
      </c>
      <c r="N12" s="1"/>
      <c r="O12" s="1"/>
      <c r="P12" s="1"/>
      <c r="Q12" s="1"/>
      <c r="R12" s="1" t="s">
        <v>91</v>
      </c>
    </row>
    <row r="13" spans="1:18" x14ac:dyDescent="0.25">
      <c r="A13" s="1">
        <v>24</v>
      </c>
      <c r="B13" s="1">
        <v>36</v>
      </c>
      <c r="C13" s="1">
        <v>15</v>
      </c>
      <c r="D13" s="1">
        <v>39.6</v>
      </c>
      <c r="E13" s="1" t="s">
        <v>13</v>
      </c>
      <c r="F13" s="1">
        <v>32</v>
      </c>
      <c r="G13" s="1">
        <v>60</v>
      </c>
      <c r="H13" s="1">
        <v>65</v>
      </c>
      <c r="I13" s="1">
        <v>300</v>
      </c>
      <c r="J13" s="3" t="s">
        <v>54</v>
      </c>
      <c r="K13" s="1">
        <v>36</v>
      </c>
      <c r="L13" s="1">
        <v>19</v>
      </c>
      <c r="M13" s="3">
        <v>39.6</v>
      </c>
      <c r="N13" s="1">
        <v>25</v>
      </c>
      <c r="O13" s="1">
        <v>44</v>
      </c>
      <c r="P13" s="1">
        <v>3</v>
      </c>
      <c r="Q13" s="1">
        <v>1.5</v>
      </c>
      <c r="R13" s="1"/>
    </row>
    <row r="14" spans="1:18" x14ac:dyDescent="0.25">
      <c r="A14" s="1">
        <v>27</v>
      </c>
      <c r="B14" s="1">
        <v>41</v>
      </c>
      <c r="C14" s="1">
        <v>17</v>
      </c>
      <c r="D14" s="1">
        <v>45.2</v>
      </c>
      <c r="E14" s="1" t="s">
        <v>14</v>
      </c>
      <c r="F14" s="1">
        <v>35</v>
      </c>
      <c r="G14" s="1">
        <v>65</v>
      </c>
      <c r="H14" s="1">
        <v>70</v>
      </c>
      <c r="I14" s="1">
        <v>300</v>
      </c>
      <c r="J14" s="3" t="s">
        <v>55</v>
      </c>
      <c r="K14" s="1">
        <v>41</v>
      </c>
      <c r="L14" s="1">
        <v>22</v>
      </c>
      <c r="M14" s="3">
        <v>45.2</v>
      </c>
      <c r="N14" s="1">
        <v>28</v>
      </c>
      <c r="O14" s="1">
        <v>50</v>
      </c>
      <c r="P14" s="1">
        <v>4</v>
      </c>
      <c r="Q14" s="1">
        <v>1.5</v>
      </c>
      <c r="R14" s="1" t="s">
        <v>91</v>
      </c>
    </row>
    <row r="15" spans="1:18" x14ac:dyDescent="0.25">
      <c r="A15" s="1">
        <v>30</v>
      </c>
      <c r="B15" s="1">
        <v>46</v>
      </c>
      <c r="C15" s="1">
        <v>19</v>
      </c>
      <c r="D15" s="1">
        <v>50.9</v>
      </c>
      <c r="E15" s="1" t="s">
        <v>14</v>
      </c>
      <c r="F15" s="1">
        <v>45</v>
      </c>
      <c r="G15" s="1">
        <v>70</v>
      </c>
      <c r="H15" s="1">
        <v>75</v>
      </c>
      <c r="I15" s="1">
        <v>300</v>
      </c>
      <c r="J15" s="3" t="s">
        <v>56</v>
      </c>
      <c r="K15" s="1">
        <v>46</v>
      </c>
      <c r="L15" s="1">
        <v>24</v>
      </c>
      <c r="M15" s="3">
        <v>50.9</v>
      </c>
      <c r="N15" s="1">
        <v>31</v>
      </c>
      <c r="O15" s="1">
        <v>56</v>
      </c>
      <c r="P15" s="1">
        <v>4</v>
      </c>
      <c r="Q15" s="1">
        <v>1.5</v>
      </c>
      <c r="R15" s="1"/>
    </row>
    <row r="16" spans="1:18" x14ac:dyDescent="0.25">
      <c r="A16" s="1">
        <v>36</v>
      </c>
      <c r="B16" s="1">
        <v>55</v>
      </c>
      <c r="C16" s="1">
        <v>23</v>
      </c>
      <c r="D16" s="1">
        <v>60.8</v>
      </c>
      <c r="E16" s="1" t="s">
        <v>15</v>
      </c>
      <c r="F16" s="1">
        <v>50</v>
      </c>
      <c r="G16" s="1">
        <v>85</v>
      </c>
      <c r="H16" s="1">
        <v>90</v>
      </c>
      <c r="I16" s="1">
        <v>300</v>
      </c>
      <c r="J16" s="3" t="s">
        <v>57</v>
      </c>
      <c r="K16" s="1">
        <v>55</v>
      </c>
      <c r="L16" s="1">
        <v>29</v>
      </c>
      <c r="M16" s="3">
        <v>60.8</v>
      </c>
      <c r="N16" s="1">
        <v>37</v>
      </c>
      <c r="O16" s="1">
        <v>66</v>
      </c>
      <c r="P16" s="1">
        <v>5</v>
      </c>
      <c r="Q16" s="1">
        <v>2</v>
      </c>
      <c r="R16" s="1"/>
    </row>
  </sheetData>
  <mergeCells count="3">
    <mergeCell ref="A1:J1"/>
    <mergeCell ref="K1:M1"/>
    <mergeCell ref="N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3"/>
  <sheetViews>
    <sheetView topLeftCell="A19" workbookViewId="0">
      <selection activeCell="B3" sqref="B3:L11"/>
    </sheetView>
  </sheetViews>
  <sheetFormatPr defaultRowHeight="15" x14ac:dyDescent="0.25"/>
  <cols>
    <col min="1" max="1" width="9.140625" style="14"/>
    <col min="2" max="2" width="10.140625" style="14" customWidth="1"/>
    <col min="3" max="3" width="9.42578125" style="14" customWidth="1"/>
    <col min="4" max="4" width="10.42578125" style="14" customWidth="1"/>
    <col min="5" max="5" width="16" style="14" customWidth="1"/>
    <col min="6" max="6" width="12.28515625" style="14" customWidth="1"/>
    <col min="7" max="7" width="17" style="14" customWidth="1"/>
    <col min="8" max="8" width="15.7109375" style="14" customWidth="1"/>
    <col min="9" max="9" width="15.140625" style="14" customWidth="1"/>
    <col min="10" max="10" width="14.42578125" style="14" customWidth="1"/>
    <col min="11" max="11" width="16.28515625" style="14" customWidth="1"/>
    <col min="12" max="12" width="15.85546875" style="14" customWidth="1"/>
    <col min="13" max="13" width="9.140625" style="14"/>
    <col min="14" max="14" width="15" style="14" customWidth="1"/>
    <col min="15" max="15" width="11.7109375" style="14" customWidth="1"/>
    <col min="16" max="18" width="9.140625" style="14"/>
    <col min="19" max="19" width="13.5703125" style="14" customWidth="1"/>
    <col min="20" max="16384" width="9.140625" style="14"/>
  </cols>
  <sheetData>
    <row r="1" spans="1:19" ht="69" customHeight="1" x14ac:dyDescent="0.25">
      <c r="B1" s="35" t="s">
        <v>70</v>
      </c>
      <c r="C1" s="35" t="s">
        <v>28</v>
      </c>
      <c r="D1" s="35" t="s">
        <v>71</v>
      </c>
      <c r="E1" s="35" t="s">
        <v>72</v>
      </c>
      <c r="F1" s="35" t="s">
        <v>73</v>
      </c>
      <c r="G1" s="35" t="s">
        <v>74</v>
      </c>
      <c r="H1" s="35" t="s">
        <v>75</v>
      </c>
      <c r="I1" s="35" t="s">
        <v>39</v>
      </c>
      <c r="J1" s="35" t="s">
        <v>76</v>
      </c>
      <c r="K1" s="35" t="s">
        <v>77</v>
      </c>
      <c r="L1" s="35" t="s">
        <v>78</v>
      </c>
      <c r="M1" s="35"/>
      <c r="N1" s="35"/>
      <c r="O1" s="35"/>
      <c r="P1" s="35"/>
      <c r="Q1" s="35"/>
      <c r="R1" s="35"/>
      <c r="S1" s="36"/>
    </row>
    <row r="2" spans="1:19" x14ac:dyDescent="0.25">
      <c r="A2" s="43" t="s">
        <v>79</v>
      </c>
      <c r="B2" s="14" t="s">
        <v>5</v>
      </c>
      <c r="C2" s="14" t="s">
        <v>7</v>
      </c>
      <c r="D2" s="14" t="s">
        <v>1</v>
      </c>
      <c r="E2" s="14" t="s">
        <v>63</v>
      </c>
      <c r="F2" s="14" t="s">
        <v>64</v>
      </c>
      <c r="G2" s="14" t="s">
        <v>65</v>
      </c>
      <c r="H2" s="14" t="s">
        <v>66</v>
      </c>
      <c r="I2" s="14" t="s">
        <v>9</v>
      </c>
      <c r="J2" s="14" t="s">
        <v>67</v>
      </c>
      <c r="K2" s="14" t="s">
        <v>68</v>
      </c>
      <c r="L2" s="14" t="s">
        <v>69</v>
      </c>
    </row>
    <row r="3" spans="1:19" x14ac:dyDescent="0.25">
      <c r="A3" s="43"/>
      <c r="B3" s="14">
        <v>3</v>
      </c>
      <c r="C3" s="14">
        <v>2.1</v>
      </c>
      <c r="D3" s="14">
        <v>5.5</v>
      </c>
      <c r="E3" s="14">
        <v>0.8</v>
      </c>
      <c r="F3" s="14">
        <v>1.2</v>
      </c>
      <c r="G3" s="14">
        <v>0.3</v>
      </c>
      <c r="H3" s="14">
        <v>2.9</v>
      </c>
      <c r="I3" s="14">
        <v>12</v>
      </c>
      <c r="J3" s="14">
        <v>16</v>
      </c>
      <c r="K3" s="14">
        <v>3</v>
      </c>
      <c r="L3" s="14">
        <v>70</v>
      </c>
    </row>
    <row r="4" spans="1:19" x14ac:dyDescent="0.25">
      <c r="A4" s="43"/>
      <c r="B4" s="14">
        <v>4</v>
      </c>
      <c r="C4" s="14">
        <v>2.8</v>
      </c>
      <c r="D4" s="14">
        <v>7</v>
      </c>
      <c r="E4" s="14">
        <v>1</v>
      </c>
      <c r="F4" s="14">
        <v>1.8</v>
      </c>
      <c r="G4" s="14">
        <v>0.35</v>
      </c>
      <c r="H4" s="14">
        <v>3.6</v>
      </c>
      <c r="I4" s="14">
        <v>14</v>
      </c>
      <c r="J4" s="14">
        <v>18</v>
      </c>
      <c r="K4" s="14">
        <v>4</v>
      </c>
      <c r="L4" s="14">
        <v>70</v>
      </c>
    </row>
    <row r="5" spans="1:19" x14ac:dyDescent="0.25">
      <c r="A5" s="43"/>
      <c r="B5" s="14">
        <v>5</v>
      </c>
      <c r="C5" s="14">
        <v>3.5</v>
      </c>
      <c r="D5" s="14">
        <v>8.5</v>
      </c>
      <c r="E5" s="14">
        <v>1.2</v>
      </c>
      <c r="F5" s="14">
        <v>2.2999999999999998</v>
      </c>
      <c r="G5" s="14">
        <v>0.5</v>
      </c>
      <c r="H5" s="14">
        <v>4.4000000000000004</v>
      </c>
      <c r="I5" s="14">
        <v>16</v>
      </c>
      <c r="J5" s="14">
        <v>20</v>
      </c>
      <c r="K5" s="14">
        <v>6</v>
      </c>
      <c r="L5" s="14">
        <v>70</v>
      </c>
    </row>
    <row r="6" spans="1:19" x14ac:dyDescent="0.25">
      <c r="A6" s="43"/>
      <c r="B6" s="14">
        <v>6</v>
      </c>
      <c r="C6" s="14">
        <v>4.2</v>
      </c>
      <c r="D6" s="14">
        <v>10</v>
      </c>
      <c r="E6" s="14">
        <v>1.6</v>
      </c>
      <c r="F6" s="14">
        <v>2.5</v>
      </c>
      <c r="G6" s="14">
        <v>0.6</v>
      </c>
      <c r="H6" s="14">
        <v>5.0999999999999996</v>
      </c>
      <c r="I6" s="14">
        <v>18</v>
      </c>
      <c r="J6" s="14">
        <v>22</v>
      </c>
      <c r="K6" s="14">
        <v>8</v>
      </c>
      <c r="L6" s="14">
        <v>80</v>
      </c>
    </row>
    <row r="7" spans="1:19" x14ac:dyDescent="0.25">
      <c r="A7" s="43"/>
      <c r="B7" s="14">
        <v>8</v>
      </c>
      <c r="C7" s="14">
        <v>5.6</v>
      </c>
      <c r="D7" s="14">
        <v>13</v>
      </c>
      <c r="E7" s="14">
        <v>2</v>
      </c>
      <c r="F7" s="14">
        <v>3.5</v>
      </c>
      <c r="G7" s="14">
        <v>1.1000000000000001</v>
      </c>
      <c r="H7" s="14">
        <v>6.6</v>
      </c>
      <c r="I7" s="14">
        <v>22</v>
      </c>
      <c r="J7" s="14">
        <v>28</v>
      </c>
      <c r="K7" s="14">
        <v>12</v>
      </c>
      <c r="L7" s="14">
        <v>80</v>
      </c>
    </row>
    <row r="8" spans="1:19" x14ac:dyDescent="0.25">
      <c r="A8" s="43"/>
      <c r="B8" s="14">
        <v>10</v>
      </c>
      <c r="C8" s="14">
        <v>7</v>
      </c>
      <c r="D8" s="14">
        <v>16</v>
      </c>
      <c r="E8" s="14">
        <v>2.5</v>
      </c>
      <c r="F8" s="14">
        <v>4</v>
      </c>
      <c r="G8" s="14">
        <v>1.1000000000000001</v>
      </c>
      <c r="H8" s="14">
        <v>8.1</v>
      </c>
      <c r="I8" s="14">
        <v>26</v>
      </c>
      <c r="J8" s="14">
        <v>32</v>
      </c>
      <c r="K8" s="14">
        <v>20</v>
      </c>
      <c r="L8" s="14">
        <v>80</v>
      </c>
    </row>
    <row r="9" spans="1:19" x14ac:dyDescent="0.25">
      <c r="A9" s="43"/>
      <c r="B9" s="14">
        <v>12</v>
      </c>
      <c r="C9" s="14">
        <v>8</v>
      </c>
      <c r="D9" s="14">
        <v>18</v>
      </c>
      <c r="E9" s="14">
        <v>3</v>
      </c>
      <c r="F9" s="14">
        <v>4.2</v>
      </c>
      <c r="G9" s="14">
        <v>1.6</v>
      </c>
      <c r="H9" s="14">
        <v>9.1</v>
      </c>
      <c r="I9" s="14">
        <v>30</v>
      </c>
      <c r="J9" s="14">
        <v>35</v>
      </c>
      <c r="K9" s="14">
        <v>22</v>
      </c>
      <c r="L9" s="14">
        <v>85</v>
      </c>
    </row>
    <row r="10" spans="1:19" x14ac:dyDescent="0.25">
      <c r="A10" s="43"/>
      <c r="B10" s="14">
        <v>14</v>
      </c>
      <c r="C10" s="14">
        <v>9.5</v>
      </c>
      <c r="D10" s="14">
        <v>21</v>
      </c>
      <c r="E10" s="14">
        <v>3</v>
      </c>
      <c r="F10" s="14">
        <v>4.5</v>
      </c>
      <c r="G10" s="14">
        <v>1.6</v>
      </c>
      <c r="H10" s="14">
        <v>10.6</v>
      </c>
      <c r="I10" s="14">
        <v>34</v>
      </c>
      <c r="J10" s="14">
        <v>40</v>
      </c>
      <c r="K10" s="14">
        <v>25</v>
      </c>
      <c r="L10" s="14">
        <v>90</v>
      </c>
    </row>
    <row r="11" spans="1:19" x14ac:dyDescent="0.25">
      <c r="A11" s="43"/>
      <c r="B11" s="14">
        <v>16</v>
      </c>
      <c r="C11" s="14">
        <v>11</v>
      </c>
      <c r="D11" s="14">
        <v>24</v>
      </c>
      <c r="E11" s="14">
        <v>4</v>
      </c>
      <c r="F11" s="14">
        <v>5</v>
      </c>
      <c r="G11" s="14">
        <v>1.6</v>
      </c>
      <c r="H11" s="14">
        <v>12.1</v>
      </c>
      <c r="I11" s="14">
        <v>38</v>
      </c>
      <c r="J11" s="14">
        <v>45</v>
      </c>
      <c r="K11" s="14">
        <v>30</v>
      </c>
      <c r="L11" s="14">
        <v>95</v>
      </c>
    </row>
    <row r="12" spans="1:19" s="15" customFormat="1" x14ac:dyDescent="0.25">
      <c r="A12" s="44" t="s">
        <v>80</v>
      </c>
      <c r="B12" s="15">
        <v>3</v>
      </c>
      <c r="C12" s="15">
        <v>1.5</v>
      </c>
      <c r="D12" s="15">
        <v>5.6</v>
      </c>
      <c r="E12" s="15">
        <v>0.8</v>
      </c>
      <c r="F12" s="38">
        <v>0.9</v>
      </c>
      <c r="G12" s="15">
        <v>0.3</v>
      </c>
      <c r="I12" s="15">
        <v>12</v>
      </c>
      <c r="J12" s="15">
        <v>18</v>
      </c>
      <c r="K12" s="15">
        <v>3.5</v>
      </c>
      <c r="L12" s="15">
        <v>70</v>
      </c>
    </row>
    <row r="13" spans="1:19" x14ac:dyDescent="0.25">
      <c r="A13" s="43"/>
      <c r="B13">
        <v>4</v>
      </c>
      <c r="C13">
        <v>2</v>
      </c>
      <c r="D13">
        <v>7.4</v>
      </c>
      <c r="E13">
        <v>1</v>
      </c>
      <c r="F13" s="5">
        <v>1.1000000000000001</v>
      </c>
      <c r="G13">
        <v>0.35</v>
      </c>
      <c r="H13"/>
      <c r="I13">
        <v>14</v>
      </c>
      <c r="J13">
        <v>20</v>
      </c>
      <c r="K13">
        <v>7</v>
      </c>
      <c r="L13">
        <v>70</v>
      </c>
    </row>
    <row r="14" spans="1:19" x14ac:dyDescent="0.25">
      <c r="A14" s="43"/>
      <c r="B14">
        <v>5</v>
      </c>
      <c r="C14">
        <v>2.5</v>
      </c>
      <c r="D14">
        <v>9.1999999999999993</v>
      </c>
      <c r="E14">
        <v>1.2</v>
      </c>
      <c r="F14" s="5">
        <v>1.2</v>
      </c>
      <c r="G14">
        <v>0.5</v>
      </c>
      <c r="H14"/>
      <c r="I14">
        <v>16</v>
      </c>
      <c r="J14">
        <v>22</v>
      </c>
      <c r="K14">
        <v>8</v>
      </c>
      <c r="L14">
        <v>70</v>
      </c>
    </row>
    <row r="15" spans="1:19" x14ac:dyDescent="0.25">
      <c r="A15" s="43"/>
      <c r="B15">
        <v>6</v>
      </c>
      <c r="C15">
        <v>3</v>
      </c>
      <c r="D15">
        <v>11</v>
      </c>
      <c r="E15">
        <v>1.6</v>
      </c>
      <c r="F15" s="5">
        <v>1.5</v>
      </c>
      <c r="G15">
        <v>0.6</v>
      </c>
      <c r="H15"/>
      <c r="I15">
        <v>18</v>
      </c>
      <c r="J15">
        <v>32</v>
      </c>
      <c r="K15">
        <v>8</v>
      </c>
      <c r="L15">
        <v>70</v>
      </c>
    </row>
    <row r="16" spans="1:19" x14ac:dyDescent="0.25">
      <c r="A16" s="43"/>
      <c r="B16">
        <v>8</v>
      </c>
      <c r="C16">
        <v>4</v>
      </c>
      <c r="D16">
        <v>14.5</v>
      </c>
      <c r="E16">
        <v>2</v>
      </c>
      <c r="F16" s="5">
        <v>2</v>
      </c>
      <c r="G16">
        <v>1.1000000000000001</v>
      </c>
      <c r="H16"/>
      <c r="I16">
        <v>22</v>
      </c>
      <c r="J16">
        <v>25</v>
      </c>
      <c r="K16">
        <v>12</v>
      </c>
      <c r="L16">
        <v>70</v>
      </c>
    </row>
    <row r="17" spans="1:12" x14ac:dyDescent="0.25">
      <c r="A17" s="43"/>
      <c r="B17">
        <v>10</v>
      </c>
      <c r="C17">
        <v>5</v>
      </c>
      <c r="D17">
        <v>18</v>
      </c>
      <c r="E17">
        <v>2.5</v>
      </c>
      <c r="F17" s="5">
        <v>2.5</v>
      </c>
      <c r="G17">
        <v>1.1000000000000001</v>
      </c>
      <c r="H17"/>
      <c r="I17">
        <v>26</v>
      </c>
      <c r="J17">
        <v>38</v>
      </c>
      <c r="K17">
        <v>20</v>
      </c>
      <c r="L17">
        <v>70</v>
      </c>
    </row>
    <row r="18" spans="1:12" x14ac:dyDescent="0.25">
      <c r="A18" s="43"/>
      <c r="B18">
        <v>12</v>
      </c>
      <c r="C18">
        <v>5.5</v>
      </c>
      <c r="D18">
        <v>21.5</v>
      </c>
      <c r="E18">
        <v>3</v>
      </c>
      <c r="F18" s="5">
        <v>2.5</v>
      </c>
      <c r="G18">
        <v>1.6</v>
      </c>
      <c r="H18"/>
      <c r="I18">
        <v>30</v>
      </c>
      <c r="J18">
        <v>42</v>
      </c>
      <c r="K18">
        <v>22</v>
      </c>
      <c r="L18">
        <v>85</v>
      </c>
    </row>
    <row r="19" spans="1:12" x14ac:dyDescent="0.25">
      <c r="A19" s="43"/>
      <c r="B19">
        <v>14</v>
      </c>
      <c r="C19">
        <v>6.5</v>
      </c>
      <c r="D19">
        <v>25</v>
      </c>
      <c r="E19">
        <v>3</v>
      </c>
      <c r="F19" s="5">
        <v>3</v>
      </c>
      <c r="G19">
        <v>1.6</v>
      </c>
      <c r="H19"/>
      <c r="I19">
        <v>34</v>
      </c>
      <c r="J19">
        <v>48</v>
      </c>
      <c r="K19">
        <v>25</v>
      </c>
      <c r="L19">
        <v>90</v>
      </c>
    </row>
    <row r="20" spans="1:12" x14ac:dyDescent="0.25">
      <c r="A20" s="43"/>
      <c r="B20">
        <v>16</v>
      </c>
      <c r="C20">
        <v>7</v>
      </c>
      <c r="D20">
        <v>28.5</v>
      </c>
      <c r="E20">
        <v>4</v>
      </c>
      <c r="F20" s="5">
        <v>3.5</v>
      </c>
      <c r="G20">
        <v>1.6</v>
      </c>
      <c r="H20"/>
      <c r="I20">
        <v>38</v>
      </c>
      <c r="J20">
        <v>55</v>
      </c>
      <c r="K20">
        <v>30</v>
      </c>
      <c r="L20">
        <v>95</v>
      </c>
    </row>
    <row r="21" spans="1:12" x14ac:dyDescent="0.25">
      <c r="A21" s="43"/>
      <c r="B21">
        <v>18</v>
      </c>
      <c r="C21">
        <v>8</v>
      </c>
      <c r="D21">
        <v>32.5</v>
      </c>
      <c r="E21">
        <v>4</v>
      </c>
      <c r="F21" s="5">
        <v>4</v>
      </c>
      <c r="G21">
        <v>1.6</v>
      </c>
      <c r="H21"/>
      <c r="I21">
        <v>42</v>
      </c>
      <c r="J21">
        <v>60</v>
      </c>
      <c r="K21">
        <v>35</v>
      </c>
      <c r="L21">
        <v>110</v>
      </c>
    </row>
    <row r="22" spans="1:12" x14ac:dyDescent="0.25">
      <c r="A22" s="43"/>
      <c r="B22">
        <v>20</v>
      </c>
      <c r="C22">
        <v>9</v>
      </c>
      <c r="D22">
        <v>36</v>
      </c>
      <c r="E22">
        <v>4</v>
      </c>
      <c r="F22" s="5">
        <v>4</v>
      </c>
      <c r="G22">
        <v>2.2000000000000002</v>
      </c>
      <c r="H22"/>
      <c r="I22">
        <v>46</v>
      </c>
      <c r="J22">
        <v>65</v>
      </c>
      <c r="K22">
        <v>38</v>
      </c>
      <c r="L22">
        <v>120</v>
      </c>
    </row>
    <row r="23" spans="1:12" s="15" customFormat="1" x14ac:dyDescent="0.25">
      <c r="A23" s="44" t="s">
        <v>81</v>
      </c>
      <c r="B23" s="15">
        <v>3</v>
      </c>
      <c r="C23" s="15">
        <v>2</v>
      </c>
      <c r="D23" s="15">
        <v>5</v>
      </c>
      <c r="E23" s="15">
        <v>0.8</v>
      </c>
      <c r="F23" s="15">
        <v>1</v>
      </c>
      <c r="G23" s="15">
        <v>0.3</v>
      </c>
      <c r="I23" s="15">
        <v>12</v>
      </c>
      <c r="J23" s="15">
        <v>16</v>
      </c>
      <c r="K23" s="15">
        <v>3</v>
      </c>
      <c r="L23" s="15">
        <v>70</v>
      </c>
    </row>
    <row r="24" spans="1:12" x14ac:dyDescent="0.25">
      <c r="A24" s="43"/>
      <c r="B24">
        <v>4</v>
      </c>
      <c r="C24">
        <v>2.8</v>
      </c>
      <c r="D24">
        <v>7</v>
      </c>
      <c r="E24">
        <v>1</v>
      </c>
      <c r="F24">
        <v>1.4</v>
      </c>
      <c r="G24">
        <v>0.35</v>
      </c>
      <c r="H24"/>
      <c r="I24">
        <v>14</v>
      </c>
      <c r="J24">
        <v>18</v>
      </c>
      <c r="K24">
        <v>4</v>
      </c>
      <c r="L24">
        <v>70</v>
      </c>
    </row>
    <row r="25" spans="1:12" x14ac:dyDescent="0.25">
      <c r="A25" s="43"/>
      <c r="B25">
        <v>5</v>
      </c>
      <c r="C25">
        <v>3.5</v>
      </c>
      <c r="D25">
        <v>8.5</v>
      </c>
      <c r="E25">
        <v>1.2</v>
      </c>
      <c r="F25">
        <v>1.7</v>
      </c>
      <c r="G25">
        <v>0.5</v>
      </c>
      <c r="H25"/>
      <c r="I25">
        <v>16</v>
      </c>
      <c r="J25">
        <v>20</v>
      </c>
      <c r="K25">
        <v>6</v>
      </c>
      <c r="L25">
        <v>70</v>
      </c>
    </row>
    <row r="26" spans="1:12" x14ac:dyDescent="0.25">
      <c r="A26" s="43"/>
      <c r="B26">
        <v>6</v>
      </c>
      <c r="C26">
        <v>4</v>
      </c>
      <c r="D26">
        <v>10</v>
      </c>
      <c r="E26">
        <v>1.6</v>
      </c>
      <c r="F26">
        <v>2</v>
      </c>
      <c r="G26">
        <v>0.6</v>
      </c>
      <c r="H26"/>
      <c r="I26">
        <v>18</v>
      </c>
      <c r="J26">
        <v>22</v>
      </c>
      <c r="K26">
        <v>7</v>
      </c>
      <c r="L26">
        <v>70</v>
      </c>
    </row>
    <row r="27" spans="1:12" x14ac:dyDescent="0.25">
      <c r="A27" s="43"/>
      <c r="B27">
        <v>8</v>
      </c>
      <c r="C27">
        <v>5</v>
      </c>
      <c r="D27">
        <v>12.5</v>
      </c>
      <c r="E27">
        <v>2</v>
      </c>
      <c r="F27">
        <v>2.5</v>
      </c>
      <c r="G27">
        <v>1.1000000000000001</v>
      </c>
      <c r="H27"/>
      <c r="I27">
        <v>22</v>
      </c>
      <c r="J27">
        <v>28</v>
      </c>
      <c r="K27">
        <v>12</v>
      </c>
      <c r="L27">
        <v>70</v>
      </c>
    </row>
    <row r="28" spans="1:12" x14ac:dyDescent="0.25">
      <c r="A28" s="43"/>
      <c r="B28">
        <v>10</v>
      </c>
      <c r="C28">
        <v>6</v>
      </c>
      <c r="D28">
        <v>15</v>
      </c>
      <c r="E28">
        <v>2.5</v>
      </c>
      <c r="F28">
        <v>3</v>
      </c>
      <c r="G28">
        <v>1.1000000000000001</v>
      </c>
      <c r="H28"/>
      <c r="I28">
        <v>26</v>
      </c>
      <c r="J28">
        <v>32</v>
      </c>
      <c r="K28">
        <v>18</v>
      </c>
      <c r="L28">
        <v>70</v>
      </c>
    </row>
    <row r="29" spans="1:12" x14ac:dyDescent="0.25">
      <c r="A29" s="43"/>
      <c r="B29">
        <v>12</v>
      </c>
      <c r="C29">
        <v>7</v>
      </c>
      <c r="D29">
        <v>18</v>
      </c>
      <c r="E29">
        <v>3</v>
      </c>
      <c r="F29">
        <v>3.5</v>
      </c>
      <c r="G29">
        <v>1.6</v>
      </c>
      <c r="H29"/>
      <c r="I29">
        <v>30</v>
      </c>
      <c r="J29">
        <v>35</v>
      </c>
      <c r="K29">
        <v>22</v>
      </c>
      <c r="L29">
        <v>85</v>
      </c>
    </row>
    <row r="30" spans="1:12" x14ac:dyDescent="0.25">
      <c r="A30" s="43"/>
      <c r="B30">
        <v>14</v>
      </c>
      <c r="C30">
        <v>8</v>
      </c>
      <c r="D30">
        <v>21</v>
      </c>
      <c r="E30">
        <v>3</v>
      </c>
      <c r="F30">
        <v>3.5</v>
      </c>
      <c r="G30">
        <v>1.6</v>
      </c>
      <c r="H30"/>
      <c r="I30">
        <v>34</v>
      </c>
      <c r="J30">
        <v>40</v>
      </c>
      <c r="K30">
        <v>25</v>
      </c>
      <c r="L30">
        <v>90</v>
      </c>
    </row>
    <row r="31" spans="1:12" x14ac:dyDescent="0.25">
      <c r="A31" s="43"/>
      <c r="B31">
        <v>16</v>
      </c>
      <c r="C31">
        <v>9</v>
      </c>
      <c r="D31">
        <v>24</v>
      </c>
      <c r="E31">
        <v>4</v>
      </c>
      <c r="F31">
        <v>4</v>
      </c>
      <c r="G31">
        <v>1.6</v>
      </c>
      <c r="H31"/>
      <c r="I31">
        <v>38</v>
      </c>
      <c r="J31">
        <v>45</v>
      </c>
      <c r="K31">
        <v>30</v>
      </c>
      <c r="L31">
        <v>95</v>
      </c>
    </row>
    <row r="32" spans="1:12" x14ac:dyDescent="0.25">
      <c r="A32" s="43"/>
      <c r="B32">
        <v>18</v>
      </c>
      <c r="C32">
        <v>10</v>
      </c>
      <c r="D32">
        <v>27</v>
      </c>
      <c r="E32">
        <v>4</v>
      </c>
      <c r="F32">
        <v>4.5</v>
      </c>
      <c r="G32">
        <v>1.6</v>
      </c>
      <c r="H32"/>
      <c r="I32">
        <v>42</v>
      </c>
      <c r="J32">
        <v>50</v>
      </c>
      <c r="K32">
        <v>32</v>
      </c>
      <c r="L32">
        <v>110</v>
      </c>
    </row>
    <row r="33" spans="1:12" x14ac:dyDescent="0.25">
      <c r="A33" s="43"/>
      <c r="B33">
        <v>20</v>
      </c>
      <c r="C33">
        <v>11</v>
      </c>
      <c r="D33">
        <v>30</v>
      </c>
      <c r="E33">
        <v>4</v>
      </c>
      <c r="F33">
        <v>4.5</v>
      </c>
      <c r="G33">
        <v>2.2000000000000002</v>
      </c>
      <c r="H33"/>
      <c r="I33">
        <v>46</v>
      </c>
      <c r="J33">
        <v>55</v>
      </c>
      <c r="K33">
        <v>40</v>
      </c>
      <c r="L33">
        <v>120</v>
      </c>
    </row>
  </sheetData>
  <mergeCells count="3">
    <mergeCell ref="A2:A11"/>
    <mergeCell ref="A12:A22"/>
    <mergeCell ref="A23:A3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6</vt:i4>
      </vt:variant>
    </vt:vector>
  </HeadingPairs>
  <TitlesOfParts>
    <vt:vector size="10" baseType="lpstr">
      <vt:lpstr>Расчёт болта</vt:lpstr>
      <vt:lpstr>Расчёт винта</vt:lpstr>
      <vt:lpstr>Параметры болтов, гаек, шайб</vt:lpstr>
      <vt:lpstr>Параметры винтов</vt:lpstr>
      <vt:lpstr>'Расчёт винта'!Длины_винтов</vt:lpstr>
      <vt:lpstr>Параметры</vt:lpstr>
      <vt:lpstr>'Параметры винтов'!Полукруг</vt:lpstr>
      <vt:lpstr>Потай</vt:lpstr>
      <vt:lpstr>'Расчёт болта'!Стержни_1</vt:lpstr>
      <vt:lpstr>Цилиндр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2021-02-12T09:19:28Z</dcterms:created>
  <dcterms:modified xsi:type="dcterms:W3CDTF">2021-02-13T05:44:55Z</dcterms:modified>
</cp:coreProperties>
</file>