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farad\OneDrive\Рабочий стол\"/>
    </mc:Choice>
  </mc:AlternateContent>
  <xr:revisionPtr revIDLastSave="0" documentId="13_ncr:1_{2185BC96-E63C-4A6E-955B-7CF55AE3D5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nm._FilterDatabase" localSheetId="0" hidden="1">Лист1!$F$4:$F$42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7" i="1"/>
  <c r="A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94" i="1"/>
  <c r="P46" i="1" l="1"/>
  <c r="Q46" i="1" s="1"/>
  <c r="P56" i="1" l="1"/>
  <c r="Q56" i="1" s="1"/>
  <c r="P70" i="1"/>
  <c r="Q70" i="1" s="1"/>
  <c r="P65" i="1"/>
  <c r="Q65" i="1" s="1"/>
  <c r="P48" i="1"/>
  <c r="Q48" i="1" s="1"/>
  <c r="P52" i="1"/>
  <c r="Q52" i="1" s="1"/>
  <c r="P62" i="1"/>
  <c r="Q62" i="1" s="1"/>
  <c r="P75" i="1"/>
  <c r="Q75" i="1" s="1"/>
  <c r="P66" i="1"/>
  <c r="Q66" i="1" s="1"/>
  <c r="P59" i="1"/>
  <c r="Q59" i="1" s="1"/>
  <c r="P73" i="1"/>
  <c r="Q73" i="1" s="1"/>
  <c r="P55" i="1"/>
  <c r="Q55" i="1" s="1"/>
  <c r="P53" i="1"/>
  <c r="Q53" i="1" s="1"/>
  <c r="P50" i="1"/>
  <c r="Q50" i="1" s="1"/>
  <c r="P80" i="1"/>
  <c r="Q80" i="1" s="1"/>
  <c r="P76" i="1"/>
  <c r="Q76" i="1" s="1"/>
  <c r="P69" i="1" l="1"/>
  <c r="Q69" i="1" s="1"/>
  <c r="P51" i="1"/>
  <c r="Q51" i="1" s="1"/>
  <c r="P79" i="1"/>
  <c r="Q79" i="1" s="1"/>
  <c r="P68" i="1"/>
  <c r="Q68" i="1" s="1"/>
  <c r="P58" i="1"/>
  <c r="Q58" i="1" s="1"/>
  <c r="P81" i="1"/>
  <c r="Q81" i="1" s="1"/>
  <c r="P82" i="1"/>
  <c r="Q82" i="1" s="1"/>
  <c r="P47" i="1"/>
  <c r="Q47" i="1" s="1"/>
  <c r="P61" i="1"/>
  <c r="Q61" i="1" s="1"/>
  <c r="P74" i="1"/>
  <c r="Q74" i="1" s="1"/>
  <c r="P71" i="1"/>
  <c r="Q71" i="1" s="1"/>
  <c r="P64" i="1"/>
  <c r="Q64" i="1" s="1"/>
  <c r="P54" i="1"/>
  <c r="Q54" i="1" s="1"/>
  <c r="P78" i="1"/>
  <c r="Q78" i="1" s="1"/>
  <c r="P72" i="1"/>
  <c r="Q72" i="1" s="1"/>
  <c r="P67" i="1"/>
  <c r="Q67" i="1" s="1"/>
  <c r="P57" i="1"/>
  <c r="Q57" i="1" s="1"/>
  <c r="P77" i="1"/>
  <c r="Q77" i="1" s="1"/>
  <c r="P63" i="1"/>
  <c r="Q63" i="1" s="1"/>
  <c r="P49" i="1"/>
  <c r="Q49" i="1" s="1"/>
  <c r="P60" i="1"/>
  <c r="Q60" i="1" s="1"/>
  <c r="R46" i="1" l="1"/>
  <c r="N86" i="1" s="1"/>
  <c r="G128" i="1"/>
  <c r="E129" i="1"/>
  <c r="G129" i="1" s="1"/>
  <c r="U80" i="1"/>
  <c r="E131" i="1"/>
  <c r="U82" i="1"/>
  <c r="U64" i="1"/>
  <c r="E113" i="1"/>
  <c r="U47" i="1"/>
  <c r="U81" i="1"/>
  <c r="E130" i="1"/>
  <c r="G130" i="1" s="1"/>
  <c r="U55" i="1"/>
  <c r="E104" i="1"/>
  <c r="G104" i="1"/>
  <c r="E112" i="1"/>
  <c r="G112" i="1" s="1"/>
  <c r="U63" i="1"/>
  <c r="E110" i="1"/>
  <c r="U61" i="1"/>
  <c r="E132" i="1"/>
  <c r="G132" i="1" s="1"/>
  <c r="U83" i="1"/>
  <c r="E106" i="1"/>
  <c r="G106" i="1" s="1"/>
  <c r="U57" i="1"/>
  <c r="G115" i="1"/>
  <c r="U66" i="1"/>
  <c r="E111" i="1"/>
  <c r="G111" i="1" s="1"/>
  <c r="U62" i="1"/>
  <c r="E108" i="1"/>
  <c r="G108" i="1" s="1"/>
  <c r="U59" i="1"/>
  <c r="E105" i="1"/>
  <c r="G105" i="1" s="1"/>
  <c r="U56" i="1"/>
  <c r="E120" i="1"/>
  <c r="G120" i="1" s="1"/>
  <c r="U71" i="1"/>
  <c r="G124" i="1"/>
  <c r="U51" i="1"/>
  <c r="U54" i="1"/>
  <c r="E103" i="1"/>
  <c r="G103" i="1" s="1"/>
  <c r="E126" i="1"/>
  <c r="G126" i="1" s="1"/>
  <c r="U77" i="1"/>
  <c r="E118" i="1"/>
  <c r="G118" i="1" s="1"/>
  <c r="U69" i="1"/>
  <c r="U48" i="1"/>
  <c r="E102" i="1"/>
  <c r="G102" i="1" s="1"/>
  <c r="U53" i="1"/>
  <c r="U49" i="1"/>
  <c r="U73" i="1"/>
  <c r="U58" i="1"/>
  <c r="U60" i="1"/>
  <c r="U78" i="1"/>
  <c r="U46" i="1"/>
  <c r="E101" i="1"/>
  <c r="G101" i="1" s="1"/>
  <c r="U52" i="1"/>
  <c r="E121" i="1"/>
  <c r="G121" i="1" s="1"/>
  <c r="U72" i="1"/>
  <c r="U74" i="1"/>
  <c r="E98" i="1"/>
  <c r="E125" i="1"/>
  <c r="G125" i="1" s="1"/>
  <c r="U76" i="1"/>
  <c r="U70" i="1"/>
  <c r="U65" i="1"/>
  <c r="E114" i="1"/>
  <c r="G114" i="1" s="1"/>
  <c r="U67" i="1"/>
  <c r="E128" i="1"/>
  <c r="U79" i="1"/>
  <c r="E124" i="1"/>
  <c r="U75" i="1"/>
  <c r="U68" i="1"/>
  <c r="E99" i="1"/>
  <c r="G99" i="1" s="1"/>
  <c r="U50" i="1"/>
  <c r="E122" i="1"/>
  <c r="E123" i="1"/>
  <c r="G123" i="1" s="1"/>
  <c r="E100" i="1"/>
  <c r="G100" i="1" s="1"/>
  <c r="E97" i="1"/>
  <c r="G97" i="1" s="1"/>
  <c r="E115" i="1"/>
  <c r="E127" i="1"/>
  <c r="G127" i="1" s="1"/>
  <c r="E116" i="1"/>
  <c r="G116" i="1" s="1"/>
  <c r="E109" i="1"/>
  <c r="G109" i="1" s="1"/>
  <c r="E117" i="1"/>
  <c r="G117" i="1" s="1"/>
  <c r="E94" i="1"/>
  <c r="G94" i="1" s="1"/>
  <c r="E95" i="1"/>
  <c r="G95" i="1" s="1"/>
  <c r="E107" i="1"/>
  <c r="G107" i="1" s="1"/>
  <c r="E119" i="1"/>
  <c r="G119" i="1" s="1"/>
  <c r="E96" i="1"/>
  <c r="G96" i="1" s="1"/>
  <c r="G113" i="1" l="1"/>
  <c r="G122" i="1"/>
  <c r="G110" i="1"/>
  <c r="J96" i="1"/>
  <c r="G131" i="1"/>
  <c r="G98" i="1"/>
  <c r="J99" i="1" l="1"/>
  <c r="J100" i="1"/>
  <c r="J97" i="1"/>
  <c r="C119" i="1" l="1"/>
  <c r="C95" i="1"/>
  <c r="C125" i="1"/>
  <c r="C97" i="1"/>
  <c r="C110" i="1"/>
  <c r="C107" i="1"/>
  <c r="C109" i="1"/>
  <c r="C113" i="1"/>
  <c r="C112" i="1"/>
  <c r="C101" i="1"/>
  <c r="C111" i="1"/>
  <c r="C108" i="1"/>
  <c r="C129" i="1"/>
  <c r="C117" i="1"/>
  <c r="C98" i="1"/>
  <c r="C130" i="1"/>
  <c r="C115" i="1"/>
  <c r="C118" i="1"/>
  <c r="C131" i="1"/>
  <c r="C122" i="1"/>
  <c r="C105" i="1"/>
  <c r="C114" i="1"/>
  <c r="C99" i="1"/>
  <c r="C94" i="1"/>
  <c r="C102" i="1"/>
  <c r="C100" i="1"/>
  <c r="C127" i="1"/>
  <c r="C126" i="1"/>
  <c r="C123" i="1"/>
  <c r="C132" i="1"/>
  <c r="C96" i="1"/>
  <c r="C104" i="1"/>
  <c r="C106" i="1"/>
  <c r="C128" i="1"/>
  <c r="C121" i="1"/>
  <c r="C103" i="1"/>
  <c r="C124" i="1"/>
  <c r="C116" i="1"/>
  <c r="C120" i="1"/>
  <c r="A115" i="1"/>
  <c r="A123" i="1"/>
  <c r="A129" i="1"/>
  <c r="B129" i="1" s="1"/>
  <c r="A125" i="1"/>
  <c r="B125" i="1" s="1"/>
  <c r="A132" i="1"/>
  <c r="B132" i="1" s="1"/>
  <c r="A127" i="1"/>
  <c r="B127" i="1" s="1"/>
  <c r="A131" i="1"/>
  <c r="B131" i="1" s="1"/>
  <c r="A109" i="1"/>
  <c r="B109" i="1" s="1"/>
  <c r="A97" i="1"/>
  <c r="B97" i="1" s="1"/>
  <c r="A101" i="1"/>
  <c r="A103" i="1"/>
  <c r="A122" i="1"/>
  <c r="A106" i="1"/>
  <c r="A124" i="1"/>
  <c r="B124" i="1" s="1"/>
  <c r="A130" i="1"/>
  <c r="B130" i="1" s="1"/>
  <c r="A119" i="1"/>
  <c r="B119" i="1" s="1"/>
  <c r="A94" i="1"/>
  <c r="A110" i="1"/>
  <c r="B110" i="1" s="1"/>
  <c r="A114" i="1"/>
  <c r="B114" i="1" s="1"/>
  <c r="A121" i="1"/>
  <c r="B121" i="1" s="1"/>
  <c r="A120" i="1"/>
  <c r="B120" i="1" s="1"/>
  <c r="A118" i="1"/>
  <c r="A111" i="1"/>
  <c r="A112" i="1"/>
  <c r="A107" i="1"/>
  <c r="A113" i="1"/>
  <c r="A108" i="1"/>
  <c r="A116" i="1"/>
  <c r="B116" i="1" s="1"/>
  <c r="A105" i="1"/>
  <c r="A104" i="1"/>
  <c r="B104" i="1" s="1"/>
  <c r="A126" i="1"/>
  <c r="B126" i="1" s="1"/>
  <c r="A99" i="1"/>
  <c r="B99" i="1" s="1"/>
  <c r="A96" i="1"/>
  <c r="B96" i="1" s="1"/>
  <c r="A98" i="1"/>
  <c r="A117" i="1"/>
  <c r="B117" i="1" s="1"/>
  <c r="A102" i="1"/>
  <c r="B102" i="1" s="1"/>
  <c r="A100" i="1"/>
  <c r="B100" i="1" s="1"/>
  <c r="A128" i="1"/>
  <c r="A95" i="1"/>
  <c r="B95" i="1" s="1"/>
  <c r="B123" i="1" l="1"/>
  <c r="B94" i="1"/>
  <c r="F4" i="1" s="1"/>
  <c r="G4" i="1" s="1"/>
  <c r="F14" i="1"/>
  <c r="G14" i="1" s="1"/>
  <c r="F42" i="1"/>
  <c r="G42" i="1" s="1"/>
  <c r="B108" i="1"/>
  <c r="F18" i="1" s="1"/>
  <c r="G18" i="1" s="1"/>
  <c r="V59" i="1" s="1"/>
  <c r="L59" i="1" s="1"/>
  <c r="K59" i="1" s="1"/>
  <c r="B113" i="1"/>
  <c r="F23" i="1" s="1"/>
  <c r="G23" i="1" s="1"/>
  <c r="V64" i="1" s="1"/>
  <c r="L64" i="1" s="1"/>
  <c r="K64" i="1" s="1"/>
  <c r="B106" i="1"/>
  <c r="B115" i="1"/>
  <c r="F34" i="1"/>
  <c r="G34" i="1" s="1"/>
  <c r="B122" i="1"/>
  <c r="F32" i="1" s="1"/>
  <c r="G32" i="1" s="1"/>
  <c r="F36" i="1"/>
  <c r="G36" i="1" s="1"/>
  <c r="F39" i="1"/>
  <c r="G39" i="1" s="1"/>
  <c r="B128" i="1"/>
  <c r="B103" i="1"/>
  <c r="B105" i="1"/>
  <c r="B107" i="1"/>
  <c r="F17" i="1" s="1"/>
  <c r="G17" i="1" s="1"/>
  <c r="F12" i="1"/>
  <c r="G12" i="1" s="1"/>
  <c r="B112" i="1"/>
  <c r="F22" i="1" s="1"/>
  <c r="G22" i="1" s="1"/>
  <c r="F27" i="1"/>
  <c r="G27" i="1" s="1"/>
  <c r="B111" i="1"/>
  <c r="F21" i="1" s="1"/>
  <c r="G21" i="1" s="1"/>
  <c r="B98" i="1"/>
  <c r="B118" i="1"/>
  <c r="B101" i="1"/>
  <c r="F38" i="1" l="1"/>
  <c r="G38" i="1" s="1"/>
  <c r="V80" i="1"/>
  <c r="L80" i="1" s="1"/>
  <c r="K80" i="1" s="1"/>
  <c r="F5" i="1"/>
  <c r="G5" i="1" s="1"/>
  <c r="V46" i="1" s="1"/>
  <c r="L46" i="1" s="1"/>
  <c r="K46" i="1" s="1"/>
  <c r="F26" i="1"/>
  <c r="G26" i="1" s="1"/>
  <c r="F37" i="1"/>
  <c r="G37" i="1" s="1"/>
  <c r="V78" i="1" s="1"/>
  <c r="L78" i="1" s="1"/>
  <c r="K78" i="1" s="1"/>
  <c r="F30" i="1"/>
  <c r="G30" i="1" s="1"/>
  <c r="V71" i="1" s="1"/>
  <c r="L71" i="1" s="1"/>
  <c r="K71" i="1" s="1"/>
  <c r="F31" i="1"/>
  <c r="G31" i="1" s="1"/>
  <c r="V62" i="1"/>
  <c r="L62" i="1" s="1"/>
  <c r="K62" i="1" s="1"/>
  <c r="V63" i="1"/>
  <c r="L63" i="1" s="1"/>
  <c r="K63" i="1" s="1"/>
  <c r="F33" i="1"/>
  <c r="G33" i="1" s="1"/>
  <c r="V74" i="1" s="1"/>
  <c r="L74" i="1" s="1"/>
  <c r="K74" i="1" s="1"/>
  <c r="F19" i="1"/>
  <c r="G19" i="1" s="1"/>
  <c r="V60" i="1" s="1"/>
  <c r="L60" i="1" s="1"/>
  <c r="K60" i="1" s="1"/>
  <c r="F29" i="1"/>
  <c r="G29" i="1" s="1"/>
  <c r="F20" i="1"/>
  <c r="G20" i="1" s="1"/>
  <c r="F24" i="1"/>
  <c r="G24" i="1" s="1"/>
  <c r="V65" i="1" s="1"/>
  <c r="L65" i="1" s="1"/>
  <c r="K65" i="1" s="1"/>
  <c r="F9" i="1"/>
  <c r="G9" i="1" s="1"/>
  <c r="V50" i="1" s="1"/>
  <c r="L50" i="1" s="1"/>
  <c r="K50" i="1" s="1"/>
  <c r="F40" i="1"/>
  <c r="G40" i="1" s="1"/>
  <c r="V81" i="1" s="1"/>
  <c r="L81" i="1" s="1"/>
  <c r="K81" i="1" s="1"/>
  <c r="F15" i="1"/>
  <c r="G15" i="1" s="1"/>
  <c r="V56" i="1" s="1"/>
  <c r="L56" i="1" s="1"/>
  <c r="K56" i="1" s="1"/>
  <c r="F7" i="1"/>
  <c r="G7" i="1" s="1"/>
  <c r="V48" i="1" s="1"/>
  <c r="L48" i="1" s="1"/>
  <c r="K48" i="1" s="1"/>
  <c r="F41" i="1"/>
  <c r="G41" i="1" s="1"/>
  <c r="V83" i="1" s="1"/>
  <c r="L83" i="1" s="1"/>
  <c r="K83" i="1" s="1"/>
  <c r="F35" i="1"/>
  <c r="G35" i="1" s="1"/>
  <c r="V76" i="1" s="1"/>
  <c r="L76" i="1" s="1"/>
  <c r="K76" i="1" s="1"/>
  <c r="F11" i="1"/>
  <c r="G11" i="1" s="1"/>
  <c r="F25" i="1"/>
  <c r="G25" i="1" s="1"/>
  <c r="V66" i="1" s="1"/>
  <c r="L66" i="1" s="1"/>
  <c r="K66" i="1" s="1"/>
  <c r="F28" i="1"/>
  <c r="G28" i="1" s="1"/>
  <c r="V69" i="1" s="1"/>
  <c r="L69" i="1" s="1"/>
  <c r="K69" i="1" s="1"/>
  <c r="F16" i="1"/>
  <c r="G16" i="1" s="1"/>
  <c r="V58" i="1" s="1"/>
  <c r="L58" i="1" s="1"/>
  <c r="K58" i="1" s="1"/>
  <c r="F8" i="1"/>
  <c r="G8" i="1" s="1"/>
  <c r="F13" i="1"/>
  <c r="G13" i="1" s="1"/>
  <c r="V54" i="1" s="1"/>
  <c r="L54" i="1" s="1"/>
  <c r="K54" i="1" s="1"/>
  <c r="F10" i="1"/>
  <c r="G10" i="1" s="1"/>
  <c r="V51" i="1" s="1"/>
  <c r="L51" i="1" s="1"/>
  <c r="K51" i="1" s="1"/>
  <c r="F6" i="1"/>
  <c r="G6" i="1" s="1"/>
  <c r="V47" i="1" s="1"/>
  <c r="L47" i="1" s="1"/>
  <c r="K47" i="1" s="1"/>
  <c r="V75" i="1" l="1"/>
  <c r="L75" i="1" s="1"/>
  <c r="K75" i="1" s="1"/>
  <c r="V77" i="1"/>
  <c r="L77" i="1" s="1"/>
  <c r="K77" i="1" s="1"/>
  <c r="V61" i="1"/>
  <c r="L61" i="1" s="1"/>
  <c r="K61" i="1" s="1"/>
  <c r="V55" i="1"/>
  <c r="L55" i="1" s="1"/>
  <c r="K55" i="1" s="1"/>
  <c r="V72" i="1"/>
  <c r="L72" i="1" s="1"/>
  <c r="K72" i="1" s="1"/>
  <c r="V57" i="1"/>
  <c r="L57" i="1" s="1"/>
  <c r="K57" i="1" s="1"/>
  <c r="V67" i="1"/>
  <c r="L67" i="1" s="1"/>
  <c r="K67" i="1" s="1"/>
  <c r="V52" i="1"/>
  <c r="L52" i="1" s="1"/>
  <c r="K52" i="1" s="1"/>
  <c r="V70" i="1"/>
  <c r="L70" i="1" s="1"/>
  <c r="K70" i="1" s="1"/>
  <c r="V73" i="1"/>
  <c r="L73" i="1" s="1"/>
  <c r="K73" i="1" s="1"/>
  <c r="V49" i="1"/>
  <c r="L49" i="1" s="1"/>
  <c r="K49" i="1" s="1"/>
  <c r="V53" i="1"/>
  <c r="L53" i="1" s="1"/>
  <c r="K53" i="1" s="1"/>
  <c r="V68" i="1"/>
  <c r="L68" i="1" s="1"/>
  <c r="K68" i="1" s="1"/>
  <c r="V79" i="1"/>
  <c r="L79" i="1" s="1"/>
  <c r="K79" i="1" s="1"/>
  <c r="V82" i="1"/>
  <c r="L82" i="1" s="1"/>
  <c r="K82" i="1" s="1"/>
</calcChain>
</file>

<file path=xl/sharedStrings.xml><?xml version="1.0" encoding="utf-8"?>
<sst xmlns="http://schemas.openxmlformats.org/spreadsheetml/2006/main" count="23" uniqueCount="23">
  <si>
    <t>i</t>
  </si>
  <si>
    <t>A</t>
  </si>
  <si>
    <t>i^2</t>
  </si>
  <si>
    <t>A*i</t>
  </si>
  <si>
    <t>b</t>
  </si>
  <si>
    <t>Trend</t>
  </si>
  <si>
    <t>k</t>
  </si>
  <si>
    <t>Данные</t>
  </si>
  <si>
    <t>сорт испр</t>
  </si>
  <si>
    <t>испр</t>
  </si>
  <si>
    <t>Произв</t>
  </si>
  <si>
    <t>сорт Произ</t>
  </si>
  <si>
    <t>знак</t>
  </si>
  <si>
    <t>переходная</t>
  </si>
  <si>
    <t>Втор. Произв</t>
  </si>
  <si>
    <t>max втор. Произ</t>
  </si>
  <si>
    <t>b1</t>
  </si>
  <si>
    <t>k2</t>
  </si>
  <si>
    <t>6634:4039:3987:3614:8173:3206:7724:3200:3707:3818:3969:3486:8149:7852:3223:7870:7689:7246:7706:3194:7875:2926:7508:7502:7852:3130:8009:3375:8143:3305:3614:3812:3305:8278:3247:8091:6744:7432:7187</t>
  </si>
  <si>
    <t>Median</t>
  </si>
  <si>
    <t>Mid</t>
  </si>
  <si>
    <t>Прямая линеар.</t>
  </si>
  <si>
    <t>Обратная линеар.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</si>
</sst>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86372093028443E-2"/>
          <c:y val="4.3555554031301694E-2"/>
          <c:w val="0.93755711847756473"/>
          <c:h val="0.8224383614194799"/>
        </c:manualLayout>
      </c:layout>
      <c:lineChart>
        <c:grouping val="standard"/>
        <c:varyColors val="0"/>
        <c:ser>
          <c:idx val="0"/>
          <c:order val="0"/>
          <c:tx>
            <c:v>Производная сигнала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Лист1!$V$46:$V$83</c:f>
              <c:numCache>
                <c:formatCode>General</c:formatCode>
                <c:ptCount val="38"/>
                <c:pt idx="0">
                  <c:v>252.39358603644359</c:v>
                </c:pt>
                <c:pt idx="1">
                  <c:v>160.24641396355219</c:v>
                </c:pt>
                <c:pt idx="2">
                  <c:v>596.7135860364433</c:v>
                </c:pt>
                <c:pt idx="3">
                  <c:v>337.15358603644927</c:v>
                </c:pt>
                <c:pt idx="4">
                  <c:v>423.15358603644381</c:v>
                </c:pt>
                <c:pt idx="5">
                  <c:v>30.926413963553387</c:v>
                </c:pt>
                <c:pt idx="6">
                  <c:v>104.43358603644538</c:v>
                </c:pt>
                <c:pt idx="7">
                  <c:v>736.67358603644698</c:v>
                </c:pt>
                <c:pt idx="8">
                  <c:v>310.3664139635539</c:v>
                </c:pt>
                <c:pt idx="9">
                  <c:v>260.1335860364461</c:v>
                </c:pt>
                <c:pt idx="10">
                  <c:v>71.193586036445595</c:v>
                </c:pt>
                <c:pt idx="11">
                  <c:v>485.446413963552</c:v>
                </c:pt>
                <c:pt idx="12">
                  <c:v>3.906413963556588</c:v>
                </c:pt>
                <c:pt idx="13">
                  <c:v>418.27358603644825</c:v>
                </c:pt>
                <c:pt idx="14">
                  <c:v>495.94641396355473</c:v>
                </c:pt>
                <c:pt idx="15">
                  <c:v>215.20358603644581</c:v>
                </c:pt>
                <c:pt idx="16">
                  <c:v>21.163586036446759</c:v>
                </c:pt>
                <c:pt idx="17">
                  <c:v>24.376413963555933</c:v>
                </c:pt>
                <c:pt idx="18">
                  <c:v>446.11641396355299</c:v>
                </c:pt>
                <c:pt idx="19">
                  <c:v>397.83358603644592</c:v>
                </c:pt>
                <c:pt idx="20">
                  <c:v>255.96641396355426</c:v>
                </c:pt>
                <c:pt idx="21">
                  <c:v>29.683586036446286</c:v>
                </c:pt>
                <c:pt idx="22">
                  <c:v>356.51641396355444</c:v>
                </c:pt>
                <c:pt idx="23">
                  <c:v>161.77358603644734</c:v>
                </c:pt>
                <c:pt idx="24">
                  <c:v>28.686413963553605</c:v>
                </c:pt>
                <c:pt idx="25">
                  <c:v>151.84641396355437</c:v>
                </c:pt>
                <c:pt idx="26">
                  <c:v>149.55358603644709</c:v>
                </c:pt>
                <c:pt idx="27">
                  <c:v>6.7735860364437031</c:v>
                </c:pt>
                <c:pt idx="28">
                  <c:v>149.06641396355189</c:v>
                </c:pt>
                <c:pt idx="29">
                  <c:v>254.90641396355477</c:v>
                </c:pt>
                <c:pt idx="30">
                  <c:v>5.726413963554478</c:v>
                </c:pt>
                <c:pt idx="31">
                  <c:v>61.90641396355386</c:v>
                </c:pt>
                <c:pt idx="32">
                  <c:v>25.726413963554478</c:v>
                </c:pt>
                <c:pt idx="33">
                  <c:v>162.61358603644749</c:v>
                </c:pt>
                <c:pt idx="34">
                  <c:v>78.966413963556079</c:v>
                </c:pt>
                <c:pt idx="35">
                  <c:v>55.546413963552368</c:v>
                </c:pt>
                <c:pt idx="36">
                  <c:v>41.126413963554114</c:v>
                </c:pt>
                <c:pt idx="37">
                  <c:v>108.40641396355386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DB6-4B52-8539-7330B3B49409}"/>
            </c:ext>
          </c:extLst>
        </c:ser>
        <c:ser>
          <c:idx val="3"/>
          <c:order val="1"/>
          <c:tx>
            <c:v>Сигнал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Лист1!$E$4:$E$42</c:f>
              <c:numCache>
                <c:formatCode>General</c:formatCode>
                <c:ptCount val="39"/>
                <c:pt idx="0">
                  <c:v>9939</c:v>
                </c:pt>
                <c:pt idx="1">
                  <c:v>9535.68</c:v>
                </c:pt>
                <c:pt idx="2">
                  <c:v>9545</c:v>
                </c:pt>
                <c:pt idx="3">
                  <c:v>8797.36</c:v>
                </c:pt>
                <c:pt idx="4">
                  <c:v>8309.2799999999988</c:v>
                </c:pt>
                <c:pt idx="5">
                  <c:v>7735.2000000000007</c:v>
                </c:pt>
                <c:pt idx="6">
                  <c:v>7615.2</c:v>
                </c:pt>
                <c:pt idx="7">
                  <c:v>7359.84</c:v>
                </c:pt>
                <c:pt idx="8">
                  <c:v>6472.2400000000007</c:v>
                </c:pt>
                <c:pt idx="9">
                  <c:v>6631.68</c:v>
                </c:pt>
                <c:pt idx="10">
                  <c:v>6220.62</c:v>
                </c:pt>
                <c:pt idx="11">
                  <c:v>5998.5</c:v>
                </c:pt>
                <c:pt idx="12">
                  <c:v>6333.0199999999995</c:v>
                </c:pt>
                <c:pt idx="13">
                  <c:v>6186</c:v>
                </c:pt>
                <c:pt idx="14">
                  <c:v>5616.7999999999993</c:v>
                </c:pt>
                <c:pt idx="15">
                  <c:v>5961.82</c:v>
                </c:pt>
                <c:pt idx="16">
                  <c:v>5595.69</c:v>
                </c:pt>
                <c:pt idx="17">
                  <c:v>5423.6</c:v>
                </c:pt>
                <c:pt idx="18">
                  <c:v>5297.05</c:v>
                </c:pt>
                <c:pt idx="19">
                  <c:v>5592.2400000000007</c:v>
                </c:pt>
                <c:pt idx="20">
                  <c:v>5043.4800000000005</c:v>
                </c:pt>
                <c:pt idx="21">
                  <c:v>5148.5200000000004</c:v>
                </c:pt>
                <c:pt idx="22">
                  <c:v>4967.91</c:v>
                </c:pt>
                <c:pt idx="23">
                  <c:v>5173.5</c:v>
                </c:pt>
                <c:pt idx="24">
                  <c:v>4860.8</c:v>
                </c:pt>
                <c:pt idx="25">
                  <c:v>4738.5599999999995</c:v>
                </c:pt>
                <c:pt idx="26">
                  <c:v>4739.4799999999996</c:v>
                </c:pt>
                <c:pt idx="27">
                  <c:v>4439</c:v>
                </c:pt>
                <c:pt idx="28">
                  <c:v>4281.3</c:v>
                </c:pt>
                <c:pt idx="29">
                  <c:v>4279.4399999999996</c:v>
                </c:pt>
                <c:pt idx="30">
                  <c:v>4383.42</c:v>
                </c:pt>
                <c:pt idx="31">
                  <c:v>4238.22</c:v>
                </c:pt>
                <c:pt idx="32">
                  <c:v>4149.2</c:v>
                </c:pt>
                <c:pt idx="33">
                  <c:v>4024</c:v>
                </c:pt>
                <c:pt idx="34">
                  <c:v>3710.46</c:v>
                </c:pt>
                <c:pt idx="35">
                  <c:v>3638.5</c:v>
                </c:pt>
                <c:pt idx="36">
                  <c:v>3543.12</c:v>
                </c:pt>
                <c:pt idx="37">
                  <c:v>3433.3199999999997</c:v>
                </c:pt>
                <c:pt idx="38">
                  <c:v>3390.7999999999997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64A-413E-A84A-DAA6D4A6CEAE}"/>
            </c:ext>
          </c:extLst>
        </c:ser>
        <c:ser>
          <c:idx val="1"/>
          <c:order val="4"/>
          <c:tx>
            <c:v>Обратная линеаризация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Лист1!$G$4:$G$42</c:f>
              <c:numCache>
                <c:formatCode>General</c:formatCode>
                <c:ptCount val="39"/>
                <c:pt idx="0">
                  <c:v>7071.3981346924738</c:v>
                </c:pt>
                <c:pt idx="1">
                  <c:v>6819.0045486560302</c:v>
                </c:pt>
                <c:pt idx="2">
                  <c:v>6979.2509626195824</c:v>
                </c:pt>
                <c:pt idx="3">
                  <c:v>6382.5373765831391</c:v>
                </c:pt>
                <c:pt idx="4">
                  <c:v>6045.3837905466899</c:v>
                </c:pt>
                <c:pt idx="5">
                  <c:v>5622.230204510246</c:v>
                </c:pt>
                <c:pt idx="6">
                  <c:v>5653.1566184737994</c:v>
                </c:pt>
                <c:pt idx="7">
                  <c:v>5548.723032437354</c:v>
                </c:pt>
                <c:pt idx="8">
                  <c:v>4812.0494464009071</c:v>
                </c:pt>
                <c:pt idx="9">
                  <c:v>5122.415860364461</c:v>
                </c:pt>
                <c:pt idx="10">
                  <c:v>4862.2822743280149</c:v>
                </c:pt>
                <c:pt idx="11">
                  <c:v>4791.0886882915693</c:v>
                </c:pt>
                <c:pt idx="12">
                  <c:v>5276.5351022551213</c:v>
                </c:pt>
                <c:pt idx="13">
                  <c:v>5280.4415162186779</c:v>
                </c:pt>
                <c:pt idx="14">
                  <c:v>4862.1679301822296</c:v>
                </c:pt>
                <c:pt idx="15">
                  <c:v>5358.1143441457843</c:v>
                </c:pt>
                <c:pt idx="16">
                  <c:v>5142.9107581093385</c:v>
                </c:pt>
                <c:pt idx="17">
                  <c:v>5121.7471720728918</c:v>
                </c:pt>
                <c:pt idx="18">
                  <c:v>5146.1235860364477</c:v>
                </c:pt>
                <c:pt idx="19">
                  <c:v>5592.2400000000007</c:v>
                </c:pt>
                <c:pt idx="20">
                  <c:v>5194.4064139635548</c:v>
                </c:pt>
                <c:pt idx="21">
                  <c:v>5450.372827927109</c:v>
                </c:pt>
                <c:pt idx="22">
                  <c:v>5420.6892418906627</c:v>
                </c:pt>
                <c:pt idx="23">
                  <c:v>5777.2056558542172</c:v>
                </c:pt>
                <c:pt idx="24">
                  <c:v>5615.4320698177698</c:v>
                </c:pt>
                <c:pt idx="25">
                  <c:v>5644.1184837813234</c:v>
                </c:pt>
                <c:pt idx="26">
                  <c:v>5795.9648977448778</c:v>
                </c:pt>
                <c:pt idx="27">
                  <c:v>5646.4113117084307</c:v>
                </c:pt>
                <c:pt idx="28">
                  <c:v>5639.637725671987</c:v>
                </c:pt>
                <c:pt idx="29">
                  <c:v>5788.7041396355389</c:v>
                </c:pt>
                <c:pt idx="30">
                  <c:v>6043.6105535990937</c:v>
                </c:pt>
                <c:pt idx="31">
                  <c:v>6049.3369675626482</c:v>
                </c:pt>
                <c:pt idx="32">
                  <c:v>6111.243381526202</c:v>
                </c:pt>
                <c:pt idx="33">
                  <c:v>6136.9697954897565</c:v>
                </c:pt>
                <c:pt idx="34">
                  <c:v>5974.356209453309</c:v>
                </c:pt>
                <c:pt idx="35">
                  <c:v>6053.3226234168651</c:v>
                </c:pt>
                <c:pt idx="36">
                  <c:v>6108.8690373804175</c:v>
                </c:pt>
                <c:pt idx="37">
                  <c:v>6149.9954513439716</c:v>
                </c:pt>
                <c:pt idx="38">
                  <c:v>6258.4018653075254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8B-4E31-8F44-03D094DAA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430720"/>
        <c:axId val="1963611376"/>
        <c:extLst>
          <c:ext xmlns:c15="http://schemas.microsoft.com/office/drawing/2012/chart" uri="{02D57815-91ED-43cb-92C2-25804820EDAC}">
            <c15:filteredLineSeries>
              <c15:ser>
                <c:idx val="7"/>
                <c:order val="2"/>
                <c:tx>
                  <c:v>Усредненный тренд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Лист1!$B$94:$B$132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7135.0534967563271</c:v>
                      </c:pt>
                      <c:pt idx="1">
                        <c:v>7059.5902897745491</c:v>
                      </c:pt>
                      <c:pt idx="2">
                        <c:v>6984.1270827927729</c:v>
                      </c:pt>
                      <c:pt idx="3">
                        <c:v>6908.6638758109948</c:v>
                      </c:pt>
                      <c:pt idx="4">
                        <c:v>6833.2006688292186</c:v>
                      </c:pt>
                      <c:pt idx="5">
                        <c:v>6757.7374618474414</c:v>
                      </c:pt>
                      <c:pt idx="6">
                        <c:v>6682.2742548656643</c:v>
                      </c:pt>
                      <c:pt idx="7">
                        <c:v>6606.8110478838871</c:v>
                      </c:pt>
                      <c:pt idx="8">
                        <c:v>6531.3478409021109</c:v>
                      </c:pt>
                      <c:pt idx="9">
                        <c:v>6455.8846339203337</c:v>
                      </c:pt>
                      <c:pt idx="10">
                        <c:v>6380.4214269385566</c:v>
                      </c:pt>
                      <c:pt idx="11">
                        <c:v>6304.9582199567794</c:v>
                      </c:pt>
                      <c:pt idx="12">
                        <c:v>6229.4950129750032</c:v>
                      </c:pt>
                      <c:pt idx="13">
                        <c:v>6154.0318059932251</c:v>
                      </c:pt>
                      <c:pt idx="14">
                        <c:v>6078.5685990114489</c:v>
                      </c:pt>
                      <c:pt idx="15">
                        <c:v>6003.1053920296717</c:v>
                      </c:pt>
                      <c:pt idx="16">
                        <c:v>5927.6421850478946</c:v>
                      </c:pt>
                      <c:pt idx="17">
                        <c:v>5852.1789780661184</c:v>
                      </c:pt>
                      <c:pt idx="18">
                        <c:v>5776.7157710843403</c:v>
                      </c:pt>
                      <c:pt idx="19">
                        <c:v>5701.2525641025641</c:v>
                      </c:pt>
                      <c:pt idx="20">
                        <c:v>5625.7893571207869</c:v>
                      </c:pt>
                      <c:pt idx="21">
                        <c:v>5550.3261501390098</c:v>
                      </c:pt>
                      <c:pt idx="22">
                        <c:v>5474.8629431572326</c:v>
                      </c:pt>
                      <c:pt idx="23">
                        <c:v>5399.3997361754555</c:v>
                      </c:pt>
                      <c:pt idx="24">
                        <c:v>5323.9365291936792</c:v>
                      </c:pt>
                      <c:pt idx="25">
                        <c:v>5248.4733222119021</c:v>
                      </c:pt>
                      <c:pt idx="26">
                        <c:v>5173.0101152301249</c:v>
                      </c:pt>
                      <c:pt idx="27">
                        <c:v>5097.5469082483487</c:v>
                      </c:pt>
                      <c:pt idx="28">
                        <c:v>5022.0837012665706</c:v>
                      </c:pt>
                      <c:pt idx="29">
                        <c:v>4946.6204942847944</c:v>
                      </c:pt>
                      <c:pt idx="30">
                        <c:v>4871.1572873030173</c:v>
                      </c:pt>
                      <c:pt idx="31">
                        <c:v>4795.6940803212401</c:v>
                      </c:pt>
                      <c:pt idx="32">
                        <c:v>4720.230873339463</c:v>
                      </c:pt>
                      <c:pt idx="33">
                        <c:v>4644.7676663576858</c:v>
                      </c:pt>
                      <c:pt idx="34">
                        <c:v>4569.3044593759096</c:v>
                      </c:pt>
                      <c:pt idx="35">
                        <c:v>4493.8412523941315</c:v>
                      </c:pt>
                      <c:pt idx="36">
                        <c:v>4418.3780454123553</c:v>
                      </c:pt>
                      <c:pt idx="37">
                        <c:v>4342.9148384305781</c:v>
                      </c:pt>
                      <c:pt idx="38">
                        <c:v>4267.451631448801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78B-4E31-8F44-03D094DAAD6B}"/>
                  </c:ext>
                </c:extLst>
              </c15:ser>
            </c15:filteredLineSeries>
            <c15:filteredLineSeries>
              <c15:ser>
                <c:idx val="8"/>
                <c:order val="3"/>
                <c:tx>
                  <c:v>Прямая линеаризация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Лист1!$F$4:$F$42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9939</c:v>
                      </c:pt>
                      <c:pt idx="1">
                        <c:v>9611.1432069817783</c:v>
                      </c:pt>
                      <c:pt idx="2">
                        <c:v>9695.9264139635543</c:v>
                      </c:pt>
                      <c:pt idx="3">
                        <c:v>9023.7496209453329</c:v>
                      </c:pt>
                      <c:pt idx="4">
                        <c:v>8611.1328279271074</c:v>
                      </c:pt>
                      <c:pt idx="5">
                        <c:v>8112.5160349088865</c:v>
                      </c:pt>
                      <c:pt idx="6">
                        <c:v>8067.9792418906627</c:v>
                      </c:pt>
                      <c:pt idx="7">
                        <c:v>7888.0824488724402</c:v>
                      </c:pt>
                      <c:pt idx="8">
                        <c:v>7075.945655854217</c:v>
                      </c:pt>
                      <c:pt idx="9">
                        <c:v>7310.8488628359937</c:v>
                      </c:pt>
                      <c:pt idx="10">
                        <c:v>6975.2520698177705</c:v>
                      </c:pt>
                      <c:pt idx="11">
                        <c:v>6828.5952767995477</c:v>
                      </c:pt>
                      <c:pt idx="12">
                        <c:v>7238.5784837813235</c:v>
                      </c:pt>
                      <c:pt idx="13">
                        <c:v>7167.021690763102</c:v>
                      </c:pt>
                      <c:pt idx="14">
                        <c:v>6673.2848977448775</c:v>
                      </c:pt>
                      <c:pt idx="15">
                        <c:v>7093.7681047266551</c:v>
                      </c:pt>
                      <c:pt idx="16">
                        <c:v>6803.1013117084321</c:v>
                      </c:pt>
                      <c:pt idx="17">
                        <c:v>6706.4745186902092</c:v>
                      </c:pt>
                      <c:pt idx="18">
                        <c:v>6655.387725671987</c:v>
                      </c:pt>
                      <c:pt idx="19">
                        <c:v>7026.0409326537638</c:v>
                      </c:pt>
                      <c:pt idx="20">
                        <c:v>6552.7441396355407</c:v>
                      </c:pt>
                      <c:pt idx="21">
                        <c:v>6733.2473466173178</c:v>
                      </c:pt>
                      <c:pt idx="22">
                        <c:v>6628.1005535990944</c:v>
                      </c:pt>
                      <c:pt idx="23">
                        <c:v>6909.1537605808717</c:v>
                      </c:pt>
                      <c:pt idx="24">
                        <c:v>6671.9169675626481</c:v>
                      </c:pt>
                      <c:pt idx="25">
                        <c:v>6625.1401745444246</c:v>
                      </c:pt>
                      <c:pt idx="26">
                        <c:v>6701.5233815262018</c:v>
                      </c:pt>
                      <c:pt idx="27">
                        <c:v>6476.5065885079784</c:v>
                      </c:pt>
                      <c:pt idx="28">
                        <c:v>6394.2697954897567</c:v>
                      </c:pt>
                      <c:pt idx="29">
                        <c:v>6467.8730024715323</c:v>
                      </c:pt>
                      <c:pt idx="30">
                        <c:v>6647.31620945331</c:v>
                      </c:pt>
                      <c:pt idx="31">
                        <c:v>6577.5794164350873</c:v>
                      </c:pt>
                      <c:pt idx="32">
                        <c:v>6564.022623416864</c:v>
                      </c:pt>
                      <c:pt idx="33">
                        <c:v>6514.2858303986413</c:v>
                      </c:pt>
                      <c:pt idx="34">
                        <c:v>6276.2090373804176</c:v>
                      </c:pt>
                      <c:pt idx="35">
                        <c:v>6279.7122443621956</c:v>
                      </c:pt>
                      <c:pt idx="36">
                        <c:v>6259.7954513439718</c:v>
                      </c:pt>
                      <c:pt idx="37">
                        <c:v>6225.4586583257487</c:v>
                      </c:pt>
                      <c:pt idx="38">
                        <c:v>6258.4018653075254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78B-4E31-8F44-03D094DAAD6B}"/>
                  </c:ext>
                </c:extLst>
              </c15:ser>
            </c15:filteredLineSeries>
          </c:ext>
        </c:extLst>
      </c:lineChart>
      <c:catAx>
        <c:axId val="170243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3611376"/>
        <c:crosses val="autoZero"/>
        <c:auto val="1"/>
        <c:lblAlgn val="ctr"/>
        <c:lblOffset val="100"/>
        <c:noMultiLvlLbl val="0"/>
      </c:catAx>
      <c:valAx>
        <c:axId val="19636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24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Упорядоченные</a:t>
            </a:r>
            <a:r>
              <a:rPr lang="ru-RU" baseline="0"/>
              <a:t> производные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Первая производная упорядоченного линеаризованного сигнала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Лист1!$N$46:$N$84</c:f>
              <c:numCache>
                <c:formatCode>General</c:formatCode>
                <c:ptCount val="39"/>
                <c:pt idx="0">
                  <c:v>4064.3857287925821</c:v>
                </c:pt>
                <c:pt idx="1">
                  <c:v>3165.574271207417</c:v>
                </c:pt>
                <c:pt idx="2">
                  <c:v>2698.4357287925823</c:v>
                </c:pt>
                <c:pt idx="3">
                  <c:v>2165.1392712074194</c:v>
                </c:pt>
                <c:pt idx="4">
                  <c:v>774.49072879258165</c:v>
                </c:pt>
                <c:pt idx="5">
                  <c:v>727.27927120741879</c:v>
                </c:pt>
                <c:pt idx="6">
                  <c:v>580.66572879258274</c:v>
                </c:pt>
                <c:pt idx="7">
                  <c:v>520.04427120741548</c:v>
                </c:pt>
                <c:pt idx="8">
                  <c:v>446.58927120741737</c:v>
                </c:pt>
                <c:pt idx="9">
                  <c:v>433.11572879258074</c:v>
                </c:pt>
                <c:pt idx="10">
                  <c:v>423.55072879258296</c:v>
                </c:pt>
                <c:pt idx="11">
                  <c:v>400.99072879258256</c:v>
                </c:pt>
                <c:pt idx="12">
                  <c:v>382.69572879258158</c:v>
                </c:pt>
                <c:pt idx="13">
                  <c:v>369.13072879258198</c:v>
                </c:pt>
                <c:pt idx="14">
                  <c:v>356.22072879258212</c:v>
                </c:pt>
                <c:pt idx="15">
                  <c:v>313.93072879258216</c:v>
                </c:pt>
                <c:pt idx="16">
                  <c:v>304.4192712074173</c:v>
                </c:pt>
                <c:pt idx="17">
                  <c:v>283.89427120741766</c:v>
                </c:pt>
                <c:pt idx="18">
                  <c:v>279.31927120741784</c:v>
                </c:pt>
                <c:pt idx="19">
                  <c:v>275.04572879258285</c:v>
                </c:pt>
                <c:pt idx="20">
                  <c:v>209.17927120741751</c:v>
                </c:pt>
                <c:pt idx="21">
                  <c:v>200.60072879258314</c:v>
                </c:pt>
                <c:pt idx="22">
                  <c:v>198.8542712074177</c:v>
                </c:pt>
                <c:pt idx="23">
                  <c:v>190.01927120741766</c:v>
                </c:pt>
                <c:pt idx="24">
                  <c:v>168.37572879258278</c:v>
                </c:pt>
                <c:pt idx="25">
                  <c:v>154.85572879258143</c:v>
                </c:pt>
                <c:pt idx="26">
                  <c:v>140.39072879258219</c:v>
                </c:pt>
                <c:pt idx="27">
                  <c:v>118.17572879258296</c:v>
                </c:pt>
                <c:pt idx="28">
                  <c:v>114.94927120741977</c:v>
                </c:pt>
                <c:pt idx="29">
                  <c:v>114.70427120741897</c:v>
                </c:pt>
                <c:pt idx="30">
                  <c:v>104.05072879258387</c:v>
                </c:pt>
                <c:pt idx="31">
                  <c:v>100.63927120740755</c:v>
                </c:pt>
                <c:pt idx="32">
                  <c:v>98.439271207416823</c:v>
                </c:pt>
                <c:pt idx="33">
                  <c:v>77.480728792581431</c:v>
                </c:pt>
                <c:pt idx="34">
                  <c:v>33.725728792582231</c:v>
                </c:pt>
                <c:pt idx="35">
                  <c:v>28.714271207418278</c:v>
                </c:pt>
                <c:pt idx="36">
                  <c:v>25.664271207417187</c:v>
                </c:pt>
                <c:pt idx="37">
                  <c:v>11.375728792581867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0-4AD0-820E-FC81707FA95C}"/>
            </c:ext>
          </c:extLst>
        </c:ser>
        <c:ser>
          <c:idx val="0"/>
          <c:order val="1"/>
          <c:tx>
            <c:v>Вторая производная упорядоченного линеаризованного сигнала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Лист1!$P$46:$P$82</c:f>
              <c:numCache>
                <c:formatCode>General</c:formatCode>
                <c:ptCount val="37"/>
                <c:pt idx="0">
                  <c:v>898.81145758516504</c:v>
                </c:pt>
                <c:pt idx="1">
                  <c:v>467.13854241483477</c:v>
                </c:pt>
                <c:pt idx="2">
                  <c:v>533.2964575851629</c:v>
                </c:pt>
                <c:pt idx="3">
                  <c:v>1390.6485424148377</c:v>
                </c:pt>
                <c:pt idx="4">
                  <c:v>47.211457585162862</c:v>
                </c:pt>
                <c:pt idx="5">
                  <c:v>146.61354241483605</c:v>
                </c:pt>
                <c:pt idx="6">
                  <c:v>60.621457585167263</c:v>
                </c:pt>
                <c:pt idx="7">
                  <c:v>73.454999999998108</c:v>
                </c:pt>
                <c:pt idx="8">
                  <c:v>13.473542414836629</c:v>
                </c:pt>
                <c:pt idx="9">
                  <c:v>9.5649999999977808</c:v>
                </c:pt>
                <c:pt idx="10">
                  <c:v>22.5600000000004</c:v>
                </c:pt>
                <c:pt idx="11">
                  <c:v>18.295000000000982</c:v>
                </c:pt>
                <c:pt idx="12">
                  <c:v>13.5649999999996</c:v>
                </c:pt>
                <c:pt idx="13">
                  <c:v>12.909999999999854</c:v>
                </c:pt>
                <c:pt idx="14">
                  <c:v>42.289999999999964</c:v>
                </c:pt>
                <c:pt idx="15">
                  <c:v>9.5114575851648624</c:v>
                </c:pt>
                <c:pt idx="16">
                  <c:v>20.524999999999636</c:v>
                </c:pt>
                <c:pt idx="17">
                  <c:v>4.5749999999998181</c:v>
                </c:pt>
                <c:pt idx="18">
                  <c:v>4.2735424148349921</c:v>
                </c:pt>
                <c:pt idx="19">
                  <c:v>65.866457585165335</c:v>
                </c:pt>
                <c:pt idx="20">
                  <c:v>8.5785424148343736</c:v>
                </c:pt>
                <c:pt idx="21">
                  <c:v>1.7464575851654445</c:v>
                </c:pt>
                <c:pt idx="22">
                  <c:v>8.8350000000000364</c:v>
                </c:pt>
                <c:pt idx="23">
                  <c:v>21.643542414834883</c:v>
                </c:pt>
                <c:pt idx="24">
                  <c:v>13.520000000001346</c:v>
                </c:pt>
                <c:pt idx="25">
                  <c:v>14.464999999999236</c:v>
                </c:pt>
                <c:pt idx="26">
                  <c:v>22.214999999999236</c:v>
                </c:pt>
                <c:pt idx="27">
                  <c:v>3.2264575851631889</c:v>
                </c:pt>
                <c:pt idx="28">
                  <c:v>0.24500000000080036</c:v>
                </c:pt>
                <c:pt idx="29">
                  <c:v>10.653542414835101</c:v>
                </c:pt>
                <c:pt idx="30">
                  <c:v>3.411457585176322</c:v>
                </c:pt>
                <c:pt idx="31">
                  <c:v>2.1999999999907232</c:v>
                </c:pt>
                <c:pt idx="32">
                  <c:v>20.958542414835392</c:v>
                </c:pt>
                <c:pt idx="33">
                  <c:v>43.7549999999992</c:v>
                </c:pt>
                <c:pt idx="34">
                  <c:v>5.0114575851639529</c:v>
                </c:pt>
                <c:pt idx="35">
                  <c:v>3.0500000000010914</c:v>
                </c:pt>
                <c:pt idx="36">
                  <c:v>14.28854241483532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A-472E-9F48-91AACAA1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330176"/>
        <c:axId val="1963614352"/>
      </c:lineChart>
      <c:catAx>
        <c:axId val="170333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3614352"/>
        <c:crosses val="autoZero"/>
        <c:auto val="1"/>
        <c:lblAlgn val="ctr"/>
        <c:lblOffset val="100"/>
        <c:noMultiLvlLbl val="0"/>
      </c:catAx>
      <c:valAx>
        <c:axId val="19636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33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Двоичное</a:t>
            </a:r>
            <a:r>
              <a:rPr lang="ru-RU" baseline="0"/>
              <a:t> представление сигнала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Лист1!$D$4:$D$42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4-42F8-B661-5962C0280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515120"/>
        <c:axId val="1920785584"/>
      </c:lineChart>
      <c:catAx>
        <c:axId val="169451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785584"/>
        <c:crosses val="autoZero"/>
        <c:auto val="1"/>
        <c:lblAlgn val="ctr"/>
        <c:lblOffset val="100"/>
        <c:noMultiLvlLbl val="0"/>
      </c:catAx>
      <c:valAx>
        <c:axId val="19207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51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Линеаризованная производная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Лист1!$L$46:$L$84</c:f>
              <c:numCache>
                <c:formatCode>General</c:formatCode>
                <c:ptCount val="39"/>
                <c:pt idx="0">
                  <c:v>252.39358603644359</c:v>
                </c:pt>
                <c:pt idx="1">
                  <c:v>160.24641396355219</c:v>
                </c:pt>
                <c:pt idx="2">
                  <c:v>596.7135860364433</c:v>
                </c:pt>
                <c:pt idx="3">
                  <c:v>337.15358603644927</c:v>
                </c:pt>
                <c:pt idx="4">
                  <c:v>423.15358603644381</c:v>
                </c:pt>
                <c:pt idx="5">
                  <c:v>30.926413963553387</c:v>
                </c:pt>
                <c:pt idx="6">
                  <c:v>104.43358603644538</c:v>
                </c:pt>
                <c:pt idx="7">
                  <c:v>736.67358603644698</c:v>
                </c:pt>
                <c:pt idx="8">
                  <c:v>310.3664139635539</c:v>
                </c:pt>
                <c:pt idx="9">
                  <c:v>260.1335860364461</c:v>
                </c:pt>
                <c:pt idx="10">
                  <c:v>71.193586036445595</c:v>
                </c:pt>
                <c:pt idx="11">
                  <c:v>485.446413963552</c:v>
                </c:pt>
                <c:pt idx="12">
                  <c:v>3.906413963556588</c:v>
                </c:pt>
                <c:pt idx="13">
                  <c:v>418.27358603644825</c:v>
                </c:pt>
                <c:pt idx="14">
                  <c:v>495.94641396355473</c:v>
                </c:pt>
                <c:pt idx="15">
                  <c:v>215.20358603644581</c:v>
                </c:pt>
                <c:pt idx="16">
                  <c:v>21.163586036446759</c:v>
                </c:pt>
                <c:pt idx="17">
                  <c:v>24.376413963555933</c:v>
                </c:pt>
                <c:pt idx="18">
                  <c:v>446.11641396355299</c:v>
                </c:pt>
                <c:pt idx="19">
                  <c:v>397.83358603644592</c:v>
                </c:pt>
                <c:pt idx="20">
                  <c:v>255.96641396355426</c:v>
                </c:pt>
                <c:pt idx="21">
                  <c:v>29.683586036446286</c:v>
                </c:pt>
                <c:pt idx="22">
                  <c:v>356.51641396355444</c:v>
                </c:pt>
                <c:pt idx="23">
                  <c:v>161.77358603644734</c:v>
                </c:pt>
                <c:pt idx="24">
                  <c:v>28.686413963553605</c:v>
                </c:pt>
                <c:pt idx="25">
                  <c:v>151.84641396355437</c:v>
                </c:pt>
                <c:pt idx="26">
                  <c:v>149.55358603644709</c:v>
                </c:pt>
                <c:pt idx="27">
                  <c:v>6.7735860364437031</c:v>
                </c:pt>
                <c:pt idx="28">
                  <c:v>149.06641396355189</c:v>
                </c:pt>
                <c:pt idx="29">
                  <c:v>254.90641396355477</c:v>
                </c:pt>
                <c:pt idx="30">
                  <c:v>5.726413963554478</c:v>
                </c:pt>
                <c:pt idx="31">
                  <c:v>61.90641396355386</c:v>
                </c:pt>
                <c:pt idx="32">
                  <c:v>25.726413963554478</c:v>
                </c:pt>
                <c:pt idx="33">
                  <c:v>162.61358603644749</c:v>
                </c:pt>
                <c:pt idx="34">
                  <c:v>78.966413963556079</c:v>
                </c:pt>
                <c:pt idx="35">
                  <c:v>55.546413963552368</c:v>
                </c:pt>
                <c:pt idx="36">
                  <c:v>41.126413963554114</c:v>
                </c:pt>
                <c:pt idx="37">
                  <c:v>108.40641396355386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2-421D-9285-70CCCF9E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015904"/>
        <c:axId val="1963604432"/>
      </c:lineChart>
      <c:catAx>
        <c:axId val="161701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3604432"/>
        <c:crosses val="autoZero"/>
        <c:auto val="1"/>
        <c:lblAlgn val="ctr"/>
        <c:lblOffset val="100"/>
        <c:noMultiLvlLbl val="0"/>
      </c:catAx>
      <c:valAx>
        <c:axId val="19636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70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Приведенная производная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Лист1!$K$46:$K$83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E-4A3E-871E-33F71527A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657231"/>
        <c:axId val="1704175647"/>
      </c:lineChart>
      <c:catAx>
        <c:axId val="184765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4175647"/>
        <c:crosses val="autoZero"/>
        <c:auto val="1"/>
        <c:lblAlgn val="ctr"/>
        <c:lblOffset val="100"/>
        <c:noMultiLvlLbl val="0"/>
      </c:catAx>
      <c:valAx>
        <c:axId val="170417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765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Квадрат второй производной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Лист1!$Q$46:$Q$82</c:f>
              <c:numCache>
                <c:formatCode>General</c:formatCode>
                <c:ptCount val="37"/>
                <c:pt idx="0">
                  <c:v>807862.03628636897</c:v>
                </c:pt>
                <c:pt idx="1">
                  <c:v>218218.41780945638</c:v>
                </c:pt>
                <c:pt idx="2">
                  <c:v>284405.11167288345</c:v>
                </c:pt>
                <c:pt idx="3">
                  <c:v>1933903.3685205127</c:v>
                </c:pt>
                <c:pt idx="4">
                  <c:v>2228.9217273156319</c:v>
                </c:pt>
                <c:pt idx="5">
                  <c:v>21495.530819426927</c:v>
                </c:pt>
                <c:pt idx="6">
                  <c:v>3674.9611197502336</c:v>
                </c:pt>
                <c:pt idx="7">
                  <c:v>5395.6370249997217</c:v>
                </c:pt>
                <c:pt idx="8">
                  <c:v>181.53634520440167</c:v>
                </c:pt>
                <c:pt idx="9">
                  <c:v>91.489224999957543</c:v>
                </c:pt>
                <c:pt idx="10">
                  <c:v>508.95360000001807</c:v>
                </c:pt>
                <c:pt idx="11">
                  <c:v>334.70702500003591</c:v>
                </c:pt>
                <c:pt idx="12">
                  <c:v>184.00922499998913</c:v>
                </c:pt>
                <c:pt idx="13">
                  <c:v>166.66809999999623</c:v>
                </c:pt>
                <c:pt idx="14">
                  <c:v>1788.444099999997</c:v>
                </c:pt>
                <c:pt idx="15">
                  <c:v>90.467825394390189</c:v>
                </c:pt>
                <c:pt idx="16">
                  <c:v>421.27562499998504</c:v>
                </c:pt>
                <c:pt idx="17">
                  <c:v>20.930624999998336</c:v>
                </c:pt>
                <c:pt idx="18">
                  <c:v>18.263164771393697</c:v>
                </c:pt>
                <c:pt idx="19">
                  <c:v>4338.3902348183838</c:v>
                </c:pt>
                <c:pt idx="20">
                  <c:v>73.591389963112363</c:v>
                </c:pt>
                <c:pt idx="21">
                  <c:v>3.0501140967819156</c:v>
                </c:pt>
                <c:pt idx="22">
                  <c:v>78.057225000000642</c:v>
                </c:pt>
                <c:pt idx="23">
                  <c:v>468.4429282627566</c:v>
                </c:pt>
                <c:pt idx="24">
                  <c:v>182.79040000003639</c:v>
                </c:pt>
                <c:pt idx="25">
                  <c:v>209.23622499997791</c:v>
                </c:pt>
                <c:pt idx="26">
                  <c:v>493.50622499996604</c:v>
                </c:pt>
                <c:pt idx="27">
                  <c:v>10.410028548857076</c:v>
                </c:pt>
                <c:pt idx="28">
                  <c:v>6.0025000000392174E-2</c:v>
                </c:pt>
                <c:pt idx="29">
                  <c:v>113.49796598469052</c:v>
                </c:pt>
                <c:pt idx="30">
                  <c:v>11.638042855457062</c:v>
                </c:pt>
                <c:pt idx="31">
                  <c:v>4.8399999999591818</c:v>
                </c:pt>
                <c:pt idx="32">
                  <c:v>439.26050015445418</c:v>
                </c:pt>
                <c:pt idx="33">
                  <c:v>1914.50002499993</c:v>
                </c:pt>
                <c:pt idx="34">
                  <c:v>25.114707127897319</c:v>
                </c:pt>
                <c:pt idx="35">
                  <c:v>9.302500000006658</c:v>
                </c:pt>
                <c:pt idx="36">
                  <c:v>204.16244434054795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E-49F1-8330-A92803CAC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44703"/>
        <c:axId val="1879651007"/>
      </c:lineChart>
      <c:catAx>
        <c:axId val="187254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651007"/>
        <c:crosses val="autoZero"/>
        <c:auto val="1"/>
        <c:lblAlgn val="ctr"/>
        <c:lblOffset val="100"/>
        <c:noMultiLvlLbl val="0"/>
      </c:catAx>
      <c:valAx>
        <c:axId val="187965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54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340178</xdr:colOff>
      <xdr:row>0</xdr:row>
      <xdr:rowOff>68036</xdr:rowOff>
    </xdr:from>
    <xdr:to>
      <xdr:col>21</xdr:col>
      <xdr:colOff>585107</xdr:colOff>
      <xdr:row>21</xdr:row>
      <xdr:rowOff>122465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743AB7B-8366-CA2B-B15C-111002267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108855</xdr:colOff>
      <xdr:row>0</xdr:row>
      <xdr:rowOff>77559</xdr:rowOff>
    </xdr:from>
    <xdr:to>
      <xdr:col>32</xdr:col>
      <xdr:colOff>340178</xdr:colOff>
      <xdr:row>21</xdr:row>
      <xdr:rowOff>108857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C3A24E2-696F-E2DB-AB1D-8A071048B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297996</xdr:colOff>
      <xdr:row>21</xdr:row>
      <xdr:rowOff>181655</xdr:rowOff>
    </xdr:from>
    <xdr:to>
      <xdr:col>19</xdr:col>
      <xdr:colOff>476250</xdr:colOff>
      <xdr:row>39</xdr:row>
      <xdr:rowOff>176893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7B04B00-D532-F98C-A5A3-BA53F2B9A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213712</xdr:colOff>
      <xdr:row>21</xdr:row>
      <xdr:rowOff>167607</xdr:rowOff>
    </xdr:from>
    <xdr:to>
      <xdr:col>30</xdr:col>
      <xdr:colOff>149679</xdr:colOff>
      <xdr:row>40</xdr:row>
      <xdr:rowOff>149678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1CCF740-AAEC-C4D9-1224-C81E52A5E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69273</xdr:colOff>
      <xdr:row>65</xdr:row>
      <xdr:rowOff>188892</xdr:rowOff>
    </xdr:from>
    <xdr:to>
      <xdr:col>35</xdr:col>
      <xdr:colOff>96488</xdr:colOff>
      <xdr:row>87</xdr:row>
      <xdr:rowOff>56903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1F1C0A-7D2C-C666-1FD7-ADDCE2210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593765</xdr:colOff>
      <xdr:row>43</xdr:row>
      <xdr:rowOff>188891</xdr:rowOff>
    </xdr:from>
    <xdr:to>
      <xdr:col>35</xdr:col>
      <xdr:colOff>185552</xdr:colOff>
      <xdr:row>65</xdr:row>
      <xdr:rowOff>97724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28C9336-221F-B84D-1AB2-C882FD2D9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132"/>
  <sheetViews>
    <sheetView tabSelected="1" zoomScale="70" zoomScaleNormal="70" workbookViewId="0">
      <selection activeCell="E4" sqref="E4:E42"/>
    </sheetView>
  </sheetViews>
  <sheetFormatPr defaultRowHeight="15" x14ac:dyDescent="0.25"/>
  <cols>
    <col min="1" max="5" width="9.140625" style="1"/>
    <col min="6" max="6" width="15.28515625" style="1" customWidth="1"/>
    <col min="7" max="7" width="18.5703125" style="1" customWidth="1"/>
    <col min="8" max="9" width="9.140625" style="1"/>
    <col min="10" max="10" width="48.28515625" style="1" customWidth="1"/>
    <col min="11" max="11" width="9.140625" style="1"/>
    <col min="12" max="12" width="16.85546875" style="1" customWidth="1"/>
    <col min="13" max="13" width="9.140625" style="1"/>
    <col min="14" max="14" width="18.28515625" style="1" customWidth="1"/>
    <col min="15" max="15" width="9.140625" style="1"/>
    <col min="16" max="16" width="12.85546875" style="1" customWidth="1"/>
    <col min="17" max="17" width="11.42578125" style="1" customWidth="1"/>
    <col min="18" max="18" width="16.140625" style="1" customWidth="1"/>
    <col min="19" max="22" width="9.140625" style="1"/>
    <col min="23" max="23" width="12.5703125" style="1" customWidth="1"/>
    <col min="24" max="16384" width="9.140625" style="1"/>
  </cols>
  <sheetData>
    <row r="2" spans="1:10" ht="15.75" thickBot="1" x14ac:dyDescent="0.3"/>
    <row r="3" spans="1:10" ht="15.75" thickBot="1" x14ac:dyDescent="0.3">
      <c r="D3" s="14" t="s">
        <v>7</v>
      </c>
      <c r="E3" s="15"/>
      <c r="F3" s="11" t="s">
        <v>21</v>
      </c>
      <c r="G3" s="11" t="s">
        <v>22</v>
      </c>
    </row>
    <row r="4" spans="1:10" x14ac:dyDescent="0.25">
      <c r="A4" s="6">
        <f ca="1">RANDBETWEEN(9500,10500)*B4</f>
        <v>10122</v>
      </c>
      <c r="B4" s="1">
        <v>1</v>
      </c>
      <c r="C4" s="1">
        <v>1</v>
      </c>
      <c r="D4" s="5">
        <v>1</v>
      </c>
      <c r="E4" s="8">
        <v>9939</v>
      </c>
      <c r="F4" s="1">
        <f>E94-((B94-$B$94)/1)</f>
        <v>9939</v>
      </c>
      <c r="G4" s="1">
        <f>F4+(($B$132-B94)/1)</f>
        <v>7071.3981346924738</v>
      </c>
      <c r="J4" s="13" t="s">
        <v>18</v>
      </c>
    </row>
    <row r="5" spans="1:10" x14ac:dyDescent="0.25">
      <c r="A5" s="6">
        <f t="shared" ref="A5:A42" ca="1" si="0">RANDBETWEEN(9500,10500)*B5</f>
        <v>9693.119999999999</v>
      </c>
      <c r="B5" s="1">
        <v>0.96</v>
      </c>
      <c r="C5" s="1">
        <v>2</v>
      </c>
      <c r="D5" s="2">
        <v>1</v>
      </c>
      <c r="E5" s="8">
        <v>9535.68</v>
      </c>
      <c r="F5" s="1">
        <f t="shared" ref="F5:F42" si="1">E95-((B95-$B$94)/1)</f>
        <v>9611.1432069817783</v>
      </c>
      <c r="G5" s="1">
        <f t="shared" ref="G5:G42" si="2">F5+(($B$132-B95)/1)</f>
        <v>6819.0045486560302</v>
      </c>
      <c r="J5" s="13"/>
    </row>
    <row r="6" spans="1:10" x14ac:dyDescent="0.25">
      <c r="A6" s="6">
        <f t="shared" ca="1" si="0"/>
        <v>8916.6400000000012</v>
      </c>
      <c r="B6" s="1">
        <v>0.92</v>
      </c>
      <c r="C6" s="1">
        <v>3</v>
      </c>
      <c r="D6" s="2">
        <v>0</v>
      </c>
      <c r="E6" s="8">
        <v>9545</v>
      </c>
      <c r="F6" s="1">
        <f t="shared" si="1"/>
        <v>9695.9264139635543</v>
      </c>
      <c r="G6" s="1">
        <f t="shared" si="2"/>
        <v>6979.2509626195824</v>
      </c>
      <c r="J6" s="13"/>
    </row>
    <row r="7" spans="1:10" x14ac:dyDescent="0.25">
      <c r="A7" s="6">
        <f t="shared" ca="1" si="0"/>
        <v>8800.8799999999992</v>
      </c>
      <c r="B7" s="1">
        <v>0.88</v>
      </c>
      <c r="C7" s="1">
        <v>4</v>
      </c>
      <c r="D7" s="2">
        <v>0</v>
      </c>
      <c r="E7" s="8">
        <v>8797.36</v>
      </c>
      <c r="F7" s="1">
        <f t="shared" si="1"/>
        <v>9023.7496209453329</v>
      </c>
      <c r="G7" s="1">
        <f t="shared" si="2"/>
        <v>6382.5373765831391</v>
      </c>
      <c r="J7" s="13"/>
    </row>
    <row r="8" spans="1:10" x14ac:dyDescent="0.25">
      <c r="A8" s="6">
        <f t="shared" ca="1" si="0"/>
        <v>8382.36</v>
      </c>
      <c r="B8" s="1">
        <v>0.84</v>
      </c>
      <c r="C8" s="1">
        <v>5</v>
      </c>
      <c r="D8" s="2">
        <v>1</v>
      </c>
      <c r="E8" s="8">
        <v>8309.2799999999988</v>
      </c>
      <c r="F8" s="1">
        <f t="shared" si="1"/>
        <v>8611.1328279271074</v>
      </c>
      <c r="G8" s="1">
        <f t="shared" si="2"/>
        <v>6045.3837905466899</v>
      </c>
      <c r="J8" s="13"/>
    </row>
    <row r="9" spans="1:10" x14ac:dyDescent="0.25">
      <c r="A9" s="6">
        <f t="shared" ca="1" si="0"/>
        <v>7957.6</v>
      </c>
      <c r="B9" s="1">
        <v>0.8</v>
      </c>
      <c r="C9" s="1">
        <v>6</v>
      </c>
      <c r="D9" s="2">
        <v>0</v>
      </c>
      <c r="E9" s="8">
        <v>7735.2000000000007</v>
      </c>
      <c r="F9" s="1">
        <f t="shared" si="1"/>
        <v>8112.5160349088865</v>
      </c>
      <c r="G9" s="1">
        <f t="shared" si="2"/>
        <v>5622.230204510246</v>
      </c>
      <c r="J9" s="13"/>
    </row>
    <row r="10" spans="1:10" x14ac:dyDescent="0.25">
      <c r="A10" s="6">
        <f t="shared" ca="1" si="0"/>
        <v>7360.6</v>
      </c>
      <c r="B10" s="1">
        <v>0.76</v>
      </c>
      <c r="C10" s="1">
        <v>7</v>
      </c>
      <c r="D10" s="2">
        <v>1</v>
      </c>
      <c r="E10" s="8">
        <v>7615.2</v>
      </c>
      <c r="F10" s="1">
        <f t="shared" si="1"/>
        <v>8067.9792418906627</v>
      </c>
      <c r="G10" s="1">
        <f t="shared" si="2"/>
        <v>5653.1566184737994</v>
      </c>
      <c r="J10" s="13"/>
    </row>
    <row r="11" spans="1:10" x14ac:dyDescent="0.25">
      <c r="A11" s="6">
        <f t="shared" ca="1" si="0"/>
        <v>7413.12</v>
      </c>
      <c r="B11" s="1">
        <v>0.72</v>
      </c>
      <c r="C11" s="1">
        <v>8</v>
      </c>
      <c r="D11" s="2">
        <v>1</v>
      </c>
      <c r="E11" s="8">
        <v>7359.84</v>
      </c>
      <c r="F11" s="1">
        <f t="shared" si="1"/>
        <v>7888.0824488724402</v>
      </c>
      <c r="G11" s="1">
        <f t="shared" si="2"/>
        <v>5548.723032437354</v>
      </c>
      <c r="J11" s="13"/>
    </row>
    <row r="12" spans="1:10" x14ac:dyDescent="0.25">
      <c r="A12" s="6">
        <f t="shared" ca="1" si="0"/>
        <v>6745.6</v>
      </c>
      <c r="B12" s="1">
        <v>0.68</v>
      </c>
      <c r="C12" s="1">
        <v>9</v>
      </c>
      <c r="D12" s="2">
        <v>0</v>
      </c>
      <c r="E12" s="8">
        <v>6472.2400000000007</v>
      </c>
      <c r="F12" s="1">
        <f t="shared" si="1"/>
        <v>7075.945655854217</v>
      </c>
      <c r="G12" s="1">
        <f t="shared" si="2"/>
        <v>4812.0494464009071</v>
      </c>
      <c r="J12" s="13"/>
    </row>
    <row r="13" spans="1:10" x14ac:dyDescent="0.25">
      <c r="A13" s="6">
        <f t="shared" ca="1" si="0"/>
        <v>6276.4800000000005</v>
      </c>
      <c r="B13" s="1">
        <v>0.64</v>
      </c>
      <c r="C13" s="1">
        <v>10</v>
      </c>
      <c r="D13" s="2">
        <v>1</v>
      </c>
      <c r="E13" s="8">
        <v>6631.68</v>
      </c>
      <c r="F13" s="1">
        <f t="shared" si="1"/>
        <v>7310.8488628359937</v>
      </c>
      <c r="G13" s="1">
        <f t="shared" si="2"/>
        <v>5122.415860364461</v>
      </c>
      <c r="J13" s="13"/>
    </row>
    <row r="14" spans="1:10" x14ac:dyDescent="0.25">
      <c r="A14" s="6">
        <f t="shared" ca="1" si="0"/>
        <v>6034.77</v>
      </c>
      <c r="B14" s="1">
        <v>0.63</v>
      </c>
      <c r="C14" s="1">
        <v>11</v>
      </c>
      <c r="D14" s="2">
        <v>0</v>
      </c>
      <c r="E14" s="8">
        <v>6220.62</v>
      </c>
      <c r="F14" s="1">
        <f t="shared" si="1"/>
        <v>6975.2520698177705</v>
      </c>
      <c r="G14" s="1">
        <f t="shared" si="2"/>
        <v>4862.2822743280149</v>
      </c>
      <c r="J14" s="13"/>
    </row>
    <row r="15" spans="1:10" x14ac:dyDescent="0.25">
      <c r="A15" s="6">
        <f t="shared" ca="1" si="0"/>
        <v>6077.24</v>
      </c>
      <c r="B15" s="1">
        <v>0.62</v>
      </c>
      <c r="C15" s="1">
        <v>12</v>
      </c>
      <c r="D15" s="2">
        <v>1</v>
      </c>
      <c r="E15" s="8">
        <v>5998.5</v>
      </c>
      <c r="F15" s="1">
        <f t="shared" si="1"/>
        <v>6828.5952767995477</v>
      </c>
      <c r="G15" s="1">
        <f t="shared" si="2"/>
        <v>4791.0886882915693</v>
      </c>
      <c r="J15" s="13"/>
    </row>
    <row r="16" spans="1:10" x14ac:dyDescent="0.25">
      <c r="A16" s="6">
        <f t="shared" ca="1" si="0"/>
        <v>5820.62</v>
      </c>
      <c r="B16" s="1">
        <v>0.61</v>
      </c>
      <c r="C16" s="1">
        <v>13</v>
      </c>
      <c r="D16" s="2">
        <v>0</v>
      </c>
      <c r="E16" s="8">
        <v>6333.0199999999995</v>
      </c>
      <c r="F16" s="1">
        <f t="shared" si="1"/>
        <v>7238.5784837813235</v>
      </c>
      <c r="G16" s="1">
        <f t="shared" si="2"/>
        <v>5276.5351022551213</v>
      </c>
      <c r="J16" s="13"/>
    </row>
    <row r="17" spans="1:10" x14ac:dyDescent="0.25">
      <c r="A17" s="6">
        <f t="shared" ca="1" si="0"/>
        <v>6135</v>
      </c>
      <c r="B17" s="1">
        <v>0.6</v>
      </c>
      <c r="C17" s="1">
        <v>14</v>
      </c>
      <c r="D17" s="2">
        <v>1</v>
      </c>
      <c r="E17" s="8">
        <v>6186</v>
      </c>
      <c r="F17" s="1">
        <f t="shared" si="1"/>
        <v>7167.021690763102</v>
      </c>
      <c r="G17" s="1">
        <f t="shared" si="2"/>
        <v>5280.4415162186779</v>
      </c>
      <c r="J17" s="13"/>
    </row>
    <row r="18" spans="1:10" x14ac:dyDescent="0.25">
      <c r="A18" s="6">
        <f t="shared" ca="1" si="0"/>
        <v>5805.0099999999993</v>
      </c>
      <c r="B18" s="1">
        <v>0.59</v>
      </c>
      <c r="C18" s="1">
        <v>15</v>
      </c>
      <c r="D18" s="2">
        <v>0</v>
      </c>
      <c r="E18" s="8">
        <v>5616.7999999999993</v>
      </c>
      <c r="F18" s="1">
        <f t="shared" si="1"/>
        <v>6673.2848977448775</v>
      </c>
      <c r="G18" s="1">
        <f t="shared" si="2"/>
        <v>4862.1679301822296</v>
      </c>
      <c r="J18" s="13"/>
    </row>
    <row r="19" spans="1:10" x14ac:dyDescent="0.25">
      <c r="A19" s="6">
        <f t="shared" ca="1" si="0"/>
        <v>5744.9</v>
      </c>
      <c r="B19" s="1">
        <v>0.57999999999999996</v>
      </c>
      <c r="C19" s="1">
        <v>16</v>
      </c>
      <c r="D19" s="2">
        <v>1</v>
      </c>
      <c r="E19" s="8">
        <v>5961.82</v>
      </c>
      <c r="F19" s="1">
        <f t="shared" si="1"/>
        <v>7093.7681047266551</v>
      </c>
      <c r="G19" s="1">
        <f t="shared" si="2"/>
        <v>5358.1143441457843</v>
      </c>
      <c r="J19" s="13"/>
    </row>
    <row r="20" spans="1:10" x14ac:dyDescent="0.25">
      <c r="A20" s="6">
        <f t="shared" ca="1" si="0"/>
        <v>5422.98</v>
      </c>
      <c r="B20" s="1">
        <v>0.56999999999999995</v>
      </c>
      <c r="C20" s="1">
        <v>17</v>
      </c>
      <c r="D20" s="2">
        <v>1</v>
      </c>
      <c r="E20" s="8">
        <v>5595.69</v>
      </c>
      <c r="F20" s="1">
        <f t="shared" si="1"/>
        <v>6803.1013117084321</v>
      </c>
      <c r="G20" s="1">
        <f t="shared" si="2"/>
        <v>5142.9107581093385</v>
      </c>
      <c r="J20" s="13"/>
    </row>
    <row r="21" spans="1:10" x14ac:dyDescent="0.25">
      <c r="A21" s="6">
        <f t="shared" ca="1" si="0"/>
        <v>5583.76</v>
      </c>
      <c r="B21" s="1">
        <v>0.56000000000000005</v>
      </c>
      <c r="C21" s="1">
        <v>18</v>
      </c>
      <c r="D21" s="2">
        <v>0</v>
      </c>
      <c r="E21" s="8">
        <v>5423.6</v>
      </c>
      <c r="F21" s="1">
        <f t="shared" si="1"/>
        <v>6706.4745186902092</v>
      </c>
      <c r="G21" s="1">
        <f t="shared" si="2"/>
        <v>5121.7471720728918</v>
      </c>
      <c r="J21" s="13"/>
    </row>
    <row r="22" spans="1:10" x14ac:dyDescent="0.25">
      <c r="A22" s="6">
        <f t="shared" ca="1" si="0"/>
        <v>5408.1500000000005</v>
      </c>
      <c r="B22" s="1">
        <v>0.55000000000000004</v>
      </c>
      <c r="C22" s="1">
        <v>19</v>
      </c>
      <c r="D22" s="2">
        <v>1</v>
      </c>
      <c r="E22" s="8">
        <v>5297.05</v>
      </c>
      <c r="F22" s="1">
        <f t="shared" si="1"/>
        <v>6655.387725671987</v>
      </c>
      <c r="G22" s="1">
        <f t="shared" si="2"/>
        <v>5146.1235860364477</v>
      </c>
      <c r="J22" s="13"/>
    </row>
    <row r="23" spans="1:10" x14ac:dyDescent="0.25">
      <c r="A23" s="6">
        <f t="shared" ca="1" si="0"/>
        <v>5137.5600000000004</v>
      </c>
      <c r="B23" s="1">
        <v>0.54</v>
      </c>
      <c r="C23" s="1">
        <v>20</v>
      </c>
      <c r="D23" s="2">
        <v>0</v>
      </c>
      <c r="E23" s="8">
        <v>5592.2400000000007</v>
      </c>
      <c r="F23" s="1">
        <f t="shared" si="1"/>
        <v>7026.0409326537638</v>
      </c>
      <c r="G23" s="1">
        <f t="shared" si="2"/>
        <v>5592.2400000000007</v>
      </c>
      <c r="J23" s="13"/>
    </row>
    <row r="24" spans="1:10" x14ac:dyDescent="0.25">
      <c r="A24" s="6">
        <f t="shared" ca="1" si="0"/>
        <v>5439.92</v>
      </c>
      <c r="B24" s="1">
        <v>0.53</v>
      </c>
      <c r="C24" s="1">
        <v>21</v>
      </c>
      <c r="D24" s="2">
        <v>1</v>
      </c>
      <c r="E24" s="8">
        <v>5043.4800000000005</v>
      </c>
      <c r="F24" s="1">
        <f t="shared" si="1"/>
        <v>6552.7441396355407</v>
      </c>
      <c r="G24" s="1">
        <f t="shared" si="2"/>
        <v>5194.4064139635548</v>
      </c>
      <c r="J24" s="13"/>
    </row>
    <row r="25" spans="1:10" x14ac:dyDescent="0.25">
      <c r="A25" s="6">
        <f t="shared" ca="1" si="0"/>
        <v>5184.92</v>
      </c>
      <c r="B25" s="1">
        <v>0.52</v>
      </c>
      <c r="C25" s="1">
        <v>22</v>
      </c>
      <c r="D25" s="2">
        <v>0</v>
      </c>
      <c r="E25" s="8">
        <v>5148.5200000000004</v>
      </c>
      <c r="F25" s="1">
        <f t="shared" si="1"/>
        <v>6733.2473466173178</v>
      </c>
      <c r="G25" s="1">
        <f t="shared" si="2"/>
        <v>5450.372827927109</v>
      </c>
      <c r="J25" s="13"/>
    </row>
    <row r="26" spans="1:10" x14ac:dyDescent="0.25">
      <c r="A26" s="6">
        <f t="shared" ca="1" si="0"/>
        <v>5289.21</v>
      </c>
      <c r="B26" s="1">
        <v>0.51</v>
      </c>
      <c r="C26" s="1">
        <v>23</v>
      </c>
      <c r="D26" s="2">
        <v>1</v>
      </c>
      <c r="E26" s="8">
        <v>4967.91</v>
      </c>
      <c r="F26" s="1">
        <f t="shared" si="1"/>
        <v>6628.1005535990944</v>
      </c>
      <c r="G26" s="1">
        <f t="shared" si="2"/>
        <v>5420.6892418906627</v>
      </c>
      <c r="J26" s="13"/>
    </row>
    <row r="27" spans="1:10" x14ac:dyDescent="0.25">
      <c r="A27" s="6">
        <f t="shared" ca="1" si="0"/>
        <v>5106</v>
      </c>
      <c r="B27" s="1">
        <v>0.5</v>
      </c>
      <c r="C27" s="1">
        <v>24</v>
      </c>
      <c r="D27" s="2">
        <v>0</v>
      </c>
      <c r="E27" s="8">
        <v>5173.5</v>
      </c>
      <c r="F27" s="1">
        <f t="shared" si="1"/>
        <v>6909.1537605808717</v>
      </c>
      <c r="G27" s="1">
        <f t="shared" si="2"/>
        <v>5777.2056558542172</v>
      </c>
      <c r="J27" s="13"/>
    </row>
    <row r="28" spans="1:10" x14ac:dyDescent="0.25">
      <c r="A28" s="6">
        <f t="shared" ca="1" si="0"/>
        <v>4730.46</v>
      </c>
      <c r="B28" s="1">
        <v>0.49</v>
      </c>
      <c r="C28" s="1">
        <v>25</v>
      </c>
      <c r="D28" s="2">
        <v>1</v>
      </c>
      <c r="E28" s="8">
        <v>4860.8</v>
      </c>
      <c r="F28" s="1">
        <f t="shared" si="1"/>
        <v>6671.9169675626481</v>
      </c>
      <c r="G28" s="1">
        <f t="shared" si="2"/>
        <v>5615.4320698177698</v>
      </c>
      <c r="J28" s="13"/>
    </row>
    <row r="29" spans="1:10" x14ac:dyDescent="0.25">
      <c r="A29" s="6">
        <f t="shared" ca="1" si="0"/>
        <v>4601.28</v>
      </c>
      <c r="B29" s="1">
        <v>0.48</v>
      </c>
      <c r="C29" s="1">
        <v>26</v>
      </c>
      <c r="D29" s="2">
        <v>0</v>
      </c>
      <c r="E29" s="8">
        <v>4738.5599999999995</v>
      </c>
      <c r="F29" s="1">
        <f t="shared" si="1"/>
        <v>6625.1401745444246</v>
      </c>
      <c r="G29" s="1">
        <f t="shared" si="2"/>
        <v>5644.1184837813234</v>
      </c>
      <c r="J29" s="13"/>
    </row>
    <row r="30" spans="1:10" x14ac:dyDescent="0.25">
      <c r="A30" s="6">
        <f t="shared" ca="1" si="0"/>
        <v>4927.4799999999996</v>
      </c>
      <c r="B30" s="1">
        <v>0.47</v>
      </c>
      <c r="C30" s="1">
        <v>27</v>
      </c>
      <c r="D30" s="2">
        <v>1</v>
      </c>
      <c r="E30" s="8">
        <v>4739.4799999999996</v>
      </c>
      <c r="F30" s="1">
        <f t="shared" si="1"/>
        <v>6701.5233815262018</v>
      </c>
      <c r="G30" s="1">
        <f t="shared" si="2"/>
        <v>5795.9648977448778</v>
      </c>
      <c r="J30" s="13"/>
    </row>
    <row r="31" spans="1:10" x14ac:dyDescent="0.25">
      <c r="A31" s="6">
        <f t="shared" ca="1" si="0"/>
        <v>4682.34</v>
      </c>
      <c r="B31" s="1">
        <v>0.46</v>
      </c>
      <c r="C31" s="1">
        <v>28</v>
      </c>
      <c r="D31" s="2">
        <v>0</v>
      </c>
      <c r="E31" s="8">
        <v>4439</v>
      </c>
      <c r="F31" s="1">
        <f t="shared" si="1"/>
        <v>6476.5065885079784</v>
      </c>
      <c r="G31" s="1">
        <f t="shared" si="2"/>
        <v>5646.4113117084307</v>
      </c>
      <c r="J31" s="13"/>
    </row>
    <row r="32" spans="1:10" x14ac:dyDescent="0.25">
      <c r="A32" s="6">
        <f t="shared" ca="1" si="0"/>
        <v>4454.55</v>
      </c>
      <c r="B32" s="1">
        <v>0.45</v>
      </c>
      <c r="C32" s="1">
        <v>29</v>
      </c>
      <c r="D32" s="2">
        <v>1</v>
      </c>
      <c r="E32" s="8">
        <v>4281.3</v>
      </c>
      <c r="F32" s="1">
        <f t="shared" si="1"/>
        <v>6394.2697954897567</v>
      </c>
      <c r="G32" s="1">
        <f t="shared" si="2"/>
        <v>5639.637725671987</v>
      </c>
      <c r="J32" s="13"/>
    </row>
    <row r="33" spans="1:23" x14ac:dyDescent="0.25">
      <c r="A33" s="6">
        <f t="shared" ca="1" si="0"/>
        <v>4217.84</v>
      </c>
      <c r="B33" s="1">
        <v>0.44</v>
      </c>
      <c r="C33" s="1">
        <v>30</v>
      </c>
      <c r="D33" s="2">
        <v>1</v>
      </c>
      <c r="E33" s="8">
        <v>4279.4399999999996</v>
      </c>
      <c r="F33" s="1">
        <f t="shared" si="1"/>
        <v>6467.8730024715323</v>
      </c>
      <c r="G33" s="1">
        <f t="shared" si="2"/>
        <v>5788.7041396355389</v>
      </c>
      <c r="J33" s="13"/>
    </row>
    <row r="34" spans="1:23" x14ac:dyDescent="0.25">
      <c r="A34" s="6">
        <f t="shared" ca="1" si="0"/>
        <v>4481.46</v>
      </c>
      <c r="B34" s="1">
        <v>0.43</v>
      </c>
      <c r="C34" s="1">
        <v>31</v>
      </c>
      <c r="D34" s="2">
        <v>1</v>
      </c>
      <c r="E34" s="8">
        <v>4383.42</v>
      </c>
      <c r="F34" s="1">
        <f t="shared" si="1"/>
        <v>6647.31620945331</v>
      </c>
      <c r="G34" s="1">
        <f t="shared" si="2"/>
        <v>6043.6105535990937</v>
      </c>
      <c r="J34" s="13"/>
    </row>
    <row r="35" spans="1:23" x14ac:dyDescent="0.25">
      <c r="A35" s="6">
        <f t="shared" ca="1" si="0"/>
        <v>4397.3999999999996</v>
      </c>
      <c r="B35" s="1">
        <v>0.42</v>
      </c>
      <c r="C35" s="1">
        <v>32</v>
      </c>
      <c r="D35" s="2">
        <v>0</v>
      </c>
      <c r="E35" s="8">
        <v>4238.22</v>
      </c>
      <c r="F35" s="1">
        <f t="shared" si="1"/>
        <v>6577.5794164350873</v>
      </c>
      <c r="G35" s="1">
        <f t="shared" si="2"/>
        <v>6049.3369675626482</v>
      </c>
      <c r="J35" s="13"/>
    </row>
    <row r="36" spans="1:23" x14ac:dyDescent="0.25">
      <c r="A36" s="6">
        <f t="shared" ca="1" si="0"/>
        <v>4291.4699999999993</v>
      </c>
      <c r="B36" s="1">
        <v>0.41</v>
      </c>
      <c r="C36" s="1">
        <v>33</v>
      </c>
      <c r="D36" s="2">
        <v>1</v>
      </c>
      <c r="E36" s="8">
        <v>4149.2</v>
      </c>
      <c r="F36" s="1">
        <f t="shared" si="1"/>
        <v>6564.022623416864</v>
      </c>
      <c r="G36" s="1">
        <f t="shared" si="2"/>
        <v>6111.243381526202</v>
      </c>
      <c r="J36" s="13"/>
    </row>
    <row r="37" spans="1:23" x14ac:dyDescent="0.25">
      <c r="A37" s="6">
        <f t="shared" ca="1" si="0"/>
        <v>3906</v>
      </c>
      <c r="B37" s="1">
        <v>0.4</v>
      </c>
      <c r="C37" s="1">
        <v>34</v>
      </c>
      <c r="D37" s="2">
        <v>1</v>
      </c>
      <c r="E37" s="8">
        <v>4024</v>
      </c>
      <c r="F37" s="1">
        <f t="shared" si="1"/>
        <v>6514.2858303986413</v>
      </c>
      <c r="G37" s="1">
        <f t="shared" si="2"/>
        <v>6136.9697954897565</v>
      </c>
      <c r="J37" s="13"/>
    </row>
    <row r="38" spans="1:23" x14ac:dyDescent="0.25">
      <c r="A38" s="6">
        <f t="shared" ca="1" si="0"/>
        <v>3934.32</v>
      </c>
      <c r="B38" s="1">
        <v>0.39</v>
      </c>
      <c r="C38" s="1">
        <v>35</v>
      </c>
      <c r="D38" s="2">
        <v>1</v>
      </c>
      <c r="E38" s="8">
        <v>3710.46</v>
      </c>
      <c r="F38" s="1">
        <f t="shared" si="1"/>
        <v>6276.2090373804176</v>
      </c>
      <c r="G38" s="1">
        <f t="shared" si="2"/>
        <v>5974.356209453309</v>
      </c>
      <c r="J38" s="13"/>
    </row>
    <row r="39" spans="1:23" x14ac:dyDescent="0.25">
      <c r="A39" s="6">
        <f t="shared" ca="1" si="0"/>
        <v>3738.44</v>
      </c>
      <c r="B39" s="1">
        <v>0.38</v>
      </c>
      <c r="C39" s="1">
        <v>36</v>
      </c>
      <c r="D39" s="2">
        <v>1</v>
      </c>
      <c r="E39" s="8">
        <v>3638.5</v>
      </c>
      <c r="F39" s="1">
        <f t="shared" si="1"/>
        <v>6279.7122443621956</v>
      </c>
      <c r="G39" s="1">
        <f t="shared" si="2"/>
        <v>6053.3226234168651</v>
      </c>
      <c r="J39" s="13"/>
    </row>
    <row r="40" spans="1:23" x14ac:dyDescent="0.25">
      <c r="A40" s="6">
        <f t="shared" ca="1" si="0"/>
        <v>3639.69</v>
      </c>
      <c r="B40" s="1">
        <v>0.37</v>
      </c>
      <c r="C40" s="1">
        <v>37</v>
      </c>
      <c r="D40" s="2">
        <v>1</v>
      </c>
      <c r="E40" s="8">
        <v>3543.12</v>
      </c>
      <c r="F40" s="1">
        <f t="shared" si="1"/>
        <v>6259.7954513439718</v>
      </c>
      <c r="G40" s="1">
        <f t="shared" si="2"/>
        <v>6108.8690373804175</v>
      </c>
      <c r="J40" s="13"/>
    </row>
    <row r="41" spans="1:23" x14ac:dyDescent="0.25">
      <c r="A41" s="6">
        <f t="shared" ca="1" si="0"/>
        <v>3726</v>
      </c>
      <c r="B41" s="1">
        <v>0.36</v>
      </c>
      <c r="C41" s="1">
        <v>38</v>
      </c>
      <c r="D41" s="2">
        <v>1</v>
      </c>
      <c r="E41" s="8">
        <v>3433.3199999999997</v>
      </c>
      <c r="F41" s="1">
        <f t="shared" si="1"/>
        <v>6225.4586583257487</v>
      </c>
      <c r="G41" s="1">
        <f t="shared" si="2"/>
        <v>6149.9954513439716</v>
      </c>
      <c r="J41" s="13"/>
    </row>
    <row r="42" spans="1:23" x14ac:dyDescent="0.25">
      <c r="A42" s="6">
        <f t="shared" ca="1" si="0"/>
        <v>3536.0499999999997</v>
      </c>
      <c r="B42" s="1">
        <v>0.35</v>
      </c>
      <c r="C42" s="1">
        <v>39</v>
      </c>
      <c r="D42" s="2">
        <v>1</v>
      </c>
      <c r="E42" s="8">
        <v>3390.7999999999997</v>
      </c>
      <c r="F42" s="1">
        <f t="shared" si="1"/>
        <v>6258.4018653075254</v>
      </c>
      <c r="G42" s="1">
        <f t="shared" si="2"/>
        <v>6258.4018653075254</v>
      </c>
      <c r="J42" s="13"/>
    </row>
    <row r="44" spans="1:23" ht="15.75" thickBot="1" x14ac:dyDescent="0.3"/>
    <row r="45" spans="1:23" ht="15.75" thickBot="1" x14ac:dyDescent="0.3">
      <c r="L45" s="7" t="s">
        <v>9</v>
      </c>
      <c r="N45" s="11" t="s">
        <v>8</v>
      </c>
      <c r="P45" s="11" t="s">
        <v>14</v>
      </c>
      <c r="R45" s="7" t="s">
        <v>15</v>
      </c>
      <c r="U45" s="11" t="s">
        <v>12</v>
      </c>
      <c r="V45" s="7" t="s">
        <v>10</v>
      </c>
      <c r="W45" s="7" t="s">
        <v>11</v>
      </c>
    </row>
    <row r="46" spans="1:23" x14ac:dyDescent="0.25">
      <c r="K46" s="1">
        <f t="shared" ref="K46:K83" si="3">IF(L46&gt;=$N$86,1,0)</f>
        <v>0</v>
      </c>
      <c r="L46" s="12">
        <f>V46</f>
        <v>252.39358603644359</v>
      </c>
      <c r="N46" s="1">
        <v>4064.3857287925821</v>
      </c>
      <c r="P46" s="1">
        <f>N46-N47</f>
        <v>898.81145758516504</v>
      </c>
      <c r="Q46" s="1">
        <f>P46^2</f>
        <v>807862.03628636897</v>
      </c>
      <c r="R46" s="10">
        <f>MAX(P46:P82)</f>
        <v>1390.6485424148377</v>
      </c>
      <c r="T46" s="1">
        <v>1</v>
      </c>
      <c r="U46" s="1" t="str">
        <f>IF((E5-E4)&gt;0,"+","-")</f>
        <v>-</v>
      </c>
      <c r="V46" s="5">
        <f>ABS(G5-G4)</f>
        <v>252.39358603644359</v>
      </c>
      <c r="W46" s="6">
        <v>2606.566667034127</v>
      </c>
    </row>
    <row r="47" spans="1:23" x14ac:dyDescent="0.25">
      <c r="K47" s="1">
        <f t="shared" si="3"/>
        <v>0</v>
      </c>
      <c r="L47" s="12">
        <f t="shared" ref="L47:N83" si="4">V47</f>
        <v>160.24641396355219</v>
      </c>
      <c r="N47" s="1">
        <v>3165.574271207417</v>
      </c>
      <c r="P47" s="1">
        <f t="shared" ref="P47:P82" si="5">N47-N48</f>
        <v>467.13854241483477</v>
      </c>
      <c r="Q47" s="1">
        <f t="shared" ref="Q47:Q82" si="6">P47^2</f>
        <v>218218.41780945638</v>
      </c>
      <c r="R47" s="8"/>
      <c r="T47" s="1">
        <v>2</v>
      </c>
      <c r="U47" s="1" t="str">
        <f t="shared" ref="U47:U83" si="7">IF((E6-E5)&gt;0,"+","-")</f>
        <v>+</v>
      </c>
      <c r="V47" s="5">
        <f t="shared" ref="V47:V83" si="8">ABS(G6-G5)</f>
        <v>160.24641396355219</v>
      </c>
      <c r="W47" s="3">
        <v>5512.4333329658739</v>
      </c>
    </row>
    <row r="48" spans="1:23" x14ac:dyDescent="0.25">
      <c r="K48" s="1">
        <f t="shared" si="3"/>
        <v>0</v>
      </c>
      <c r="L48" s="12">
        <f t="shared" si="4"/>
        <v>596.7135860364433</v>
      </c>
      <c r="N48" s="1">
        <v>2698.4357287925823</v>
      </c>
      <c r="P48" s="1">
        <f t="shared" si="5"/>
        <v>533.2964575851629</v>
      </c>
      <c r="Q48" s="1">
        <f t="shared" si="6"/>
        <v>284405.11167288345</v>
      </c>
      <c r="R48" s="8"/>
      <c r="T48" s="1">
        <v>3</v>
      </c>
      <c r="U48" s="1" t="str">
        <f t="shared" si="7"/>
        <v>-</v>
      </c>
      <c r="V48" s="5">
        <f t="shared" si="8"/>
        <v>596.7135860364433</v>
      </c>
      <c r="W48" s="3">
        <v>5042.5666670341261</v>
      </c>
    </row>
    <row r="49" spans="11:23" x14ac:dyDescent="0.25">
      <c r="K49" s="1">
        <f t="shared" si="3"/>
        <v>0</v>
      </c>
      <c r="L49" s="12">
        <f t="shared" si="4"/>
        <v>337.15358603644927</v>
      </c>
      <c r="N49" s="1">
        <v>2165.1392712074194</v>
      </c>
      <c r="P49" s="1">
        <f t="shared" si="5"/>
        <v>1390.6485424148377</v>
      </c>
      <c r="Q49" s="1">
        <f t="shared" si="6"/>
        <v>1933903.3685205127</v>
      </c>
      <c r="R49" s="8"/>
      <c r="T49" s="1">
        <v>4</v>
      </c>
      <c r="U49" s="1" t="str">
        <f t="shared" si="7"/>
        <v>-</v>
      </c>
      <c r="V49" s="5">
        <f t="shared" si="8"/>
        <v>337.15358603644927</v>
      </c>
      <c r="W49" s="3">
        <v>4978.5666670341261</v>
      </c>
    </row>
    <row r="50" spans="11:23" x14ac:dyDescent="0.25">
      <c r="K50" s="1">
        <f>IF(L50&gt;=$N$86,1,0)</f>
        <v>0</v>
      </c>
      <c r="L50" s="12">
        <f t="shared" si="4"/>
        <v>423.15358603644381</v>
      </c>
      <c r="N50" s="1">
        <v>774.49072879258165</v>
      </c>
      <c r="P50" s="1">
        <f t="shared" si="5"/>
        <v>47.211457585162862</v>
      </c>
      <c r="Q50" s="1">
        <f t="shared" si="6"/>
        <v>2228.9217273156319</v>
      </c>
      <c r="R50" s="8"/>
      <c r="T50" s="1">
        <v>5</v>
      </c>
      <c r="U50" s="1" t="str">
        <f t="shared" si="7"/>
        <v>-</v>
      </c>
      <c r="V50" s="5">
        <f t="shared" si="8"/>
        <v>423.15358603644381</v>
      </c>
      <c r="W50" s="3">
        <v>4961.4333329658739</v>
      </c>
    </row>
    <row r="51" spans="11:23" x14ac:dyDescent="0.25">
      <c r="K51" s="1">
        <f t="shared" si="3"/>
        <v>0</v>
      </c>
      <c r="L51" s="12">
        <f t="shared" si="4"/>
        <v>30.926413963553387</v>
      </c>
      <c r="N51" s="1">
        <v>727.27927120741879</v>
      </c>
      <c r="P51" s="1">
        <f t="shared" si="5"/>
        <v>146.61354241483605</v>
      </c>
      <c r="Q51" s="1">
        <f t="shared" si="6"/>
        <v>21495.530819426927</v>
      </c>
      <c r="R51" s="8"/>
      <c r="T51" s="1">
        <v>6</v>
      </c>
      <c r="U51" s="1" t="str">
        <f t="shared" si="7"/>
        <v>-</v>
      </c>
      <c r="V51" s="5">
        <f t="shared" si="8"/>
        <v>30.926413963553387</v>
      </c>
      <c r="W51" s="3">
        <v>4960.5666670341261</v>
      </c>
    </row>
    <row r="52" spans="11:23" x14ac:dyDescent="0.25">
      <c r="K52" s="1">
        <f t="shared" si="3"/>
        <v>0</v>
      </c>
      <c r="L52" s="12">
        <f t="shared" si="4"/>
        <v>104.43358603644538</v>
      </c>
      <c r="N52" s="1">
        <v>580.66572879258274</v>
      </c>
      <c r="P52" s="1">
        <f t="shared" si="5"/>
        <v>60.621457585167263</v>
      </c>
      <c r="Q52" s="1">
        <f t="shared" si="6"/>
        <v>3674.9611197502336</v>
      </c>
      <c r="R52" s="8"/>
      <c r="T52" s="1">
        <v>7</v>
      </c>
      <c r="U52" s="1" t="str">
        <f t="shared" si="7"/>
        <v>-</v>
      </c>
      <c r="V52" s="5">
        <f t="shared" si="8"/>
        <v>104.43358603644538</v>
      </c>
      <c r="W52" s="3">
        <v>4867.433332965873</v>
      </c>
    </row>
    <row r="53" spans="11:23" x14ac:dyDescent="0.25">
      <c r="K53" s="1">
        <f t="shared" si="3"/>
        <v>0</v>
      </c>
      <c r="L53" s="12">
        <f t="shared" si="4"/>
        <v>736.67358603644698</v>
      </c>
      <c r="N53" s="1">
        <v>520.04427120741548</v>
      </c>
      <c r="P53" s="1">
        <f t="shared" si="5"/>
        <v>73.454999999998108</v>
      </c>
      <c r="Q53" s="1">
        <f t="shared" si="6"/>
        <v>5395.6370249997217</v>
      </c>
      <c r="R53" s="8"/>
      <c r="T53" s="1">
        <v>8</v>
      </c>
      <c r="U53" s="1" t="str">
        <f t="shared" si="7"/>
        <v>-</v>
      </c>
      <c r="V53" s="5">
        <f t="shared" si="8"/>
        <v>736.67358603644698</v>
      </c>
      <c r="W53" s="3">
        <v>4849.5666670341261</v>
      </c>
    </row>
    <row r="54" spans="11:23" x14ac:dyDescent="0.25">
      <c r="K54" s="1">
        <f t="shared" si="3"/>
        <v>0</v>
      </c>
      <c r="L54" s="12">
        <f t="shared" si="4"/>
        <v>310.3664139635539</v>
      </c>
      <c r="N54" s="1">
        <v>446.58927120741737</v>
      </c>
      <c r="P54" s="1">
        <f t="shared" si="5"/>
        <v>13.473542414836629</v>
      </c>
      <c r="Q54" s="1">
        <f t="shared" si="6"/>
        <v>181.53634520440167</v>
      </c>
      <c r="R54" s="8"/>
      <c r="T54" s="1">
        <v>9</v>
      </c>
      <c r="U54" s="1" t="str">
        <f t="shared" si="7"/>
        <v>+</v>
      </c>
      <c r="V54" s="5">
        <f t="shared" si="8"/>
        <v>310.3664139635539</v>
      </c>
      <c r="W54" s="3">
        <v>4832.433332965873</v>
      </c>
    </row>
    <row r="55" spans="11:23" x14ac:dyDescent="0.25">
      <c r="K55" s="1">
        <f t="shared" si="3"/>
        <v>0</v>
      </c>
      <c r="L55" s="12">
        <f t="shared" si="4"/>
        <v>260.1335860364461</v>
      </c>
      <c r="N55" s="1">
        <v>433.11572879258074</v>
      </c>
      <c r="P55" s="1">
        <f t="shared" si="5"/>
        <v>9.5649999999977808</v>
      </c>
      <c r="Q55" s="1">
        <f t="shared" si="6"/>
        <v>91.489224999957543</v>
      </c>
      <c r="R55" s="8"/>
      <c r="T55" s="1">
        <v>10</v>
      </c>
      <c r="U55" s="1" t="str">
        <f t="shared" si="7"/>
        <v>-</v>
      </c>
      <c r="V55" s="5">
        <f t="shared" si="8"/>
        <v>260.1335860364461</v>
      </c>
      <c r="W55" s="3">
        <v>4756.433332965873</v>
      </c>
    </row>
    <row r="56" spans="11:23" x14ac:dyDescent="0.25">
      <c r="K56" s="1">
        <f t="shared" si="3"/>
        <v>0</v>
      </c>
      <c r="L56" s="12">
        <f t="shared" si="4"/>
        <v>71.193586036445595</v>
      </c>
      <c r="N56" s="1">
        <v>423.55072879258296</v>
      </c>
      <c r="P56" s="1">
        <f t="shared" si="5"/>
        <v>22.5600000000004</v>
      </c>
      <c r="Q56" s="1">
        <f t="shared" si="6"/>
        <v>508.95360000001807</v>
      </c>
      <c r="R56" s="8"/>
      <c r="T56" s="1">
        <v>11</v>
      </c>
      <c r="U56" s="1" t="str">
        <f t="shared" si="7"/>
        <v>-</v>
      </c>
      <c r="V56" s="5">
        <f t="shared" si="8"/>
        <v>71.193586036445595</v>
      </c>
      <c r="W56" s="3">
        <v>4733.566667034127</v>
      </c>
    </row>
    <row r="57" spans="11:23" x14ac:dyDescent="0.25">
      <c r="K57" s="1">
        <f t="shared" si="3"/>
        <v>0</v>
      </c>
      <c r="L57" s="12">
        <f t="shared" si="4"/>
        <v>485.446413963552</v>
      </c>
      <c r="N57" s="1">
        <v>400.99072879258256</v>
      </c>
      <c r="P57" s="1">
        <f t="shared" si="5"/>
        <v>18.295000000000982</v>
      </c>
      <c r="Q57" s="1">
        <f t="shared" si="6"/>
        <v>334.70702500003591</v>
      </c>
      <c r="R57" s="8"/>
      <c r="T57" s="1">
        <v>12</v>
      </c>
      <c r="U57" s="1" t="str">
        <f t="shared" si="7"/>
        <v>+</v>
      </c>
      <c r="V57" s="5">
        <f t="shared" si="8"/>
        <v>485.446413963552</v>
      </c>
      <c r="W57" s="3">
        <v>4669.433332965873</v>
      </c>
    </row>
    <row r="58" spans="11:23" x14ac:dyDescent="0.25">
      <c r="K58" s="1">
        <f t="shared" si="3"/>
        <v>0</v>
      </c>
      <c r="L58" s="12">
        <f t="shared" si="4"/>
        <v>3.906413963556588</v>
      </c>
      <c r="N58" s="1">
        <v>382.69572879258158</v>
      </c>
      <c r="P58" s="1">
        <f t="shared" si="5"/>
        <v>13.5649999999996</v>
      </c>
      <c r="Q58" s="1">
        <f t="shared" si="6"/>
        <v>184.00922499998913</v>
      </c>
      <c r="R58" s="8"/>
      <c r="T58" s="1">
        <v>13</v>
      </c>
      <c r="U58" s="1" t="str">
        <f t="shared" si="7"/>
        <v>-</v>
      </c>
      <c r="V58" s="5">
        <f t="shared" si="8"/>
        <v>3.906413963556588</v>
      </c>
      <c r="W58" s="3">
        <v>4651.4333329658739</v>
      </c>
    </row>
    <row r="59" spans="11:23" x14ac:dyDescent="0.25">
      <c r="K59" s="1">
        <f t="shared" si="3"/>
        <v>0</v>
      </c>
      <c r="L59" s="12">
        <f t="shared" si="4"/>
        <v>418.27358603644825</v>
      </c>
      <c r="N59" s="1">
        <v>369.13072879258198</v>
      </c>
      <c r="P59" s="1">
        <f t="shared" si="5"/>
        <v>12.909999999999854</v>
      </c>
      <c r="Q59" s="1">
        <f t="shared" si="6"/>
        <v>166.66809999999623</v>
      </c>
      <c r="R59" s="8"/>
      <c r="T59" s="1">
        <v>14</v>
      </c>
      <c r="U59" s="1" t="str">
        <f t="shared" si="7"/>
        <v>-</v>
      </c>
      <c r="V59" s="5">
        <f t="shared" si="8"/>
        <v>418.27358603644825</v>
      </c>
      <c r="W59" s="3">
        <v>4645.5666670341261</v>
      </c>
    </row>
    <row r="60" spans="11:23" x14ac:dyDescent="0.25">
      <c r="K60" s="1">
        <f t="shared" si="3"/>
        <v>0</v>
      </c>
      <c r="L60" s="12">
        <f t="shared" si="4"/>
        <v>495.94641396355473</v>
      </c>
      <c r="N60" s="1">
        <v>356.22072879258212</v>
      </c>
      <c r="P60" s="1">
        <f t="shared" si="5"/>
        <v>42.289999999999964</v>
      </c>
      <c r="Q60" s="1">
        <f t="shared" si="6"/>
        <v>1788.444099999997</v>
      </c>
      <c r="R60" s="8"/>
      <c r="T60" s="1">
        <v>15</v>
      </c>
      <c r="U60" s="1" t="str">
        <f t="shared" si="7"/>
        <v>+</v>
      </c>
      <c r="V60" s="5">
        <f t="shared" si="8"/>
        <v>495.94641396355473</v>
      </c>
      <c r="W60" s="3">
        <v>4640.5666670341261</v>
      </c>
    </row>
    <row r="61" spans="11:23" x14ac:dyDescent="0.25">
      <c r="K61" s="1">
        <f t="shared" si="3"/>
        <v>0</v>
      </c>
      <c r="L61" s="12">
        <f t="shared" si="4"/>
        <v>215.20358603644581</v>
      </c>
      <c r="N61" s="1">
        <v>313.93072879258216</v>
      </c>
      <c r="P61" s="1">
        <f t="shared" si="5"/>
        <v>9.5114575851648624</v>
      </c>
      <c r="Q61" s="1">
        <f t="shared" si="6"/>
        <v>90.467825394390189</v>
      </c>
      <c r="R61" s="8"/>
      <c r="T61" s="1">
        <v>16</v>
      </c>
      <c r="U61" s="1" t="str">
        <f t="shared" si="7"/>
        <v>-</v>
      </c>
      <c r="V61" s="5">
        <f t="shared" si="8"/>
        <v>215.20358603644581</v>
      </c>
      <c r="W61" s="3">
        <v>4635.4333329658739</v>
      </c>
    </row>
    <row r="62" spans="11:23" x14ac:dyDescent="0.25">
      <c r="K62" s="1">
        <f t="shared" si="3"/>
        <v>0</v>
      </c>
      <c r="L62" s="12">
        <f t="shared" si="4"/>
        <v>21.163586036446759</v>
      </c>
      <c r="N62" s="1">
        <v>304.4192712074173</v>
      </c>
      <c r="P62" s="1">
        <f t="shared" si="5"/>
        <v>20.524999999999636</v>
      </c>
      <c r="Q62" s="1">
        <f t="shared" si="6"/>
        <v>421.27562499998504</v>
      </c>
      <c r="R62" s="8"/>
      <c r="T62" s="1">
        <v>17</v>
      </c>
      <c r="U62" s="1" t="str">
        <f t="shared" si="7"/>
        <v>-</v>
      </c>
      <c r="V62" s="5">
        <f t="shared" si="8"/>
        <v>21.163586036446759</v>
      </c>
      <c r="W62" s="3">
        <v>4570.433332965873</v>
      </c>
    </row>
    <row r="63" spans="11:23" x14ac:dyDescent="0.25">
      <c r="K63" s="1">
        <f t="shared" si="3"/>
        <v>0</v>
      </c>
      <c r="L63" s="12">
        <f t="shared" si="4"/>
        <v>24.376413963555933</v>
      </c>
      <c r="N63" s="1">
        <v>283.89427120741766</v>
      </c>
      <c r="P63" s="1">
        <f t="shared" si="5"/>
        <v>4.5749999999998181</v>
      </c>
      <c r="Q63" s="1">
        <f t="shared" si="6"/>
        <v>20.930624999998336</v>
      </c>
      <c r="R63" s="8"/>
      <c r="T63" s="1">
        <v>18</v>
      </c>
      <c r="U63" s="1" t="str">
        <f t="shared" si="7"/>
        <v>-</v>
      </c>
      <c r="V63" s="5">
        <f t="shared" si="8"/>
        <v>24.376413963555933</v>
      </c>
      <c r="W63" s="3">
        <v>4523.566667034127</v>
      </c>
    </row>
    <row r="64" spans="11:23" x14ac:dyDescent="0.25">
      <c r="K64" s="1">
        <f t="shared" si="3"/>
        <v>0</v>
      </c>
      <c r="L64" s="12">
        <f t="shared" si="4"/>
        <v>446.11641396355299</v>
      </c>
      <c r="N64" s="1">
        <v>279.31927120741784</v>
      </c>
      <c r="P64" s="1">
        <f t="shared" si="5"/>
        <v>4.2735424148349921</v>
      </c>
      <c r="Q64" s="1">
        <f t="shared" si="6"/>
        <v>18.263164771393697</v>
      </c>
      <c r="R64" s="8"/>
      <c r="T64" s="1">
        <v>19</v>
      </c>
      <c r="U64" s="1" t="str">
        <f t="shared" si="7"/>
        <v>+</v>
      </c>
      <c r="V64" s="5">
        <f t="shared" si="8"/>
        <v>446.11641396355299</v>
      </c>
      <c r="W64" s="3">
        <v>1358.5666670341261</v>
      </c>
    </row>
    <row r="65" spans="11:23" x14ac:dyDescent="0.25">
      <c r="K65" s="1">
        <f t="shared" si="3"/>
        <v>0</v>
      </c>
      <c r="L65" s="12">
        <f t="shared" si="4"/>
        <v>397.83358603644592</v>
      </c>
      <c r="N65" s="1">
        <v>275.04572879258285</v>
      </c>
      <c r="P65" s="1">
        <f t="shared" si="5"/>
        <v>65.866457585165335</v>
      </c>
      <c r="Q65" s="1">
        <f t="shared" si="6"/>
        <v>4338.3902348183838</v>
      </c>
      <c r="R65" s="8"/>
      <c r="T65" s="1">
        <v>20</v>
      </c>
      <c r="U65" s="1" t="str">
        <f t="shared" si="7"/>
        <v>-</v>
      </c>
      <c r="V65" s="5">
        <f t="shared" si="8"/>
        <v>397.83358603644592</v>
      </c>
      <c r="W65" s="3">
        <v>976.56666703412702</v>
      </c>
    </row>
    <row r="66" spans="11:23" x14ac:dyDescent="0.25">
      <c r="K66" s="1">
        <f t="shared" si="3"/>
        <v>0</v>
      </c>
      <c r="L66" s="12">
        <f t="shared" si="4"/>
        <v>255.96641396355426</v>
      </c>
      <c r="N66" s="1">
        <v>209.17927120741751</v>
      </c>
      <c r="P66" s="1">
        <f t="shared" si="5"/>
        <v>8.5785424148343736</v>
      </c>
      <c r="Q66" s="1">
        <f t="shared" si="6"/>
        <v>73.591389963112363</v>
      </c>
      <c r="R66" s="8"/>
      <c r="T66" s="1">
        <v>21</v>
      </c>
      <c r="U66" s="1" t="str">
        <f t="shared" si="7"/>
        <v>+</v>
      </c>
      <c r="V66" s="5">
        <f t="shared" si="8"/>
        <v>255.96641396355426</v>
      </c>
      <c r="W66" s="3">
        <v>676.43333296587389</v>
      </c>
    </row>
    <row r="67" spans="11:23" x14ac:dyDescent="0.25">
      <c r="K67" s="1">
        <f t="shared" si="3"/>
        <v>0</v>
      </c>
      <c r="L67" s="12">
        <f t="shared" si="4"/>
        <v>29.683586036446286</v>
      </c>
      <c r="N67" s="1">
        <v>200.60072879258314</v>
      </c>
      <c r="P67" s="1">
        <f t="shared" si="5"/>
        <v>1.7464575851654445</v>
      </c>
      <c r="Q67" s="1">
        <f t="shared" si="6"/>
        <v>3.0501140967819156</v>
      </c>
      <c r="R67" s="8"/>
      <c r="T67" s="1">
        <v>22</v>
      </c>
      <c r="U67" s="1" t="str">
        <f t="shared" si="7"/>
        <v>-</v>
      </c>
      <c r="V67" s="5">
        <f t="shared" si="8"/>
        <v>29.683586036446286</v>
      </c>
      <c r="W67" s="3">
        <v>518.56666703412702</v>
      </c>
    </row>
    <row r="68" spans="11:23" x14ac:dyDescent="0.25">
      <c r="K68" s="1">
        <f t="shared" si="3"/>
        <v>0</v>
      </c>
      <c r="L68" s="12">
        <f t="shared" si="4"/>
        <v>356.51641396355444</v>
      </c>
      <c r="N68" s="1">
        <v>198.8542712074177</v>
      </c>
      <c r="P68" s="1">
        <f t="shared" si="5"/>
        <v>8.8350000000000364</v>
      </c>
      <c r="Q68" s="1">
        <f t="shared" si="6"/>
        <v>78.057225000000642</v>
      </c>
      <c r="R68" s="8"/>
      <c r="T68" s="1">
        <v>23</v>
      </c>
      <c r="U68" s="1" t="str">
        <f t="shared" si="7"/>
        <v>+</v>
      </c>
      <c r="V68" s="5">
        <f t="shared" si="8"/>
        <v>356.51641396355444</v>
      </c>
      <c r="W68" s="3">
        <v>495.43333296587389</v>
      </c>
    </row>
    <row r="69" spans="11:23" x14ac:dyDescent="0.25">
      <c r="K69" s="1">
        <f t="shared" si="3"/>
        <v>0</v>
      </c>
      <c r="L69" s="12">
        <f t="shared" si="4"/>
        <v>161.77358603644734</v>
      </c>
      <c r="N69" s="1">
        <v>190.01927120741766</v>
      </c>
      <c r="P69" s="1">
        <f t="shared" si="5"/>
        <v>21.643542414834883</v>
      </c>
      <c r="Q69" s="1">
        <f t="shared" si="6"/>
        <v>468.4429282627566</v>
      </c>
      <c r="R69" s="8"/>
      <c r="T69" s="1">
        <v>24</v>
      </c>
      <c r="U69" s="1" t="str">
        <f t="shared" si="7"/>
        <v>-</v>
      </c>
      <c r="V69" s="5">
        <f t="shared" si="8"/>
        <v>161.77358603644734</v>
      </c>
      <c r="W69" s="3">
        <v>494.56666703412657</v>
      </c>
    </row>
    <row r="70" spans="11:23" x14ac:dyDescent="0.25">
      <c r="K70" s="1">
        <f t="shared" si="3"/>
        <v>0</v>
      </c>
      <c r="L70" s="12">
        <f t="shared" si="4"/>
        <v>28.686413963553605</v>
      </c>
      <c r="N70" s="1">
        <v>168.37572879258278</v>
      </c>
      <c r="P70" s="1">
        <f t="shared" si="5"/>
        <v>13.520000000001346</v>
      </c>
      <c r="Q70" s="1">
        <f t="shared" si="6"/>
        <v>182.79040000003639</v>
      </c>
      <c r="R70" s="8"/>
      <c r="T70" s="1">
        <v>25</v>
      </c>
      <c r="U70" s="1" t="str">
        <f t="shared" si="7"/>
        <v>-</v>
      </c>
      <c r="V70" s="5">
        <f t="shared" si="8"/>
        <v>28.686413963553605</v>
      </c>
      <c r="W70" s="3">
        <v>454.56666703412611</v>
      </c>
    </row>
    <row r="71" spans="11:23" x14ac:dyDescent="0.25">
      <c r="K71" s="1">
        <f t="shared" si="3"/>
        <v>0</v>
      </c>
      <c r="L71" s="12">
        <f t="shared" si="4"/>
        <v>151.84641396355437</v>
      </c>
      <c r="N71" s="1">
        <v>154.85572879258143</v>
      </c>
      <c r="P71" s="1">
        <f t="shared" si="5"/>
        <v>14.464999999999236</v>
      </c>
      <c r="Q71" s="1">
        <f t="shared" si="6"/>
        <v>209.23622499997791</v>
      </c>
      <c r="R71" s="8"/>
      <c r="T71" s="1">
        <v>26</v>
      </c>
      <c r="U71" s="1" t="str">
        <f t="shared" si="7"/>
        <v>+</v>
      </c>
      <c r="V71" s="5">
        <f t="shared" si="8"/>
        <v>151.84641396355437</v>
      </c>
      <c r="W71" s="3">
        <v>448.43333296587389</v>
      </c>
    </row>
    <row r="72" spans="11:23" x14ac:dyDescent="0.25">
      <c r="K72" s="1">
        <f t="shared" si="3"/>
        <v>0</v>
      </c>
      <c r="L72" s="12">
        <f t="shared" si="4"/>
        <v>149.55358603644709</v>
      </c>
      <c r="N72" s="1">
        <v>140.39072879258219</v>
      </c>
      <c r="P72" s="1">
        <f t="shared" si="5"/>
        <v>22.214999999999236</v>
      </c>
      <c r="Q72" s="1">
        <f t="shared" si="6"/>
        <v>493.50622499996604</v>
      </c>
      <c r="R72" s="8"/>
      <c r="T72" s="1">
        <v>27</v>
      </c>
      <c r="U72" s="1" t="str">
        <f t="shared" si="7"/>
        <v>-</v>
      </c>
      <c r="V72" s="5">
        <f t="shared" si="8"/>
        <v>149.55358603644709</v>
      </c>
      <c r="W72" s="3">
        <v>384.56666703412611</v>
      </c>
    </row>
    <row r="73" spans="11:23" x14ac:dyDescent="0.25">
      <c r="K73" s="1">
        <f t="shared" si="3"/>
        <v>0</v>
      </c>
      <c r="L73" s="12">
        <f t="shared" si="4"/>
        <v>6.7735860364437031</v>
      </c>
      <c r="N73" s="1">
        <v>118.17572879258296</v>
      </c>
      <c r="P73" s="1">
        <f t="shared" si="5"/>
        <v>3.2264575851631889</v>
      </c>
      <c r="Q73" s="1">
        <f t="shared" si="6"/>
        <v>10.410028548857076</v>
      </c>
      <c r="R73" s="8"/>
      <c r="T73" s="1">
        <v>28</v>
      </c>
      <c r="U73" s="1" t="str">
        <f t="shared" si="7"/>
        <v>-</v>
      </c>
      <c r="V73" s="5">
        <f t="shared" si="8"/>
        <v>6.7735860364437031</v>
      </c>
      <c r="W73" s="3">
        <v>338.43333296587389</v>
      </c>
    </row>
    <row r="74" spans="11:23" x14ac:dyDescent="0.25">
      <c r="K74" s="1">
        <f t="shared" si="3"/>
        <v>0</v>
      </c>
      <c r="L74" s="12">
        <f t="shared" si="4"/>
        <v>149.06641396355189</v>
      </c>
      <c r="N74" s="1">
        <v>114.94927120741977</v>
      </c>
      <c r="P74" s="1">
        <f t="shared" si="5"/>
        <v>0.24500000000080036</v>
      </c>
      <c r="Q74" s="1">
        <f t="shared" si="6"/>
        <v>6.0025000000392174E-2</v>
      </c>
      <c r="R74" s="8"/>
      <c r="T74" s="1">
        <v>29</v>
      </c>
      <c r="U74" s="1" t="str">
        <f t="shared" si="7"/>
        <v>-</v>
      </c>
      <c r="V74" s="5">
        <f t="shared" si="8"/>
        <v>149.06641396355189</v>
      </c>
      <c r="W74" s="3">
        <v>308.56666703412702</v>
      </c>
    </row>
    <row r="75" spans="11:23" x14ac:dyDescent="0.25">
      <c r="K75" s="1">
        <f t="shared" si="3"/>
        <v>0</v>
      </c>
      <c r="L75" s="12">
        <f t="shared" si="4"/>
        <v>254.90641396355477</v>
      </c>
      <c r="N75" s="1">
        <v>114.70427120741897</v>
      </c>
      <c r="P75" s="1">
        <f t="shared" si="5"/>
        <v>10.653542414835101</v>
      </c>
      <c r="Q75" s="1">
        <f t="shared" si="6"/>
        <v>113.49796598469052</v>
      </c>
      <c r="R75" s="8"/>
      <c r="T75" s="1">
        <v>30</v>
      </c>
      <c r="U75" s="1" t="str">
        <f t="shared" si="7"/>
        <v>+</v>
      </c>
      <c r="V75" s="5">
        <f t="shared" si="8"/>
        <v>254.90641396355477</v>
      </c>
      <c r="W75" s="3">
        <v>297.43333296587389</v>
      </c>
    </row>
    <row r="76" spans="11:23" x14ac:dyDescent="0.25">
      <c r="K76" s="1">
        <f t="shared" si="3"/>
        <v>0</v>
      </c>
      <c r="L76" s="12">
        <f t="shared" si="4"/>
        <v>5.726413963554478</v>
      </c>
      <c r="N76" s="1">
        <v>104.05072879258387</v>
      </c>
      <c r="P76" s="1">
        <f t="shared" si="5"/>
        <v>3.411457585176322</v>
      </c>
      <c r="Q76" s="1">
        <f t="shared" si="6"/>
        <v>11.638042855457062</v>
      </c>
      <c r="R76" s="8"/>
      <c r="T76" s="1">
        <v>31</v>
      </c>
      <c r="U76" s="1" t="str">
        <f t="shared" si="7"/>
        <v>-</v>
      </c>
      <c r="V76" s="5">
        <f t="shared" si="8"/>
        <v>5.726413963554478</v>
      </c>
      <c r="W76" s="3">
        <v>256.56666703412702</v>
      </c>
    </row>
    <row r="77" spans="11:23" x14ac:dyDescent="0.25">
      <c r="K77" s="1">
        <f t="shared" si="3"/>
        <v>0</v>
      </c>
      <c r="L77" s="12">
        <f t="shared" si="4"/>
        <v>61.90641396355386</v>
      </c>
      <c r="N77" s="1">
        <v>100.63927120740755</v>
      </c>
      <c r="P77" s="1">
        <f t="shared" si="5"/>
        <v>2.1999999999907232</v>
      </c>
      <c r="Q77" s="1">
        <f t="shared" si="6"/>
        <v>4.8399999999591818</v>
      </c>
      <c r="R77" s="8"/>
      <c r="T77" s="1">
        <v>32</v>
      </c>
      <c r="U77" s="1" t="str">
        <f t="shared" si="7"/>
        <v>-</v>
      </c>
      <c r="V77" s="5">
        <f t="shared" si="8"/>
        <v>61.90641396355386</v>
      </c>
      <c r="W77" s="3">
        <v>192.56666703412702</v>
      </c>
    </row>
    <row r="78" spans="11:23" x14ac:dyDescent="0.25">
      <c r="K78" s="1">
        <f t="shared" si="3"/>
        <v>0</v>
      </c>
      <c r="L78" s="12">
        <f t="shared" si="4"/>
        <v>25.726413963554478</v>
      </c>
      <c r="N78" s="1">
        <v>98.439271207416823</v>
      </c>
      <c r="P78" s="1">
        <f t="shared" si="5"/>
        <v>20.958542414835392</v>
      </c>
      <c r="Q78" s="1">
        <f t="shared" si="6"/>
        <v>439.26050015445418</v>
      </c>
      <c r="R78" s="8"/>
      <c r="T78" s="1">
        <v>33</v>
      </c>
      <c r="U78" s="1" t="str">
        <f t="shared" si="7"/>
        <v>-</v>
      </c>
      <c r="V78" s="5">
        <f t="shared" si="8"/>
        <v>25.726413963554478</v>
      </c>
      <c r="W78" s="3">
        <v>186.43333296587389</v>
      </c>
    </row>
    <row r="79" spans="11:23" x14ac:dyDescent="0.25">
      <c r="K79" s="1">
        <f t="shared" si="3"/>
        <v>0</v>
      </c>
      <c r="L79" s="12">
        <f t="shared" si="4"/>
        <v>162.61358603644749</v>
      </c>
      <c r="N79" s="1">
        <v>77.480728792581431</v>
      </c>
      <c r="P79" s="1">
        <f t="shared" si="5"/>
        <v>43.7549999999992</v>
      </c>
      <c r="Q79" s="1">
        <f t="shared" si="6"/>
        <v>1914.50002499993</v>
      </c>
      <c r="R79" s="8"/>
      <c r="T79" s="1">
        <v>34</v>
      </c>
      <c r="U79" s="1" t="str">
        <f t="shared" si="7"/>
        <v>-</v>
      </c>
      <c r="V79" s="5">
        <f t="shared" si="8"/>
        <v>162.61358603644749</v>
      </c>
      <c r="W79" s="3">
        <v>139.43333296587389</v>
      </c>
    </row>
    <row r="80" spans="11:23" x14ac:dyDescent="0.25">
      <c r="K80" s="1">
        <f t="shared" si="3"/>
        <v>0</v>
      </c>
      <c r="L80" s="12">
        <f t="shared" si="4"/>
        <v>78.966413963556079</v>
      </c>
      <c r="N80" s="1">
        <v>33.725728792582231</v>
      </c>
      <c r="P80" s="1">
        <f t="shared" si="5"/>
        <v>5.0114575851639529</v>
      </c>
      <c r="Q80" s="1">
        <f t="shared" si="6"/>
        <v>25.114707127897319</v>
      </c>
      <c r="R80" s="8"/>
      <c r="T80" s="1">
        <v>35</v>
      </c>
      <c r="U80" s="1" t="str">
        <f t="shared" si="7"/>
        <v>-</v>
      </c>
      <c r="V80" s="5">
        <f t="shared" si="8"/>
        <v>78.966413963556079</v>
      </c>
      <c r="W80" s="3">
        <v>99.433332965873433</v>
      </c>
    </row>
    <row r="81" spans="1:49" x14ac:dyDescent="0.25">
      <c r="K81" s="1">
        <f t="shared" si="3"/>
        <v>0</v>
      </c>
      <c r="L81" s="12">
        <f t="shared" si="4"/>
        <v>55.546413963552368</v>
      </c>
      <c r="N81" s="1">
        <v>28.714271207418278</v>
      </c>
      <c r="P81" s="1">
        <f t="shared" si="5"/>
        <v>3.0500000000010914</v>
      </c>
      <c r="Q81" s="1">
        <f t="shared" si="6"/>
        <v>9.302500000006658</v>
      </c>
      <c r="R81" s="8"/>
      <c r="T81" s="1">
        <v>36</v>
      </c>
      <c r="U81" s="1" t="str">
        <f t="shared" si="7"/>
        <v>-</v>
      </c>
      <c r="V81" s="5">
        <f t="shared" si="8"/>
        <v>55.546413963552368</v>
      </c>
      <c r="W81" s="3">
        <v>63.566667034126112</v>
      </c>
    </row>
    <row r="82" spans="1:49" x14ac:dyDescent="0.25">
      <c r="K82" s="1">
        <f t="shared" si="3"/>
        <v>0</v>
      </c>
      <c r="L82" s="12">
        <f t="shared" si="4"/>
        <v>41.126413963554114</v>
      </c>
      <c r="N82" s="1">
        <v>25.664271207417187</v>
      </c>
      <c r="P82" s="1">
        <f t="shared" si="5"/>
        <v>14.28854241483532</v>
      </c>
      <c r="Q82" s="1">
        <f t="shared" si="6"/>
        <v>204.16244434054795</v>
      </c>
      <c r="R82" s="8"/>
      <c r="T82" s="1">
        <v>37</v>
      </c>
      <c r="U82" s="1" t="str">
        <f t="shared" si="7"/>
        <v>-</v>
      </c>
      <c r="V82" s="5">
        <f t="shared" si="8"/>
        <v>41.126413963554114</v>
      </c>
      <c r="W82" s="3">
        <v>17.566667034127022</v>
      </c>
    </row>
    <row r="83" spans="1:49" ht="15.75" thickBot="1" x14ac:dyDescent="0.3">
      <c r="K83" s="1">
        <f t="shared" si="3"/>
        <v>0</v>
      </c>
      <c r="L83" s="12">
        <f t="shared" si="4"/>
        <v>108.40641396355386</v>
      </c>
      <c r="N83" s="1">
        <v>11.375728792581867</v>
      </c>
      <c r="R83" s="9"/>
      <c r="T83" s="1">
        <v>38</v>
      </c>
      <c r="U83" s="1" t="str">
        <f t="shared" si="7"/>
        <v>-</v>
      </c>
      <c r="V83" s="5">
        <f t="shared" si="8"/>
        <v>108.40641396355386</v>
      </c>
      <c r="W83" s="4">
        <v>17.566667034126112</v>
      </c>
    </row>
    <row r="85" spans="1:49" x14ac:dyDescent="0.25">
      <c r="N85" s="1" t="s">
        <v>13</v>
      </c>
    </row>
    <row r="86" spans="1:49" x14ac:dyDescent="0.25">
      <c r="N86" s="1">
        <f>INDEX(N46:N83,MATCH(R46,P46:P82,0))</f>
        <v>2165.1392712074194</v>
      </c>
    </row>
    <row r="90" spans="1:49" x14ac:dyDescent="0.25">
      <c r="K90" s="1">
        <v>6634</v>
      </c>
      <c r="L90" s="1">
        <v>4039</v>
      </c>
      <c r="M90" s="1">
        <v>3987</v>
      </c>
      <c r="N90" s="1">
        <v>3614</v>
      </c>
      <c r="O90" s="1">
        <v>8173</v>
      </c>
      <c r="P90" s="1">
        <v>3206</v>
      </c>
      <c r="Q90" s="1">
        <v>7724</v>
      </c>
      <c r="R90" s="1">
        <v>3200</v>
      </c>
      <c r="S90" s="1">
        <v>3707</v>
      </c>
      <c r="T90" s="1">
        <v>3818</v>
      </c>
      <c r="U90" s="1">
        <v>3969</v>
      </c>
      <c r="V90" s="1">
        <v>3486</v>
      </c>
      <c r="W90" s="1">
        <v>8149</v>
      </c>
      <c r="X90" s="1">
        <v>7852</v>
      </c>
      <c r="Y90" s="1">
        <v>3223</v>
      </c>
      <c r="Z90" s="1">
        <v>7870</v>
      </c>
      <c r="AA90" s="1">
        <v>7689</v>
      </c>
      <c r="AB90" s="1">
        <v>7246</v>
      </c>
      <c r="AC90" s="1">
        <v>7706</v>
      </c>
      <c r="AD90" s="1">
        <v>3194</v>
      </c>
      <c r="AE90" s="1">
        <v>7875</v>
      </c>
      <c r="AF90" s="1">
        <v>2926</v>
      </c>
      <c r="AG90" s="1">
        <v>7508</v>
      </c>
      <c r="AH90" s="1">
        <v>7502</v>
      </c>
      <c r="AI90" s="1">
        <v>7852</v>
      </c>
      <c r="AJ90" s="1">
        <v>3130</v>
      </c>
      <c r="AK90" s="1">
        <v>8009</v>
      </c>
      <c r="AL90" s="1">
        <v>3375</v>
      </c>
      <c r="AM90" s="1">
        <v>8143</v>
      </c>
      <c r="AN90" s="1">
        <v>3305</v>
      </c>
      <c r="AO90" s="1">
        <v>3614</v>
      </c>
      <c r="AP90" s="1">
        <v>3812</v>
      </c>
      <c r="AQ90" s="1">
        <v>3305</v>
      </c>
      <c r="AR90" s="1">
        <v>8278</v>
      </c>
      <c r="AS90" s="1">
        <v>3247</v>
      </c>
      <c r="AT90" s="1">
        <v>8091</v>
      </c>
      <c r="AU90" s="1">
        <v>6744</v>
      </c>
      <c r="AV90" s="1">
        <v>7432</v>
      </c>
      <c r="AW90" s="1">
        <v>7187</v>
      </c>
    </row>
    <row r="93" spans="1:49" x14ac:dyDescent="0.25">
      <c r="A93" s="11" t="s">
        <v>5</v>
      </c>
      <c r="B93" s="11" t="s">
        <v>20</v>
      </c>
      <c r="C93" s="11" t="s">
        <v>19</v>
      </c>
      <c r="D93" s="11" t="s">
        <v>0</v>
      </c>
      <c r="E93" s="11" t="s">
        <v>1</v>
      </c>
      <c r="F93" s="11" t="s">
        <v>2</v>
      </c>
      <c r="G93" s="11" t="s">
        <v>3</v>
      </c>
    </row>
    <row r="94" spans="1:49" x14ac:dyDescent="0.25">
      <c r="A94" s="1">
        <f t="shared" ref="A94:A132" si="9">$J$100*D94+$J$99</f>
        <v>8501.9356794871765</v>
      </c>
      <c r="B94" s="1">
        <f>(A94+C94)/2</f>
        <v>7135.0534967563271</v>
      </c>
      <c r="C94" s="1">
        <f>$J$97*D94+$J$96</f>
        <v>5768.1713140254769</v>
      </c>
      <c r="D94" s="1">
        <v>1</v>
      </c>
      <c r="E94" s="1">
        <f>E4</f>
        <v>9939</v>
      </c>
      <c r="F94" s="1">
        <f>D94^2</f>
        <v>1</v>
      </c>
      <c r="G94" s="1">
        <f>E94*D94</f>
        <v>9939</v>
      </c>
    </row>
    <row r="95" spans="1:49" x14ac:dyDescent="0.25">
      <c r="A95" s="1">
        <f t="shared" si="9"/>
        <v>8354.5313049932483</v>
      </c>
      <c r="B95" s="1">
        <f t="shared" ref="B95:B132" si="10">(A95+C95)/2</f>
        <v>7059.5902897745491</v>
      </c>
      <c r="C95" s="1">
        <f t="shared" ref="C95:C132" si="11">$J$97*D95+$J$96</f>
        <v>5764.6492745558498</v>
      </c>
      <c r="D95" s="1">
        <v>2</v>
      </c>
      <c r="E95" s="1">
        <f t="shared" ref="E95:E132" si="12">E5</f>
        <v>9535.68</v>
      </c>
      <c r="F95" s="1">
        <f t="shared" ref="F95:F132" si="13">D95^2</f>
        <v>4</v>
      </c>
      <c r="G95" s="1">
        <f t="shared" ref="G95:G132" si="14">E95*D95</f>
        <v>19071.36</v>
      </c>
    </row>
    <row r="96" spans="1:49" x14ac:dyDescent="0.25">
      <c r="A96" s="1">
        <f t="shared" si="9"/>
        <v>8207.126930499322</v>
      </c>
      <c r="B96" s="1">
        <f t="shared" si="10"/>
        <v>6984.1270827927729</v>
      </c>
      <c r="C96" s="1">
        <f t="shared" si="11"/>
        <v>5761.1272350862228</v>
      </c>
      <c r="D96" s="1">
        <v>3</v>
      </c>
      <c r="E96" s="1">
        <f t="shared" si="12"/>
        <v>9545</v>
      </c>
      <c r="F96" s="1">
        <f t="shared" si="13"/>
        <v>9</v>
      </c>
      <c r="G96" s="1">
        <f t="shared" si="14"/>
        <v>28635</v>
      </c>
      <c r="I96" s="11" t="s">
        <v>4</v>
      </c>
      <c r="J96" s="1">
        <f>(SUM(E94:E132)*SUM(E94:E132)-SUM(D94:D132)*SUM(G94:G132))/(39*SUM(E94:E132)-SUM(D94:D132)^2)</f>
        <v>5771.693353495104</v>
      </c>
    </row>
    <row r="97" spans="1:10" x14ac:dyDescent="0.25">
      <c r="A97" s="1">
        <f t="shared" si="9"/>
        <v>8059.7225560053948</v>
      </c>
      <c r="B97" s="1">
        <f t="shared" si="10"/>
        <v>6908.6638758109948</v>
      </c>
      <c r="C97" s="1">
        <f t="shared" si="11"/>
        <v>5757.6051956165957</v>
      </c>
      <c r="D97" s="1">
        <v>4</v>
      </c>
      <c r="E97" s="1">
        <f t="shared" si="12"/>
        <v>8797.36</v>
      </c>
      <c r="F97" s="1">
        <f t="shared" si="13"/>
        <v>16</v>
      </c>
      <c r="G97" s="1">
        <f t="shared" si="14"/>
        <v>35189.440000000002</v>
      </c>
      <c r="I97" s="11" t="s">
        <v>6</v>
      </c>
      <c r="J97" s="1">
        <f>(39*SUM(G94:G132)-SUM(E94:E132)*SUM(D94:D132))/(39*SUM(E94:E132)-SUM(D94:D132)^2)</f>
        <v>-3.5220394696270327</v>
      </c>
    </row>
    <row r="98" spans="1:10" x14ac:dyDescent="0.25">
      <c r="A98" s="1">
        <f t="shared" si="9"/>
        <v>7912.3181815114676</v>
      </c>
      <c r="B98" s="1">
        <f t="shared" si="10"/>
        <v>6833.2006688292186</v>
      </c>
      <c r="C98" s="1">
        <f t="shared" si="11"/>
        <v>5754.0831561469686</v>
      </c>
      <c r="D98" s="1">
        <v>5</v>
      </c>
      <c r="E98" s="1">
        <f t="shared" si="12"/>
        <v>8309.2799999999988</v>
      </c>
      <c r="F98" s="1">
        <f t="shared" si="13"/>
        <v>25</v>
      </c>
      <c r="G98" s="1">
        <f t="shared" si="14"/>
        <v>41546.399999999994</v>
      </c>
      <c r="I98" s="11"/>
    </row>
    <row r="99" spans="1:10" x14ac:dyDescent="0.25">
      <c r="A99" s="1">
        <f t="shared" si="9"/>
        <v>7764.9138070175413</v>
      </c>
      <c r="B99" s="1">
        <f t="shared" si="10"/>
        <v>6757.7374618474414</v>
      </c>
      <c r="C99" s="1">
        <f t="shared" si="11"/>
        <v>5750.5611166773415</v>
      </c>
      <c r="D99" s="1">
        <v>6</v>
      </c>
      <c r="E99" s="1">
        <f t="shared" si="12"/>
        <v>7735.2000000000007</v>
      </c>
      <c r="F99" s="1">
        <f t="shared" si="13"/>
        <v>36</v>
      </c>
      <c r="G99" s="1">
        <f t="shared" si="14"/>
        <v>46411.200000000004</v>
      </c>
      <c r="I99" s="11" t="s">
        <v>16</v>
      </c>
      <c r="J99" s="1">
        <f>(SUM(E94:E132)*SUM(F94:F132)-SUM(D94:D132)*SUM(G94:G132))/(39*SUM(F94:F132)-SUM(D94:D132)^2)</f>
        <v>8649.3400539811028</v>
      </c>
    </row>
    <row r="100" spans="1:10" x14ac:dyDescent="0.25">
      <c r="A100" s="1">
        <f t="shared" si="9"/>
        <v>7617.5094325236141</v>
      </c>
      <c r="B100" s="1">
        <f t="shared" si="10"/>
        <v>6682.2742548656643</v>
      </c>
      <c r="C100" s="1">
        <f t="shared" si="11"/>
        <v>5747.0390772077144</v>
      </c>
      <c r="D100" s="1">
        <v>7</v>
      </c>
      <c r="E100" s="1">
        <f t="shared" si="12"/>
        <v>7615.2</v>
      </c>
      <c r="F100" s="1">
        <f t="shared" si="13"/>
        <v>49</v>
      </c>
      <c r="G100" s="1">
        <f t="shared" si="14"/>
        <v>53306.400000000001</v>
      </c>
      <c r="I100" s="11" t="s">
        <v>17</v>
      </c>
      <c r="J100" s="1">
        <f>(39*SUM(G94:G132)-SUM(E94:E132)*SUM(D94:D132))/(39*SUM(F94:F132)-SUM(D94:D132)^2)</f>
        <v>-147.40437449392692</v>
      </c>
    </row>
    <row r="101" spans="1:10" x14ac:dyDescent="0.25">
      <c r="A101" s="1">
        <f t="shared" si="9"/>
        <v>7470.1050580296869</v>
      </c>
      <c r="B101" s="1">
        <f t="shared" si="10"/>
        <v>6606.8110478838871</v>
      </c>
      <c r="C101" s="1">
        <f t="shared" si="11"/>
        <v>5743.5170377380873</v>
      </c>
      <c r="D101" s="1">
        <v>8</v>
      </c>
      <c r="E101" s="1">
        <f t="shared" si="12"/>
        <v>7359.84</v>
      </c>
      <c r="F101" s="1">
        <f t="shared" si="13"/>
        <v>64</v>
      </c>
      <c r="G101" s="1">
        <f t="shared" si="14"/>
        <v>58878.720000000001</v>
      </c>
    </row>
    <row r="102" spans="1:10" x14ac:dyDescent="0.25">
      <c r="A102" s="1">
        <f t="shared" si="9"/>
        <v>7322.7006835357606</v>
      </c>
      <c r="B102" s="1">
        <f t="shared" si="10"/>
        <v>6531.3478409021109</v>
      </c>
      <c r="C102" s="1">
        <f t="shared" si="11"/>
        <v>5739.9949982684611</v>
      </c>
      <c r="D102" s="1">
        <v>9</v>
      </c>
      <c r="E102" s="1">
        <f t="shared" si="12"/>
        <v>6472.2400000000007</v>
      </c>
      <c r="F102" s="1">
        <f t="shared" si="13"/>
        <v>81</v>
      </c>
      <c r="G102" s="1">
        <f t="shared" si="14"/>
        <v>58250.16</v>
      </c>
    </row>
    <row r="103" spans="1:10" x14ac:dyDescent="0.25">
      <c r="A103" s="1">
        <f t="shared" si="9"/>
        <v>7175.2963090418334</v>
      </c>
      <c r="B103" s="1">
        <f t="shared" si="10"/>
        <v>6455.8846339203337</v>
      </c>
      <c r="C103" s="1">
        <f t="shared" si="11"/>
        <v>5736.472958798834</v>
      </c>
      <c r="D103" s="1">
        <v>10</v>
      </c>
      <c r="E103" s="1">
        <f t="shared" si="12"/>
        <v>6631.68</v>
      </c>
      <c r="F103" s="1">
        <f t="shared" si="13"/>
        <v>100</v>
      </c>
      <c r="G103" s="1">
        <f t="shared" si="14"/>
        <v>66316.800000000003</v>
      </c>
    </row>
    <row r="104" spans="1:10" x14ac:dyDescent="0.25">
      <c r="A104" s="1">
        <f t="shared" si="9"/>
        <v>7027.8919345479062</v>
      </c>
      <c r="B104" s="1">
        <f t="shared" si="10"/>
        <v>6380.4214269385566</v>
      </c>
      <c r="C104" s="1">
        <f t="shared" si="11"/>
        <v>5732.950919329207</v>
      </c>
      <c r="D104" s="1">
        <v>11</v>
      </c>
      <c r="E104" s="1">
        <f t="shared" si="12"/>
        <v>6220.62</v>
      </c>
      <c r="F104" s="1">
        <f t="shared" si="13"/>
        <v>121</v>
      </c>
      <c r="G104" s="1">
        <f t="shared" si="14"/>
        <v>68426.819999999992</v>
      </c>
    </row>
    <row r="105" spans="1:10" x14ac:dyDescent="0.25">
      <c r="A105" s="1">
        <f t="shared" si="9"/>
        <v>6880.4875600539799</v>
      </c>
      <c r="B105" s="1">
        <f t="shared" si="10"/>
        <v>6304.9582199567794</v>
      </c>
      <c r="C105" s="1">
        <f t="shared" si="11"/>
        <v>5729.4288798595799</v>
      </c>
      <c r="D105" s="1">
        <v>12</v>
      </c>
      <c r="E105" s="1">
        <f t="shared" si="12"/>
        <v>5998.5</v>
      </c>
      <c r="F105" s="1">
        <f t="shared" si="13"/>
        <v>144</v>
      </c>
      <c r="G105" s="1">
        <f t="shared" si="14"/>
        <v>71982</v>
      </c>
    </row>
    <row r="106" spans="1:10" x14ac:dyDescent="0.25">
      <c r="A106" s="1">
        <f t="shared" si="9"/>
        <v>6733.0831855600527</v>
      </c>
      <c r="B106" s="1">
        <f t="shared" si="10"/>
        <v>6229.4950129750032</v>
      </c>
      <c r="C106" s="1">
        <f t="shared" si="11"/>
        <v>5725.9068403899528</v>
      </c>
      <c r="D106" s="1">
        <v>13</v>
      </c>
      <c r="E106" s="1">
        <f t="shared" si="12"/>
        <v>6333.0199999999995</v>
      </c>
      <c r="F106" s="1">
        <f t="shared" si="13"/>
        <v>169</v>
      </c>
      <c r="G106" s="1">
        <f t="shared" si="14"/>
        <v>82329.259999999995</v>
      </c>
    </row>
    <row r="107" spans="1:10" x14ac:dyDescent="0.25">
      <c r="A107" s="1">
        <f t="shared" si="9"/>
        <v>6585.6788110661255</v>
      </c>
      <c r="B107" s="1">
        <f t="shared" si="10"/>
        <v>6154.0318059932251</v>
      </c>
      <c r="C107" s="1">
        <f t="shared" si="11"/>
        <v>5722.3848009203257</v>
      </c>
      <c r="D107" s="1">
        <v>14</v>
      </c>
      <c r="E107" s="1">
        <f t="shared" si="12"/>
        <v>6186</v>
      </c>
      <c r="F107" s="1">
        <f t="shared" si="13"/>
        <v>196</v>
      </c>
      <c r="G107" s="1">
        <f t="shared" si="14"/>
        <v>86604</v>
      </c>
    </row>
    <row r="108" spans="1:10" x14ac:dyDescent="0.25">
      <c r="A108" s="1">
        <f t="shared" si="9"/>
        <v>6438.2744365721992</v>
      </c>
      <c r="B108" s="1">
        <f t="shared" si="10"/>
        <v>6078.5685990114489</v>
      </c>
      <c r="C108" s="1">
        <f t="shared" si="11"/>
        <v>5718.8627614506986</v>
      </c>
      <c r="D108" s="1">
        <v>15</v>
      </c>
      <c r="E108" s="1">
        <f t="shared" si="12"/>
        <v>5616.7999999999993</v>
      </c>
      <c r="F108" s="1">
        <f t="shared" si="13"/>
        <v>225</v>
      </c>
      <c r="G108" s="1">
        <f t="shared" si="14"/>
        <v>84251.999999999985</v>
      </c>
    </row>
    <row r="109" spans="1:10" x14ac:dyDescent="0.25">
      <c r="A109" s="1">
        <f t="shared" si="9"/>
        <v>6290.870062078272</v>
      </c>
      <c r="B109" s="1">
        <f t="shared" si="10"/>
        <v>6003.1053920296717</v>
      </c>
      <c r="C109" s="1">
        <f t="shared" si="11"/>
        <v>5715.3407219810715</v>
      </c>
      <c r="D109" s="1">
        <v>16</v>
      </c>
      <c r="E109" s="1">
        <f t="shared" si="12"/>
        <v>5961.82</v>
      </c>
      <c r="F109" s="1">
        <f t="shared" si="13"/>
        <v>256</v>
      </c>
      <c r="G109" s="1">
        <f t="shared" si="14"/>
        <v>95389.119999999995</v>
      </c>
    </row>
    <row r="110" spans="1:10" x14ac:dyDescent="0.25">
      <c r="A110" s="1">
        <f t="shared" si="9"/>
        <v>6143.4656875843448</v>
      </c>
      <c r="B110" s="1">
        <f t="shared" si="10"/>
        <v>5927.6421850478946</v>
      </c>
      <c r="C110" s="1">
        <f t="shared" si="11"/>
        <v>5711.8186825114444</v>
      </c>
      <c r="D110" s="1">
        <v>17</v>
      </c>
      <c r="E110" s="1">
        <f t="shared" si="12"/>
        <v>5595.69</v>
      </c>
      <c r="F110" s="1">
        <f t="shared" si="13"/>
        <v>289</v>
      </c>
      <c r="G110" s="1">
        <f t="shared" si="14"/>
        <v>95126.73</v>
      </c>
    </row>
    <row r="111" spans="1:10" x14ac:dyDescent="0.25">
      <c r="A111" s="1">
        <f t="shared" si="9"/>
        <v>5996.0613130904185</v>
      </c>
      <c r="B111" s="1">
        <f t="shared" si="10"/>
        <v>5852.1789780661184</v>
      </c>
      <c r="C111" s="1">
        <f t="shared" si="11"/>
        <v>5708.2966430418173</v>
      </c>
      <c r="D111" s="1">
        <v>18</v>
      </c>
      <c r="E111" s="1">
        <f t="shared" si="12"/>
        <v>5423.6</v>
      </c>
      <c r="F111" s="1">
        <f t="shared" si="13"/>
        <v>324</v>
      </c>
      <c r="G111" s="1">
        <f t="shared" si="14"/>
        <v>97624.8</v>
      </c>
    </row>
    <row r="112" spans="1:10" x14ac:dyDescent="0.25">
      <c r="A112" s="1">
        <f t="shared" si="9"/>
        <v>5848.6569385964913</v>
      </c>
      <c r="B112" s="1">
        <f t="shared" si="10"/>
        <v>5776.7157710843403</v>
      </c>
      <c r="C112" s="1">
        <f t="shared" si="11"/>
        <v>5704.7746035721902</v>
      </c>
      <c r="D112" s="1">
        <v>19</v>
      </c>
      <c r="E112" s="1">
        <f t="shared" si="12"/>
        <v>5297.05</v>
      </c>
      <c r="F112" s="1">
        <f t="shared" si="13"/>
        <v>361</v>
      </c>
      <c r="G112" s="1">
        <f t="shared" si="14"/>
        <v>100643.95</v>
      </c>
    </row>
    <row r="113" spans="1:7" x14ac:dyDescent="0.25">
      <c r="A113" s="1">
        <f t="shared" si="9"/>
        <v>5701.2525641025641</v>
      </c>
      <c r="B113" s="1">
        <f t="shared" si="10"/>
        <v>5701.2525641025641</v>
      </c>
      <c r="C113" s="1">
        <f t="shared" si="11"/>
        <v>5701.2525641025632</v>
      </c>
      <c r="D113" s="1">
        <v>20</v>
      </c>
      <c r="E113" s="1">
        <f t="shared" si="12"/>
        <v>5592.2400000000007</v>
      </c>
      <c r="F113" s="1">
        <f t="shared" si="13"/>
        <v>400</v>
      </c>
      <c r="G113" s="1">
        <f t="shared" si="14"/>
        <v>111844.80000000002</v>
      </c>
    </row>
    <row r="114" spans="1:7" x14ac:dyDescent="0.25">
      <c r="A114" s="1">
        <f t="shared" si="9"/>
        <v>5553.8481896086378</v>
      </c>
      <c r="B114" s="1">
        <f t="shared" si="10"/>
        <v>5625.7893571207869</v>
      </c>
      <c r="C114" s="1">
        <f t="shared" si="11"/>
        <v>5697.7305246329361</v>
      </c>
      <c r="D114" s="1">
        <v>21</v>
      </c>
      <c r="E114" s="1">
        <f t="shared" si="12"/>
        <v>5043.4800000000005</v>
      </c>
      <c r="F114" s="1">
        <f t="shared" si="13"/>
        <v>441</v>
      </c>
      <c r="G114" s="1">
        <f t="shared" si="14"/>
        <v>105913.08000000002</v>
      </c>
    </row>
    <row r="115" spans="1:7" x14ac:dyDescent="0.25">
      <c r="A115" s="1">
        <f t="shared" si="9"/>
        <v>5406.4438151147106</v>
      </c>
      <c r="B115" s="1">
        <f t="shared" si="10"/>
        <v>5550.3261501390098</v>
      </c>
      <c r="C115" s="1">
        <f t="shared" si="11"/>
        <v>5694.208485163309</v>
      </c>
      <c r="D115" s="1">
        <v>22</v>
      </c>
      <c r="E115" s="1">
        <f t="shared" si="12"/>
        <v>5148.5200000000004</v>
      </c>
      <c r="F115" s="1">
        <f t="shared" si="13"/>
        <v>484</v>
      </c>
      <c r="G115" s="1">
        <f t="shared" si="14"/>
        <v>113267.44</v>
      </c>
    </row>
    <row r="116" spans="1:7" x14ac:dyDescent="0.25">
      <c r="A116" s="1">
        <f t="shared" si="9"/>
        <v>5259.0394406207834</v>
      </c>
      <c r="B116" s="1">
        <f t="shared" si="10"/>
        <v>5474.8629431572326</v>
      </c>
      <c r="C116" s="1">
        <f t="shared" si="11"/>
        <v>5690.6864456936819</v>
      </c>
      <c r="D116" s="1">
        <v>23</v>
      </c>
      <c r="E116" s="1">
        <f t="shared" si="12"/>
        <v>4967.91</v>
      </c>
      <c r="F116" s="1">
        <f t="shared" si="13"/>
        <v>529</v>
      </c>
      <c r="G116" s="1">
        <f t="shared" si="14"/>
        <v>114261.93</v>
      </c>
    </row>
    <row r="117" spans="1:7" x14ac:dyDescent="0.25">
      <c r="A117" s="1">
        <f t="shared" si="9"/>
        <v>5111.6350661268571</v>
      </c>
      <c r="B117" s="1">
        <f t="shared" si="10"/>
        <v>5399.3997361754555</v>
      </c>
      <c r="C117" s="1">
        <f t="shared" si="11"/>
        <v>5687.1644062240548</v>
      </c>
      <c r="D117" s="1">
        <v>24</v>
      </c>
      <c r="E117" s="1">
        <f t="shared" si="12"/>
        <v>5173.5</v>
      </c>
      <c r="F117" s="1">
        <f t="shared" si="13"/>
        <v>576</v>
      </c>
      <c r="G117" s="1">
        <f t="shared" si="14"/>
        <v>124164</v>
      </c>
    </row>
    <row r="118" spans="1:7" x14ac:dyDescent="0.25">
      <c r="A118" s="1">
        <f t="shared" si="9"/>
        <v>4964.2306916329298</v>
      </c>
      <c r="B118" s="1">
        <f t="shared" si="10"/>
        <v>5323.9365291936792</v>
      </c>
      <c r="C118" s="1">
        <f t="shared" si="11"/>
        <v>5683.6423667544286</v>
      </c>
      <c r="D118" s="1">
        <v>25</v>
      </c>
      <c r="E118" s="1">
        <f t="shared" si="12"/>
        <v>4860.8</v>
      </c>
      <c r="F118" s="1">
        <f t="shared" si="13"/>
        <v>625</v>
      </c>
      <c r="G118" s="1">
        <f t="shared" si="14"/>
        <v>121520</v>
      </c>
    </row>
    <row r="119" spans="1:7" x14ac:dyDescent="0.25">
      <c r="A119" s="1">
        <f t="shared" si="9"/>
        <v>4816.8263171390026</v>
      </c>
      <c r="B119" s="1">
        <f t="shared" si="10"/>
        <v>5248.4733222119021</v>
      </c>
      <c r="C119" s="1">
        <f t="shared" si="11"/>
        <v>5680.1203272848015</v>
      </c>
      <c r="D119" s="1">
        <v>26</v>
      </c>
      <c r="E119" s="1">
        <f t="shared" si="12"/>
        <v>4738.5599999999995</v>
      </c>
      <c r="F119" s="1">
        <f t="shared" si="13"/>
        <v>676</v>
      </c>
      <c r="G119" s="1">
        <f t="shared" si="14"/>
        <v>123202.55999999998</v>
      </c>
    </row>
    <row r="120" spans="1:7" x14ac:dyDescent="0.25">
      <c r="A120" s="1">
        <f t="shared" si="9"/>
        <v>4669.4219426450763</v>
      </c>
      <c r="B120" s="1">
        <f t="shared" si="10"/>
        <v>5173.0101152301249</v>
      </c>
      <c r="C120" s="1">
        <f t="shared" si="11"/>
        <v>5676.5982878151744</v>
      </c>
      <c r="D120" s="1">
        <v>27</v>
      </c>
      <c r="E120" s="1">
        <f t="shared" si="12"/>
        <v>4739.4799999999996</v>
      </c>
      <c r="F120" s="1">
        <f t="shared" si="13"/>
        <v>729</v>
      </c>
      <c r="G120" s="1">
        <f t="shared" si="14"/>
        <v>127965.95999999999</v>
      </c>
    </row>
    <row r="121" spans="1:7" x14ac:dyDescent="0.25">
      <c r="A121" s="1">
        <f t="shared" si="9"/>
        <v>4522.0175681511491</v>
      </c>
      <c r="B121" s="1">
        <f t="shared" si="10"/>
        <v>5097.5469082483487</v>
      </c>
      <c r="C121" s="1">
        <f t="shared" si="11"/>
        <v>5673.0762483455474</v>
      </c>
      <c r="D121" s="1">
        <v>28</v>
      </c>
      <c r="E121" s="1">
        <f t="shared" si="12"/>
        <v>4439</v>
      </c>
      <c r="F121" s="1">
        <f t="shared" si="13"/>
        <v>784</v>
      </c>
      <c r="G121" s="1">
        <f t="shared" si="14"/>
        <v>124292</v>
      </c>
    </row>
    <row r="122" spans="1:7" x14ac:dyDescent="0.25">
      <c r="A122" s="1">
        <f t="shared" si="9"/>
        <v>4374.6131936572219</v>
      </c>
      <c r="B122" s="1">
        <f t="shared" si="10"/>
        <v>5022.0837012665706</v>
      </c>
      <c r="C122" s="1">
        <f t="shared" si="11"/>
        <v>5669.5542088759203</v>
      </c>
      <c r="D122" s="1">
        <v>29</v>
      </c>
      <c r="E122" s="1">
        <f t="shared" si="12"/>
        <v>4281.3</v>
      </c>
      <c r="F122" s="1">
        <f t="shared" si="13"/>
        <v>841</v>
      </c>
      <c r="G122" s="1">
        <f t="shared" si="14"/>
        <v>124157.70000000001</v>
      </c>
    </row>
    <row r="123" spans="1:7" x14ac:dyDescent="0.25">
      <c r="A123" s="1">
        <f t="shared" si="9"/>
        <v>4227.2088191632947</v>
      </c>
      <c r="B123" s="1">
        <f t="shared" si="10"/>
        <v>4946.6204942847944</v>
      </c>
      <c r="C123" s="1">
        <f t="shared" si="11"/>
        <v>5666.0321694062932</v>
      </c>
      <c r="D123" s="1">
        <v>30</v>
      </c>
      <c r="E123" s="1">
        <f t="shared" si="12"/>
        <v>4279.4399999999996</v>
      </c>
      <c r="F123" s="1">
        <f t="shared" si="13"/>
        <v>900</v>
      </c>
      <c r="G123" s="1">
        <f t="shared" si="14"/>
        <v>128383.19999999998</v>
      </c>
    </row>
    <row r="124" spans="1:7" x14ac:dyDescent="0.25">
      <c r="A124" s="1">
        <f t="shared" si="9"/>
        <v>4079.8044446693684</v>
      </c>
      <c r="B124" s="1">
        <f t="shared" si="10"/>
        <v>4871.1572873030173</v>
      </c>
      <c r="C124" s="1">
        <f t="shared" si="11"/>
        <v>5662.5101299366661</v>
      </c>
      <c r="D124" s="1">
        <v>31</v>
      </c>
      <c r="E124" s="1">
        <f t="shared" si="12"/>
        <v>4383.42</v>
      </c>
      <c r="F124" s="1">
        <f t="shared" si="13"/>
        <v>961</v>
      </c>
      <c r="G124" s="1">
        <f t="shared" si="14"/>
        <v>135886.01999999999</v>
      </c>
    </row>
    <row r="125" spans="1:7" x14ac:dyDescent="0.25">
      <c r="A125" s="1">
        <f t="shared" si="9"/>
        <v>3932.4000701754412</v>
      </c>
      <c r="B125" s="1">
        <f t="shared" si="10"/>
        <v>4795.6940803212401</v>
      </c>
      <c r="C125" s="1">
        <f t="shared" si="11"/>
        <v>5658.988090467039</v>
      </c>
      <c r="D125" s="1">
        <v>32</v>
      </c>
      <c r="E125" s="1">
        <f t="shared" si="12"/>
        <v>4238.22</v>
      </c>
      <c r="F125" s="1">
        <f t="shared" si="13"/>
        <v>1024</v>
      </c>
      <c r="G125" s="1">
        <f t="shared" si="14"/>
        <v>135623.04000000001</v>
      </c>
    </row>
    <row r="126" spans="1:7" x14ac:dyDescent="0.25">
      <c r="A126" s="1">
        <f t="shared" si="9"/>
        <v>3784.995695681514</v>
      </c>
      <c r="B126" s="1">
        <f t="shared" si="10"/>
        <v>4720.230873339463</v>
      </c>
      <c r="C126" s="1">
        <f t="shared" si="11"/>
        <v>5655.4660509974119</v>
      </c>
      <c r="D126" s="1">
        <v>33</v>
      </c>
      <c r="E126" s="1">
        <f t="shared" si="12"/>
        <v>4149.2</v>
      </c>
      <c r="F126" s="1">
        <f t="shared" si="13"/>
        <v>1089</v>
      </c>
      <c r="G126" s="1">
        <f t="shared" si="14"/>
        <v>136923.6</v>
      </c>
    </row>
    <row r="127" spans="1:7" x14ac:dyDescent="0.25">
      <c r="A127" s="1">
        <f t="shared" si="9"/>
        <v>3637.5913211875877</v>
      </c>
      <c r="B127" s="1">
        <f t="shared" si="10"/>
        <v>4644.7676663576858</v>
      </c>
      <c r="C127" s="1">
        <f t="shared" si="11"/>
        <v>5651.9440115277848</v>
      </c>
      <c r="D127" s="1">
        <v>34</v>
      </c>
      <c r="E127" s="1">
        <f t="shared" si="12"/>
        <v>4024</v>
      </c>
      <c r="F127" s="1">
        <f t="shared" si="13"/>
        <v>1156</v>
      </c>
      <c r="G127" s="1">
        <f t="shared" si="14"/>
        <v>136816</v>
      </c>
    </row>
    <row r="128" spans="1:7" x14ac:dyDescent="0.25">
      <c r="A128" s="1">
        <f t="shared" si="9"/>
        <v>3490.1869466936605</v>
      </c>
      <c r="B128" s="1">
        <f t="shared" si="10"/>
        <v>4569.3044593759096</v>
      </c>
      <c r="C128" s="1">
        <f t="shared" si="11"/>
        <v>5648.4219720581577</v>
      </c>
      <c r="D128" s="1">
        <v>35</v>
      </c>
      <c r="E128" s="1">
        <f t="shared" si="12"/>
        <v>3710.46</v>
      </c>
      <c r="F128" s="1">
        <f t="shared" si="13"/>
        <v>1225</v>
      </c>
      <c r="G128" s="1">
        <f t="shared" si="14"/>
        <v>129866.1</v>
      </c>
    </row>
    <row r="129" spans="1:7" x14ac:dyDescent="0.25">
      <c r="A129" s="1">
        <f t="shared" si="9"/>
        <v>3342.7825721997333</v>
      </c>
      <c r="B129" s="1">
        <f t="shared" si="10"/>
        <v>4493.8412523941315</v>
      </c>
      <c r="C129" s="1">
        <f t="shared" si="11"/>
        <v>5644.8999325885306</v>
      </c>
      <c r="D129" s="1">
        <v>36</v>
      </c>
      <c r="E129" s="1">
        <f t="shared" si="12"/>
        <v>3638.5</v>
      </c>
      <c r="F129" s="1">
        <f t="shared" si="13"/>
        <v>1296</v>
      </c>
      <c r="G129" s="1">
        <f t="shared" si="14"/>
        <v>130986</v>
      </c>
    </row>
    <row r="130" spans="1:7" x14ac:dyDescent="0.25">
      <c r="A130" s="1">
        <f t="shared" si="9"/>
        <v>3195.378197705807</v>
      </c>
      <c r="B130" s="1">
        <f t="shared" si="10"/>
        <v>4418.3780454123553</v>
      </c>
      <c r="C130" s="1">
        <f t="shared" si="11"/>
        <v>5641.3778931189036</v>
      </c>
      <c r="D130" s="1">
        <v>37</v>
      </c>
      <c r="E130" s="1">
        <f t="shared" si="12"/>
        <v>3543.12</v>
      </c>
      <c r="F130" s="1">
        <f t="shared" si="13"/>
        <v>1369</v>
      </c>
      <c r="G130" s="1">
        <f t="shared" si="14"/>
        <v>131095.44</v>
      </c>
    </row>
    <row r="131" spans="1:7" x14ac:dyDescent="0.25">
      <c r="A131" s="1">
        <f t="shared" si="9"/>
        <v>3047.9738232118798</v>
      </c>
      <c r="B131" s="1">
        <f t="shared" si="10"/>
        <v>4342.9148384305781</v>
      </c>
      <c r="C131" s="1">
        <f t="shared" si="11"/>
        <v>5637.8558536492765</v>
      </c>
      <c r="D131" s="1">
        <v>38</v>
      </c>
      <c r="E131" s="1">
        <f t="shared" si="12"/>
        <v>3433.3199999999997</v>
      </c>
      <c r="F131" s="1">
        <f t="shared" si="13"/>
        <v>1444</v>
      </c>
      <c r="G131" s="1">
        <f t="shared" si="14"/>
        <v>130466.15999999999</v>
      </c>
    </row>
    <row r="132" spans="1:7" x14ac:dyDescent="0.25">
      <c r="A132" s="1">
        <f t="shared" si="9"/>
        <v>2900.5694487179526</v>
      </c>
      <c r="B132" s="1">
        <f t="shared" si="10"/>
        <v>4267.451631448801</v>
      </c>
      <c r="C132" s="1">
        <f t="shared" si="11"/>
        <v>5634.3338141796494</v>
      </c>
      <c r="D132" s="1">
        <v>39</v>
      </c>
      <c r="E132" s="1">
        <f t="shared" si="12"/>
        <v>3390.7999999999997</v>
      </c>
      <c r="F132" s="1">
        <f t="shared" si="13"/>
        <v>1521</v>
      </c>
      <c r="G132" s="1">
        <f t="shared" si="14"/>
        <v>132241.19999999998</v>
      </c>
    </row>
  </sheetData>
  <sortState xmlns:xlrd2="http://schemas.microsoft.com/office/spreadsheetml/2017/richdata2" ref="N46:N83">
    <sortCondition descending="1" ref="N46:N83"/>
  </sortState>
  <mergeCells count="2">
    <mergeCell ref="J4:J42"/>
    <mergeCell ref="D3:E3"/>
  </mergeCells>
  <pageMargins left="0.7" right="0.7" top="0.75" bottom="0.75" header="0.3" footer="0.3"/>
  <pageSetup paperSize="512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Фарадей</dc:creator>
  <cp:lastModifiedBy>Юрий Стадин</cp:lastModifiedBy>
  <dcterms:created xsi:type="dcterms:W3CDTF">2015-06-05T18:19:34Z</dcterms:created>
  <dcterms:modified xsi:type="dcterms:W3CDTF">2024-01-19T17:17:01Z</dcterms:modified>
</cp:coreProperties>
</file>