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arad\OneDrive\Рабочий стол\"/>
    </mc:Choice>
  </mc:AlternateContent>
  <xr:revisionPtr revIDLastSave="0" documentId="13_ncr:1_{E73B319A-054B-4205-A408-BC8DB5BF49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6" i="1" l="1"/>
  <c r="Q46" i="1" s="1"/>
  <c r="U75" i="1"/>
  <c r="V73" i="1"/>
  <c r="U65" i="1"/>
  <c r="V65" i="1"/>
  <c r="U63" i="1"/>
  <c r="U62" i="1"/>
  <c r="V61" i="1"/>
  <c r="U52" i="1"/>
  <c r="V51" i="1"/>
  <c r="U50" i="1"/>
  <c r="V49" i="1"/>
  <c r="A34" i="1"/>
  <c r="A35" i="1"/>
  <c r="A36" i="1"/>
  <c r="A37" i="1"/>
  <c r="A38" i="1"/>
  <c r="A39" i="1"/>
  <c r="A40" i="1"/>
  <c r="A41" i="1"/>
  <c r="A42" i="1"/>
  <c r="A24" i="1"/>
  <c r="A25" i="1"/>
  <c r="A26" i="1"/>
  <c r="A27" i="1"/>
  <c r="A28" i="1"/>
  <c r="A29" i="1"/>
  <c r="A30" i="1"/>
  <c r="A31" i="1"/>
  <c r="A32" i="1"/>
  <c r="A33" i="1"/>
  <c r="A23" i="1"/>
  <c r="A13" i="1"/>
  <c r="A14" i="1"/>
  <c r="A15" i="1"/>
  <c r="A16" i="1"/>
  <c r="A17" i="1"/>
  <c r="A18" i="1"/>
  <c r="A19" i="1"/>
  <c r="A20" i="1"/>
  <c r="A21" i="1"/>
  <c r="A22" i="1"/>
  <c r="A12" i="1"/>
  <c r="A5" i="1"/>
  <c r="A6" i="1"/>
  <c r="A7" i="1"/>
  <c r="A8" i="1"/>
  <c r="A9" i="1"/>
  <c r="A10" i="1"/>
  <c r="A11" i="1"/>
  <c r="A4" i="1"/>
  <c r="U47" i="1"/>
  <c r="U53" i="1"/>
  <c r="U54" i="1"/>
  <c r="U55" i="1"/>
  <c r="U56" i="1"/>
  <c r="U57" i="1"/>
  <c r="U58" i="1"/>
  <c r="U59" i="1"/>
  <c r="U66" i="1"/>
  <c r="U67" i="1"/>
  <c r="U68" i="1"/>
  <c r="U69" i="1"/>
  <c r="U70" i="1"/>
  <c r="U71" i="1"/>
  <c r="U77" i="1"/>
  <c r="U78" i="1"/>
  <c r="U79" i="1"/>
  <c r="U80" i="1"/>
  <c r="U81" i="1"/>
  <c r="U82" i="1"/>
  <c r="U83" i="1"/>
  <c r="U46" i="1"/>
  <c r="V47" i="1"/>
  <c r="V48" i="1"/>
  <c r="V53" i="1"/>
  <c r="V54" i="1"/>
  <c r="V55" i="1"/>
  <c r="V56" i="1"/>
  <c r="X55" i="1" s="1"/>
  <c r="V57" i="1"/>
  <c r="X56" i="1" s="1"/>
  <c r="V58" i="1"/>
  <c r="V59" i="1"/>
  <c r="V60" i="1"/>
  <c r="V63" i="1"/>
  <c r="V66" i="1"/>
  <c r="V67" i="1"/>
  <c r="V68" i="1"/>
  <c r="V69" i="1"/>
  <c r="V70" i="1"/>
  <c r="V71" i="1"/>
  <c r="X70" i="1" s="1"/>
  <c r="V72" i="1"/>
  <c r="X71" i="1" s="1"/>
  <c r="V77" i="1"/>
  <c r="V78" i="1"/>
  <c r="V79" i="1"/>
  <c r="V80" i="1"/>
  <c r="X79" i="1" s="1"/>
  <c r="V81" i="1"/>
  <c r="V82" i="1"/>
  <c r="V83" i="1"/>
  <c r="V46" i="1"/>
  <c r="X80" i="1" l="1"/>
  <c r="V64" i="1"/>
  <c r="X63" i="1" s="1"/>
  <c r="U74" i="1"/>
  <c r="X59" i="1"/>
  <c r="U49" i="1"/>
  <c r="U51" i="1"/>
  <c r="V75" i="1"/>
  <c r="U64" i="1"/>
  <c r="U61" i="1"/>
  <c r="X76" i="1"/>
  <c r="V52" i="1"/>
  <c r="X52" i="1" s="1"/>
  <c r="U76" i="1"/>
  <c r="U73" i="1"/>
  <c r="V76" i="1"/>
  <c r="X65" i="1"/>
  <c r="X82" i="1"/>
  <c r="X77" i="1"/>
  <c r="X47" i="1"/>
  <c r="X58" i="1"/>
  <c r="X48" i="1"/>
  <c r="X60" i="1"/>
  <c r="X68" i="1"/>
  <c r="X53" i="1"/>
  <c r="X72" i="1"/>
  <c r="X81" i="1"/>
  <c r="X69" i="1"/>
  <c r="X57" i="1"/>
  <c r="U72" i="1"/>
  <c r="U60" i="1"/>
  <c r="U48" i="1"/>
  <c r="X67" i="1"/>
  <c r="X46" i="1"/>
  <c r="X78" i="1"/>
  <c r="X66" i="1"/>
  <c r="X54" i="1"/>
  <c r="V74" i="1"/>
  <c r="X73" i="1" s="1"/>
  <c r="V62" i="1"/>
  <c r="X61" i="1" s="1"/>
  <c r="V50" i="1"/>
  <c r="X49" i="1" s="1"/>
  <c r="E60" i="1"/>
  <c r="E51" i="1"/>
  <c r="E63" i="1"/>
  <c r="E66" i="1"/>
  <c r="E75" i="1"/>
  <c r="E83" i="1"/>
  <c r="E80" i="1"/>
  <c r="E56" i="1"/>
  <c r="E81" i="1"/>
  <c r="E78" i="1"/>
  <c r="E73" i="1"/>
  <c r="E71" i="1"/>
  <c r="E58" i="1"/>
  <c r="E69" i="1"/>
  <c r="E55" i="1"/>
  <c r="E68" i="1"/>
  <c r="E76" i="1"/>
  <c r="E82" i="1"/>
  <c r="E70" i="1"/>
  <c r="E57" i="1"/>
  <c r="E65" i="1"/>
  <c r="E79" i="1"/>
  <c r="E67" i="1"/>
  <c r="E54" i="1"/>
  <c r="E53" i="1"/>
  <c r="E77" i="1"/>
  <c r="E64" i="1"/>
  <c r="E61" i="1"/>
  <c r="E49" i="1"/>
  <c r="E48" i="1"/>
  <c r="E72" i="1"/>
  <c r="E59" i="1"/>
  <c r="E47" i="1"/>
  <c r="E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46" i="1"/>
  <c r="X75" i="1" l="1"/>
  <c r="X64" i="1"/>
  <c r="E52" i="1"/>
  <c r="X51" i="1"/>
  <c r="X74" i="1"/>
  <c r="E62" i="1"/>
  <c r="E50" i="1"/>
  <c r="X50" i="1"/>
  <c r="E74" i="1"/>
  <c r="X62" i="1"/>
  <c r="G46" i="1"/>
  <c r="G72" i="1" l="1"/>
  <c r="G60" i="1"/>
  <c r="G48" i="1"/>
  <c r="G83" i="1"/>
  <c r="G71" i="1"/>
  <c r="G59" i="1"/>
  <c r="G47" i="1"/>
  <c r="J48" i="1" s="1"/>
  <c r="G82" i="1"/>
  <c r="G70" i="1"/>
  <c r="G58" i="1"/>
  <c r="G81" i="1"/>
  <c r="G69" i="1"/>
  <c r="G57" i="1"/>
  <c r="G80" i="1"/>
  <c r="G68" i="1"/>
  <c r="G56" i="1"/>
  <c r="G52" i="1"/>
  <c r="G79" i="1"/>
  <c r="G67" i="1"/>
  <c r="G55" i="1"/>
  <c r="G78" i="1"/>
  <c r="G66" i="1"/>
  <c r="G54" i="1"/>
  <c r="G64" i="1"/>
  <c r="G77" i="1"/>
  <c r="G65" i="1"/>
  <c r="G53" i="1"/>
  <c r="G62" i="1"/>
  <c r="G76" i="1"/>
  <c r="G75" i="1"/>
  <c r="G63" i="1"/>
  <c r="G51" i="1"/>
  <c r="G74" i="1"/>
  <c r="G50" i="1"/>
  <c r="G73" i="1"/>
  <c r="G61" i="1"/>
  <c r="G49" i="1"/>
  <c r="J49" i="1" l="1"/>
  <c r="C64" i="1"/>
  <c r="C53" i="1"/>
  <c r="C46" i="1"/>
  <c r="L46" i="1" s="1"/>
  <c r="C52" i="1"/>
  <c r="C55" i="1"/>
  <c r="C69" i="1"/>
  <c r="C81" i="1"/>
  <c r="L81" i="1" s="1"/>
  <c r="C50" i="1"/>
  <c r="L50" i="1" s="1"/>
  <c r="C76" i="1"/>
  <c r="L76" i="1" s="1"/>
  <c r="C67" i="1"/>
  <c r="L67" i="1" s="1"/>
  <c r="C68" i="1"/>
  <c r="L68" i="1" s="1"/>
  <c r="C62" i="1"/>
  <c r="C71" i="1"/>
  <c r="C47" i="1"/>
  <c r="C72" i="1"/>
  <c r="C66" i="1"/>
  <c r="L66" i="1" s="1"/>
  <c r="C73" i="1"/>
  <c r="L73" i="1" s="1"/>
  <c r="C61" i="1"/>
  <c r="L61" i="1" s="1"/>
  <c r="C77" i="1"/>
  <c r="L77" i="1" s="1"/>
  <c r="C70" i="1"/>
  <c r="L70" i="1" s="1"/>
  <c r="C57" i="1"/>
  <c r="L57" i="1" s="1"/>
  <c r="C59" i="1"/>
  <c r="L59" i="1" s="1"/>
  <c r="C79" i="1"/>
  <c r="L79" i="1" s="1"/>
  <c r="C63" i="1"/>
  <c r="C65" i="1"/>
  <c r="C48" i="1"/>
  <c r="C80" i="1"/>
  <c r="C49" i="1"/>
  <c r="L49" i="1" s="1"/>
  <c r="C60" i="1"/>
  <c r="L60" i="1" s="1"/>
  <c r="C58" i="1"/>
  <c r="L58" i="1" s="1"/>
  <c r="C54" i="1"/>
  <c r="L54" i="1" s="1"/>
  <c r="C78" i="1"/>
  <c r="L78" i="1" s="1"/>
  <c r="C75" i="1"/>
  <c r="L75" i="1" s="1"/>
  <c r="C56" i="1"/>
  <c r="L56" i="1" s="1"/>
  <c r="C74" i="1"/>
  <c r="L74" i="1" s="1"/>
  <c r="C51" i="1"/>
  <c r="C82" i="1"/>
  <c r="C83" i="1"/>
  <c r="P56" i="1"/>
  <c r="Q56" i="1" s="1"/>
  <c r="P70" i="1"/>
  <c r="Q70" i="1" s="1"/>
  <c r="P65" i="1"/>
  <c r="Q65" i="1" s="1"/>
  <c r="P48" i="1"/>
  <c r="Q48" i="1" s="1"/>
  <c r="P52" i="1"/>
  <c r="Q52" i="1" s="1"/>
  <c r="P62" i="1"/>
  <c r="Q62" i="1" s="1"/>
  <c r="P75" i="1"/>
  <c r="Q75" i="1" s="1"/>
  <c r="P66" i="1"/>
  <c r="Q66" i="1" s="1"/>
  <c r="P59" i="1"/>
  <c r="Q59" i="1" s="1"/>
  <c r="P73" i="1"/>
  <c r="Q73" i="1" s="1"/>
  <c r="P55" i="1"/>
  <c r="Q55" i="1" s="1"/>
  <c r="P53" i="1"/>
  <c r="Q53" i="1" s="1"/>
  <c r="P50" i="1"/>
  <c r="Q50" i="1" s="1"/>
  <c r="P80" i="1"/>
  <c r="Q80" i="1" s="1"/>
  <c r="P76" i="1"/>
  <c r="Q76" i="1" s="1"/>
  <c r="L51" i="1" l="1"/>
  <c r="L63" i="1"/>
  <c r="L62" i="1"/>
  <c r="L69" i="1"/>
  <c r="L55" i="1"/>
  <c r="L52" i="1"/>
  <c r="L64" i="1"/>
  <c r="L80" i="1"/>
  <c r="L72" i="1"/>
  <c r="L83" i="1"/>
  <c r="L48" i="1"/>
  <c r="L47" i="1"/>
  <c r="L53" i="1"/>
  <c r="L82" i="1"/>
  <c r="L65" i="1"/>
  <c r="L71" i="1"/>
  <c r="P69" i="1"/>
  <c r="Q69" i="1" s="1"/>
  <c r="P51" i="1"/>
  <c r="Q51" i="1" s="1"/>
  <c r="P79" i="1"/>
  <c r="Q79" i="1" s="1"/>
  <c r="P68" i="1"/>
  <c r="Q68" i="1" s="1"/>
  <c r="P58" i="1"/>
  <c r="Q58" i="1" s="1"/>
  <c r="P81" i="1"/>
  <c r="Q81" i="1" s="1"/>
  <c r="P82" i="1"/>
  <c r="Q82" i="1" s="1"/>
  <c r="P47" i="1"/>
  <c r="Q47" i="1" s="1"/>
  <c r="P61" i="1"/>
  <c r="Q61" i="1" s="1"/>
  <c r="P74" i="1"/>
  <c r="Q74" i="1" s="1"/>
  <c r="P71" i="1"/>
  <c r="Q71" i="1" s="1"/>
  <c r="P64" i="1"/>
  <c r="Q64" i="1" s="1"/>
  <c r="P54" i="1"/>
  <c r="Q54" i="1" s="1"/>
  <c r="P78" i="1"/>
  <c r="Q78" i="1" s="1"/>
  <c r="P72" i="1"/>
  <c r="Q72" i="1" s="1"/>
  <c r="P67" i="1"/>
  <c r="Q67" i="1" s="1"/>
  <c r="P57" i="1"/>
  <c r="Q57" i="1" s="1"/>
  <c r="P77" i="1"/>
  <c r="Q77" i="1" s="1"/>
  <c r="P63" i="1"/>
  <c r="Q63" i="1" s="1"/>
  <c r="P49" i="1"/>
  <c r="Q49" i="1" s="1"/>
  <c r="P60" i="1"/>
  <c r="Q60" i="1" s="1"/>
  <c r="R46" i="1" l="1"/>
  <c r="N86" i="1" s="1"/>
  <c r="K58" i="1" s="1"/>
  <c r="K53" i="1" l="1"/>
  <c r="K83" i="1"/>
  <c r="K71" i="1"/>
  <c r="K63" i="1"/>
  <c r="K68" i="1"/>
  <c r="K50" i="1"/>
  <c r="K62" i="1"/>
  <c r="K74" i="1"/>
  <c r="K64" i="1"/>
  <c r="K57" i="1"/>
  <c r="K77" i="1"/>
  <c r="K70" i="1"/>
  <c r="K61" i="1"/>
  <c r="K49" i="1"/>
  <c r="K56" i="1"/>
  <c r="K79" i="1"/>
  <c r="K69" i="1"/>
  <c r="K55" i="1"/>
  <c r="K59" i="1"/>
  <c r="K67" i="1"/>
  <c r="K75" i="1"/>
  <c r="K78" i="1"/>
  <c r="K72" i="1"/>
  <c r="K46" i="1"/>
  <c r="K76" i="1"/>
  <c r="K51" i="1"/>
  <c r="K60" i="1"/>
  <c r="K48" i="1"/>
  <c r="K82" i="1"/>
  <c r="K65" i="1"/>
  <c r="K66" i="1"/>
  <c r="K73" i="1"/>
  <c r="K80" i="1"/>
  <c r="K54" i="1"/>
  <c r="K81" i="1"/>
  <c r="K47" i="1"/>
  <c r="K52" i="1"/>
</calcChain>
</file>

<file path=xl/sharedStrings.xml><?xml version="1.0" encoding="utf-8"?>
<sst xmlns="http://schemas.openxmlformats.org/spreadsheetml/2006/main" count="17" uniqueCount="17">
  <si>
    <t>i</t>
  </si>
  <si>
    <t>A</t>
  </si>
  <si>
    <t>i^2</t>
  </si>
  <si>
    <t>A*i</t>
  </si>
  <si>
    <t>b</t>
  </si>
  <si>
    <t>Trend</t>
  </si>
  <si>
    <t>k</t>
  </si>
  <si>
    <t>::::::::::::::::::::::::::::::::::::::</t>
  </si>
  <si>
    <t>Данные</t>
  </si>
  <si>
    <t>сорт испр</t>
  </si>
  <si>
    <t>испр</t>
  </si>
  <si>
    <t>Произв</t>
  </si>
  <si>
    <t>сорт Произ</t>
  </si>
  <si>
    <t>знак</t>
  </si>
  <si>
    <t>переходная</t>
  </si>
  <si>
    <t>Втор. Произв</t>
  </si>
  <si>
    <t>max втор. Произ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</si>
</sst>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Линейный тренд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Лист1!$C$46:$C$84</c:f>
              <c:numCache>
                <c:formatCode>General</c:formatCode>
                <c:ptCount val="39"/>
                <c:pt idx="0">
                  <c:v>983.39676113360326</c:v>
                </c:pt>
                <c:pt idx="1">
                  <c:v>1005.1249589670642</c:v>
                </c:pt>
                <c:pt idx="2">
                  <c:v>1026.8531568005253</c:v>
                </c:pt>
                <c:pt idx="3">
                  <c:v>1048.5813546339862</c:v>
                </c:pt>
                <c:pt idx="4">
                  <c:v>1070.3095524674472</c:v>
                </c:pt>
                <c:pt idx="5">
                  <c:v>1092.0377503009083</c:v>
                </c:pt>
                <c:pt idx="6">
                  <c:v>1113.7659481343692</c:v>
                </c:pt>
                <c:pt idx="7">
                  <c:v>1135.4941459678303</c:v>
                </c:pt>
                <c:pt idx="8">
                  <c:v>1157.2223438012911</c:v>
                </c:pt>
                <c:pt idx="9">
                  <c:v>1178.9505416347522</c:v>
                </c:pt>
                <c:pt idx="10">
                  <c:v>1200.6787394682133</c:v>
                </c:pt>
                <c:pt idx="11">
                  <c:v>1222.4069373016741</c:v>
                </c:pt>
                <c:pt idx="12">
                  <c:v>1244.1351351351352</c:v>
                </c:pt>
                <c:pt idx="13">
                  <c:v>1265.8633329685963</c:v>
                </c:pt>
                <c:pt idx="14">
                  <c:v>1287.5915308020572</c:v>
                </c:pt>
                <c:pt idx="15">
                  <c:v>1309.3197286355182</c:v>
                </c:pt>
                <c:pt idx="16">
                  <c:v>1331.0479264689791</c:v>
                </c:pt>
                <c:pt idx="17">
                  <c:v>1352.7761243024402</c:v>
                </c:pt>
                <c:pt idx="18">
                  <c:v>1374.504322135901</c:v>
                </c:pt>
                <c:pt idx="19">
                  <c:v>1396.2325199693621</c:v>
                </c:pt>
                <c:pt idx="20">
                  <c:v>1417.9607178028232</c:v>
                </c:pt>
                <c:pt idx="21">
                  <c:v>1439.688915636284</c:v>
                </c:pt>
                <c:pt idx="22">
                  <c:v>1461.4171134697451</c:v>
                </c:pt>
                <c:pt idx="23">
                  <c:v>1483.1453113032062</c:v>
                </c:pt>
                <c:pt idx="24">
                  <c:v>1504.8735091366671</c:v>
                </c:pt>
                <c:pt idx="25">
                  <c:v>1526.6017069701281</c:v>
                </c:pt>
                <c:pt idx="26">
                  <c:v>1548.3299048035892</c:v>
                </c:pt>
                <c:pt idx="27">
                  <c:v>1570.0581026370501</c:v>
                </c:pt>
                <c:pt idx="28">
                  <c:v>1591.7863004705109</c:v>
                </c:pt>
                <c:pt idx="29">
                  <c:v>1613.5144983039722</c:v>
                </c:pt>
                <c:pt idx="30">
                  <c:v>1635.2426961374331</c:v>
                </c:pt>
                <c:pt idx="31">
                  <c:v>1656.9708939708939</c:v>
                </c:pt>
                <c:pt idx="32">
                  <c:v>1678.699091804355</c:v>
                </c:pt>
                <c:pt idx="33">
                  <c:v>1700.4272896378161</c:v>
                </c:pt>
                <c:pt idx="34">
                  <c:v>1722.155487471277</c:v>
                </c:pt>
                <c:pt idx="35">
                  <c:v>1743.883685304738</c:v>
                </c:pt>
                <c:pt idx="36">
                  <c:v>1765.6118831381991</c:v>
                </c:pt>
                <c:pt idx="37">
                  <c:v>1787.34008097166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8-4DBE-AB4B-D686FFB4AE21}"/>
            </c:ext>
          </c:extLst>
        </c:ser>
        <c:ser>
          <c:idx val="2"/>
          <c:order val="1"/>
          <c:tx>
            <c:v>Линеаризованная производная сигнала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Лист1!$L$46:$L$84</c:f>
              <c:numCache>
                <c:formatCode>General</c:formatCode>
                <c:ptCount val="39"/>
                <c:pt idx="0">
                  <c:v>821</c:v>
                </c:pt>
                <c:pt idx="1">
                  <c:v>1883.1359010832696</c:v>
                </c:pt>
                <c:pt idx="2">
                  <c:v>51.271802166538976</c:v>
                </c:pt>
                <c:pt idx="3">
                  <c:v>194.40770324980855</c:v>
                </c:pt>
                <c:pt idx="4">
                  <c:v>159.54360433307801</c:v>
                </c:pt>
                <c:pt idx="5">
                  <c:v>2350.6795054163476</c:v>
                </c:pt>
                <c:pt idx="6">
                  <c:v>2543.815406499617</c:v>
                </c:pt>
                <c:pt idx="7">
                  <c:v>2410.9513075828863</c:v>
                </c:pt>
                <c:pt idx="8">
                  <c:v>287.08720866615607</c:v>
                </c:pt>
                <c:pt idx="9">
                  <c:v>122.22310974942553</c:v>
                </c:pt>
                <c:pt idx="10">
                  <c:v>143.35901083269499</c:v>
                </c:pt>
                <c:pt idx="11">
                  <c:v>513.49491191596462</c:v>
                </c:pt>
                <c:pt idx="12">
                  <c:v>2688.630812999234</c:v>
                </c:pt>
                <c:pt idx="13">
                  <c:v>2092.7667140825033</c:v>
                </c:pt>
                <c:pt idx="14">
                  <c:v>26.902615165773057</c:v>
                </c:pt>
                <c:pt idx="15">
                  <c:v>-7.9614837509574841</c:v>
                </c:pt>
                <c:pt idx="16">
                  <c:v>2175.1744173323123</c:v>
                </c:pt>
                <c:pt idx="17">
                  <c:v>2294.3103184155816</c:v>
                </c:pt>
                <c:pt idx="18">
                  <c:v>2137.446219498851</c:v>
                </c:pt>
                <c:pt idx="19">
                  <c:v>78.582120582120581</c:v>
                </c:pt>
                <c:pt idx="20">
                  <c:v>-38.28197833460996</c:v>
                </c:pt>
                <c:pt idx="21">
                  <c:v>1900.8539227486597</c:v>
                </c:pt>
                <c:pt idx="22">
                  <c:v>-174.01017616807093</c:v>
                </c:pt>
                <c:pt idx="23">
                  <c:v>-13.874275084801468</c:v>
                </c:pt>
                <c:pt idx="24">
                  <c:v>2185.2616259984679</c:v>
                </c:pt>
                <c:pt idx="25">
                  <c:v>2629.3975270817377</c:v>
                </c:pt>
                <c:pt idx="26">
                  <c:v>-217.46657183499298</c:v>
                </c:pt>
                <c:pt idx="27">
                  <c:v>55.669329248276597</c:v>
                </c:pt>
                <c:pt idx="28">
                  <c:v>2929.8052303315462</c:v>
                </c:pt>
                <c:pt idx="29">
                  <c:v>3495.9411314148156</c:v>
                </c:pt>
                <c:pt idx="30">
                  <c:v>2770.0770324980849</c:v>
                </c:pt>
                <c:pt idx="31">
                  <c:v>-287.78706641864534</c:v>
                </c:pt>
                <c:pt idx="32">
                  <c:v>75.348834664624121</c:v>
                </c:pt>
                <c:pt idx="33">
                  <c:v>-252.51526425210642</c:v>
                </c:pt>
                <c:pt idx="34">
                  <c:v>215.62063683116315</c:v>
                </c:pt>
                <c:pt idx="35">
                  <c:v>3666.7565379144326</c:v>
                </c:pt>
                <c:pt idx="36">
                  <c:v>-147.10756100229793</c:v>
                </c:pt>
                <c:pt idx="37">
                  <c:v>3246.0283400809717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7E8-4DBE-AB4B-D686FFB4AE21}"/>
            </c:ext>
          </c:extLst>
        </c:ser>
        <c:ser>
          <c:idx val="0"/>
          <c:order val="2"/>
          <c:tx>
            <c:v>Производная сигнала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Лист1!$V$46:$V$83</c:f>
              <c:numCache>
                <c:formatCode>General</c:formatCode>
                <c:ptCount val="38"/>
                <c:pt idx="0">
                  <c:v>821</c:v>
                </c:pt>
                <c:pt idx="1">
                  <c:v>1894</c:v>
                </c:pt>
                <c:pt idx="2">
                  <c:v>73</c:v>
                </c:pt>
                <c:pt idx="3">
                  <c:v>227</c:v>
                </c:pt>
                <c:pt idx="4">
                  <c:v>203</c:v>
                </c:pt>
                <c:pt idx="5">
                  <c:v>2405</c:v>
                </c:pt>
                <c:pt idx="6">
                  <c:v>2609</c:v>
                </c:pt>
                <c:pt idx="7">
                  <c:v>2487</c:v>
                </c:pt>
                <c:pt idx="8">
                  <c:v>374</c:v>
                </c:pt>
                <c:pt idx="9">
                  <c:v>220</c:v>
                </c:pt>
                <c:pt idx="10">
                  <c:v>252</c:v>
                </c:pt>
                <c:pt idx="11">
                  <c:v>633</c:v>
                </c:pt>
                <c:pt idx="12">
                  <c:v>2819</c:v>
                </c:pt>
                <c:pt idx="13">
                  <c:v>2234</c:v>
                </c:pt>
                <c:pt idx="14">
                  <c:v>179</c:v>
                </c:pt>
                <c:pt idx="15">
                  <c:v>155</c:v>
                </c:pt>
                <c:pt idx="16">
                  <c:v>2349</c:v>
                </c:pt>
                <c:pt idx="17">
                  <c:v>2479</c:v>
                </c:pt>
                <c:pt idx="18">
                  <c:v>2333</c:v>
                </c:pt>
                <c:pt idx="19">
                  <c:v>285</c:v>
                </c:pt>
                <c:pt idx="20">
                  <c:v>179</c:v>
                </c:pt>
                <c:pt idx="21">
                  <c:v>2129</c:v>
                </c:pt>
                <c:pt idx="22">
                  <c:v>65</c:v>
                </c:pt>
                <c:pt idx="23">
                  <c:v>236</c:v>
                </c:pt>
                <c:pt idx="24">
                  <c:v>2446</c:v>
                </c:pt>
                <c:pt idx="25">
                  <c:v>2901</c:v>
                </c:pt>
                <c:pt idx="26">
                  <c:v>65</c:v>
                </c:pt>
                <c:pt idx="27">
                  <c:v>349</c:v>
                </c:pt>
                <c:pt idx="28">
                  <c:v>3234</c:v>
                </c:pt>
                <c:pt idx="29">
                  <c:v>3811</c:v>
                </c:pt>
                <c:pt idx="30">
                  <c:v>3096</c:v>
                </c:pt>
                <c:pt idx="31">
                  <c:v>49</c:v>
                </c:pt>
                <c:pt idx="32">
                  <c:v>423</c:v>
                </c:pt>
                <c:pt idx="33">
                  <c:v>106</c:v>
                </c:pt>
                <c:pt idx="34">
                  <c:v>585</c:v>
                </c:pt>
                <c:pt idx="35">
                  <c:v>4047</c:v>
                </c:pt>
                <c:pt idx="36">
                  <c:v>244</c:v>
                </c:pt>
                <c:pt idx="37">
                  <c:v>3648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DB6-4B52-8539-7330B3B49409}"/>
            </c:ext>
          </c:extLst>
        </c:ser>
        <c:ser>
          <c:idx val="3"/>
          <c:order val="3"/>
          <c:tx>
            <c:v>Сигнал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Лист1!$E$4:$E$42</c:f>
              <c:numCache>
                <c:formatCode>General</c:formatCode>
                <c:ptCount val="39"/>
                <c:pt idx="0">
                  <c:v>4022</c:v>
                </c:pt>
                <c:pt idx="1">
                  <c:v>4843</c:v>
                </c:pt>
                <c:pt idx="2">
                  <c:v>2949</c:v>
                </c:pt>
                <c:pt idx="3">
                  <c:v>2876</c:v>
                </c:pt>
                <c:pt idx="4">
                  <c:v>2649</c:v>
                </c:pt>
                <c:pt idx="5">
                  <c:v>2446</c:v>
                </c:pt>
                <c:pt idx="6">
                  <c:v>4851</c:v>
                </c:pt>
                <c:pt idx="7">
                  <c:v>2242</c:v>
                </c:pt>
                <c:pt idx="8">
                  <c:v>4729</c:v>
                </c:pt>
                <c:pt idx="9">
                  <c:v>4355</c:v>
                </c:pt>
                <c:pt idx="10">
                  <c:v>4575</c:v>
                </c:pt>
                <c:pt idx="11">
                  <c:v>4323</c:v>
                </c:pt>
                <c:pt idx="12">
                  <c:v>4956</c:v>
                </c:pt>
                <c:pt idx="13">
                  <c:v>2137</c:v>
                </c:pt>
                <c:pt idx="14">
                  <c:v>4371</c:v>
                </c:pt>
                <c:pt idx="15">
                  <c:v>4550</c:v>
                </c:pt>
                <c:pt idx="16">
                  <c:v>4705</c:v>
                </c:pt>
                <c:pt idx="17">
                  <c:v>2356</c:v>
                </c:pt>
                <c:pt idx="18">
                  <c:v>4835</c:v>
                </c:pt>
                <c:pt idx="19">
                  <c:v>2502</c:v>
                </c:pt>
                <c:pt idx="20">
                  <c:v>2787</c:v>
                </c:pt>
                <c:pt idx="21">
                  <c:v>2608</c:v>
                </c:pt>
                <c:pt idx="22">
                  <c:v>4737</c:v>
                </c:pt>
                <c:pt idx="23">
                  <c:v>4802</c:v>
                </c:pt>
                <c:pt idx="24">
                  <c:v>5038</c:v>
                </c:pt>
                <c:pt idx="25">
                  <c:v>2592</c:v>
                </c:pt>
                <c:pt idx="26">
                  <c:v>5493</c:v>
                </c:pt>
                <c:pt idx="27">
                  <c:v>5558</c:v>
                </c:pt>
                <c:pt idx="28">
                  <c:v>5907</c:v>
                </c:pt>
                <c:pt idx="29">
                  <c:v>2673</c:v>
                </c:pt>
                <c:pt idx="30">
                  <c:v>6484</c:v>
                </c:pt>
                <c:pt idx="31">
                  <c:v>3388</c:v>
                </c:pt>
                <c:pt idx="32">
                  <c:v>3339</c:v>
                </c:pt>
                <c:pt idx="33">
                  <c:v>3762</c:v>
                </c:pt>
                <c:pt idx="34">
                  <c:v>3656</c:v>
                </c:pt>
                <c:pt idx="35">
                  <c:v>3071</c:v>
                </c:pt>
                <c:pt idx="36">
                  <c:v>7118</c:v>
                </c:pt>
                <c:pt idx="37">
                  <c:v>6874</c:v>
                </c:pt>
                <c:pt idx="38">
                  <c:v>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A-413E-A84A-DAA6D4A6C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30720"/>
        <c:axId val="196361137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Лист1!$X$46:$X$82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1073</c:v>
                      </c:pt>
                      <c:pt idx="1">
                        <c:v>1821</c:v>
                      </c:pt>
                      <c:pt idx="2">
                        <c:v>154</c:v>
                      </c:pt>
                      <c:pt idx="3">
                        <c:v>24</c:v>
                      </c:pt>
                      <c:pt idx="4">
                        <c:v>2202</c:v>
                      </c:pt>
                      <c:pt idx="5">
                        <c:v>204</c:v>
                      </c:pt>
                      <c:pt idx="6">
                        <c:v>122</c:v>
                      </c:pt>
                      <c:pt idx="7">
                        <c:v>2113</c:v>
                      </c:pt>
                      <c:pt idx="8">
                        <c:v>154</c:v>
                      </c:pt>
                      <c:pt idx="9">
                        <c:v>32</c:v>
                      </c:pt>
                      <c:pt idx="10">
                        <c:v>381</c:v>
                      </c:pt>
                      <c:pt idx="11">
                        <c:v>2186</c:v>
                      </c:pt>
                      <c:pt idx="12">
                        <c:v>585</c:v>
                      </c:pt>
                      <c:pt idx="13">
                        <c:v>2055</c:v>
                      </c:pt>
                      <c:pt idx="14">
                        <c:v>24</c:v>
                      </c:pt>
                      <c:pt idx="15">
                        <c:v>2194</c:v>
                      </c:pt>
                      <c:pt idx="16">
                        <c:v>130</c:v>
                      </c:pt>
                      <c:pt idx="17">
                        <c:v>146</c:v>
                      </c:pt>
                      <c:pt idx="18">
                        <c:v>2048</c:v>
                      </c:pt>
                      <c:pt idx="19">
                        <c:v>106</c:v>
                      </c:pt>
                      <c:pt idx="20">
                        <c:v>1950</c:v>
                      </c:pt>
                      <c:pt idx="21">
                        <c:v>2064</c:v>
                      </c:pt>
                      <c:pt idx="22">
                        <c:v>171</c:v>
                      </c:pt>
                      <c:pt idx="23">
                        <c:v>2210</c:v>
                      </c:pt>
                      <c:pt idx="24">
                        <c:v>455</c:v>
                      </c:pt>
                      <c:pt idx="25">
                        <c:v>2836</c:v>
                      </c:pt>
                      <c:pt idx="26">
                        <c:v>284</c:v>
                      </c:pt>
                      <c:pt idx="27">
                        <c:v>2885</c:v>
                      </c:pt>
                      <c:pt idx="28">
                        <c:v>577</c:v>
                      </c:pt>
                      <c:pt idx="29">
                        <c:v>715</c:v>
                      </c:pt>
                      <c:pt idx="30">
                        <c:v>3047</c:v>
                      </c:pt>
                      <c:pt idx="31">
                        <c:v>374</c:v>
                      </c:pt>
                      <c:pt idx="32">
                        <c:v>317</c:v>
                      </c:pt>
                      <c:pt idx="33">
                        <c:v>479</c:v>
                      </c:pt>
                      <c:pt idx="34">
                        <c:v>3462</c:v>
                      </c:pt>
                      <c:pt idx="35">
                        <c:v>3803</c:v>
                      </c:pt>
                      <c:pt idx="36">
                        <c:v>3404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AC-4413-9EAB-F8A5778EE990}"/>
                  </c:ext>
                </c:extLst>
              </c15:ser>
            </c15:filteredLineSeries>
          </c:ext>
        </c:extLst>
      </c:lineChart>
      <c:catAx>
        <c:axId val="170243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611376"/>
        <c:crosses val="autoZero"/>
        <c:auto val="1"/>
        <c:lblAlgn val="ctr"/>
        <c:lblOffset val="100"/>
        <c:noMultiLvlLbl val="0"/>
      </c:catAx>
      <c:valAx>
        <c:axId val="19636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4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Упорядоченные</a:t>
            </a:r>
            <a:r>
              <a:rPr lang="ru-RU" baseline="0"/>
              <a:t> производные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Первая производная упорядоченного линеаризованного сигнала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Лист1!$N$46:$N$84</c:f>
              <c:numCache>
                <c:formatCode>General</c:formatCode>
                <c:ptCount val="39"/>
                <c:pt idx="0">
                  <c:v>3666.7565379144326</c:v>
                </c:pt>
                <c:pt idx="1">
                  <c:v>3495.9411314148156</c:v>
                </c:pt>
                <c:pt idx="2">
                  <c:v>3246.0283400809717</c:v>
                </c:pt>
                <c:pt idx="3">
                  <c:v>2929.8052303315462</c:v>
                </c:pt>
                <c:pt idx="4">
                  <c:v>2770.0770324980849</c:v>
                </c:pt>
                <c:pt idx="5">
                  <c:v>2688.630812999234</c:v>
                </c:pt>
                <c:pt idx="6">
                  <c:v>2629.3975270817377</c:v>
                </c:pt>
                <c:pt idx="7">
                  <c:v>2543.815406499617</c:v>
                </c:pt>
                <c:pt idx="8">
                  <c:v>2410.9513075828863</c:v>
                </c:pt>
                <c:pt idx="9">
                  <c:v>2350.6795054163476</c:v>
                </c:pt>
                <c:pt idx="10">
                  <c:v>2294.3103184155816</c:v>
                </c:pt>
                <c:pt idx="11">
                  <c:v>2185.2616259984679</c:v>
                </c:pt>
                <c:pt idx="12">
                  <c:v>2175.1744173323123</c:v>
                </c:pt>
                <c:pt idx="13">
                  <c:v>2137.446219498851</c:v>
                </c:pt>
                <c:pt idx="14">
                  <c:v>2092.7667140825033</c:v>
                </c:pt>
                <c:pt idx="15">
                  <c:v>1900.8539227486597</c:v>
                </c:pt>
                <c:pt idx="16">
                  <c:v>1883.1359010832696</c:v>
                </c:pt>
                <c:pt idx="17">
                  <c:v>821</c:v>
                </c:pt>
                <c:pt idx="18">
                  <c:v>513.49491191596462</c:v>
                </c:pt>
                <c:pt idx="19">
                  <c:v>287.08720866615607</c:v>
                </c:pt>
                <c:pt idx="20">
                  <c:v>215.62063683116315</c:v>
                </c:pt>
                <c:pt idx="21">
                  <c:v>194.40770324980855</c:v>
                </c:pt>
                <c:pt idx="22">
                  <c:v>159.54360433307801</c:v>
                </c:pt>
                <c:pt idx="23">
                  <c:v>143.35901083269499</c:v>
                </c:pt>
                <c:pt idx="24">
                  <c:v>122.22310974942553</c:v>
                </c:pt>
                <c:pt idx="25">
                  <c:v>78.582120582120581</c:v>
                </c:pt>
                <c:pt idx="26">
                  <c:v>75.348834664624121</c:v>
                </c:pt>
                <c:pt idx="27">
                  <c:v>55.669329248276597</c:v>
                </c:pt>
                <c:pt idx="28">
                  <c:v>51.271802166538976</c:v>
                </c:pt>
                <c:pt idx="29">
                  <c:v>26.902615165773057</c:v>
                </c:pt>
                <c:pt idx="30">
                  <c:v>-7.9614837509574841</c:v>
                </c:pt>
                <c:pt idx="31">
                  <c:v>-13.874275084801468</c:v>
                </c:pt>
                <c:pt idx="32">
                  <c:v>-38.28197833460996</c:v>
                </c:pt>
                <c:pt idx="33">
                  <c:v>-147.10756100229793</c:v>
                </c:pt>
                <c:pt idx="34">
                  <c:v>-174.01017616807093</c:v>
                </c:pt>
                <c:pt idx="35">
                  <c:v>-217.46657183499298</c:v>
                </c:pt>
                <c:pt idx="36">
                  <c:v>-252.51526425210642</c:v>
                </c:pt>
                <c:pt idx="37">
                  <c:v>-287.78706641864534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0-4AD0-820E-FC81707FA95C}"/>
            </c:ext>
          </c:extLst>
        </c:ser>
        <c:ser>
          <c:idx val="0"/>
          <c:order val="1"/>
          <c:tx>
            <c:v>Вторая производная упорядоченного линеаризованного сигнала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Лист1!$P$46:$P$82</c:f>
              <c:numCache>
                <c:formatCode>General</c:formatCode>
                <c:ptCount val="37"/>
                <c:pt idx="0">
                  <c:v>170.81540649961698</c:v>
                </c:pt>
                <c:pt idx="1">
                  <c:v>249.91279133384387</c:v>
                </c:pt>
                <c:pt idx="2">
                  <c:v>316.22310974942548</c:v>
                </c:pt>
                <c:pt idx="3">
                  <c:v>159.72819783346131</c:v>
                </c:pt>
                <c:pt idx="4">
                  <c:v>81.446219498850951</c:v>
                </c:pt>
                <c:pt idx="5">
                  <c:v>59.233285917496232</c:v>
                </c:pt>
                <c:pt idx="6">
                  <c:v>85.582120582120751</c:v>
                </c:pt>
                <c:pt idx="7">
                  <c:v>132.86409891673065</c:v>
                </c:pt>
                <c:pt idx="8">
                  <c:v>60.271802166538691</c:v>
                </c:pt>
                <c:pt idx="9">
                  <c:v>56.369187000766033</c:v>
                </c:pt>
                <c:pt idx="10">
                  <c:v>109.04869241711367</c:v>
                </c:pt>
                <c:pt idx="11">
                  <c:v>10.087208666155675</c:v>
                </c:pt>
                <c:pt idx="12">
                  <c:v>37.728197833461309</c:v>
                </c:pt>
                <c:pt idx="13">
                  <c:v>44.679505416347638</c:v>
                </c:pt>
                <c:pt idx="14">
                  <c:v>191.91279133384364</c:v>
                </c:pt>
                <c:pt idx="15">
                  <c:v>17.718021665390097</c:v>
                </c:pt>
                <c:pt idx="16">
                  <c:v>1062.1359010832696</c:v>
                </c:pt>
                <c:pt idx="17">
                  <c:v>307.50508808403538</c:v>
                </c:pt>
                <c:pt idx="18">
                  <c:v>226.40770324980855</c:v>
                </c:pt>
                <c:pt idx="19">
                  <c:v>71.466571834992919</c:v>
                </c:pt>
                <c:pt idx="20">
                  <c:v>21.212933581354605</c:v>
                </c:pt>
                <c:pt idx="21">
                  <c:v>34.864098916730541</c:v>
                </c:pt>
                <c:pt idx="22">
                  <c:v>16.184593500383016</c:v>
                </c:pt>
                <c:pt idx="23">
                  <c:v>21.135901083269459</c:v>
                </c:pt>
                <c:pt idx="24">
                  <c:v>43.640989167304951</c:v>
                </c:pt>
                <c:pt idx="25">
                  <c:v>3.2332859174964597</c:v>
                </c:pt>
                <c:pt idx="26">
                  <c:v>19.679505416347524</c:v>
                </c:pt>
                <c:pt idx="27">
                  <c:v>4.3975270817376213</c:v>
                </c:pt>
                <c:pt idx="28">
                  <c:v>24.369187000765919</c:v>
                </c:pt>
                <c:pt idx="29">
                  <c:v>34.864098916730541</c:v>
                </c:pt>
                <c:pt idx="30">
                  <c:v>5.9127913338439839</c:v>
                </c:pt>
                <c:pt idx="31">
                  <c:v>24.407703249808492</c:v>
                </c:pt>
                <c:pt idx="32">
                  <c:v>108.82558266768797</c:v>
                </c:pt>
                <c:pt idx="33">
                  <c:v>26.902615165773</c:v>
                </c:pt>
                <c:pt idx="34">
                  <c:v>43.456395666922049</c:v>
                </c:pt>
                <c:pt idx="35">
                  <c:v>35.048692417113443</c:v>
                </c:pt>
                <c:pt idx="36">
                  <c:v>35.271802166538919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A-472E-9F48-91AACAA1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330176"/>
        <c:axId val="1963614352"/>
      </c:lineChart>
      <c:catAx>
        <c:axId val="170333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614352"/>
        <c:crosses val="autoZero"/>
        <c:auto val="1"/>
        <c:lblAlgn val="ctr"/>
        <c:lblOffset val="100"/>
        <c:noMultiLvlLbl val="0"/>
      </c:catAx>
      <c:valAx>
        <c:axId val="1963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33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Двоичное</a:t>
            </a:r>
            <a:r>
              <a:rPr lang="ru-RU" baseline="0"/>
              <a:t> представление сигнала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Лист1!$D$4:$D$42</c:f>
              <c:numCache>
                <c:formatCode>General</c:formatCode>
                <c:ptCount val="3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4-42F8-B661-5962C028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15120"/>
        <c:axId val="1920785584"/>
      </c:lineChart>
      <c:catAx>
        <c:axId val="169451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785584"/>
        <c:crosses val="autoZero"/>
        <c:auto val="1"/>
        <c:lblAlgn val="ctr"/>
        <c:lblOffset val="100"/>
        <c:noMultiLvlLbl val="0"/>
      </c:catAx>
      <c:valAx>
        <c:axId val="19207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51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Линеаризованная производная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Лист1!$L$46:$L$84</c:f>
              <c:numCache>
                <c:formatCode>General</c:formatCode>
                <c:ptCount val="39"/>
                <c:pt idx="0">
                  <c:v>821</c:v>
                </c:pt>
                <c:pt idx="1">
                  <c:v>1883.1359010832696</c:v>
                </c:pt>
                <c:pt idx="2">
                  <c:v>51.271802166538976</c:v>
                </c:pt>
                <c:pt idx="3">
                  <c:v>194.40770324980855</c:v>
                </c:pt>
                <c:pt idx="4">
                  <c:v>159.54360433307801</c:v>
                </c:pt>
                <c:pt idx="5">
                  <c:v>2350.6795054163476</c:v>
                </c:pt>
                <c:pt idx="6">
                  <c:v>2543.815406499617</c:v>
                </c:pt>
                <c:pt idx="7">
                  <c:v>2410.9513075828863</c:v>
                </c:pt>
                <c:pt idx="8">
                  <c:v>287.08720866615607</c:v>
                </c:pt>
                <c:pt idx="9">
                  <c:v>122.22310974942553</c:v>
                </c:pt>
                <c:pt idx="10">
                  <c:v>143.35901083269499</c:v>
                </c:pt>
                <c:pt idx="11">
                  <c:v>513.49491191596462</c:v>
                </c:pt>
                <c:pt idx="12">
                  <c:v>2688.630812999234</c:v>
                </c:pt>
                <c:pt idx="13">
                  <c:v>2092.7667140825033</c:v>
                </c:pt>
                <c:pt idx="14">
                  <c:v>26.902615165773057</c:v>
                </c:pt>
                <c:pt idx="15">
                  <c:v>-7.9614837509574841</c:v>
                </c:pt>
                <c:pt idx="16">
                  <c:v>2175.1744173323123</c:v>
                </c:pt>
                <c:pt idx="17">
                  <c:v>2294.3103184155816</c:v>
                </c:pt>
                <c:pt idx="18">
                  <c:v>2137.446219498851</c:v>
                </c:pt>
                <c:pt idx="19">
                  <c:v>78.582120582120581</c:v>
                </c:pt>
                <c:pt idx="20">
                  <c:v>-38.28197833460996</c:v>
                </c:pt>
                <c:pt idx="21">
                  <c:v>1900.8539227486597</c:v>
                </c:pt>
                <c:pt idx="22">
                  <c:v>-174.01017616807093</c:v>
                </c:pt>
                <c:pt idx="23">
                  <c:v>-13.874275084801468</c:v>
                </c:pt>
                <c:pt idx="24">
                  <c:v>2185.2616259984679</c:v>
                </c:pt>
                <c:pt idx="25">
                  <c:v>2629.3975270817377</c:v>
                </c:pt>
                <c:pt idx="26">
                  <c:v>-217.46657183499298</c:v>
                </c:pt>
                <c:pt idx="27">
                  <c:v>55.669329248276597</c:v>
                </c:pt>
                <c:pt idx="28">
                  <c:v>2929.8052303315462</c:v>
                </c:pt>
                <c:pt idx="29">
                  <c:v>3495.9411314148156</c:v>
                </c:pt>
                <c:pt idx="30">
                  <c:v>2770.0770324980849</c:v>
                </c:pt>
                <c:pt idx="31">
                  <c:v>-287.78706641864534</c:v>
                </c:pt>
                <c:pt idx="32">
                  <c:v>75.348834664624121</c:v>
                </c:pt>
                <c:pt idx="33">
                  <c:v>-252.51526425210642</c:v>
                </c:pt>
                <c:pt idx="34">
                  <c:v>215.62063683116315</c:v>
                </c:pt>
                <c:pt idx="35">
                  <c:v>3666.7565379144326</c:v>
                </c:pt>
                <c:pt idx="36">
                  <c:v>-147.10756100229793</c:v>
                </c:pt>
                <c:pt idx="37">
                  <c:v>3246.0283400809717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2-421D-9285-70CCCF9E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015904"/>
        <c:axId val="1963604432"/>
      </c:lineChart>
      <c:catAx>
        <c:axId val="161701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604432"/>
        <c:crosses val="autoZero"/>
        <c:auto val="1"/>
        <c:lblAlgn val="ctr"/>
        <c:lblOffset val="100"/>
        <c:noMultiLvlLbl val="0"/>
      </c:catAx>
      <c:valAx>
        <c:axId val="196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0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Приведенная производная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Лист1!$K$46:$K$83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E-4A3E-871E-33F71527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57231"/>
        <c:axId val="1704175647"/>
      </c:lineChart>
      <c:catAx>
        <c:axId val="184765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175647"/>
        <c:crosses val="autoZero"/>
        <c:auto val="1"/>
        <c:lblAlgn val="ctr"/>
        <c:lblOffset val="100"/>
        <c:noMultiLvlLbl val="0"/>
      </c:catAx>
      <c:valAx>
        <c:axId val="17041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Квадрат второй производной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Лист1!$Q$46:$Q$82</c:f>
              <c:numCache>
                <c:formatCode>General</c:formatCode>
                <c:ptCount val="37"/>
                <c:pt idx="0">
                  <c:v>29177.903097629391</c:v>
                </c:pt>
                <c:pt idx="1">
                  <c:v>62456.40327227339</c:v>
                </c:pt>
                <c:pt idx="2">
                  <c:v>99997.055139597185</c:v>
                </c:pt>
                <c:pt idx="3">
                  <c:v>25513.097183125356</c:v>
                </c:pt>
                <c:pt idx="4">
                  <c:v>6633.4866706550092</c:v>
                </c:pt>
                <c:pt idx="5">
                  <c:v>3508.5821605838573</c:v>
                </c:pt>
                <c:pt idx="6">
                  <c:v>7324.299363332656</c:v>
                </c:pt>
                <c:pt idx="7">
                  <c:v>17652.868780954788</c:v>
                </c:pt>
                <c:pt idx="8">
                  <c:v>3632.6901364023779</c:v>
                </c:pt>
                <c:pt idx="9">
                  <c:v>3177.4852431273302</c:v>
                </c:pt>
                <c:pt idx="10">
                  <c:v>11891.617317882265</c:v>
                </c:pt>
                <c:pt idx="11">
                  <c:v>101.75177867456615</c:v>
                </c:pt>
                <c:pt idx="12">
                  <c:v>1423.4169117607946</c:v>
                </c:pt>
                <c:pt idx="13">
                  <c:v>1996.258204249438</c:v>
                </c:pt>
                <c:pt idx="14">
                  <c:v>36830.519477547408</c:v>
                </c:pt>
                <c:pt idx="15">
                  <c:v>313.92829173523285</c:v>
                </c:pt>
                <c:pt idx="16">
                  <c:v>1128132.6723699691</c:v>
                </c:pt>
                <c:pt idx="17">
                  <c:v>94559.37919757035</c:v>
                </c:pt>
                <c:pt idx="18">
                  <c:v>51260.448090853366</c:v>
                </c:pt>
                <c:pt idx="19">
                  <c:v>5107.4708898462031</c:v>
                </c:pt>
                <c:pt idx="20">
                  <c:v>449.98855112696191</c:v>
                </c:pt>
                <c:pt idx="21">
                  <c:v>1215.5053932755716</c:v>
                </c:pt>
                <c:pt idx="22">
                  <c:v>261.94106677264017</c:v>
                </c:pt>
                <c:pt idx="23">
                  <c:v>446.72631460175108</c:v>
                </c:pt>
                <c:pt idx="24">
                  <c:v>1904.5359355008281</c:v>
                </c:pt>
                <c:pt idx="25">
                  <c:v>10.454137824280924</c:v>
                </c:pt>
                <c:pt idx="26">
                  <c:v>387.28293343205155</c:v>
                </c:pt>
                <c:pt idx="27">
                  <c:v>19.338244434615799</c:v>
                </c:pt>
                <c:pt idx="28">
                  <c:v>593.8572750782987</c:v>
                </c:pt>
                <c:pt idx="29">
                  <c:v>1215.5053932755716</c:v>
                </c:pt>
                <c:pt idx="30">
                  <c:v>34.961101357580517</c:v>
                </c:pt>
                <c:pt idx="31">
                  <c:v>595.73597793071201</c:v>
                </c:pt>
                <c:pt idx="32">
                  <c:v>11843.007442961787</c:v>
                </c:pt>
                <c:pt idx="33">
                  <c:v>723.75070275767939</c:v>
                </c:pt>
                <c:pt idx="34">
                  <c:v>1888.4583243600814</c:v>
                </c:pt>
                <c:pt idx="35">
                  <c:v>1228.4108401494254</c:v>
                </c:pt>
                <c:pt idx="36">
                  <c:v>1244.1000280754595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E-49F1-8330-A92803CA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44703"/>
        <c:axId val="1879651007"/>
      </c:lineChart>
      <c:catAx>
        <c:axId val="18725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651007"/>
        <c:crosses val="autoZero"/>
        <c:auto val="1"/>
        <c:lblAlgn val="ctr"/>
        <c:lblOffset val="100"/>
        <c:noMultiLvlLbl val="0"/>
      </c:catAx>
      <c:valAx>
        <c:axId val="18796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5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340178</xdr:colOff>
      <xdr:row>0</xdr:row>
      <xdr:rowOff>68036</xdr:rowOff>
    </xdr:from>
    <xdr:to>
      <xdr:col>21</xdr:col>
      <xdr:colOff>585107</xdr:colOff>
      <xdr:row>21</xdr:row>
      <xdr:rowOff>122465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743AB7B-8366-CA2B-B15C-111002267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108855</xdr:colOff>
      <xdr:row>0</xdr:row>
      <xdr:rowOff>77559</xdr:rowOff>
    </xdr:from>
    <xdr:to>
      <xdr:col>32</xdr:col>
      <xdr:colOff>340178</xdr:colOff>
      <xdr:row>21</xdr:row>
      <xdr:rowOff>108857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C3A24E2-696F-E2DB-AB1D-8A071048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297996</xdr:colOff>
      <xdr:row>21</xdr:row>
      <xdr:rowOff>181655</xdr:rowOff>
    </xdr:from>
    <xdr:to>
      <xdr:col>19</xdr:col>
      <xdr:colOff>476250</xdr:colOff>
      <xdr:row>39</xdr:row>
      <xdr:rowOff>176893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7B04B00-D532-F98C-A5A3-BA53F2B9A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213712</xdr:colOff>
      <xdr:row>21</xdr:row>
      <xdr:rowOff>167607</xdr:rowOff>
    </xdr:from>
    <xdr:to>
      <xdr:col>30</xdr:col>
      <xdr:colOff>149679</xdr:colOff>
      <xdr:row>40</xdr:row>
      <xdr:rowOff>149678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1CCF740-AAEC-C4D9-1224-C81E52A5E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69273</xdr:colOff>
      <xdr:row>65</xdr:row>
      <xdr:rowOff>188892</xdr:rowOff>
    </xdr:from>
    <xdr:to>
      <xdr:col>35</xdr:col>
      <xdr:colOff>96488</xdr:colOff>
      <xdr:row>87</xdr:row>
      <xdr:rowOff>56903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1F1C0A-7D2C-C666-1FD7-ADDCE2210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593765</xdr:colOff>
      <xdr:row>43</xdr:row>
      <xdr:rowOff>188891</xdr:rowOff>
    </xdr:from>
    <xdr:to>
      <xdr:col>35</xdr:col>
      <xdr:colOff>185552</xdr:colOff>
      <xdr:row>65</xdr:row>
      <xdr:rowOff>97724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8C9336-221F-B84D-1AB2-C882FD2D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86"/>
  <sheetViews>
    <sheetView tabSelected="1" topLeftCell="D28" zoomScale="70" zoomScaleNormal="70" workbookViewId="0">
      <selection activeCell="K47" sqref="K47"/>
    </sheetView>
  </sheetViews>
  <sheetFormatPr defaultRowHeight="15" x14ac:dyDescent="0.25"/>
  <cols>
    <col min="1" max="9" width="9.140625" style="1"/>
    <col min="10" max="10" width="48.28515625" style="1" customWidth="1"/>
    <col min="11" max="11" width="9.140625" style="1"/>
    <col min="12" max="12" width="16.85546875" style="1" customWidth="1"/>
    <col min="13" max="13" width="9.140625" style="1"/>
    <col min="14" max="14" width="18.28515625" style="1" customWidth="1"/>
    <col min="15" max="15" width="9.140625" style="1"/>
    <col min="16" max="16" width="12.85546875" style="1" customWidth="1"/>
    <col min="17" max="17" width="11.42578125" style="1" customWidth="1"/>
    <col min="18" max="18" width="16.140625" style="1" customWidth="1"/>
    <col min="19" max="22" width="9.140625" style="1"/>
    <col min="23" max="23" width="12.5703125" style="1" customWidth="1"/>
    <col min="24" max="16384" width="9.140625" style="1"/>
  </cols>
  <sheetData>
    <row r="2" spans="1:10" ht="15.75" thickBot="1" x14ac:dyDescent="0.3"/>
    <row r="3" spans="1:10" ht="15.75" thickBot="1" x14ac:dyDescent="0.3">
      <c r="D3" s="14" t="s">
        <v>8</v>
      </c>
      <c r="E3" s="15"/>
    </row>
    <row r="4" spans="1:10" x14ac:dyDescent="0.25">
      <c r="A4" s="6">
        <f ca="1">RANDBETWEEN(9500,10500)</f>
        <v>10118</v>
      </c>
      <c r="C4" s="1">
        <v>1</v>
      </c>
      <c r="D4" s="5">
        <v>1</v>
      </c>
      <c r="E4" s="1">
        <v>4022</v>
      </c>
      <c r="J4" s="13" t="s">
        <v>7</v>
      </c>
    </row>
    <row r="5" spans="1:10" x14ac:dyDescent="0.25">
      <c r="A5" s="6">
        <f t="shared" ref="A5:A11" ca="1" si="0">RANDBETWEEN(9500,10500)</f>
        <v>9912</v>
      </c>
      <c r="C5" s="1">
        <v>2</v>
      </c>
      <c r="D5" s="2">
        <v>0</v>
      </c>
      <c r="E5" s="1">
        <v>4843</v>
      </c>
      <c r="J5" s="13"/>
    </row>
    <row r="6" spans="1:10" x14ac:dyDescent="0.25">
      <c r="A6" s="6">
        <f t="shared" ca="1" si="0"/>
        <v>10443</v>
      </c>
      <c r="C6" s="1">
        <v>3</v>
      </c>
      <c r="D6" s="2">
        <v>1</v>
      </c>
      <c r="E6" s="1">
        <v>2949</v>
      </c>
      <c r="J6" s="13"/>
    </row>
    <row r="7" spans="1:10" x14ac:dyDescent="0.25">
      <c r="A7" s="6">
        <f t="shared" ca="1" si="0"/>
        <v>10365</v>
      </c>
      <c r="C7" s="1">
        <v>4</v>
      </c>
      <c r="D7" s="2">
        <v>0</v>
      </c>
      <c r="E7" s="1">
        <v>2876</v>
      </c>
      <c r="J7" s="13"/>
    </row>
    <row r="8" spans="1:10" x14ac:dyDescent="0.25">
      <c r="A8" s="6">
        <f t="shared" ca="1" si="0"/>
        <v>9822</v>
      </c>
      <c r="C8" s="1">
        <v>5</v>
      </c>
      <c r="D8" s="2">
        <v>1</v>
      </c>
      <c r="E8" s="1">
        <v>2649</v>
      </c>
      <c r="J8" s="13"/>
    </row>
    <row r="9" spans="1:10" x14ac:dyDescent="0.25">
      <c r="A9" s="6">
        <f t="shared" ca="1" si="0"/>
        <v>10128</v>
      </c>
      <c r="C9" s="1">
        <v>6</v>
      </c>
      <c r="D9" s="2">
        <v>0</v>
      </c>
      <c r="E9" s="1">
        <v>2446</v>
      </c>
      <c r="J9" s="13"/>
    </row>
    <row r="10" spans="1:10" x14ac:dyDescent="0.25">
      <c r="A10" s="6">
        <f t="shared" ca="1" si="0"/>
        <v>9791</v>
      </c>
      <c r="C10" s="1">
        <v>7</v>
      </c>
      <c r="D10" s="2">
        <v>1</v>
      </c>
      <c r="E10" s="1">
        <v>4851</v>
      </c>
      <c r="J10" s="13"/>
    </row>
    <row r="11" spans="1:10" x14ac:dyDescent="0.25">
      <c r="A11" s="6">
        <f t="shared" ca="1" si="0"/>
        <v>10255</v>
      </c>
      <c r="C11" s="1">
        <v>8</v>
      </c>
      <c r="D11" s="2">
        <v>0</v>
      </c>
      <c r="E11" s="1">
        <v>2242</v>
      </c>
      <c r="J11" s="13"/>
    </row>
    <row r="12" spans="1:10" x14ac:dyDescent="0.25">
      <c r="A12" s="6">
        <f ca="1">RANDBETWEEN(3500,4500)</f>
        <v>4334</v>
      </c>
      <c r="C12" s="1">
        <v>9</v>
      </c>
      <c r="D12" s="2">
        <v>0</v>
      </c>
      <c r="E12" s="1">
        <v>4729</v>
      </c>
      <c r="J12" s="13"/>
    </row>
    <row r="13" spans="1:10" x14ac:dyDescent="0.25">
      <c r="A13" s="6">
        <f t="shared" ref="A13:A22" ca="1" si="1">RANDBETWEEN(3500,4500)</f>
        <v>4108</v>
      </c>
      <c r="C13" s="1">
        <v>10</v>
      </c>
      <c r="D13" s="2">
        <v>1</v>
      </c>
      <c r="E13" s="1">
        <v>4355</v>
      </c>
      <c r="J13" s="13"/>
    </row>
    <row r="14" spans="1:10" x14ac:dyDescent="0.25">
      <c r="A14" s="6">
        <f t="shared" ca="1" si="1"/>
        <v>4362</v>
      </c>
      <c r="C14" s="1">
        <v>11</v>
      </c>
      <c r="D14" s="2">
        <v>1</v>
      </c>
      <c r="E14" s="1">
        <v>4575</v>
      </c>
      <c r="J14" s="13"/>
    </row>
    <row r="15" spans="1:10" x14ac:dyDescent="0.25">
      <c r="A15" s="6">
        <f t="shared" ca="1" si="1"/>
        <v>4222</v>
      </c>
      <c r="C15" s="1">
        <v>12</v>
      </c>
      <c r="D15" s="2">
        <v>0</v>
      </c>
      <c r="E15" s="1">
        <v>4323</v>
      </c>
      <c r="J15" s="13"/>
    </row>
    <row r="16" spans="1:10" x14ac:dyDescent="0.25">
      <c r="A16" s="6">
        <f t="shared" ca="1" si="1"/>
        <v>3584</v>
      </c>
      <c r="C16" s="1">
        <v>13</v>
      </c>
      <c r="D16" s="2">
        <v>0</v>
      </c>
      <c r="E16" s="1">
        <v>4956</v>
      </c>
      <c r="J16" s="13"/>
    </row>
    <row r="17" spans="1:10" x14ac:dyDescent="0.25">
      <c r="A17" s="6">
        <f t="shared" ca="1" si="1"/>
        <v>4331</v>
      </c>
      <c r="C17" s="1">
        <v>14</v>
      </c>
      <c r="D17" s="2">
        <v>0</v>
      </c>
      <c r="E17" s="1">
        <v>2137</v>
      </c>
      <c r="J17" s="13"/>
    </row>
    <row r="18" spans="1:10" x14ac:dyDescent="0.25">
      <c r="A18" s="6">
        <f t="shared" ca="1" si="1"/>
        <v>3582</v>
      </c>
      <c r="C18" s="1">
        <v>15</v>
      </c>
      <c r="D18" s="2">
        <v>1</v>
      </c>
      <c r="E18" s="1">
        <v>4371</v>
      </c>
      <c r="J18" s="13"/>
    </row>
    <row r="19" spans="1:10" x14ac:dyDescent="0.25">
      <c r="A19" s="6">
        <f t="shared" ca="1" si="1"/>
        <v>3527</v>
      </c>
      <c r="C19" s="1">
        <v>16</v>
      </c>
      <c r="D19" s="2">
        <v>0</v>
      </c>
      <c r="E19" s="1">
        <v>4550</v>
      </c>
      <c r="J19" s="13"/>
    </row>
    <row r="20" spans="1:10" x14ac:dyDescent="0.25">
      <c r="A20" s="6">
        <f t="shared" ca="1" si="1"/>
        <v>4213</v>
      </c>
      <c r="C20" s="1">
        <v>17</v>
      </c>
      <c r="D20" s="2">
        <v>1</v>
      </c>
      <c r="E20" s="1">
        <v>4705</v>
      </c>
      <c r="J20" s="13"/>
    </row>
    <row r="21" spans="1:10" x14ac:dyDescent="0.25">
      <c r="A21" s="6">
        <f t="shared" ca="1" si="1"/>
        <v>3950</v>
      </c>
      <c r="C21" s="1">
        <v>18</v>
      </c>
      <c r="D21" s="2">
        <v>0</v>
      </c>
      <c r="E21" s="1">
        <v>2356</v>
      </c>
      <c r="J21" s="13"/>
    </row>
    <row r="22" spans="1:10" x14ac:dyDescent="0.25">
      <c r="A22" s="6">
        <f t="shared" ca="1" si="1"/>
        <v>3685</v>
      </c>
      <c r="C22" s="1">
        <v>19</v>
      </c>
      <c r="D22" s="2">
        <v>0</v>
      </c>
      <c r="E22" s="1">
        <v>4835</v>
      </c>
      <c r="J22" s="13"/>
    </row>
    <row r="23" spans="1:10" x14ac:dyDescent="0.25">
      <c r="A23" s="6">
        <f ca="1">RANDBETWEEN(9500,10500)</f>
        <v>9777</v>
      </c>
      <c r="C23" s="1">
        <v>20</v>
      </c>
      <c r="D23" s="2">
        <v>0</v>
      </c>
      <c r="E23" s="1">
        <v>2502</v>
      </c>
      <c r="J23" s="13"/>
    </row>
    <row r="24" spans="1:10" x14ac:dyDescent="0.25">
      <c r="A24" s="6">
        <f t="shared" ref="A24:A42" ca="1" si="2">RANDBETWEEN(9500,10500)</f>
        <v>10066</v>
      </c>
      <c r="C24" s="1">
        <v>21</v>
      </c>
      <c r="D24" s="2">
        <v>0</v>
      </c>
      <c r="E24" s="1">
        <v>2787</v>
      </c>
      <c r="J24" s="13"/>
    </row>
    <row r="25" spans="1:10" x14ac:dyDescent="0.25">
      <c r="A25" s="6">
        <f t="shared" ca="1" si="2"/>
        <v>10239</v>
      </c>
      <c r="C25" s="1">
        <v>22</v>
      </c>
      <c r="D25" s="2">
        <v>0</v>
      </c>
      <c r="E25" s="1">
        <v>2608</v>
      </c>
      <c r="J25" s="13"/>
    </row>
    <row r="26" spans="1:10" x14ac:dyDescent="0.25">
      <c r="A26" s="6">
        <f t="shared" ca="1" si="2"/>
        <v>9826</v>
      </c>
      <c r="C26" s="1">
        <v>23</v>
      </c>
      <c r="D26" s="2">
        <v>0</v>
      </c>
      <c r="E26" s="1">
        <v>4737</v>
      </c>
      <c r="J26" s="13"/>
    </row>
    <row r="27" spans="1:10" x14ac:dyDescent="0.25">
      <c r="A27" s="6">
        <f t="shared" ca="1" si="2"/>
        <v>10247</v>
      </c>
      <c r="C27" s="1">
        <v>24</v>
      </c>
      <c r="D27" s="2">
        <v>0</v>
      </c>
      <c r="E27" s="1">
        <v>4802</v>
      </c>
      <c r="J27" s="13"/>
    </row>
    <row r="28" spans="1:10" x14ac:dyDescent="0.25">
      <c r="A28" s="6">
        <f t="shared" ca="1" si="2"/>
        <v>9983</v>
      </c>
      <c r="C28" s="1">
        <v>25</v>
      </c>
      <c r="D28" s="2">
        <v>0</v>
      </c>
      <c r="E28" s="1">
        <v>5038</v>
      </c>
      <c r="J28" s="13"/>
    </row>
    <row r="29" spans="1:10" x14ac:dyDescent="0.25">
      <c r="A29" s="6">
        <f t="shared" ca="1" si="2"/>
        <v>9959</v>
      </c>
      <c r="C29" s="1">
        <v>26</v>
      </c>
      <c r="D29" s="2">
        <v>0</v>
      </c>
      <c r="E29" s="1">
        <v>2592</v>
      </c>
      <c r="J29" s="13"/>
    </row>
    <row r="30" spans="1:10" x14ac:dyDescent="0.25">
      <c r="A30" s="6">
        <f t="shared" ca="1" si="2"/>
        <v>10440</v>
      </c>
      <c r="C30" s="1">
        <v>27</v>
      </c>
      <c r="D30" s="2">
        <v>0</v>
      </c>
      <c r="E30" s="1">
        <v>5493</v>
      </c>
      <c r="J30" s="13"/>
    </row>
    <row r="31" spans="1:10" x14ac:dyDescent="0.25">
      <c r="A31" s="6">
        <f t="shared" ca="1" si="2"/>
        <v>9592</v>
      </c>
      <c r="C31" s="1">
        <v>28</v>
      </c>
      <c r="D31" s="2">
        <v>0</v>
      </c>
      <c r="E31" s="1">
        <v>5558</v>
      </c>
      <c r="J31" s="13"/>
    </row>
    <row r="32" spans="1:10" x14ac:dyDescent="0.25">
      <c r="A32" s="6">
        <f t="shared" ca="1" si="2"/>
        <v>10226</v>
      </c>
      <c r="C32" s="1">
        <v>29</v>
      </c>
      <c r="D32" s="2">
        <v>0</v>
      </c>
      <c r="E32" s="1">
        <v>5907</v>
      </c>
      <c r="J32" s="13"/>
    </row>
    <row r="33" spans="1:24" x14ac:dyDescent="0.25">
      <c r="A33" s="6">
        <f t="shared" ca="1" si="2"/>
        <v>9920</v>
      </c>
      <c r="C33" s="1">
        <v>30</v>
      </c>
      <c r="D33" s="2">
        <v>0</v>
      </c>
      <c r="E33" s="1">
        <v>2673</v>
      </c>
      <c r="J33" s="13"/>
    </row>
    <row r="34" spans="1:24" x14ac:dyDescent="0.25">
      <c r="A34" s="6">
        <f t="shared" ca="1" si="2"/>
        <v>9591</v>
      </c>
      <c r="C34" s="1">
        <v>31</v>
      </c>
      <c r="D34" s="2">
        <v>1</v>
      </c>
      <c r="E34" s="1">
        <v>6484</v>
      </c>
      <c r="J34" s="13"/>
    </row>
    <row r="35" spans="1:24" x14ac:dyDescent="0.25">
      <c r="A35" s="6">
        <f t="shared" ca="1" si="2"/>
        <v>9612</v>
      </c>
      <c r="C35" s="1">
        <v>32</v>
      </c>
      <c r="D35" s="2">
        <v>0</v>
      </c>
      <c r="E35" s="1">
        <v>3388</v>
      </c>
      <c r="J35" s="13"/>
    </row>
    <row r="36" spans="1:24" x14ac:dyDescent="0.25">
      <c r="A36" s="6">
        <f t="shared" ca="1" si="2"/>
        <v>10037</v>
      </c>
      <c r="C36" s="1">
        <v>33</v>
      </c>
      <c r="D36" s="2">
        <v>0</v>
      </c>
      <c r="E36" s="1">
        <v>3339</v>
      </c>
      <c r="J36" s="13"/>
    </row>
    <row r="37" spans="1:24" x14ac:dyDescent="0.25">
      <c r="A37" s="6">
        <f t="shared" ca="1" si="2"/>
        <v>10432</v>
      </c>
      <c r="C37" s="1">
        <v>34</v>
      </c>
      <c r="D37" s="2">
        <v>0</v>
      </c>
      <c r="E37" s="1">
        <v>3762</v>
      </c>
      <c r="J37" s="13"/>
    </row>
    <row r="38" spans="1:24" x14ac:dyDescent="0.25">
      <c r="A38" s="6">
        <f t="shared" ca="1" si="2"/>
        <v>9507</v>
      </c>
      <c r="C38" s="1">
        <v>35</v>
      </c>
      <c r="D38" s="2">
        <v>0</v>
      </c>
      <c r="E38" s="1">
        <v>3656</v>
      </c>
      <c r="J38" s="13"/>
    </row>
    <row r="39" spans="1:24" x14ac:dyDescent="0.25">
      <c r="A39" s="6">
        <f t="shared" ca="1" si="2"/>
        <v>9572</v>
      </c>
      <c r="C39" s="1">
        <v>36</v>
      </c>
      <c r="D39" s="2">
        <v>0</v>
      </c>
      <c r="E39" s="1">
        <v>3071</v>
      </c>
      <c r="J39" s="13"/>
    </row>
    <row r="40" spans="1:24" x14ac:dyDescent="0.25">
      <c r="A40" s="6">
        <f t="shared" ca="1" si="2"/>
        <v>10489</v>
      </c>
      <c r="C40" s="1">
        <v>37</v>
      </c>
      <c r="D40" s="2">
        <v>0</v>
      </c>
      <c r="E40" s="1">
        <v>7118</v>
      </c>
      <c r="J40" s="13"/>
    </row>
    <row r="41" spans="1:24" x14ac:dyDescent="0.25">
      <c r="A41" s="6">
        <f t="shared" ca="1" si="2"/>
        <v>9687</v>
      </c>
      <c r="C41" s="1">
        <v>38</v>
      </c>
      <c r="D41" s="2">
        <v>0</v>
      </c>
      <c r="E41" s="1">
        <v>6874</v>
      </c>
      <c r="J41" s="13"/>
    </row>
    <row r="42" spans="1:24" x14ac:dyDescent="0.25">
      <c r="A42" s="6">
        <f t="shared" ca="1" si="2"/>
        <v>9789</v>
      </c>
      <c r="C42" s="1">
        <v>39</v>
      </c>
      <c r="D42" s="2">
        <v>0</v>
      </c>
      <c r="E42" s="1">
        <v>3226</v>
      </c>
      <c r="J42" s="13"/>
    </row>
    <row r="44" spans="1:24" ht="15.75" thickBot="1" x14ac:dyDescent="0.3"/>
    <row r="45" spans="1:24" ht="15.75" thickBot="1" x14ac:dyDescent="0.3">
      <c r="C45" s="1" t="s">
        <v>5</v>
      </c>
      <c r="D45" s="1" t="s">
        <v>0</v>
      </c>
      <c r="E45" s="1" t="s">
        <v>1</v>
      </c>
      <c r="F45" s="1" t="s">
        <v>2</v>
      </c>
      <c r="G45" s="1" t="s">
        <v>3</v>
      </c>
      <c r="L45" s="7" t="s">
        <v>10</v>
      </c>
      <c r="N45" s="11" t="s">
        <v>9</v>
      </c>
      <c r="P45" s="11" t="s">
        <v>15</v>
      </c>
      <c r="R45" s="7" t="s">
        <v>16</v>
      </c>
      <c r="U45" s="11" t="s">
        <v>13</v>
      </c>
      <c r="V45" s="7" t="s">
        <v>11</v>
      </c>
      <c r="W45" s="7" t="s">
        <v>12</v>
      </c>
    </row>
    <row r="46" spans="1:24" x14ac:dyDescent="0.25">
      <c r="B46" s="1">
        <v>1</v>
      </c>
      <c r="C46" s="1">
        <f>$J$49*D46+$J$48</f>
        <v>983.39676113360326</v>
      </c>
      <c r="D46" s="1">
        <v>1</v>
      </c>
      <c r="E46" s="1">
        <f>V46</f>
        <v>821</v>
      </c>
      <c r="F46" s="1">
        <f>D46^2</f>
        <v>1</v>
      </c>
      <c r="G46" s="1">
        <f>E46*D46</f>
        <v>821</v>
      </c>
      <c r="K46" s="1">
        <f t="shared" ref="K46:K83" si="3">IF(L46&gt;=$N$86,1,0)</f>
        <v>0</v>
      </c>
      <c r="L46" s="12">
        <f>E46-((C46-$C$46)/2)</f>
        <v>821</v>
      </c>
      <c r="N46" s="1">
        <v>3666.7565379144326</v>
      </c>
      <c r="P46" s="1">
        <f>N46-N47</f>
        <v>170.81540649961698</v>
      </c>
      <c r="Q46" s="1">
        <f>P46^2</f>
        <v>29177.903097629391</v>
      </c>
      <c r="R46" s="10">
        <f>MAX(P46:P82)</f>
        <v>1062.1359010832696</v>
      </c>
      <c r="T46" s="1">
        <v>1</v>
      </c>
      <c r="U46" s="1" t="str">
        <f>IF((E5-E4)&gt;0,"+","-")</f>
        <v>+</v>
      </c>
      <c r="V46" s="5">
        <f>ABS(E5-E4)</f>
        <v>821</v>
      </c>
      <c r="W46" s="6">
        <v>241</v>
      </c>
      <c r="X46" s="1">
        <f>ABS(V47-V46)</f>
        <v>1073</v>
      </c>
    </row>
    <row r="47" spans="1:24" x14ac:dyDescent="0.25">
      <c r="B47" s="1">
        <v>1</v>
      </c>
      <c r="C47" s="1">
        <f t="shared" ref="C47:C83" si="4">$J$49*D47+$J$48</f>
        <v>1005.1249589670642</v>
      </c>
      <c r="D47" s="1">
        <v>2</v>
      </c>
      <c r="E47" s="1">
        <f t="shared" ref="E47:E83" si="5">V47</f>
        <v>1894</v>
      </c>
      <c r="F47" s="1">
        <f t="shared" ref="F47:F83" si="6">D47^2</f>
        <v>4</v>
      </c>
      <c r="G47" s="1">
        <f t="shared" ref="G47:G83" si="7">E47*D47</f>
        <v>3788</v>
      </c>
      <c r="K47" s="1">
        <f t="shared" si="3"/>
        <v>1</v>
      </c>
      <c r="L47" s="12">
        <f t="shared" ref="L47:N83" si="8">E47-((C47-$C$46)/2)</f>
        <v>1883.1359010832696</v>
      </c>
      <c r="N47" s="1">
        <v>3495.9411314148156</v>
      </c>
      <c r="P47" s="1">
        <f t="shared" ref="P47:P82" si="9">N47-N48</f>
        <v>249.91279133384387</v>
      </c>
      <c r="Q47" s="1">
        <f t="shared" ref="Q47:Q82" si="10">P47^2</f>
        <v>62456.40327227339</v>
      </c>
      <c r="R47" s="8"/>
      <c r="T47" s="1">
        <v>2</v>
      </c>
      <c r="U47" s="1" t="str">
        <f t="shared" ref="U47:U83" si="11">IF((E6-E5)&gt;0,"+","-")</f>
        <v>-</v>
      </c>
      <c r="V47" s="5">
        <f t="shared" ref="V47:V83" si="12">ABS(E6-E5)</f>
        <v>1894</v>
      </c>
      <c r="W47" s="3">
        <v>6197</v>
      </c>
      <c r="X47" s="1">
        <f t="shared" ref="X47:X82" si="13">ABS(V48-V47)</f>
        <v>1821</v>
      </c>
    </row>
    <row r="48" spans="1:24" x14ac:dyDescent="0.25">
      <c r="B48" s="1">
        <v>0</v>
      </c>
      <c r="C48" s="1">
        <f t="shared" si="4"/>
        <v>1026.8531568005253</v>
      </c>
      <c r="D48" s="1">
        <v>3</v>
      </c>
      <c r="E48" s="1">
        <f t="shared" si="5"/>
        <v>73</v>
      </c>
      <c r="F48" s="1">
        <f t="shared" si="6"/>
        <v>9</v>
      </c>
      <c r="G48" s="1">
        <f t="shared" si="7"/>
        <v>219</v>
      </c>
      <c r="I48" s="1" t="s">
        <v>4</v>
      </c>
      <c r="J48" s="1">
        <f>(SUM(E46:E83)*SUM(F46:F83)-SUM(D46:D83)*SUM(G46:G83))/(38*SUM(F46:F83)-SUM(D46:D83)^2)</f>
        <v>961.6685633001423</v>
      </c>
      <c r="K48" s="1">
        <f t="shared" si="3"/>
        <v>0</v>
      </c>
      <c r="L48" s="12">
        <f t="shared" si="8"/>
        <v>51.271802166538976</v>
      </c>
      <c r="N48" s="1">
        <v>3246.0283400809717</v>
      </c>
      <c r="P48" s="1">
        <f t="shared" si="9"/>
        <v>316.22310974942548</v>
      </c>
      <c r="Q48" s="1">
        <f t="shared" si="10"/>
        <v>99997.055139597185</v>
      </c>
      <c r="R48" s="8"/>
      <c r="T48" s="1">
        <v>3</v>
      </c>
      <c r="U48" s="1" t="str">
        <f t="shared" si="11"/>
        <v>-</v>
      </c>
      <c r="V48" s="5">
        <f t="shared" si="12"/>
        <v>73</v>
      </c>
      <c r="W48" s="3">
        <v>6107</v>
      </c>
      <c r="X48" s="1">
        <f t="shared" si="13"/>
        <v>154</v>
      </c>
    </row>
    <row r="49" spans="2:24" x14ac:dyDescent="0.25">
      <c r="B49" s="1">
        <v>1</v>
      </c>
      <c r="C49" s="1">
        <f t="shared" si="4"/>
        <v>1048.5813546339862</v>
      </c>
      <c r="D49" s="1">
        <v>4</v>
      </c>
      <c r="E49" s="1">
        <f t="shared" si="5"/>
        <v>227</v>
      </c>
      <c r="F49" s="1">
        <f t="shared" si="6"/>
        <v>16</v>
      </c>
      <c r="G49" s="1">
        <f t="shared" si="7"/>
        <v>908</v>
      </c>
      <c r="I49" s="1" t="s">
        <v>6</v>
      </c>
      <c r="J49" s="1">
        <f>(38*SUM(G46:G83)-SUM(E46:E83)*SUM(D46:D83))/(38*SUM(F46:F83)-SUM(D46:D83)^2)</f>
        <v>21.728197833460992</v>
      </c>
      <c r="K49" s="1">
        <f t="shared" si="3"/>
        <v>0</v>
      </c>
      <c r="L49" s="12">
        <f t="shared" si="8"/>
        <v>194.40770324980855</v>
      </c>
      <c r="N49" s="1">
        <v>2929.8052303315462</v>
      </c>
      <c r="P49" s="1">
        <f t="shared" si="9"/>
        <v>159.72819783346131</v>
      </c>
      <c r="Q49" s="1">
        <f t="shared" si="10"/>
        <v>25513.097183125356</v>
      </c>
      <c r="R49" s="8"/>
      <c r="T49" s="1">
        <v>4</v>
      </c>
      <c r="U49" s="1" t="str">
        <f t="shared" si="11"/>
        <v>-</v>
      </c>
      <c r="V49" s="5">
        <f t="shared" si="12"/>
        <v>227</v>
      </c>
      <c r="W49" s="3">
        <v>857</v>
      </c>
      <c r="X49" s="1">
        <f t="shared" si="13"/>
        <v>24</v>
      </c>
    </row>
    <row r="50" spans="2:24" x14ac:dyDescent="0.25">
      <c r="B50" s="1">
        <v>1</v>
      </c>
      <c r="C50" s="1">
        <f t="shared" si="4"/>
        <v>1070.3095524674472</v>
      </c>
      <c r="D50" s="1">
        <v>5</v>
      </c>
      <c r="E50" s="1">
        <f t="shared" si="5"/>
        <v>203</v>
      </c>
      <c r="F50" s="1">
        <f t="shared" si="6"/>
        <v>25</v>
      </c>
      <c r="G50" s="1">
        <f t="shared" si="7"/>
        <v>1015</v>
      </c>
      <c r="K50" s="1">
        <f>IF(L50&gt;=$N$86,1,0)</f>
        <v>0</v>
      </c>
      <c r="L50" s="12">
        <f t="shared" si="8"/>
        <v>159.54360433307801</v>
      </c>
      <c r="N50" s="1">
        <v>2770.0770324980849</v>
      </c>
      <c r="P50" s="1">
        <f t="shared" si="9"/>
        <v>81.446219498850951</v>
      </c>
      <c r="Q50" s="1">
        <f t="shared" si="10"/>
        <v>6633.4866706550092</v>
      </c>
      <c r="R50" s="8"/>
      <c r="T50" s="1">
        <v>5</v>
      </c>
      <c r="U50" s="1" t="str">
        <f t="shared" si="11"/>
        <v>-</v>
      </c>
      <c r="V50" s="5">
        <f t="shared" si="12"/>
        <v>203</v>
      </c>
      <c r="W50" s="3">
        <v>790</v>
      </c>
      <c r="X50" s="1">
        <f t="shared" si="13"/>
        <v>2202</v>
      </c>
    </row>
    <row r="51" spans="2:24" x14ac:dyDescent="0.25">
      <c r="B51" s="1">
        <v>0</v>
      </c>
      <c r="C51" s="1">
        <f t="shared" si="4"/>
        <v>1092.0377503009083</v>
      </c>
      <c r="D51" s="1">
        <v>6</v>
      </c>
      <c r="E51" s="1">
        <f t="shared" si="5"/>
        <v>2405</v>
      </c>
      <c r="F51" s="1">
        <f t="shared" si="6"/>
        <v>36</v>
      </c>
      <c r="G51" s="1">
        <f t="shared" si="7"/>
        <v>14430</v>
      </c>
      <c r="K51" s="1">
        <f t="shared" si="3"/>
        <v>1</v>
      </c>
      <c r="L51" s="12">
        <f t="shared" si="8"/>
        <v>2350.6795054163476</v>
      </c>
      <c r="N51" s="1">
        <v>2688.630812999234</v>
      </c>
      <c r="P51" s="1">
        <f t="shared" si="9"/>
        <v>59.233285917496232</v>
      </c>
      <c r="Q51" s="1">
        <f t="shared" si="10"/>
        <v>3508.5821605838573</v>
      </c>
      <c r="R51" s="8"/>
      <c r="T51" s="1">
        <v>6</v>
      </c>
      <c r="U51" s="1" t="str">
        <f t="shared" si="11"/>
        <v>+</v>
      </c>
      <c r="V51" s="5">
        <f t="shared" si="12"/>
        <v>2405</v>
      </c>
      <c r="W51" s="3">
        <v>670</v>
      </c>
      <c r="X51" s="1">
        <f t="shared" si="13"/>
        <v>204</v>
      </c>
    </row>
    <row r="52" spans="2:24" x14ac:dyDescent="0.25">
      <c r="B52" s="1">
        <v>1</v>
      </c>
      <c r="C52" s="1">
        <f t="shared" si="4"/>
        <v>1113.7659481343692</v>
      </c>
      <c r="D52" s="1">
        <v>7</v>
      </c>
      <c r="E52" s="1">
        <f t="shared" si="5"/>
        <v>2609</v>
      </c>
      <c r="F52" s="1">
        <f t="shared" si="6"/>
        <v>49</v>
      </c>
      <c r="G52" s="1">
        <f t="shared" si="7"/>
        <v>18263</v>
      </c>
      <c r="K52" s="1">
        <f t="shared" si="3"/>
        <v>1</v>
      </c>
      <c r="L52" s="12">
        <f t="shared" si="8"/>
        <v>2543.815406499617</v>
      </c>
      <c r="N52" s="1">
        <v>2629.3975270817377</v>
      </c>
      <c r="P52" s="1">
        <f t="shared" si="9"/>
        <v>85.582120582120751</v>
      </c>
      <c r="Q52" s="1">
        <f t="shared" si="10"/>
        <v>7324.299363332656</v>
      </c>
      <c r="R52" s="8"/>
      <c r="T52" s="1">
        <v>7</v>
      </c>
      <c r="U52" s="1" t="str">
        <f t="shared" si="11"/>
        <v>-</v>
      </c>
      <c r="V52" s="5">
        <f t="shared" si="12"/>
        <v>2609</v>
      </c>
      <c r="W52" s="3">
        <v>570</v>
      </c>
      <c r="X52" s="1">
        <f t="shared" si="13"/>
        <v>122</v>
      </c>
    </row>
    <row r="53" spans="2:24" x14ac:dyDescent="0.25">
      <c r="B53" s="1">
        <v>0</v>
      </c>
      <c r="C53" s="1">
        <f t="shared" si="4"/>
        <v>1135.4941459678303</v>
      </c>
      <c r="D53" s="1">
        <v>8</v>
      </c>
      <c r="E53" s="1">
        <f t="shared" si="5"/>
        <v>2487</v>
      </c>
      <c r="F53" s="1">
        <f t="shared" si="6"/>
        <v>64</v>
      </c>
      <c r="G53" s="1">
        <f t="shared" si="7"/>
        <v>19896</v>
      </c>
      <c r="K53" s="1">
        <f t="shared" si="3"/>
        <v>1</v>
      </c>
      <c r="L53" s="12">
        <f t="shared" si="8"/>
        <v>2410.9513075828863</v>
      </c>
      <c r="N53" s="1">
        <v>2543.815406499617</v>
      </c>
      <c r="P53" s="1">
        <f t="shared" si="9"/>
        <v>132.86409891673065</v>
      </c>
      <c r="Q53" s="1">
        <f t="shared" si="10"/>
        <v>17652.868780954788</v>
      </c>
      <c r="R53" s="8"/>
      <c r="T53" s="1">
        <v>8</v>
      </c>
      <c r="U53" s="1" t="str">
        <f t="shared" si="11"/>
        <v>+</v>
      </c>
      <c r="V53" s="5">
        <f t="shared" si="12"/>
        <v>2487</v>
      </c>
      <c r="W53" s="3">
        <v>562</v>
      </c>
      <c r="X53" s="1">
        <f t="shared" si="13"/>
        <v>2113</v>
      </c>
    </row>
    <row r="54" spans="2:24" x14ac:dyDescent="0.25">
      <c r="B54" s="1">
        <v>1</v>
      </c>
      <c r="C54" s="1">
        <f t="shared" si="4"/>
        <v>1157.2223438012911</v>
      </c>
      <c r="D54" s="1">
        <v>9</v>
      </c>
      <c r="E54" s="1">
        <f t="shared" si="5"/>
        <v>374</v>
      </c>
      <c r="F54" s="1">
        <f t="shared" si="6"/>
        <v>81</v>
      </c>
      <c r="G54" s="1">
        <f t="shared" si="7"/>
        <v>3366</v>
      </c>
      <c r="K54" s="1">
        <f t="shared" si="3"/>
        <v>0</v>
      </c>
      <c r="L54" s="12">
        <f t="shared" si="8"/>
        <v>287.08720866615607</v>
      </c>
      <c r="N54" s="1">
        <v>2410.9513075828863</v>
      </c>
      <c r="P54" s="1">
        <f t="shared" si="9"/>
        <v>60.271802166538691</v>
      </c>
      <c r="Q54" s="1">
        <f t="shared" si="10"/>
        <v>3632.6901364023779</v>
      </c>
      <c r="R54" s="8"/>
      <c r="T54" s="1">
        <v>9</v>
      </c>
      <c r="U54" s="1" t="str">
        <f t="shared" si="11"/>
        <v>-</v>
      </c>
      <c r="V54" s="5">
        <f t="shared" si="12"/>
        <v>374</v>
      </c>
      <c r="W54" s="3">
        <v>532</v>
      </c>
      <c r="X54" s="1">
        <f t="shared" si="13"/>
        <v>154</v>
      </c>
    </row>
    <row r="55" spans="2:24" x14ac:dyDescent="0.25">
      <c r="B55" s="1">
        <v>0</v>
      </c>
      <c r="C55" s="1">
        <f t="shared" si="4"/>
        <v>1178.9505416347522</v>
      </c>
      <c r="D55" s="1">
        <v>10</v>
      </c>
      <c r="E55" s="1">
        <f t="shared" si="5"/>
        <v>220</v>
      </c>
      <c r="F55" s="1">
        <f t="shared" si="6"/>
        <v>100</v>
      </c>
      <c r="G55" s="1">
        <f t="shared" si="7"/>
        <v>2200</v>
      </c>
      <c r="K55" s="1">
        <f t="shared" si="3"/>
        <v>0</v>
      </c>
      <c r="L55" s="12">
        <f t="shared" si="8"/>
        <v>122.22310974942553</v>
      </c>
      <c r="N55" s="1">
        <v>2350.6795054163476</v>
      </c>
      <c r="P55" s="1">
        <f t="shared" si="9"/>
        <v>56.369187000766033</v>
      </c>
      <c r="Q55" s="1">
        <f t="shared" si="10"/>
        <v>3177.4852431273302</v>
      </c>
      <c r="R55" s="8"/>
      <c r="T55" s="1">
        <v>10</v>
      </c>
      <c r="U55" s="1" t="str">
        <f t="shared" si="11"/>
        <v>+</v>
      </c>
      <c r="V55" s="5">
        <f t="shared" si="12"/>
        <v>220</v>
      </c>
      <c r="W55" s="3">
        <v>500</v>
      </c>
      <c r="X55" s="1">
        <f t="shared" si="13"/>
        <v>32</v>
      </c>
    </row>
    <row r="56" spans="2:24" x14ac:dyDescent="0.25">
      <c r="B56" s="1">
        <v>1</v>
      </c>
      <c r="C56" s="1">
        <f t="shared" si="4"/>
        <v>1200.6787394682133</v>
      </c>
      <c r="D56" s="1">
        <v>11</v>
      </c>
      <c r="E56" s="1">
        <f t="shared" si="5"/>
        <v>252</v>
      </c>
      <c r="F56" s="1">
        <f t="shared" si="6"/>
        <v>121</v>
      </c>
      <c r="G56" s="1">
        <f t="shared" si="7"/>
        <v>2772</v>
      </c>
      <c r="K56" s="1">
        <f t="shared" si="3"/>
        <v>0</v>
      </c>
      <c r="L56" s="12">
        <f t="shared" si="8"/>
        <v>143.35901083269499</v>
      </c>
      <c r="N56" s="1">
        <v>2294.3103184155816</v>
      </c>
      <c r="P56" s="1">
        <f t="shared" si="9"/>
        <v>109.04869241711367</v>
      </c>
      <c r="Q56" s="1">
        <f t="shared" si="10"/>
        <v>11891.617317882265</v>
      </c>
      <c r="R56" s="8"/>
      <c r="T56" s="1">
        <v>11</v>
      </c>
      <c r="U56" s="1" t="str">
        <f t="shared" si="11"/>
        <v>-</v>
      </c>
      <c r="V56" s="5">
        <f t="shared" si="12"/>
        <v>252</v>
      </c>
      <c r="W56" s="3">
        <v>466</v>
      </c>
      <c r="X56" s="1">
        <f t="shared" si="13"/>
        <v>381</v>
      </c>
    </row>
    <row r="57" spans="2:24" x14ac:dyDescent="0.25">
      <c r="B57" s="1">
        <v>0</v>
      </c>
      <c r="C57" s="1">
        <f t="shared" si="4"/>
        <v>1222.4069373016741</v>
      </c>
      <c r="D57" s="1">
        <v>12</v>
      </c>
      <c r="E57" s="1">
        <f t="shared" si="5"/>
        <v>633</v>
      </c>
      <c r="F57" s="1">
        <f t="shared" si="6"/>
        <v>144</v>
      </c>
      <c r="G57" s="1">
        <f t="shared" si="7"/>
        <v>7596</v>
      </c>
      <c r="K57" s="1">
        <f t="shared" si="3"/>
        <v>0</v>
      </c>
      <c r="L57" s="12">
        <f t="shared" si="8"/>
        <v>513.49491191596462</v>
      </c>
      <c r="N57" s="1">
        <v>2185.2616259984679</v>
      </c>
      <c r="P57" s="1">
        <f t="shared" si="9"/>
        <v>10.087208666155675</v>
      </c>
      <c r="Q57" s="1">
        <f t="shared" si="10"/>
        <v>101.75177867456615</v>
      </c>
      <c r="R57" s="8"/>
      <c r="T57" s="1">
        <v>12</v>
      </c>
      <c r="U57" s="1" t="str">
        <f t="shared" si="11"/>
        <v>+</v>
      </c>
      <c r="V57" s="5">
        <f t="shared" si="12"/>
        <v>633</v>
      </c>
      <c r="W57" s="3">
        <v>458</v>
      </c>
      <c r="X57" s="1">
        <f t="shared" si="13"/>
        <v>2186</v>
      </c>
    </row>
    <row r="58" spans="2:24" x14ac:dyDescent="0.25">
      <c r="B58" s="1">
        <v>1</v>
      </c>
      <c r="C58" s="1">
        <f t="shared" si="4"/>
        <v>1244.1351351351352</v>
      </c>
      <c r="D58" s="1">
        <v>13</v>
      </c>
      <c r="E58" s="1">
        <f t="shared" si="5"/>
        <v>2819</v>
      </c>
      <c r="F58" s="1">
        <f t="shared" si="6"/>
        <v>169</v>
      </c>
      <c r="G58" s="1">
        <f t="shared" si="7"/>
        <v>36647</v>
      </c>
      <c r="K58" s="1">
        <f t="shared" si="3"/>
        <v>1</v>
      </c>
      <c r="L58" s="12">
        <f t="shared" si="8"/>
        <v>2688.630812999234</v>
      </c>
      <c r="N58" s="1">
        <v>2175.1744173323123</v>
      </c>
      <c r="P58" s="1">
        <f t="shared" si="9"/>
        <v>37.728197833461309</v>
      </c>
      <c r="Q58" s="1">
        <f t="shared" si="10"/>
        <v>1423.4169117607946</v>
      </c>
      <c r="R58" s="8"/>
      <c r="T58" s="1">
        <v>13</v>
      </c>
      <c r="U58" s="1" t="str">
        <f t="shared" si="11"/>
        <v>-</v>
      </c>
      <c r="V58" s="5">
        <f t="shared" si="12"/>
        <v>2819</v>
      </c>
      <c r="W58" s="3">
        <v>424</v>
      </c>
      <c r="X58" s="1">
        <f t="shared" si="13"/>
        <v>585</v>
      </c>
    </row>
    <row r="59" spans="2:24" x14ac:dyDescent="0.25">
      <c r="B59" s="1">
        <v>1</v>
      </c>
      <c r="C59" s="1">
        <f t="shared" si="4"/>
        <v>1265.8633329685963</v>
      </c>
      <c r="D59" s="1">
        <v>14</v>
      </c>
      <c r="E59" s="1">
        <f t="shared" si="5"/>
        <v>2234</v>
      </c>
      <c r="F59" s="1">
        <f t="shared" si="6"/>
        <v>196</v>
      </c>
      <c r="G59" s="1">
        <f t="shared" si="7"/>
        <v>31276</v>
      </c>
      <c r="K59" s="1">
        <f t="shared" si="3"/>
        <v>1</v>
      </c>
      <c r="L59" s="12">
        <f t="shared" si="8"/>
        <v>2092.7667140825033</v>
      </c>
      <c r="N59" s="1">
        <v>2137.446219498851</v>
      </c>
      <c r="P59" s="1">
        <f t="shared" si="9"/>
        <v>44.679505416347638</v>
      </c>
      <c r="Q59" s="1">
        <f t="shared" si="10"/>
        <v>1996.258204249438</v>
      </c>
      <c r="R59" s="8"/>
      <c r="T59" s="1">
        <v>14</v>
      </c>
      <c r="U59" s="1" t="str">
        <f t="shared" si="11"/>
        <v>+</v>
      </c>
      <c r="V59" s="5">
        <f t="shared" si="12"/>
        <v>2234</v>
      </c>
      <c r="W59" s="3">
        <v>386</v>
      </c>
      <c r="X59" s="1">
        <f t="shared" si="13"/>
        <v>2055</v>
      </c>
    </row>
    <row r="60" spans="2:24" x14ac:dyDescent="0.25">
      <c r="B60" s="1">
        <v>1</v>
      </c>
      <c r="C60" s="1">
        <f t="shared" si="4"/>
        <v>1287.5915308020572</v>
      </c>
      <c r="D60" s="1">
        <v>15</v>
      </c>
      <c r="E60" s="1">
        <f t="shared" si="5"/>
        <v>179</v>
      </c>
      <c r="F60" s="1">
        <f t="shared" si="6"/>
        <v>225</v>
      </c>
      <c r="G60" s="1">
        <f t="shared" si="7"/>
        <v>2685</v>
      </c>
      <c r="K60" s="1">
        <f t="shared" si="3"/>
        <v>0</v>
      </c>
      <c r="L60" s="12">
        <f t="shared" si="8"/>
        <v>26.902615165773057</v>
      </c>
      <c r="N60" s="1">
        <v>2092.7667140825033</v>
      </c>
      <c r="P60" s="1">
        <f t="shared" si="9"/>
        <v>191.91279133384364</v>
      </c>
      <c r="Q60" s="1">
        <f t="shared" si="10"/>
        <v>36830.519477547408</v>
      </c>
      <c r="R60" s="8"/>
      <c r="T60" s="1">
        <v>15</v>
      </c>
      <c r="U60" s="1" t="str">
        <f t="shared" si="11"/>
        <v>+</v>
      </c>
      <c r="V60" s="5">
        <f t="shared" si="12"/>
        <v>179</v>
      </c>
      <c r="W60" s="3">
        <v>323</v>
      </c>
      <c r="X60" s="1">
        <f t="shared" si="13"/>
        <v>24</v>
      </c>
    </row>
    <row r="61" spans="2:24" x14ac:dyDescent="0.25">
      <c r="B61" s="1">
        <v>1</v>
      </c>
      <c r="C61" s="1">
        <f t="shared" si="4"/>
        <v>1309.3197286355182</v>
      </c>
      <c r="D61" s="1">
        <v>16</v>
      </c>
      <c r="E61" s="1">
        <f t="shared" si="5"/>
        <v>155</v>
      </c>
      <c r="F61" s="1">
        <f t="shared" si="6"/>
        <v>256</v>
      </c>
      <c r="G61" s="1">
        <f t="shared" si="7"/>
        <v>2480</v>
      </c>
      <c r="K61" s="1">
        <f t="shared" si="3"/>
        <v>0</v>
      </c>
      <c r="L61" s="12">
        <f t="shared" si="8"/>
        <v>-7.9614837509574841</v>
      </c>
      <c r="N61" s="1">
        <v>1900.8539227486597</v>
      </c>
      <c r="P61" s="1">
        <f t="shared" si="9"/>
        <v>17.718021665390097</v>
      </c>
      <c r="Q61" s="1">
        <f t="shared" si="10"/>
        <v>313.92829173523285</v>
      </c>
      <c r="R61" s="8"/>
      <c r="T61" s="1">
        <v>16</v>
      </c>
      <c r="U61" s="1" t="str">
        <f t="shared" si="11"/>
        <v>+</v>
      </c>
      <c r="V61" s="5">
        <f t="shared" si="12"/>
        <v>155</v>
      </c>
      <c r="W61" s="3">
        <v>298</v>
      </c>
      <c r="X61" s="1">
        <f t="shared" si="13"/>
        <v>2194</v>
      </c>
    </row>
    <row r="62" spans="2:24" x14ac:dyDescent="0.25">
      <c r="B62" s="1">
        <v>1</v>
      </c>
      <c r="C62" s="1">
        <f t="shared" si="4"/>
        <v>1331.0479264689791</v>
      </c>
      <c r="D62" s="1">
        <v>17</v>
      </c>
      <c r="E62" s="1">
        <f t="shared" si="5"/>
        <v>2349</v>
      </c>
      <c r="F62" s="1">
        <f t="shared" si="6"/>
        <v>289</v>
      </c>
      <c r="G62" s="1">
        <f t="shared" si="7"/>
        <v>39933</v>
      </c>
      <c r="K62" s="1">
        <f t="shared" si="3"/>
        <v>1</v>
      </c>
      <c r="L62" s="12">
        <f t="shared" si="8"/>
        <v>2175.1744173323123</v>
      </c>
      <c r="N62" s="1">
        <v>1883.1359010832696</v>
      </c>
      <c r="P62" s="1">
        <f t="shared" si="9"/>
        <v>1062.1359010832696</v>
      </c>
      <c r="Q62" s="1">
        <f t="shared" si="10"/>
        <v>1128132.6723699691</v>
      </c>
      <c r="R62" s="8"/>
      <c r="T62" s="1">
        <v>17</v>
      </c>
      <c r="U62" s="1" t="str">
        <f t="shared" si="11"/>
        <v>-</v>
      </c>
      <c r="V62" s="5">
        <f t="shared" si="12"/>
        <v>2349</v>
      </c>
      <c r="W62" s="3">
        <v>272</v>
      </c>
      <c r="X62" s="1">
        <f t="shared" si="13"/>
        <v>130</v>
      </c>
    </row>
    <row r="63" spans="2:24" x14ac:dyDescent="0.25">
      <c r="B63" s="1">
        <v>0</v>
      </c>
      <c r="C63" s="1">
        <f t="shared" si="4"/>
        <v>1352.7761243024402</v>
      </c>
      <c r="D63" s="1">
        <v>18</v>
      </c>
      <c r="E63" s="1">
        <f t="shared" si="5"/>
        <v>2479</v>
      </c>
      <c r="F63" s="1">
        <f t="shared" si="6"/>
        <v>324</v>
      </c>
      <c r="G63" s="1">
        <f t="shared" si="7"/>
        <v>44622</v>
      </c>
      <c r="K63" s="1">
        <f t="shared" si="3"/>
        <v>1</v>
      </c>
      <c r="L63" s="12">
        <f t="shared" si="8"/>
        <v>2294.3103184155816</v>
      </c>
      <c r="N63" s="1">
        <v>821</v>
      </c>
      <c r="P63" s="1">
        <f t="shared" si="9"/>
        <v>307.50508808403538</v>
      </c>
      <c r="Q63" s="1">
        <f t="shared" si="10"/>
        <v>94559.37919757035</v>
      </c>
      <c r="R63" s="8"/>
      <c r="T63" s="1">
        <v>18</v>
      </c>
      <c r="U63" s="1" t="str">
        <f t="shared" si="11"/>
        <v>+</v>
      </c>
      <c r="V63" s="5">
        <f t="shared" si="12"/>
        <v>2479</v>
      </c>
      <c r="W63" s="3">
        <v>267</v>
      </c>
      <c r="X63" s="1">
        <f t="shared" si="13"/>
        <v>146</v>
      </c>
    </row>
    <row r="64" spans="2:24" x14ac:dyDescent="0.25">
      <c r="B64" s="1">
        <v>1</v>
      </c>
      <c r="C64" s="1">
        <f t="shared" si="4"/>
        <v>1374.504322135901</v>
      </c>
      <c r="D64" s="1">
        <v>19</v>
      </c>
      <c r="E64" s="1">
        <f t="shared" si="5"/>
        <v>2333</v>
      </c>
      <c r="F64" s="1">
        <f t="shared" si="6"/>
        <v>361</v>
      </c>
      <c r="G64" s="1">
        <f t="shared" si="7"/>
        <v>44327</v>
      </c>
      <c r="K64" s="1">
        <f t="shared" si="3"/>
        <v>1</v>
      </c>
      <c r="L64" s="12">
        <f t="shared" si="8"/>
        <v>2137.446219498851</v>
      </c>
      <c r="N64" s="1">
        <v>513.49491191596462</v>
      </c>
      <c r="P64" s="1">
        <f t="shared" si="9"/>
        <v>226.40770324980855</v>
      </c>
      <c r="Q64" s="1">
        <f t="shared" si="10"/>
        <v>51260.448090853366</v>
      </c>
      <c r="R64" s="8"/>
      <c r="T64" s="1">
        <v>19</v>
      </c>
      <c r="U64" s="1" t="str">
        <f t="shared" si="11"/>
        <v>-</v>
      </c>
      <c r="V64" s="5">
        <f t="shared" si="12"/>
        <v>2333</v>
      </c>
      <c r="W64" s="3">
        <v>259</v>
      </c>
      <c r="X64" s="1">
        <f t="shared" si="13"/>
        <v>2048</v>
      </c>
    </row>
    <row r="65" spans="2:24" x14ac:dyDescent="0.25">
      <c r="B65" s="1">
        <v>0</v>
      </c>
      <c r="C65" s="1">
        <f t="shared" si="4"/>
        <v>1396.2325199693621</v>
      </c>
      <c r="D65" s="1">
        <v>20</v>
      </c>
      <c r="E65" s="1">
        <f t="shared" si="5"/>
        <v>285</v>
      </c>
      <c r="F65" s="1">
        <f t="shared" si="6"/>
        <v>400</v>
      </c>
      <c r="G65" s="1">
        <f t="shared" si="7"/>
        <v>5700</v>
      </c>
      <c r="K65" s="1">
        <f t="shared" si="3"/>
        <v>0</v>
      </c>
      <c r="L65" s="12">
        <f t="shared" si="8"/>
        <v>78.582120582120581</v>
      </c>
      <c r="N65" s="1">
        <v>287.08720866615607</v>
      </c>
      <c r="P65" s="1">
        <f t="shared" si="9"/>
        <v>71.466571834992919</v>
      </c>
      <c r="Q65" s="1">
        <f t="shared" si="10"/>
        <v>5107.4708898462031</v>
      </c>
      <c r="R65" s="8"/>
      <c r="T65" s="1">
        <v>20</v>
      </c>
      <c r="U65" s="1" t="str">
        <f t="shared" si="11"/>
        <v>+</v>
      </c>
      <c r="V65" s="5">
        <f t="shared" si="12"/>
        <v>285</v>
      </c>
      <c r="W65" s="3">
        <v>230</v>
      </c>
      <c r="X65" s="1">
        <f t="shared" si="13"/>
        <v>106</v>
      </c>
    </row>
    <row r="66" spans="2:24" x14ac:dyDescent="0.25">
      <c r="B66" s="1">
        <v>0</v>
      </c>
      <c r="C66" s="1">
        <f t="shared" si="4"/>
        <v>1417.9607178028232</v>
      </c>
      <c r="D66" s="1">
        <v>21</v>
      </c>
      <c r="E66" s="1">
        <f t="shared" si="5"/>
        <v>179</v>
      </c>
      <c r="F66" s="1">
        <f t="shared" si="6"/>
        <v>441</v>
      </c>
      <c r="G66" s="1">
        <f t="shared" si="7"/>
        <v>3759</v>
      </c>
      <c r="K66" s="1">
        <f t="shared" si="3"/>
        <v>0</v>
      </c>
      <c r="L66" s="12">
        <f t="shared" si="8"/>
        <v>-38.28197833460996</v>
      </c>
      <c r="N66" s="1">
        <v>215.62063683116315</v>
      </c>
      <c r="P66" s="1">
        <f t="shared" si="9"/>
        <v>21.212933581354605</v>
      </c>
      <c r="Q66" s="1">
        <f t="shared" si="10"/>
        <v>449.98855112696191</v>
      </c>
      <c r="R66" s="8"/>
      <c r="T66" s="1">
        <v>21</v>
      </c>
      <c r="U66" s="1" t="str">
        <f t="shared" si="11"/>
        <v>-</v>
      </c>
      <c r="V66" s="5">
        <f t="shared" si="12"/>
        <v>179</v>
      </c>
      <c r="W66" s="3">
        <v>229</v>
      </c>
      <c r="X66" s="1">
        <f t="shared" si="13"/>
        <v>1950</v>
      </c>
    </row>
    <row r="67" spans="2:24" x14ac:dyDescent="0.25">
      <c r="B67" s="1">
        <v>0</v>
      </c>
      <c r="C67" s="1">
        <f t="shared" si="4"/>
        <v>1439.688915636284</v>
      </c>
      <c r="D67" s="1">
        <v>22</v>
      </c>
      <c r="E67" s="1">
        <f t="shared" si="5"/>
        <v>2129</v>
      </c>
      <c r="F67" s="1">
        <f t="shared" si="6"/>
        <v>484</v>
      </c>
      <c r="G67" s="1">
        <f t="shared" si="7"/>
        <v>46838</v>
      </c>
      <c r="K67" s="1">
        <f t="shared" si="3"/>
        <v>1</v>
      </c>
      <c r="L67" s="12">
        <f t="shared" si="8"/>
        <v>1900.8539227486597</v>
      </c>
      <c r="N67" s="1">
        <v>194.40770324980855</v>
      </c>
      <c r="P67" s="1">
        <f t="shared" si="9"/>
        <v>34.864098916730541</v>
      </c>
      <c r="Q67" s="1">
        <f t="shared" si="10"/>
        <v>1215.5053932755716</v>
      </c>
      <c r="R67" s="8"/>
      <c r="T67" s="1">
        <v>22</v>
      </c>
      <c r="U67" s="1" t="str">
        <f t="shared" si="11"/>
        <v>+</v>
      </c>
      <c r="V67" s="5">
        <f t="shared" si="12"/>
        <v>2129</v>
      </c>
      <c r="W67" s="3">
        <v>216</v>
      </c>
      <c r="X67" s="1">
        <f t="shared" si="13"/>
        <v>2064</v>
      </c>
    </row>
    <row r="68" spans="2:24" x14ac:dyDescent="0.25">
      <c r="B68" s="1">
        <v>0</v>
      </c>
      <c r="C68" s="1">
        <f t="shared" si="4"/>
        <v>1461.4171134697451</v>
      </c>
      <c r="D68" s="1">
        <v>23</v>
      </c>
      <c r="E68" s="1">
        <f t="shared" si="5"/>
        <v>65</v>
      </c>
      <c r="F68" s="1">
        <f t="shared" si="6"/>
        <v>529</v>
      </c>
      <c r="G68" s="1">
        <f t="shared" si="7"/>
        <v>1495</v>
      </c>
      <c r="K68" s="1">
        <f t="shared" si="3"/>
        <v>0</v>
      </c>
      <c r="L68" s="12">
        <f t="shared" si="8"/>
        <v>-174.01017616807093</v>
      </c>
      <c r="N68" s="1">
        <v>159.54360433307801</v>
      </c>
      <c r="P68" s="1">
        <f t="shared" si="9"/>
        <v>16.184593500383016</v>
      </c>
      <c r="Q68" s="1">
        <f t="shared" si="10"/>
        <v>261.94106677264017</v>
      </c>
      <c r="R68" s="8"/>
      <c r="T68" s="1">
        <v>23</v>
      </c>
      <c r="U68" s="1" t="str">
        <f t="shared" si="11"/>
        <v>+</v>
      </c>
      <c r="V68" s="5">
        <f t="shared" si="12"/>
        <v>65</v>
      </c>
      <c r="W68" s="3">
        <v>194</v>
      </c>
      <c r="X68" s="1">
        <f t="shared" si="13"/>
        <v>171</v>
      </c>
    </row>
    <row r="69" spans="2:24" x14ac:dyDescent="0.25">
      <c r="B69" s="1">
        <v>1</v>
      </c>
      <c r="C69" s="1">
        <f t="shared" si="4"/>
        <v>1483.1453113032062</v>
      </c>
      <c r="D69" s="1">
        <v>24</v>
      </c>
      <c r="E69" s="1">
        <f t="shared" si="5"/>
        <v>236</v>
      </c>
      <c r="F69" s="1">
        <f t="shared" si="6"/>
        <v>576</v>
      </c>
      <c r="G69" s="1">
        <f t="shared" si="7"/>
        <v>5664</v>
      </c>
      <c r="K69" s="1">
        <f t="shared" si="3"/>
        <v>0</v>
      </c>
      <c r="L69" s="12">
        <f t="shared" si="8"/>
        <v>-13.874275084801468</v>
      </c>
      <c r="N69" s="1">
        <v>143.35901083269499</v>
      </c>
      <c r="P69" s="1">
        <f t="shared" si="9"/>
        <v>21.135901083269459</v>
      </c>
      <c r="Q69" s="1">
        <f t="shared" si="10"/>
        <v>446.72631460175108</v>
      </c>
      <c r="R69" s="8"/>
      <c r="T69" s="1">
        <v>24</v>
      </c>
      <c r="U69" s="1" t="str">
        <f t="shared" si="11"/>
        <v>+</v>
      </c>
      <c r="V69" s="5">
        <f t="shared" si="12"/>
        <v>236</v>
      </c>
      <c r="W69" s="3">
        <v>176</v>
      </c>
      <c r="X69" s="1">
        <f t="shared" si="13"/>
        <v>2210</v>
      </c>
    </row>
    <row r="70" spans="2:24" x14ac:dyDescent="0.25">
      <c r="B70" s="1">
        <v>0</v>
      </c>
      <c r="C70" s="1">
        <f t="shared" si="4"/>
        <v>1504.8735091366671</v>
      </c>
      <c r="D70" s="1">
        <v>25</v>
      </c>
      <c r="E70" s="1">
        <f t="shared" si="5"/>
        <v>2446</v>
      </c>
      <c r="F70" s="1">
        <f t="shared" si="6"/>
        <v>625</v>
      </c>
      <c r="G70" s="1">
        <f t="shared" si="7"/>
        <v>61150</v>
      </c>
      <c r="K70" s="1">
        <f t="shared" si="3"/>
        <v>1</v>
      </c>
      <c r="L70" s="12">
        <f t="shared" si="8"/>
        <v>2185.2616259984679</v>
      </c>
      <c r="N70" s="1">
        <v>122.22310974942553</v>
      </c>
      <c r="P70" s="1">
        <f t="shared" si="9"/>
        <v>43.640989167304951</v>
      </c>
      <c r="Q70" s="1">
        <f t="shared" si="10"/>
        <v>1904.5359355008281</v>
      </c>
      <c r="R70" s="8"/>
      <c r="T70" s="1">
        <v>25</v>
      </c>
      <c r="U70" s="1" t="str">
        <f t="shared" si="11"/>
        <v>-</v>
      </c>
      <c r="V70" s="5">
        <f t="shared" si="12"/>
        <v>2446</v>
      </c>
      <c r="W70" s="3">
        <v>163</v>
      </c>
      <c r="X70" s="1">
        <f t="shared" si="13"/>
        <v>455</v>
      </c>
    </row>
    <row r="71" spans="2:24" x14ac:dyDescent="0.25">
      <c r="B71" s="1">
        <v>0</v>
      </c>
      <c r="C71" s="1">
        <f t="shared" si="4"/>
        <v>1526.6017069701281</v>
      </c>
      <c r="D71" s="1">
        <v>26</v>
      </c>
      <c r="E71" s="1">
        <f t="shared" si="5"/>
        <v>2901</v>
      </c>
      <c r="F71" s="1">
        <f t="shared" si="6"/>
        <v>676</v>
      </c>
      <c r="G71" s="1">
        <f t="shared" si="7"/>
        <v>75426</v>
      </c>
      <c r="K71" s="1">
        <f t="shared" si="3"/>
        <v>1</v>
      </c>
      <c r="L71" s="12">
        <f t="shared" si="8"/>
        <v>2629.3975270817377</v>
      </c>
      <c r="N71" s="1">
        <v>78.582120582120581</v>
      </c>
      <c r="P71" s="1">
        <f t="shared" si="9"/>
        <v>3.2332859174964597</v>
      </c>
      <c r="Q71" s="1">
        <f t="shared" si="10"/>
        <v>10.454137824280924</v>
      </c>
      <c r="R71" s="8"/>
      <c r="T71" s="1">
        <v>26</v>
      </c>
      <c r="U71" s="1" t="str">
        <f t="shared" si="11"/>
        <v>+</v>
      </c>
      <c r="V71" s="5">
        <f t="shared" si="12"/>
        <v>2901</v>
      </c>
      <c r="W71" s="3">
        <v>151</v>
      </c>
      <c r="X71" s="1">
        <f t="shared" si="13"/>
        <v>2836</v>
      </c>
    </row>
    <row r="72" spans="2:24" x14ac:dyDescent="0.25">
      <c r="B72" s="1">
        <v>0</v>
      </c>
      <c r="C72" s="1">
        <f t="shared" si="4"/>
        <v>1548.3299048035892</v>
      </c>
      <c r="D72" s="1">
        <v>27</v>
      </c>
      <c r="E72" s="1">
        <f t="shared" si="5"/>
        <v>65</v>
      </c>
      <c r="F72" s="1">
        <f t="shared" si="6"/>
        <v>729</v>
      </c>
      <c r="G72" s="1">
        <f t="shared" si="7"/>
        <v>1755</v>
      </c>
      <c r="K72" s="1">
        <f t="shared" si="3"/>
        <v>0</v>
      </c>
      <c r="L72" s="12">
        <f t="shared" si="8"/>
        <v>-217.46657183499298</v>
      </c>
      <c r="N72" s="1">
        <v>75.348834664624121</v>
      </c>
      <c r="P72" s="1">
        <f t="shared" si="9"/>
        <v>19.679505416347524</v>
      </c>
      <c r="Q72" s="1">
        <f t="shared" si="10"/>
        <v>387.28293343205155</v>
      </c>
      <c r="R72" s="8"/>
      <c r="T72" s="1">
        <v>27</v>
      </c>
      <c r="U72" s="1" t="str">
        <f t="shared" si="11"/>
        <v>+</v>
      </c>
      <c r="V72" s="5">
        <f t="shared" si="12"/>
        <v>65</v>
      </c>
      <c r="W72" s="3">
        <v>115</v>
      </c>
      <c r="X72" s="1">
        <f t="shared" si="13"/>
        <v>284</v>
      </c>
    </row>
    <row r="73" spans="2:24" x14ac:dyDescent="0.25">
      <c r="B73" s="1">
        <v>0</v>
      </c>
      <c r="C73" s="1">
        <f t="shared" si="4"/>
        <v>1570.0581026370501</v>
      </c>
      <c r="D73" s="1">
        <v>28</v>
      </c>
      <c r="E73" s="1">
        <f t="shared" si="5"/>
        <v>349</v>
      </c>
      <c r="F73" s="1">
        <f t="shared" si="6"/>
        <v>784</v>
      </c>
      <c r="G73" s="1">
        <f t="shared" si="7"/>
        <v>9772</v>
      </c>
      <c r="K73" s="1">
        <f t="shared" si="3"/>
        <v>0</v>
      </c>
      <c r="L73" s="12">
        <f t="shared" si="8"/>
        <v>55.669329248276597</v>
      </c>
      <c r="N73" s="1">
        <v>55.669329248276597</v>
      </c>
      <c r="P73" s="1">
        <f t="shared" si="9"/>
        <v>4.3975270817376213</v>
      </c>
      <c r="Q73" s="1">
        <f t="shared" si="10"/>
        <v>19.338244434615799</v>
      </c>
      <c r="R73" s="8"/>
      <c r="T73" s="1">
        <v>28</v>
      </c>
      <c r="U73" s="1" t="str">
        <f t="shared" si="11"/>
        <v>+</v>
      </c>
      <c r="V73" s="5">
        <f t="shared" si="12"/>
        <v>349</v>
      </c>
      <c r="W73" s="3">
        <v>114</v>
      </c>
      <c r="X73" s="1">
        <f t="shared" si="13"/>
        <v>2885</v>
      </c>
    </row>
    <row r="74" spans="2:24" x14ac:dyDescent="0.25">
      <c r="B74" s="1">
        <v>1</v>
      </c>
      <c r="C74" s="1">
        <f t="shared" si="4"/>
        <v>1591.7863004705109</v>
      </c>
      <c r="D74" s="1">
        <v>29</v>
      </c>
      <c r="E74" s="1">
        <f t="shared" si="5"/>
        <v>3234</v>
      </c>
      <c r="F74" s="1">
        <f t="shared" si="6"/>
        <v>841</v>
      </c>
      <c r="G74" s="1">
        <f t="shared" si="7"/>
        <v>93786</v>
      </c>
      <c r="K74" s="1">
        <f t="shared" si="3"/>
        <v>1</v>
      </c>
      <c r="L74" s="12">
        <f t="shared" si="8"/>
        <v>2929.8052303315462</v>
      </c>
      <c r="N74" s="1">
        <v>51.271802166538976</v>
      </c>
      <c r="P74" s="1">
        <f t="shared" si="9"/>
        <v>24.369187000765919</v>
      </c>
      <c r="Q74" s="1">
        <f t="shared" si="10"/>
        <v>593.8572750782987</v>
      </c>
      <c r="R74" s="8"/>
      <c r="T74" s="1">
        <v>29</v>
      </c>
      <c r="U74" s="1" t="str">
        <f t="shared" si="11"/>
        <v>-</v>
      </c>
      <c r="V74" s="5">
        <f t="shared" si="12"/>
        <v>3234</v>
      </c>
      <c r="W74" s="3">
        <v>112</v>
      </c>
      <c r="X74" s="1">
        <f t="shared" si="13"/>
        <v>577</v>
      </c>
    </row>
    <row r="75" spans="2:24" x14ac:dyDescent="0.25">
      <c r="B75" s="1">
        <v>0</v>
      </c>
      <c r="C75" s="1">
        <f t="shared" si="4"/>
        <v>1613.5144983039722</v>
      </c>
      <c r="D75" s="1">
        <v>30</v>
      </c>
      <c r="E75" s="1">
        <f t="shared" si="5"/>
        <v>3811</v>
      </c>
      <c r="F75" s="1">
        <f t="shared" si="6"/>
        <v>900</v>
      </c>
      <c r="G75" s="1">
        <f t="shared" si="7"/>
        <v>114330</v>
      </c>
      <c r="K75" s="1">
        <f t="shared" si="3"/>
        <v>1</v>
      </c>
      <c r="L75" s="12">
        <f t="shared" si="8"/>
        <v>3495.9411314148156</v>
      </c>
      <c r="N75" s="1">
        <v>26.902615165773057</v>
      </c>
      <c r="P75" s="1">
        <f t="shared" si="9"/>
        <v>34.864098916730541</v>
      </c>
      <c r="Q75" s="1">
        <f t="shared" si="10"/>
        <v>1215.5053932755716</v>
      </c>
      <c r="R75" s="8"/>
      <c r="T75" s="1">
        <v>30</v>
      </c>
      <c r="U75" s="1" t="str">
        <f t="shared" si="11"/>
        <v>+</v>
      </c>
      <c r="V75" s="5">
        <f t="shared" si="12"/>
        <v>3811</v>
      </c>
      <c r="W75" s="3">
        <v>106</v>
      </c>
      <c r="X75" s="1">
        <f t="shared" si="13"/>
        <v>715</v>
      </c>
    </row>
    <row r="76" spans="2:24" x14ac:dyDescent="0.25">
      <c r="B76" s="1">
        <v>1</v>
      </c>
      <c r="C76" s="1">
        <f t="shared" si="4"/>
        <v>1635.2426961374331</v>
      </c>
      <c r="D76" s="1">
        <v>31</v>
      </c>
      <c r="E76" s="1">
        <f t="shared" si="5"/>
        <v>3096</v>
      </c>
      <c r="F76" s="1">
        <f t="shared" si="6"/>
        <v>961</v>
      </c>
      <c r="G76" s="1">
        <f t="shared" si="7"/>
        <v>95976</v>
      </c>
      <c r="K76" s="1">
        <f t="shared" si="3"/>
        <v>1</v>
      </c>
      <c r="L76" s="12">
        <f t="shared" si="8"/>
        <v>2770.0770324980849</v>
      </c>
      <c r="N76" s="1">
        <v>-7.9614837509574841</v>
      </c>
      <c r="P76" s="1">
        <f t="shared" si="9"/>
        <v>5.9127913338439839</v>
      </c>
      <c r="Q76" s="1">
        <f t="shared" si="10"/>
        <v>34.961101357580517</v>
      </c>
      <c r="R76" s="8"/>
      <c r="T76" s="1">
        <v>31</v>
      </c>
      <c r="U76" s="1" t="str">
        <f t="shared" si="11"/>
        <v>-</v>
      </c>
      <c r="V76" s="5">
        <f t="shared" si="12"/>
        <v>3096</v>
      </c>
      <c r="W76" s="3">
        <v>104</v>
      </c>
      <c r="X76" s="1">
        <f t="shared" si="13"/>
        <v>3047</v>
      </c>
    </row>
    <row r="77" spans="2:24" x14ac:dyDescent="0.25">
      <c r="B77" s="1">
        <v>1</v>
      </c>
      <c r="C77" s="1">
        <f t="shared" si="4"/>
        <v>1656.9708939708939</v>
      </c>
      <c r="D77" s="1">
        <v>32</v>
      </c>
      <c r="E77" s="1">
        <f t="shared" si="5"/>
        <v>49</v>
      </c>
      <c r="F77" s="1">
        <f t="shared" si="6"/>
        <v>1024</v>
      </c>
      <c r="G77" s="1">
        <f t="shared" si="7"/>
        <v>1568</v>
      </c>
      <c r="K77" s="1">
        <f t="shared" si="3"/>
        <v>0</v>
      </c>
      <c r="L77" s="12">
        <f t="shared" si="8"/>
        <v>-287.78706641864534</v>
      </c>
      <c r="N77" s="1">
        <v>-13.874275084801468</v>
      </c>
      <c r="P77" s="1">
        <f t="shared" si="9"/>
        <v>24.407703249808492</v>
      </c>
      <c r="Q77" s="1">
        <f t="shared" si="10"/>
        <v>595.73597793071201</v>
      </c>
      <c r="R77" s="8"/>
      <c r="T77" s="1">
        <v>32</v>
      </c>
      <c r="U77" s="1" t="str">
        <f t="shared" si="11"/>
        <v>-</v>
      </c>
      <c r="V77" s="5">
        <f t="shared" si="12"/>
        <v>49</v>
      </c>
      <c r="W77" s="3">
        <v>93</v>
      </c>
      <c r="X77" s="1">
        <f t="shared" si="13"/>
        <v>374</v>
      </c>
    </row>
    <row r="78" spans="2:24" x14ac:dyDescent="0.25">
      <c r="B78" s="1">
        <v>0</v>
      </c>
      <c r="C78" s="1">
        <f t="shared" si="4"/>
        <v>1678.699091804355</v>
      </c>
      <c r="D78" s="1">
        <v>33</v>
      </c>
      <c r="E78" s="1">
        <f t="shared" si="5"/>
        <v>423</v>
      </c>
      <c r="F78" s="1">
        <f t="shared" si="6"/>
        <v>1089</v>
      </c>
      <c r="G78" s="1">
        <f t="shared" si="7"/>
        <v>13959</v>
      </c>
      <c r="K78" s="1">
        <f t="shared" si="3"/>
        <v>0</v>
      </c>
      <c r="L78" s="12">
        <f t="shared" si="8"/>
        <v>75.348834664624121</v>
      </c>
      <c r="N78" s="1">
        <v>-38.28197833460996</v>
      </c>
      <c r="P78" s="1">
        <f t="shared" si="9"/>
        <v>108.82558266768797</v>
      </c>
      <c r="Q78" s="1">
        <f t="shared" si="10"/>
        <v>11843.007442961787</v>
      </c>
      <c r="R78" s="8"/>
      <c r="T78" s="1">
        <v>33</v>
      </c>
      <c r="U78" s="1" t="str">
        <f t="shared" si="11"/>
        <v>+</v>
      </c>
      <c r="V78" s="5">
        <f t="shared" si="12"/>
        <v>423</v>
      </c>
      <c r="W78" s="3">
        <v>71</v>
      </c>
      <c r="X78" s="1">
        <f t="shared" si="13"/>
        <v>317</v>
      </c>
    </row>
    <row r="79" spans="2:24" x14ac:dyDescent="0.25">
      <c r="B79" s="1">
        <v>0</v>
      </c>
      <c r="C79" s="1">
        <f t="shared" si="4"/>
        <v>1700.4272896378161</v>
      </c>
      <c r="D79" s="1">
        <v>34</v>
      </c>
      <c r="E79" s="1">
        <f t="shared" si="5"/>
        <v>106</v>
      </c>
      <c r="F79" s="1">
        <f t="shared" si="6"/>
        <v>1156</v>
      </c>
      <c r="G79" s="1">
        <f t="shared" si="7"/>
        <v>3604</v>
      </c>
      <c r="K79" s="1">
        <f t="shared" si="3"/>
        <v>0</v>
      </c>
      <c r="L79" s="12">
        <f t="shared" si="8"/>
        <v>-252.51526425210642</v>
      </c>
      <c r="N79" s="1">
        <v>-147.10756100229793</v>
      </c>
      <c r="P79" s="1">
        <f t="shared" si="9"/>
        <v>26.902615165773</v>
      </c>
      <c r="Q79" s="1">
        <f t="shared" si="10"/>
        <v>723.75070275767939</v>
      </c>
      <c r="R79" s="8"/>
      <c r="T79" s="1">
        <v>34</v>
      </c>
      <c r="U79" s="1" t="str">
        <f t="shared" si="11"/>
        <v>-</v>
      </c>
      <c r="V79" s="5">
        <f t="shared" si="12"/>
        <v>106</v>
      </c>
      <c r="W79" s="3">
        <v>60</v>
      </c>
      <c r="X79" s="1">
        <f t="shared" si="13"/>
        <v>479</v>
      </c>
    </row>
    <row r="80" spans="2:24" x14ac:dyDescent="0.25">
      <c r="B80" s="1">
        <v>1</v>
      </c>
      <c r="C80" s="1">
        <f t="shared" si="4"/>
        <v>1722.155487471277</v>
      </c>
      <c r="D80" s="1">
        <v>35</v>
      </c>
      <c r="E80" s="1">
        <f t="shared" si="5"/>
        <v>585</v>
      </c>
      <c r="F80" s="1">
        <f t="shared" si="6"/>
        <v>1225</v>
      </c>
      <c r="G80" s="1">
        <f t="shared" si="7"/>
        <v>20475</v>
      </c>
      <c r="K80" s="1">
        <f t="shared" si="3"/>
        <v>0</v>
      </c>
      <c r="L80" s="12">
        <f t="shared" si="8"/>
        <v>215.62063683116315</v>
      </c>
      <c r="N80" s="1">
        <v>-174.01017616807093</v>
      </c>
      <c r="P80" s="1">
        <f t="shared" si="9"/>
        <v>43.456395666922049</v>
      </c>
      <c r="Q80" s="1">
        <f t="shared" si="10"/>
        <v>1888.4583243600814</v>
      </c>
      <c r="R80" s="8"/>
      <c r="T80" s="1">
        <v>35</v>
      </c>
      <c r="U80" s="1" t="str">
        <f t="shared" si="11"/>
        <v>-</v>
      </c>
      <c r="V80" s="5">
        <f t="shared" si="12"/>
        <v>585</v>
      </c>
      <c r="W80" s="3">
        <v>32</v>
      </c>
      <c r="X80" s="1">
        <f t="shared" si="13"/>
        <v>3462</v>
      </c>
    </row>
    <row r="81" spans="2:24" x14ac:dyDescent="0.25">
      <c r="B81" s="1">
        <v>0</v>
      </c>
      <c r="C81" s="1">
        <f t="shared" si="4"/>
        <v>1743.883685304738</v>
      </c>
      <c r="D81" s="1">
        <v>36</v>
      </c>
      <c r="E81" s="1">
        <f t="shared" si="5"/>
        <v>4047</v>
      </c>
      <c r="F81" s="1">
        <f t="shared" si="6"/>
        <v>1296</v>
      </c>
      <c r="G81" s="1">
        <f t="shared" si="7"/>
        <v>145692</v>
      </c>
      <c r="K81" s="1">
        <f t="shared" si="3"/>
        <v>1</v>
      </c>
      <c r="L81" s="12">
        <f t="shared" si="8"/>
        <v>3666.7565379144326</v>
      </c>
      <c r="N81" s="1">
        <v>-217.46657183499298</v>
      </c>
      <c r="P81" s="1">
        <f t="shared" si="9"/>
        <v>35.048692417113443</v>
      </c>
      <c r="Q81" s="1">
        <f t="shared" si="10"/>
        <v>1228.4108401494254</v>
      </c>
      <c r="R81" s="8"/>
      <c r="T81" s="1">
        <v>36</v>
      </c>
      <c r="U81" s="1" t="str">
        <f t="shared" si="11"/>
        <v>+</v>
      </c>
      <c r="V81" s="5">
        <f t="shared" si="12"/>
        <v>4047</v>
      </c>
      <c r="W81" s="3">
        <v>21</v>
      </c>
      <c r="X81" s="1">
        <f t="shared" si="13"/>
        <v>3803</v>
      </c>
    </row>
    <row r="82" spans="2:24" x14ac:dyDescent="0.25">
      <c r="B82" s="1">
        <v>0</v>
      </c>
      <c r="C82" s="1">
        <f t="shared" si="4"/>
        <v>1765.6118831381991</v>
      </c>
      <c r="D82" s="1">
        <v>37</v>
      </c>
      <c r="E82" s="1">
        <f t="shared" si="5"/>
        <v>244</v>
      </c>
      <c r="F82" s="1">
        <f t="shared" si="6"/>
        <v>1369</v>
      </c>
      <c r="G82" s="1">
        <f t="shared" si="7"/>
        <v>9028</v>
      </c>
      <c r="K82" s="1">
        <f t="shared" si="3"/>
        <v>0</v>
      </c>
      <c r="L82" s="12">
        <f t="shared" si="8"/>
        <v>-147.10756100229793</v>
      </c>
      <c r="N82" s="1">
        <v>-252.51526425210642</v>
      </c>
      <c r="P82" s="1">
        <f t="shared" si="9"/>
        <v>35.271802166538919</v>
      </c>
      <c r="Q82" s="1">
        <f t="shared" si="10"/>
        <v>1244.1000280754595</v>
      </c>
      <c r="R82" s="8"/>
      <c r="T82" s="1">
        <v>37</v>
      </c>
      <c r="U82" s="1" t="str">
        <f t="shared" si="11"/>
        <v>-</v>
      </c>
      <c r="V82" s="5">
        <f t="shared" si="12"/>
        <v>244</v>
      </c>
      <c r="W82" s="3">
        <v>20</v>
      </c>
      <c r="X82" s="1">
        <f t="shared" si="13"/>
        <v>3404</v>
      </c>
    </row>
    <row r="83" spans="2:24" ht="15.75" thickBot="1" x14ac:dyDescent="0.3">
      <c r="B83" s="1">
        <v>0</v>
      </c>
      <c r="C83" s="1">
        <f t="shared" si="4"/>
        <v>1787.34008097166</v>
      </c>
      <c r="D83" s="1">
        <v>38</v>
      </c>
      <c r="E83" s="1">
        <f t="shared" si="5"/>
        <v>3648</v>
      </c>
      <c r="F83" s="1">
        <f t="shared" si="6"/>
        <v>1444</v>
      </c>
      <c r="G83" s="1">
        <f t="shared" si="7"/>
        <v>138624</v>
      </c>
      <c r="K83" s="1">
        <f t="shared" si="3"/>
        <v>1</v>
      </c>
      <c r="L83" s="12">
        <f t="shared" si="8"/>
        <v>3246.0283400809717</v>
      </c>
      <c r="N83" s="1">
        <v>-287.78706641864534</v>
      </c>
      <c r="R83" s="9"/>
      <c r="T83" s="1">
        <v>38</v>
      </c>
      <c r="U83" s="1" t="str">
        <f t="shared" si="11"/>
        <v>-</v>
      </c>
      <c r="V83" s="5">
        <f t="shared" si="12"/>
        <v>3648</v>
      </c>
      <c r="W83" s="4">
        <v>9</v>
      </c>
    </row>
    <row r="85" spans="2:24" x14ac:dyDescent="0.25">
      <c r="N85" s="1" t="s">
        <v>14</v>
      </c>
    </row>
    <row r="86" spans="2:24" x14ac:dyDescent="0.25">
      <c r="N86" s="1">
        <f>INDEX(N46:N83,MATCH(R46,P46:P82,0))</f>
        <v>1883.1359010832696</v>
      </c>
    </row>
  </sheetData>
  <sortState xmlns:xlrd2="http://schemas.microsoft.com/office/spreadsheetml/2017/richdata2" ref="N46:N83">
    <sortCondition descending="1" ref="N46:N83"/>
  </sortState>
  <mergeCells count="2">
    <mergeCell ref="J4:J42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Фарадей</dc:creator>
  <cp:lastModifiedBy>Юрий Стадин</cp:lastModifiedBy>
  <dcterms:created xsi:type="dcterms:W3CDTF">2015-06-05T18:19:34Z</dcterms:created>
  <dcterms:modified xsi:type="dcterms:W3CDTF">2024-01-18T14:53:53Z</dcterms:modified>
</cp:coreProperties>
</file>