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arad\OneDrive\Рабочий стол\"/>
    </mc:Choice>
  </mc:AlternateContent>
  <xr:revisionPtr revIDLastSave="0" documentId="13_ncr:1_{0B890498-E4DB-4218-826B-5C70E0D8E9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Лист1!$F$4:$F$42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1" l="1"/>
  <c r="E101" i="1" s="1"/>
  <c r="V54" i="1"/>
  <c r="E102" i="1" s="1"/>
  <c r="V55" i="1"/>
  <c r="E103" i="1" s="1"/>
  <c r="V56" i="1"/>
  <c r="E104" i="1" s="1"/>
  <c r="V65" i="1"/>
  <c r="E113" i="1" s="1"/>
  <c r="V68" i="1"/>
  <c r="E116" i="1" s="1"/>
  <c r="V77" i="1"/>
  <c r="E125" i="1" s="1"/>
  <c r="V80" i="1"/>
  <c r="E128" i="1" s="1"/>
  <c r="X51" i="1"/>
  <c r="X52" i="1"/>
  <c r="X53" i="1"/>
  <c r="X54" i="1"/>
  <c r="X63" i="1"/>
  <c r="X64" i="1"/>
  <c r="X65" i="1"/>
  <c r="X75" i="1"/>
  <c r="X76" i="1"/>
  <c r="X77" i="1"/>
  <c r="E42" i="1"/>
  <c r="X83" i="1" s="1"/>
  <c r="E41" i="1"/>
  <c r="V82" i="1" s="1"/>
  <c r="E130" i="1" s="1"/>
  <c r="E40" i="1"/>
  <c r="V81" i="1" s="1"/>
  <c r="E129" i="1" s="1"/>
  <c r="E39" i="1"/>
  <c r="X80" i="1" s="1"/>
  <c r="E38" i="1"/>
  <c r="V79" i="1" s="1"/>
  <c r="E127" i="1" s="1"/>
  <c r="E37" i="1"/>
  <c r="X78" i="1" s="1"/>
  <c r="E36" i="1"/>
  <c r="E35" i="1"/>
  <c r="E34" i="1"/>
  <c r="E33" i="1"/>
  <c r="V74" i="1" s="1"/>
  <c r="E122" i="1" s="1"/>
  <c r="E32" i="1"/>
  <c r="X73" i="1" s="1"/>
  <c r="E31" i="1"/>
  <c r="V72" i="1" s="1"/>
  <c r="E120" i="1" s="1"/>
  <c r="E30" i="1"/>
  <c r="X71" i="1" s="1"/>
  <c r="E29" i="1"/>
  <c r="V70" i="1" s="1"/>
  <c r="E118" i="1" s="1"/>
  <c r="E28" i="1"/>
  <c r="V69" i="1" s="1"/>
  <c r="E117" i="1" s="1"/>
  <c r="E27" i="1"/>
  <c r="E26" i="1"/>
  <c r="E25" i="1"/>
  <c r="V66" i="1" s="1"/>
  <c r="E114" i="1" s="1"/>
  <c r="E24" i="1"/>
  <c r="E23" i="1"/>
  <c r="E22" i="1"/>
  <c r="V63" i="1" s="1"/>
  <c r="E111" i="1" s="1"/>
  <c r="E21" i="1"/>
  <c r="V62" i="1" s="1"/>
  <c r="E110" i="1" s="1"/>
  <c r="E20" i="1"/>
  <c r="E19" i="1"/>
  <c r="E18" i="1"/>
  <c r="X59" i="1" s="1"/>
  <c r="E17" i="1"/>
  <c r="X58" i="1" s="1"/>
  <c r="E16" i="1"/>
  <c r="V57" i="1" s="1"/>
  <c r="E105" i="1" s="1"/>
  <c r="E15" i="1"/>
  <c r="X56" i="1" s="1"/>
  <c r="E14" i="1"/>
  <c r="X55" i="1" s="1"/>
  <c r="E13" i="1"/>
  <c r="E12" i="1"/>
  <c r="E11" i="1"/>
  <c r="V52" i="1" s="1"/>
  <c r="E100" i="1" s="1"/>
  <c r="E10" i="1"/>
  <c r="V51" i="1" s="1"/>
  <c r="E99" i="1" s="1"/>
  <c r="E9" i="1"/>
  <c r="X50" i="1" s="1"/>
  <c r="E7" i="1"/>
  <c r="V48" i="1" s="1"/>
  <c r="E96" i="1" s="1"/>
  <c r="E6" i="1"/>
  <c r="X47" i="1" s="1"/>
  <c r="E5" i="1"/>
  <c r="E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94" i="1"/>
  <c r="G130" i="1" l="1"/>
  <c r="G105" i="1"/>
  <c r="G96" i="1"/>
  <c r="G120" i="1"/>
  <c r="G118" i="1"/>
  <c r="G111" i="1"/>
  <c r="G100" i="1"/>
  <c r="G102" i="1"/>
  <c r="X66" i="1"/>
  <c r="G116" i="1"/>
  <c r="G117" i="1"/>
  <c r="V78" i="1"/>
  <c r="E126" i="1" s="1"/>
  <c r="G103" i="1"/>
  <c r="X81" i="1"/>
  <c r="X69" i="1"/>
  <c r="X57" i="1"/>
  <c r="V83" i="1"/>
  <c r="E131" i="1" s="1"/>
  <c r="V71" i="1"/>
  <c r="E119" i="1" s="1"/>
  <c r="V59" i="1"/>
  <c r="E107" i="1" s="1"/>
  <c r="V47" i="1"/>
  <c r="E95" i="1" s="1"/>
  <c r="G113" i="1"/>
  <c r="G125" i="1"/>
  <c r="X68" i="1"/>
  <c r="V58" i="1"/>
  <c r="E106" i="1" s="1"/>
  <c r="G128" i="1"/>
  <c r="G114" i="1"/>
  <c r="X79" i="1"/>
  <c r="X67" i="1"/>
  <c r="V67" i="1"/>
  <c r="E115" i="1" s="1"/>
  <c r="G110" i="1"/>
  <c r="G119" i="1"/>
  <c r="G131" i="1"/>
  <c r="X74" i="1"/>
  <c r="X62" i="1"/>
  <c r="V76" i="1"/>
  <c r="E124" i="1" s="1"/>
  <c r="G124" i="1" s="1"/>
  <c r="V64" i="1"/>
  <c r="E112" i="1" s="1"/>
  <c r="G99" i="1"/>
  <c r="X61" i="1"/>
  <c r="X49" i="1"/>
  <c r="V75" i="1"/>
  <c r="E123" i="1" s="1"/>
  <c r="G129" i="1"/>
  <c r="X46" i="1"/>
  <c r="X72" i="1"/>
  <c r="X60" i="1"/>
  <c r="X48" i="1"/>
  <c r="V50" i="1"/>
  <c r="E98" i="1" s="1"/>
  <c r="G127" i="1"/>
  <c r="G101" i="1"/>
  <c r="G122" i="1"/>
  <c r="V73" i="1"/>
  <c r="E121" i="1" s="1"/>
  <c r="V61" i="1"/>
  <c r="E109" i="1" s="1"/>
  <c r="V49" i="1"/>
  <c r="E97" i="1" s="1"/>
  <c r="G115" i="1"/>
  <c r="X82" i="1"/>
  <c r="X70" i="1"/>
  <c r="V46" i="1"/>
  <c r="E94" i="1" s="1"/>
  <c r="V60" i="1"/>
  <c r="E108" i="1" s="1"/>
  <c r="G104" i="1"/>
  <c r="G126" i="1"/>
  <c r="U81" i="1"/>
  <c r="U80" i="1"/>
  <c r="U72" i="1"/>
  <c r="U82" i="1"/>
  <c r="U60" i="1"/>
  <c r="U70" i="1"/>
  <c r="U69" i="1"/>
  <c r="U68" i="1"/>
  <c r="U58" i="1"/>
  <c r="U57" i="1"/>
  <c r="U56" i="1"/>
  <c r="U48" i="1"/>
  <c r="U83" i="1"/>
  <c r="U71" i="1"/>
  <c r="U59" i="1"/>
  <c r="U47" i="1"/>
  <c r="U79" i="1"/>
  <c r="U55" i="1"/>
  <c r="U67" i="1"/>
  <c r="U78" i="1"/>
  <c r="U66" i="1"/>
  <c r="U54" i="1"/>
  <c r="U77" i="1"/>
  <c r="U65" i="1"/>
  <c r="U53" i="1"/>
  <c r="U76" i="1"/>
  <c r="U64" i="1"/>
  <c r="U52" i="1"/>
  <c r="U75" i="1"/>
  <c r="U63" i="1"/>
  <c r="U51" i="1"/>
  <c r="U74" i="1"/>
  <c r="U62" i="1"/>
  <c r="U50" i="1"/>
  <c r="U73" i="1"/>
  <c r="U61" i="1"/>
  <c r="U4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" i="1"/>
  <c r="P46" i="1"/>
  <c r="Q46" i="1" s="1"/>
  <c r="U46" i="1"/>
  <c r="G112" i="1" l="1"/>
  <c r="G98" i="1"/>
  <c r="G106" i="1"/>
  <c r="G108" i="1"/>
  <c r="G107" i="1"/>
  <c r="G97" i="1"/>
  <c r="G95" i="1"/>
  <c r="G123" i="1"/>
  <c r="G121" i="1"/>
  <c r="G109" i="1"/>
  <c r="P56" i="1"/>
  <c r="Q56" i="1" s="1"/>
  <c r="P70" i="1"/>
  <c r="Q70" i="1" s="1"/>
  <c r="P65" i="1"/>
  <c r="Q65" i="1" s="1"/>
  <c r="P48" i="1"/>
  <c r="Q48" i="1" s="1"/>
  <c r="P52" i="1"/>
  <c r="Q52" i="1" s="1"/>
  <c r="P62" i="1"/>
  <c r="Q62" i="1" s="1"/>
  <c r="P75" i="1"/>
  <c r="Q75" i="1" s="1"/>
  <c r="P66" i="1"/>
  <c r="Q66" i="1" s="1"/>
  <c r="P59" i="1"/>
  <c r="Q59" i="1" s="1"/>
  <c r="P73" i="1"/>
  <c r="Q73" i="1" s="1"/>
  <c r="P55" i="1"/>
  <c r="Q55" i="1" s="1"/>
  <c r="P53" i="1"/>
  <c r="Q53" i="1" s="1"/>
  <c r="P50" i="1"/>
  <c r="Q50" i="1" s="1"/>
  <c r="P80" i="1"/>
  <c r="Q80" i="1" s="1"/>
  <c r="P76" i="1"/>
  <c r="Q76" i="1" s="1"/>
  <c r="P69" i="1" l="1"/>
  <c r="Q69" i="1" s="1"/>
  <c r="P51" i="1"/>
  <c r="Q51" i="1" s="1"/>
  <c r="P79" i="1"/>
  <c r="Q79" i="1" s="1"/>
  <c r="P68" i="1"/>
  <c r="Q68" i="1" s="1"/>
  <c r="P58" i="1"/>
  <c r="Q58" i="1" s="1"/>
  <c r="P81" i="1"/>
  <c r="Q81" i="1" s="1"/>
  <c r="P82" i="1"/>
  <c r="Q82" i="1" s="1"/>
  <c r="P47" i="1"/>
  <c r="Q47" i="1" s="1"/>
  <c r="P61" i="1"/>
  <c r="Q61" i="1" s="1"/>
  <c r="P74" i="1"/>
  <c r="Q74" i="1" s="1"/>
  <c r="P71" i="1"/>
  <c r="Q71" i="1" s="1"/>
  <c r="P64" i="1"/>
  <c r="Q64" i="1" s="1"/>
  <c r="P54" i="1"/>
  <c r="Q54" i="1" s="1"/>
  <c r="P78" i="1"/>
  <c r="Q78" i="1" s="1"/>
  <c r="P72" i="1"/>
  <c r="Q72" i="1" s="1"/>
  <c r="P67" i="1"/>
  <c r="Q67" i="1" s="1"/>
  <c r="P57" i="1"/>
  <c r="Q57" i="1" s="1"/>
  <c r="P77" i="1"/>
  <c r="Q77" i="1" s="1"/>
  <c r="P63" i="1"/>
  <c r="Q63" i="1" s="1"/>
  <c r="P49" i="1"/>
  <c r="Q49" i="1" s="1"/>
  <c r="P60" i="1"/>
  <c r="Q60" i="1" s="1"/>
  <c r="R46" i="1" l="1"/>
  <c r="N86" i="1" s="1"/>
  <c r="G94" i="1" l="1"/>
  <c r="J100" i="1" l="1"/>
  <c r="A131" i="1" s="1"/>
  <c r="J97" i="1"/>
  <c r="C110" i="1" s="1"/>
  <c r="J99" i="1"/>
  <c r="J96" i="1"/>
  <c r="C124" i="1" s="1"/>
  <c r="A109" i="1"/>
  <c r="A102" i="1"/>
  <c r="A96" i="1"/>
  <c r="A103" i="1"/>
  <c r="A106" i="1"/>
  <c r="A99" i="1"/>
  <c r="A119" i="1"/>
  <c r="A125" i="1"/>
  <c r="A108" i="1"/>
  <c r="A94" i="1"/>
  <c r="A115" i="1"/>
  <c r="A117" i="1"/>
  <c r="A128" i="1"/>
  <c r="A124" i="1"/>
  <c r="A98" i="1"/>
  <c r="A105" i="1"/>
  <c r="A123" i="1"/>
  <c r="A122" i="1"/>
  <c r="A107" i="1"/>
  <c r="A100" i="1"/>
  <c r="A127" i="1"/>
  <c r="A130" i="1"/>
  <c r="A120" i="1"/>
  <c r="A118" i="1"/>
  <c r="A121" i="1"/>
  <c r="A111" i="1"/>
  <c r="C102" i="1" l="1"/>
  <c r="C113" i="1"/>
  <c r="C126" i="1"/>
  <c r="C131" i="1"/>
  <c r="B131" i="1" s="1"/>
  <c r="F41" i="1" s="1"/>
  <c r="G41" i="1" s="1"/>
  <c r="L83" i="1" s="1"/>
  <c r="C118" i="1"/>
  <c r="C95" i="1"/>
  <c r="C128" i="1"/>
  <c r="B128" i="1" s="1"/>
  <c r="F38" i="1" s="1"/>
  <c r="G38" i="1" s="1"/>
  <c r="L80" i="1" s="1"/>
  <c r="C96" i="1"/>
  <c r="B96" i="1" s="1"/>
  <c r="F6" i="1" s="1"/>
  <c r="G6" i="1" s="1"/>
  <c r="L48" i="1" s="1"/>
  <c r="C116" i="1"/>
  <c r="C120" i="1"/>
  <c r="B120" i="1" s="1"/>
  <c r="F30" i="1" s="1"/>
  <c r="G30" i="1" s="1"/>
  <c r="L72" i="1" s="1"/>
  <c r="C100" i="1"/>
  <c r="C111" i="1"/>
  <c r="C104" i="1"/>
  <c r="C127" i="1"/>
  <c r="B127" i="1" s="1"/>
  <c r="F37" i="1" s="1"/>
  <c r="C94" i="1"/>
  <c r="C105" i="1"/>
  <c r="C114" i="1"/>
  <c r="B114" i="1" s="1"/>
  <c r="F24" i="1" s="1"/>
  <c r="C122" i="1"/>
  <c r="C125" i="1"/>
  <c r="B125" i="1" s="1"/>
  <c r="F35" i="1" s="1"/>
  <c r="G35" i="1" s="1"/>
  <c r="L77" i="1" s="1"/>
  <c r="B118" i="1"/>
  <c r="F28" i="1" s="1"/>
  <c r="C103" i="1"/>
  <c r="B103" i="1" s="1"/>
  <c r="F13" i="1" s="1"/>
  <c r="C108" i="1"/>
  <c r="B108" i="1" s="1"/>
  <c r="F18" i="1" s="1"/>
  <c r="G18" i="1" s="1"/>
  <c r="L60" i="1" s="1"/>
  <c r="C106" i="1"/>
  <c r="B106" i="1" s="1"/>
  <c r="F16" i="1" s="1"/>
  <c r="G16" i="1" s="1"/>
  <c r="L58" i="1" s="1"/>
  <c r="C101" i="1"/>
  <c r="C130" i="1"/>
  <c r="C107" i="1"/>
  <c r="C109" i="1"/>
  <c r="B109" i="1" s="1"/>
  <c r="F19" i="1" s="1"/>
  <c r="A114" i="1"/>
  <c r="C123" i="1"/>
  <c r="B123" i="1" s="1"/>
  <c r="F33" i="1" s="1"/>
  <c r="G33" i="1" s="1"/>
  <c r="L75" i="1" s="1"/>
  <c r="C99" i="1"/>
  <c r="B99" i="1" s="1"/>
  <c r="F9" i="1" s="1"/>
  <c r="G9" i="1" s="1"/>
  <c r="L51" i="1" s="1"/>
  <c r="C129" i="1"/>
  <c r="C121" i="1"/>
  <c r="A129" i="1"/>
  <c r="B129" i="1" s="1"/>
  <c r="F39" i="1" s="1"/>
  <c r="G39" i="1" s="1"/>
  <c r="L81" i="1" s="1"/>
  <c r="A95" i="1"/>
  <c r="A104" i="1"/>
  <c r="C117" i="1"/>
  <c r="C98" i="1"/>
  <c r="C97" i="1"/>
  <c r="A113" i="1"/>
  <c r="B113" i="1" s="1"/>
  <c r="F23" i="1" s="1"/>
  <c r="C115" i="1"/>
  <c r="A116" i="1"/>
  <c r="B116" i="1" s="1"/>
  <c r="F26" i="1" s="1"/>
  <c r="G26" i="1" s="1"/>
  <c r="L68" i="1" s="1"/>
  <c r="A112" i="1"/>
  <c r="B112" i="1" s="1"/>
  <c r="F22" i="1" s="1"/>
  <c r="G22" i="1" s="1"/>
  <c r="L64" i="1" s="1"/>
  <c r="C112" i="1"/>
  <c r="A101" i="1"/>
  <c r="B101" i="1" s="1"/>
  <c r="F11" i="1" s="1"/>
  <c r="C119" i="1"/>
  <c r="B119" i="1" s="1"/>
  <c r="F29" i="1" s="1"/>
  <c r="G29" i="1" s="1"/>
  <c r="L71" i="1" s="1"/>
  <c r="A126" i="1"/>
  <c r="A110" i="1"/>
  <c r="B110" i="1" s="1"/>
  <c r="A97" i="1"/>
  <c r="B102" i="1"/>
  <c r="B122" i="1"/>
  <c r="F32" i="1" s="1"/>
  <c r="B124" i="1"/>
  <c r="F34" i="1" s="1"/>
  <c r="B104" i="1"/>
  <c r="F14" i="1" s="1"/>
  <c r="B107" i="1"/>
  <c r="F17" i="1" s="1"/>
  <c r="B111" i="1"/>
  <c r="B130" i="1"/>
  <c r="B94" i="1"/>
  <c r="B97" i="1"/>
  <c r="F7" i="1" s="1"/>
  <c r="B105" i="1"/>
  <c r="F15" i="1" s="1"/>
  <c r="B115" i="1"/>
  <c r="F25" i="1" s="1"/>
  <c r="B117" i="1"/>
  <c r="F27" i="1" s="1"/>
  <c r="B121" i="1"/>
  <c r="F31" i="1" s="1"/>
  <c r="B100" i="1"/>
  <c r="B98" i="1"/>
  <c r="G37" i="1" l="1"/>
  <c r="L79" i="1" s="1"/>
  <c r="G28" i="1"/>
  <c r="L70" i="1" s="1"/>
  <c r="G31" i="1"/>
  <c r="L73" i="1" s="1"/>
  <c r="G34" i="1"/>
  <c r="L76" i="1" s="1"/>
  <c r="G24" i="1"/>
  <c r="L66" i="1" s="1"/>
  <c r="G14" i="1"/>
  <c r="L56" i="1" s="1"/>
  <c r="G23" i="1"/>
  <c r="L65" i="1" s="1"/>
  <c r="G7" i="1"/>
  <c r="L49" i="1" s="1"/>
  <c r="G27" i="1"/>
  <c r="L69" i="1" s="1"/>
  <c r="G25" i="1"/>
  <c r="L67" i="1" s="1"/>
  <c r="F8" i="1"/>
  <c r="G8" i="1" s="1"/>
  <c r="L50" i="1" s="1"/>
  <c r="K50" i="1" s="1"/>
  <c r="G19" i="1"/>
  <c r="L61" i="1" s="1"/>
  <c r="G11" i="1"/>
  <c r="L53" i="1" s="1"/>
  <c r="G15" i="1"/>
  <c r="L57" i="1" s="1"/>
  <c r="K60" i="1"/>
  <c r="F12" i="1"/>
  <c r="G12" i="1" s="1"/>
  <c r="L54" i="1" s="1"/>
  <c r="K54" i="1" s="1"/>
  <c r="F21" i="1"/>
  <c r="G21" i="1" s="1"/>
  <c r="L63" i="1" s="1"/>
  <c r="K63" i="1" s="1"/>
  <c r="F20" i="1"/>
  <c r="G20" i="1" s="1"/>
  <c r="L62" i="1" s="1"/>
  <c r="G17" i="1"/>
  <c r="L59" i="1" s="1"/>
  <c r="G13" i="1"/>
  <c r="L55" i="1" s="1"/>
  <c r="G32" i="1"/>
  <c r="L74" i="1" s="1"/>
  <c r="F40" i="1"/>
  <c r="G40" i="1" s="1"/>
  <c r="L82" i="1" s="1"/>
  <c r="F10" i="1"/>
  <c r="G10" i="1" s="1"/>
  <c r="L52" i="1" s="1"/>
  <c r="B126" i="1"/>
  <c r="F36" i="1" s="1"/>
  <c r="G36" i="1" s="1"/>
  <c r="L78" i="1" s="1"/>
  <c r="K78" i="1" s="1"/>
  <c r="B95" i="1"/>
  <c r="F5" i="1" s="1"/>
  <c r="G5" i="1" s="1"/>
  <c r="L47" i="1" s="1"/>
  <c r="K48" i="1"/>
  <c r="K73" i="1"/>
  <c r="K71" i="1"/>
  <c r="K55" i="1"/>
  <c r="K49" i="1"/>
  <c r="K58" i="1"/>
  <c r="K80" i="1"/>
  <c r="K74" i="1"/>
  <c r="K79" i="1"/>
  <c r="K57" i="1"/>
  <c r="K52" i="1"/>
  <c r="K75" i="1"/>
  <c r="K51" i="1"/>
  <c r="K62" i="1"/>
  <c r="K53" i="1"/>
  <c r="K81" i="1"/>
  <c r="K56" i="1"/>
  <c r="K64" i="1"/>
  <c r="K72" i="1"/>
  <c r="K82" i="1"/>
  <c r="K70" i="1"/>
  <c r="F4" i="1"/>
  <c r="G4" i="1" s="1"/>
  <c r="L46" i="1" s="1"/>
  <c r="K46" i="1" s="1"/>
  <c r="K83" i="1"/>
  <c r="K67" i="1"/>
  <c r="K68" i="1"/>
  <c r="K76" i="1"/>
  <c r="K65" i="1"/>
  <c r="K59" i="1"/>
  <c r="K61" i="1"/>
  <c r="K47" i="1"/>
  <c r="K66" i="1" l="1"/>
  <c r="K69" i="1"/>
  <c r="K77" i="1"/>
</calcChain>
</file>

<file path=xl/sharedStrings.xml><?xml version="1.0" encoding="utf-8"?>
<sst xmlns="http://schemas.openxmlformats.org/spreadsheetml/2006/main" count="23" uniqueCount="23">
  <si>
    <t>i</t>
  </si>
  <si>
    <t>A</t>
  </si>
  <si>
    <t>i^2</t>
  </si>
  <si>
    <t>A*i</t>
  </si>
  <si>
    <t>Trend</t>
  </si>
  <si>
    <t>Данные</t>
  </si>
  <si>
    <t>сорт испр</t>
  </si>
  <si>
    <t>испр</t>
  </si>
  <si>
    <t>Произв</t>
  </si>
  <si>
    <t>сорт Произ</t>
  </si>
  <si>
    <t>знак</t>
  </si>
  <si>
    <t>переходная</t>
  </si>
  <si>
    <t>Втор. Произв</t>
  </si>
  <si>
    <t>max втор. Произ</t>
  </si>
  <si>
    <t>b1</t>
  </si>
  <si>
    <t>k2</t>
  </si>
  <si>
    <t>Median</t>
  </si>
  <si>
    <t>Mid</t>
  </si>
  <si>
    <t>Прямая линеар.</t>
  </si>
  <si>
    <t>Обратная линеар.</t>
  </si>
  <si>
    <t>k1</t>
  </si>
  <si>
    <t>b2</t>
  </si>
  <si>
    <t>7878:4613:5756:5429:4820:5353:9673:10206:9412:8977:9619:4570:9064:5114:3895:8955:4515:8182:8933:9292:4417:9249:5549:3960:8977:9923:5277:4396:9738:9989:10565:5408:10010:5756:4537:9793:10478:10359:9358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</si>
</sst>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6372093028443E-2"/>
          <c:y val="4.3555554031301694E-2"/>
          <c:w val="0.93755711847756473"/>
          <c:h val="0.8224383614194799"/>
        </c:manualLayout>
      </c:layout>
      <c:lineChart>
        <c:grouping val="standard"/>
        <c:varyColors val="0"/>
        <c:ser>
          <c:idx val="0"/>
          <c:order val="0"/>
          <c:tx>
            <c:v>Производная сигнала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Лист1!$V$46:$V$83</c:f>
              <c:numCache>
                <c:formatCode>General</c:formatCode>
                <c:ptCount val="38"/>
                <c:pt idx="0">
                  <c:v>3265</c:v>
                </c:pt>
                <c:pt idx="1">
                  <c:v>1143</c:v>
                </c:pt>
                <c:pt idx="2">
                  <c:v>327</c:v>
                </c:pt>
                <c:pt idx="3">
                  <c:v>2780</c:v>
                </c:pt>
                <c:pt idx="4">
                  <c:v>2171</c:v>
                </c:pt>
                <c:pt idx="5">
                  <c:v>533</c:v>
                </c:pt>
                <c:pt idx="6">
                  <c:v>4853</c:v>
                </c:pt>
                <c:pt idx="7">
                  <c:v>794</c:v>
                </c:pt>
                <c:pt idx="8">
                  <c:v>435</c:v>
                </c:pt>
                <c:pt idx="9">
                  <c:v>642</c:v>
                </c:pt>
                <c:pt idx="10">
                  <c:v>5049</c:v>
                </c:pt>
                <c:pt idx="11">
                  <c:v>4494</c:v>
                </c:pt>
                <c:pt idx="12">
                  <c:v>3950</c:v>
                </c:pt>
                <c:pt idx="13">
                  <c:v>1219</c:v>
                </c:pt>
                <c:pt idx="14">
                  <c:v>5060</c:v>
                </c:pt>
                <c:pt idx="15">
                  <c:v>4440</c:v>
                </c:pt>
                <c:pt idx="16">
                  <c:v>3667</c:v>
                </c:pt>
                <c:pt idx="17">
                  <c:v>751</c:v>
                </c:pt>
                <c:pt idx="18">
                  <c:v>359</c:v>
                </c:pt>
                <c:pt idx="19">
                  <c:v>4875</c:v>
                </c:pt>
                <c:pt idx="20">
                  <c:v>4832</c:v>
                </c:pt>
                <c:pt idx="21">
                  <c:v>3700</c:v>
                </c:pt>
                <c:pt idx="22">
                  <c:v>1589</c:v>
                </c:pt>
                <c:pt idx="23">
                  <c:v>5017</c:v>
                </c:pt>
                <c:pt idx="24">
                  <c:v>946</c:v>
                </c:pt>
                <c:pt idx="25">
                  <c:v>4646</c:v>
                </c:pt>
                <c:pt idx="26">
                  <c:v>881</c:v>
                </c:pt>
                <c:pt idx="27">
                  <c:v>5342</c:v>
                </c:pt>
                <c:pt idx="28">
                  <c:v>251</c:v>
                </c:pt>
                <c:pt idx="29">
                  <c:v>576</c:v>
                </c:pt>
                <c:pt idx="30">
                  <c:v>5157</c:v>
                </c:pt>
                <c:pt idx="31">
                  <c:v>4602</c:v>
                </c:pt>
                <c:pt idx="32">
                  <c:v>4254</c:v>
                </c:pt>
                <c:pt idx="33">
                  <c:v>1219</c:v>
                </c:pt>
                <c:pt idx="34">
                  <c:v>5256</c:v>
                </c:pt>
                <c:pt idx="35">
                  <c:v>685</c:v>
                </c:pt>
                <c:pt idx="36">
                  <c:v>119</c:v>
                </c:pt>
                <c:pt idx="37">
                  <c:v>1001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DB6-4B52-8539-7330B3B49409}"/>
            </c:ext>
          </c:extLst>
        </c:ser>
        <c:ser>
          <c:idx val="3"/>
          <c:order val="1"/>
          <c:tx>
            <c:v>Сигнал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Лист1!$E$4:$E$42</c:f>
              <c:numCache>
                <c:formatCode>General</c:formatCode>
                <c:ptCount val="39"/>
                <c:pt idx="0">
                  <c:v>7878</c:v>
                </c:pt>
                <c:pt idx="1">
                  <c:v>4613</c:v>
                </c:pt>
                <c:pt idx="2">
                  <c:v>5756</c:v>
                </c:pt>
                <c:pt idx="3">
                  <c:v>5429</c:v>
                </c:pt>
                <c:pt idx="4">
                  <c:v>2649</c:v>
                </c:pt>
                <c:pt idx="5">
                  <c:v>4820</c:v>
                </c:pt>
                <c:pt idx="6">
                  <c:v>5353</c:v>
                </c:pt>
                <c:pt idx="7">
                  <c:v>10206</c:v>
                </c:pt>
                <c:pt idx="8">
                  <c:v>9412</c:v>
                </c:pt>
                <c:pt idx="9">
                  <c:v>8977</c:v>
                </c:pt>
                <c:pt idx="10">
                  <c:v>9619</c:v>
                </c:pt>
                <c:pt idx="11">
                  <c:v>4570</c:v>
                </c:pt>
                <c:pt idx="12">
                  <c:v>9064</c:v>
                </c:pt>
                <c:pt idx="13">
                  <c:v>5114</c:v>
                </c:pt>
                <c:pt idx="14">
                  <c:v>3895</c:v>
                </c:pt>
                <c:pt idx="15">
                  <c:v>8955</c:v>
                </c:pt>
                <c:pt idx="16">
                  <c:v>4515</c:v>
                </c:pt>
                <c:pt idx="17">
                  <c:v>8182</c:v>
                </c:pt>
                <c:pt idx="18">
                  <c:v>8933</c:v>
                </c:pt>
                <c:pt idx="19">
                  <c:v>9292</c:v>
                </c:pt>
                <c:pt idx="20">
                  <c:v>4417</c:v>
                </c:pt>
                <c:pt idx="21">
                  <c:v>9249</c:v>
                </c:pt>
                <c:pt idx="22">
                  <c:v>5549</c:v>
                </c:pt>
                <c:pt idx="23">
                  <c:v>3960</c:v>
                </c:pt>
                <c:pt idx="24">
                  <c:v>8977</c:v>
                </c:pt>
                <c:pt idx="25">
                  <c:v>9923</c:v>
                </c:pt>
                <c:pt idx="26">
                  <c:v>5277</c:v>
                </c:pt>
                <c:pt idx="27">
                  <c:v>4396</c:v>
                </c:pt>
                <c:pt idx="28">
                  <c:v>9738</c:v>
                </c:pt>
                <c:pt idx="29">
                  <c:v>9989</c:v>
                </c:pt>
                <c:pt idx="30">
                  <c:v>10565</c:v>
                </c:pt>
                <c:pt idx="31">
                  <c:v>5408</c:v>
                </c:pt>
                <c:pt idx="32">
                  <c:v>10010</c:v>
                </c:pt>
                <c:pt idx="33">
                  <c:v>5756</c:v>
                </c:pt>
                <c:pt idx="34">
                  <c:v>4537</c:v>
                </c:pt>
                <c:pt idx="35">
                  <c:v>9793</c:v>
                </c:pt>
                <c:pt idx="36">
                  <c:v>10478</c:v>
                </c:pt>
                <c:pt idx="37">
                  <c:v>10359</c:v>
                </c:pt>
                <c:pt idx="38">
                  <c:v>9358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64A-413E-A84A-DAA6D4A6CEAE}"/>
            </c:ext>
          </c:extLst>
        </c:ser>
        <c:ser>
          <c:idx val="7"/>
          <c:order val="2"/>
          <c:tx>
            <c:v>Усредненный тренд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Лист1!$B$94:$B$132</c:f>
              <c:numCache>
                <c:formatCode>General</c:formatCode>
                <c:ptCount val="39"/>
                <c:pt idx="0">
                  <c:v>2564.3286376428396</c:v>
                </c:pt>
                <c:pt idx="1">
                  <c:v>2569.2155676137818</c:v>
                </c:pt>
                <c:pt idx="2">
                  <c:v>2574.1024975847231</c:v>
                </c:pt>
                <c:pt idx="3">
                  <c:v>2578.9894275556653</c:v>
                </c:pt>
                <c:pt idx="4">
                  <c:v>2583.8763575266066</c:v>
                </c:pt>
                <c:pt idx="5">
                  <c:v>2588.7632874975488</c:v>
                </c:pt>
                <c:pt idx="6">
                  <c:v>2593.6502174684906</c:v>
                </c:pt>
                <c:pt idx="7">
                  <c:v>2598.5371474394324</c:v>
                </c:pt>
                <c:pt idx="8">
                  <c:v>2603.4240774103746</c:v>
                </c:pt>
                <c:pt idx="9">
                  <c:v>2608.3110073813159</c:v>
                </c:pt>
                <c:pt idx="10">
                  <c:v>2613.1979373522581</c:v>
                </c:pt>
                <c:pt idx="11">
                  <c:v>2618.0848673231994</c:v>
                </c:pt>
                <c:pt idx="12">
                  <c:v>2622.9717972941417</c:v>
                </c:pt>
                <c:pt idx="13">
                  <c:v>2627.858727265083</c:v>
                </c:pt>
                <c:pt idx="14">
                  <c:v>2632.7456572360252</c:v>
                </c:pt>
                <c:pt idx="15">
                  <c:v>2637.6325872069665</c:v>
                </c:pt>
                <c:pt idx="16">
                  <c:v>2642.5195171779087</c:v>
                </c:pt>
                <c:pt idx="17">
                  <c:v>2647.4064471488505</c:v>
                </c:pt>
                <c:pt idx="18">
                  <c:v>2652.2933771197922</c:v>
                </c:pt>
                <c:pt idx="19">
                  <c:v>2657.180307090734</c:v>
                </c:pt>
                <c:pt idx="20">
                  <c:v>2662.0672370616758</c:v>
                </c:pt>
                <c:pt idx="21">
                  <c:v>2666.9541670326175</c:v>
                </c:pt>
                <c:pt idx="22">
                  <c:v>2671.8410970035593</c:v>
                </c:pt>
                <c:pt idx="23">
                  <c:v>2676.7280269745011</c:v>
                </c:pt>
                <c:pt idx="24">
                  <c:v>2681.6149569454428</c:v>
                </c:pt>
                <c:pt idx="25">
                  <c:v>2686.5018869163846</c:v>
                </c:pt>
                <c:pt idx="26">
                  <c:v>2691.3888168873264</c:v>
                </c:pt>
                <c:pt idx="27">
                  <c:v>2696.2757468582686</c:v>
                </c:pt>
                <c:pt idx="28">
                  <c:v>2701.1626768292103</c:v>
                </c:pt>
                <c:pt idx="29">
                  <c:v>2706.0496068001521</c:v>
                </c:pt>
                <c:pt idx="30">
                  <c:v>2710.9365367710939</c:v>
                </c:pt>
                <c:pt idx="31">
                  <c:v>2715.8234667420356</c:v>
                </c:pt>
                <c:pt idx="32">
                  <c:v>2720.7103967129774</c:v>
                </c:pt>
                <c:pt idx="33">
                  <c:v>2725.5973266839192</c:v>
                </c:pt>
                <c:pt idx="34">
                  <c:v>2730.4842566548609</c:v>
                </c:pt>
                <c:pt idx="35">
                  <c:v>2735.3711866258027</c:v>
                </c:pt>
                <c:pt idx="36">
                  <c:v>2740.2581165967445</c:v>
                </c:pt>
                <c:pt idx="37">
                  <c:v>2745.1450465676862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B-4E31-8F44-03D094DAAD6B}"/>
            </c:ext>
          </c:extLst>
        </c:ser>
        <c:ser>
          <c:idx val="1"/>
          <c:order val="4"/>
          <c:tx>
            <c:v>Обратная линеаризация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Лист1!$G$4:$G$42</c:f>
              <c:numCache>
                <c:formatCode>General</c:formatCode>
                <c:ptCount val="39"/>
                <c:pt idx="0">
                  <c:v>3445.8164089248467</c:v>
                </c:pt>
                <c:pt idx="1">
                  <c:v>1314.0425489829622</c:v>
                </c:pt>
                <c:pt idx="2">
                  <c:v>488.2686890410796</c:v>
                </c:pt>
                <c:pt idx="3">
                  <c:v>2931.4948290991952</c:v>
                </c:pt>
                <c:pt idx="4">
                  <c:v>2312.7209691573125</c:v>
                </c:pt>
                <c:pt idx="5">
                  <c:v>664.9471092154281</c:v>
                </c:pt>
                <c:pt idx="6">
                  <c:v>4975.1732492735446</c:v>
                </c:pt>
                <c:pt idx="7">
                  <c:v>906.39938933166104</c:v>
                </c:pt>
                <c:pt idx="8">
                  <c:v>537.6255293897766</c:v>
                </c:pt>
                <c:pt idx="9">
                  <c:v>734.85166944789398</c:v>
                </c:pt>
                <c:pt idx="10">
                  <c:v>5132.0778095060095</c:v>
                </c:pt>
                <c:pt idx="11">
                  <c:v>4567.3039495641269</c:v>
                </c:pt>
                <c:pt idx="12">
                  <c:v>4013.5300896222425</c:v>
                </c:pt>
                <c:pt idx="13">
                  <c:v>1272.7562296803599</c:v>
                </c:pt>
                <c:pt idx="14">
                  <c:v>5103.9823697384754</c:v>
                </c:pt>
                <c:pt idx="15">
                  <c:v>4474.2085097965928</c:v>
                </c:pt>
                <c:pt idx="16">
                  <c:v>3691.4346498547084</c:v>
                </c:pt>
                <c:pt idx="17">
                  <c:v>765.66078991282484</c:v>
                </c:pt>
                <c:pt idx="18">
                  <c:v>363.88692997094131</c:v>
                </c:pt>
                <c:pt idx="19">
                  <c:v>4870.1130700290578</c:v>
                </c:pt>
                <c:pt idx="20">
                  <c:v>4817.3392100871743</c:v>
                </c:pt>
                <c:pt idx="21">
                  <c:v>3675.5653501452907</c:v>
                </c:pt>
                <c:pt idx="22">
                  <c:v>1554.7914902034072</c:v>
                </c:pt>
                <c:pt idx="23">
                  <c:v>4973.0176302615237</c:v>
                </c:pt>
                <c:pt idx="24">
                  <c:v>892.24377031964013</c:v>
                </c:pt>
                <c:pt idx="25">
                  <c:v>4582.4699103777566</c:v>
                </c:pt>
                <c:pt idx="26">
                  <c:v>807.69605043587308</c:v>
                </c:pt>
                <c:pt idx="27">
                  <c:v>5258.9221904939886</c:v>
                </c:pt>
                <c:pt idx="28">
                  <c:v>158.14833055210511</c:v>
                </c:pt>
                <c:pt idx="29">
                  <c:v>473.37447061022158</c:v>
                </c:pt>
                <c:pt idx="30">
                  <c:v>5044.600610668338</c:v>
                </c:pt>
                <c:pt idx="31">
                  <c:v>4479.8267507264545</c:v>
                </c:pt>
                <c:pt idx="32">
                  <c:v>4122.052890784571</c:v>
                </c:pt>
                <c:pt idx="33">
                  <c:v>1077.2790308426875</c:v>
                </c:pt>
                <c:pt idx="34">
                  <c:v>5104.5051709008039</c:v>
                </c:pt>
                <c:pt idx="35">
                  <c:v>523.7313109589204</c:v>
                </c:pt>
                <c:pt idx="36">
                  <c:v>-52.042548982963126</c:v>
                </c:pt>
                <c:pt idx="37">
                  <c:v>820.18359107515334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8B-4E31-8F44-03D094DA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30720"/>
        <c:axId val="1963611376"/>
        <c:extLst>
          <c:ext xmlns:c15="http://schemas.microsoft.com/office/drawing/2012/chart" uri="{02D57815-91ED-43cb-92C2-25804820EDAC}">
            <c15:filteredLineSeries>
              <c15:ser>
                <c:idx val="8"/>
                <c:order val="3"/>
                <c:tx>
                  <c:v>Прямая линеаризация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Лист1!$F$4:$F$42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3265</c:v>
                      </c:pt>
                      <c:pt idx="1">
                        <c:v>1138.1130700290578</c:v>
                      </c:pt>
                      <c:pt idx="2">
                        <c:v>317.22614005811647</c:v>
                      </c:pt>
                      <c:pt idx="3">
                        <c:v>2765.3392100871743</c:v>
                      </c:pt>
                      <c:pt idx="4">
                        <c:v>2151.4522801162329</c:v>
                      </c:pt>
                      <c:pt idx="5">
                        <c:v>508.56535014529072</c:v>
                      </c:pt>
                      <c:pt idx="6">
                        <c:v>4823.6784201743485</c:v>
                      </c:pt>
                      <c:pt idx="7">
                        <c:v>759.79149020340719</c:v>
                      </c:pt>
                      <c:pt idx="8">
                        <c:v>395.90456023246497</c:v>
                      </c:pt>
                      <c:pt idx="9">
                        <c:v>598.01763026152366</c:v>
                      </c:pt>
                      <c:pt idx="10">
                        <c:v>5000.1307002905814</c:v>
                      </c:pt>
                      <c:pt idx="11">
                        <c:v>4440.2437703196401</c:v>
                      </c:pt>
                      <c:pt idx="12">
                        <c:v>3891.3568403486979</c:v>
                      </c:pt>
                      <c:pt idx="13">
                        <c:v>1155.4699103777566</c:v>
                      </c:pt>
                      <c:pt idx="14">
                        <c:v>4991.5829804068144</c:v>
                      </c:pt>
                      <c:pt idx="15">
                        <c:v>4366.6960504358731</c:v>
                      </c:pt>
                      <c:pt idx="16">
                        <c:v>3588.8091204649309</c:v>
                      </c:pt>
                      <c:pt idx="17">
                        <c:v>667.92219049398909</c:v>
                      </c:pt>
                      <c:pt idx="18">
                        <c:v>271.03526052304733</c:v>
                      </c:pt>
                      <c:pt idx="19">
                        <c:v>4782.1483305521051</c:v>
                      </c:pt>
                      <c:pt idx="20">
                        <c:v>4734.2614005811638</c:v>
                      </c:pt>
                      <c:pt idx="21">
                        <c:v>3597.374470610222</c:v>
                      </c:pt>
                      <c:pt idx="22">
                        <c:v>1481.4875406392803</c:v>
                      </c:pt>
                      <c:pt idx="23">
                        <c:v>4904.600610668338</c:v>
                      </c:pt>
                      <c:pt idx="24">
                        <c:v>828.71368069739674</c:v>
                      </c:pt>
                      <c:pt idx="25">
                        <c:v>4523.8267507264554</c:v>
                      </c:pt>
                      <c:pt idx="26">
                        <c:v>753.93982075551321</c:v>
                      </c:pt>
                      <c:pt idx="27">
                        <c:v>5210.052890784571</c:v>
                      </c:pt>
                      <c:pt idx="28">
                        <c:v>114.16596081362923</c:v>
                      </c:pt>
                      <c:pt idx="29">
                        <c:v>434.27903084268746</c:v>
                      </c:pt>
                      <c:pt idx="30">
                        <c:v>5010.3921008717462</c:v>
                      </c:pt>
                      <c:pt idx="31">
                        <c:v>4450.5051709008039</c:v>
                      </c:pt>
                      <c:pt idx="32">
                        <c:v>4097.6182409298617</c:v>
                      </c:pt>
                      <c:pt idx="33">
                        <c:v>1057.7313109589204</c:v>
                      </c:pt>
                      <c:pt idx="34">
                        <c:v>5089.8443809879791</c:v>
                      </c:pt>
                      <c:pt idx="35">
                        <c:v>513.95745101703687</c:v>
                      </c:pt>
                      <c:pt idx="36">
                        <c:v>-56.929478953904891</c:v>
                      </c:pt>
                      <c:pt idx="37">
                        <c:v>820.18359107515334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8B-4E31-8F44-03D094DAAD6B}"/>
                  </c:ext>
                </c:extLst>
              </c15:ser>
            </c15:filteredLineSeries>
          </c:ext>
        </c:extLst>
      </c:lineChart>
      <c:catAx>
        <c:axId val="17024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611376"/>
        <c:crosses val="autoZero"/>
        <c:auto val="1"/>
        <c:lblAlgn val="ctr"/>
        <c:lblOffset val="100"/>
        <c:noMultiLvlLbl val="0"/>
      </c:catAx>
      <c:valAx>
        <c:axId val="19636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4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Упорядоченные</a:t>
            </a:r>
            <a:r>
              <a:rPr lang="ru-RU" baseline="0"/>
              <a:t> производные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Первая производная упорядоченного линеаризованного сигнала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Лист1!$N$46:$N$84</c:f>
              <c:numCache>
                <c:formatCode>General</c:formatCode>
                <c:ptCount val="39"/>
                <c:pt idx="0">
                  <c:v>5258.9221904939886</c:v>
                </c:pt>
                <c:pt idx="1">
                  <c:v>5132.0778095060095</c:v>
                </c:pt>
                <c:pt idx="2">
                  <c:v>5104.5051709008039</c:v>
                </c:pt>
                <c:pt idx="3">
                  <c:v>5103.9823697384754</c:v>
                </c:pt>
                <c:pt idx="4">
                  <c:v>5044.600610668338</c:v>
                </c:pt>
                <c:pt idx="5">
                  <c:v>4975.1732492735446</c:v>
                </c:pt>
                <c:pt idx="6">
                  <c:v>4973.0176302615237</c:v>
                </c:pt>
                <c:pt idx="7">
                  <c:v>4870.1130700290578</c:v>
                </c:pt>
                <c:pt idx="8">
                  <c:v>4817.3392100871743</c:v>
                </c:pt>
                <c:pt idx="9">
                  <c:v>4582.4699103777566</c:v>
                </c:pt>
                <c:pt idx="10">
                  <c:v>4567.3039495641269</c:v>
                </c:pt>
                <c:pt idx="11">
                  <c:v>4479.8267507264545</c:v>
                </c:pt>
                <c:pt idx="12">
                  <c:v>4474.2085097965928</c:v>
                </c:pt>
                <c:pt idx="13">
                  <c:v>4122.052890784571</c:v>
                </c:pt>
                <c:pt idx="14">
                  <c:v>4013.5300896222425</c:v>
                </c:pt>
                <c:pt idx="15">
                  <c:v>3691.4346498547084</c:v>
                </c:pt>
                <c:pt idx="16">
                  <c:v>3675.5653501452907</c:v>
                </c:pt>
                <c:pt idx="17">
                  <c:v>3445.8164089248467</c:v>
                </c:pt>
                <c:pt idx="18">
                  <c:v>2931.4948290991952</c:v>
                </c:pt>
                <c:pt idx="19">
                  <c:v>2312.7209691573125</c:v>
                </c:pt>
                <c:pt idx="20">
                  <c:v>1554.7914902034072</c:v>
                </c:pt>
                <c:pt idx="21">
                  <c:v>1314.0425489829622</c:v>
                </c:pt>
                <c:pt idx="22">
                  <c:v>1272.7562296803599</c:v>
                </c:pt>
                <c:pt idx="23">
                  <c:v>1077.2790308426875</c:v>
                </c:pt>
                <c:pt idx="24">
                  <c:v>906.39938933166104</c:v>
                </c:pt>
                <c:pt idx="25">
                  <c:v>892.24377031964013</c:v>
                </c:pt>
                <c:pt idx="26">
                  <c:v>820.18359107515334</c:v>
                </c:pt>
                <c:pt idx="27">
                  <c:v>807.69605043587308</c:v>
                </c:pt>
                <c:pt idx="28">
                  <c:v>765.66078991282484</c:v>
                </c:pt>
                <c:pt idx="29">
                  <c:v>734.85166944789398</c:v>
                </c:pt>
                <c:pt idx="30">
                  <c:v>664.9471092154281</c:v>
                </c:pt>
                <c:pt idx="31">
                  <c:v>537.6255293897766</c:v>
                </c:pt>
                <c:pt idx="32">
                  <c:v>523.7313109589204</c:v>
                </c:pt>
                <c:pt idx="33">
                  <c:v>488.2686890410796</c:v>
                </c:pt>
                <c:pt idx="34">
                  <c:v>473.37447061022158</c:v>
                </c:pt>
                <c:pt idx="35">
                  <c:v>363.88692997094131</c:v>
                </c:pt>
                <c:pt idx="36">
                  <c:v>158.14833055210511</c:v>
                </c:pt>
                <c:pt idx="37">
                  <c:v>-52.042548982963126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0-4AD0-820E-FC81707FA95C}"/>
            </c:ext>
          </c:extLst>
        </c:ser>
        <c:ser>
          <c:idx val="0"/>
          <c:order val="1"/>
          <c:tx>
            <c:v>Вторая производная упорядоченного линеаризованного сигнала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Лист1!$P$46:$P$82</c:f>
              <c:numCache>
                <c:formatCode>General</c:formatCode>
                <c:ptCount val="37"/>
                <c:pt idx="0">
                  <c:v>126.84438098797909</c:v>
                </c:pt>
                <c:pt idx="1">
                  <c:v>27.572638605205611</c:v>
                </c:pt>
                <c:pt idx="2">
                  <c:v>0.5228011623285056</c:v>
                </c:pt>
                <c:pt idx="3">
                  <c:v>59.381759070137377</c:v>
                </c:pt>
                <c:pt idx="4">
                  <c:v>69.427361394793479</c:v>
                </c:pt>
                <c:pt idx="5">
                  <c:v>2.1556190120209067</c:v>
                </c:pt>
                <c:pt idx="6">
                  <c:v>102.90456023246588</c:v>
                </c:pt>
                <c:pt idx="7">
                  <c:v>52.773859941883529</c:v>
                </c:pt>
                <c:pt idx="8">
                  <c:v>234.86929970941765</c:v>
                </c:pt>
                <c:pt idx="9">
                  <c:v>15.165960813629681</c:v>
                </c:pt>
                <c:pt idx="10">
                  <c:v>87.477198837672404</c:v>
                </c:pt>
                <c:pt idx="11">
                  <c:v>5.6182409298617131</c:v>
                </c:pt>
                <c:pt idx="12">
                  <c:v>352.15561901202182</c:v>
                </c:pt>
                <c:pt idx="13">
                  <c:v>108.52280116232851</c:v>
                </c:pt>
                <c:pt idx="14">
                  <c:v>322.09543976753412</c:v>
                </c:pt>
                <c:pt idx="15">
                  <c:v>15.869299709417646</c:v>
                </c:pt>
                <c:pt idx="16">
                  <c:v>229.74894122044407</c:v>
                </c:pt>
                <c:pt idx="17">
                  <c:v>514.3215798256515</c:v>
                </c:pt>
                <c:pt idx="18">
                  <c:v>618.77385994188262</c:v>
                </c:pt>
                <c:pt idx="19">
                  <c:v>757.92947895390535</c:v>
                </c:pt>
                <c:pt idx="20">
                  <c:v>240.74894122044498</c:v>
                </c:pt>
                <c:pt idx="21">
                  <c:v>41.286319302602351</c:v>
                </c:pt>
                <c:pt idx="22">
                  <c:v>195.4771988376724</c:v>
                </c:pt>
                <c:pt idx="23">
                  <c:v>170.87964151102642</c:v>
                </c:pt>
                <c:pt idx="24">
                  <c:v>14.155619012020907</c:v>
                </c:pt>
                <c:pt idx="25">
                  <c:v>72.06017924448679</c:v>
                </c:pt>
                <c:pt idx="26">
                  <c:v>12.487540639280269</c:v>
                </c:pt>
                <c:pt idx="27">
                  <c:v>42.035260523048237</c:v>
                </c:pt>
                <c:pt idx="28">
                  <c:v>30.809120464930857</c:v>
                </c:pt>
                <c:pt idx="29">
                  <c:v>69.904560232465883</c:v>
                </c:pt>
                <c:pt idx="30">
                  <c:v>127.3215798256515</c:v>
                </c:pt>
                <c:pt idx="31">
                  <c:v>13.894218430856199</c:v>
                </c:pt>
                <c:pt idx="32">
                  <c:v>35.462621917840806</c:v>
                </c:pt>
                <c:pt idx="33">
                  <c:v>14.894218430858018</c:v>
                </c:pt>
                <c:pt idx="34">
                  <c:v>109.48754063928027</c:v>
                </c:pt>
                <c:pt idx="35">
                  <c:v>205.7385994188362</c:v>
                </c:pt>
                <c:pt idx="36">
                  <c:v>210.19087953506823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A-472E-9F48-91AACAA1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330176"/>
        <c:axId val="1963614352"/>
      </c:lineChart>
      <c:catAx>
        <c:axId val="170333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614352"/>
        <c:crosses val="autoZero"/>
        <c:auto val="1"/>
        <c:lblAlgn val="ctr"/>
        <c:lblOffset val="100"/>
        <c:noMultiLvlLbl val="0"/>
      </c:catAx>
      <c:valAx>
        <c:axId val="1963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3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Двоичное</a:t>
            </a:r>
            <a:r>
              <a:rPr lang="ru-RU" baseline="0"/>
              <a:t> представление сигнала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Лист1!$D$4:$D$42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4-42F8-B661-5962C028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15120"/>
        <c:axId val="1920785584"/>
      </c:lineChart>
      <c:catAx>
        <c:axId val="16945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785584"/>
        <c:crosses val="autoZero"/>
        <c:auto val="1"/>
        <c:lblAlgn val="ctr"/>
        <c:lblOffset val="100"/>
        <c:noMultiLvlLbl val="0"/>
      </c:catAx>
      <c:valAx>
        <c:axId val="19207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5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Линеаризованная производная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Лист1!$L$46:$L$84</c:f>
              <c:numCache>
                <c:formatCode>General</c:formatCode>
                <c:ptCount val="39"/>
                <c:pt idx="0">
                  <c:v>3445.8164089248467</c:v>
                </c:pt>
                <c:pt idx="1">
                  <c:v>1314.0425489829622</c:v>
                </c:pt>
                <c:pt idx="2">
                  <c:v>488.2686890410796</c:v>
                </c:pt>
                <c:pt idx="3">
                  <c:v>2931.4948290991952</c:v>
                </c:pt>
                <c:pt idx="4">
                  <c:v>2312.7209691573125</c:v>
                </c:pt>
                <c:pt idx="5">
                  <c:v>664.9471092154281</c:v>
                </c:pt>
                <c:pt idx="6">
                  <c:v>4975.1732492735446</c:v>
                </c:pt>
                <c:pt idx="7">
                  <c:v>906.39938933166104</c:v>
                </c:pt>
                <c:pt idx="8">
                  <c:v>537.6255293897766</c:v>
                </c:pt>
                <c:pt idx="9">
                  <c:v>734.85166944789398</c:v>
                </c:pt>
                <c:pt idx="10">
                  <c:v>5132.0778095060095</c:v>
                </c:pt>
                <c:pt idx="11">
                  <c:v>4567.3039495641269</c:v>
                </c:pt>
                <c:pt idx="12">
                  <c:v>4013.5300896222425</c:v>
                </c:pt>
                <c:pt idx="13">
                  <c:v>1272.7562296803599</c:v>
                </c:pt>
                <c:pt idx="14">
                  <c:v>5103.9823697384754</c:v>
                </c:pt>
                <c:pt idx="15">
                  <c:v>4474.2085097965928</c:v>
                </c:pt>
                <c:pt idx="16">
                  <c:v>3691.4346498547084</c:v>
                </c:pt>
                <c:pt idx="17">
                  <c:v>765.66078991282484</c:v>
                </c:pt>
                <c:pt idx="18">
                  <c:v>363.88692997094131</c:v>
                </c:pt>
                <c:pt idx="19">
                  <c:v>4870.1130700290578</c:v>
                </c:pt>
                <c:pt idx="20">
                  <c:v>4817.3392100871743</c:v>
                </c:pt>
                <c:pt idx="21">
                  <c:v>3675.5653501452907</c:v>
                </c:pt>
                <c:pt idx="22">
                  <c:v>1554.7914902034072</c:v>
                </c:pt>
                <c:pt idx="23">
                  <c:v>4973.0176302615237</c:v>
                </c:pt>
                <c:pt idx="24">
                  <c:v>892.24377031964013</c:v>
                </c:pt>
                <c:pt idx="25">
                  <c:v>4582.4699103777566</c:v>
                </c:pt>
                <c:pt idx="26">
                  <c:v>807.69605043587308</c:v>
                </c:pt>
                <c:pt idx="27">
                  <c:v>5258.9221904939886</c:v>
                </c:pt>
                <c:pt idx="28">
                  <c:v>158.14833055210511</c:v>
                </c:pt>
                <c:pt idx="29">
                  <c:v>473.37447061022158</c:v>
                </c:pt>
                <c:pt idx="30">
                  <c:v>5044.600610668338</c:v>
                </c:pt>
                <c:pt idx="31">
                  <c:v>4479.8267507264545</c:v>
                </c:pt>
                <c:pt idx="32">
                  <c:v>4122.052890784571</c:v>
                </c:pt>
                <c:pt idx="33">
                  <c:v>1077.2790308426875</c:v>
                </c:pt>
                <c:pt idx="34">
                  <c:v>5104.5051709008039</c:v>
                </c:pt>
                <c:pt idx="35">
                  <c:v>523.7313109589204</c:v>
                </c:pt>
                <c:pt idx="36">
                  <c:v>-52.042548982963126</c:v>
                </c:pt>
                <c:pt idx="37">
                  <c:v>820.18359107515334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2-421D-9285-70CCCF9EAC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Лист1!$X$46:$X$83</c:f>
              <c:numCache>
                <c:formatCode>General</c:formatCode>
                <c:ptCount val="38"/>
                <c:pt idx="0">
                  <c:v>3265</c:v>
                </c:pt>
                <c:pt idx="1">
                  <c:v>1143</c:v>
                </c:pt>
                <c:pt idx="2">
                  <c:v>327</c:v>
                </c:pt>
                <c:pt idx="3">
                  <c:v>2780</c:v>
                </c:pt>
                <c:pt idx="4">
                  <c:v>2171</c:v>
                </c:pt>
                <c:pt idx="5">
                  <c:v>533</c:v>
                </c:pt>
                <c:pt idx="6">
                  <c:v>4853</c:v>
                </c:pt>
                <c:pt idx="7">
                  <c:v>794</c:v>
                </c:pt>
                <c:pt idx="8">
                  <c:v>435</c:v>
                </c:pt>
                <c:pt idx="9">
                  <c:v>642</c:v>
                </c:pt>
                <c:pt idx="10">
                  <c:v>5049</c:v>
                </c:pt>
                <c:pt idx="11">
                  <c:v>4494</c:v>
                </c:pt>
                <c:pt idx="12">
                  <c:v>3950</c:v>
                </c:pt>
                <c:pt idx="13">
                  <c:v>1219</c:v>
                </c:pt>
                <c:pt idx="14">
                  <c:v>5060</c:v>
                </c:pt>
                <c:pt idx="15">
                  <c:v>4440</c:v>
                </c:pt>
                <c:pt idx="16">
                  <c:v>3667</c:v>
                </c:pt>
                <c:pt idx="17">
                  <c:v>751</c:v>
                </c:pt>
                <c:pt idx="18">
                  <c:v>359</c:v>
                </c:pt>
                <c:pt idx="19">
                  <c:v>4875</c:v>
                </c:pt>
                <c:pt idx="20">
                  <c:v>4832</c:v>
                </c:pt>
                <c:pt idx="21">
                  <c:v>3700</c:v>
                </c:pt>
                <c:pt idx="22">
                  <c:v>1589</c:v>
                </c:pt>
                <c:pt idx="23">
                  <c:v>5017</c:v>
                </c:pt>
                <c:pt idx="24">
                  <c:v>946</c:v>
                </c:pt>
                <c:pt idx="25">
                  <c:v>4646</c:v>
                </c:pt>
                <c:pt idx="26">
                  <c:v>881</c:v>
                </c:pt>
                <c:pt idx="27">
                  <c:v>5342</c:v>
                </c:pt>
                <c:pt idx="28">
                  <c:v>251</c:v>
                </c:pt>
                <c:pt idx="29">
                  <c:v>576</c:v>
                </c:pt>
                <c:pt idx="30">
                  <c:v>5157</c:v>
                </c:pt>
                <c:pt idx="31">
                  <c:v>4602</c:v>
                </c:pt>
                <c:pt idx="32">
                  <c:v>4254</c:v>
                </c:pt>
                <c:pt idx="33">
                  <c:v>1219</c:v>
                </c:pt>
                <c:pt idx="34">
                  <c:v>5256</c:v>
                </c:pt>
                <c:pt idx="35">
                  <c:v>685</c:v>
                </c:pt>
                <c:pt idx="36">
                  <c:v>119</c:v>
                </c:pt>
                <c:pt idx="37">
                  <c:v>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4-4FF2-BDDC-9490AB51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015904"/>
        <c:axId val="1963604432"/>
      </c:lineChart>
      <c:catAx>
        <c:axId val="161701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604432"/>
        <c:crosses val="autoZero"/>
        <c:auto val="1"/>
        <c:lblAlgn val="ctr"/>
        <c:lblOffset val="100"/>
        <c:noMultiLvlLbl val="0"/>
      </c:catAx>
      <c:valAx>
        <c:axId val="196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0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Приведенная производная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Лист1!$K$46:$K$83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4A3E-871E-33F7152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57231"/>
        <c:axId val="1704175647"/>
      </c:lineChart>
      <c:catAx>
        <c:axId val="184765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175647"/>
        <c:crosses val="autoZero"/>
        <c:auto val="1"/>
        <c:lblAlgn val="ctr"/>
        <c:lblOffset val="100"/>
        <c:noMultiLvlLbl val="0"/>
      </c:catAx>
      <c:valAx>
        <c:axId val="17041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Квадрат второй производной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Лист1!$Q$46:$Q$82</c:f>
              <c:numCache>
                <c:formatCode>General</c:formatCode>
                <c:ptCount val="37"/>
                <c:pt idx="0">
                  <c:v>16089.496988223593</c:v>
                </c:pt>
                <c:pt idx="1">
                  <c:v>760.25039965327483</c:v>
                </c:pt>
                <c:pt idx="2">
                  <c:v>0.27332105533203643</c:v>
                </c:pt>
                <c:pt idx="3">
                  <c:v>3526.1933102638427</c:v>
                </c:pt>
                <c:pt idx="4">
                  <c:v>4820.15851024326</c:v>
                </c:pt>
                <c:pt idx="5">
                  <c:v>4.6466933249859901</c:v>
                </c:pt>
                <c:pt idx="6">
                  <c:v>10589.348516637199</c:v>
                </c:pt>
                <c:pt idx="7">
                  <c:v>2785.0802931655389</c:v>
                </c:pt>
                <c:pt idx="8">
                  <c:v>55163.587945992251</c:v>
                </c:pt>
                <c:pt idx="9">
                  <c:v>230.00636740055106</c:v>
                </c:pt>
                <c:pt idx="10">
                  <c:v>7652.2603164856746</c:v>
                </c:pt>
                <c:pt idx="11">
                  <c:v>31.564631145973408</c:v>
                </c:pt>
                <c:pt idx="12">
                  <c:v>124013.58000174027</c:v>
                </c:pt>
                <c:pt idx="13">
                  <c:v>11777.19837211829</c:v>
                </c:pt>
                <c:pt idx="14">
                  <c:v>103745.4723190412</c:v>
                </c:pt>
                <c:pt idx="15">
                  <c:v>251.83467326732298</c:v>
                </c:pt>
                <c:pt idx="16">
                  <c:v>52784.575991915066</c:v>
                </c:pt>
                <c:pt idx="17">
                  <c:v>264526.687474354</c:v>
                </c:pt>
                <c:pt idx="18">
                  <c:v>382881.08974737657</c:v>
                </c:pt>
                <c:pt idx="19">
                  <c:v>574457.09506733844</c:v>
                </c:pt>
                <c:pt idx="20">
                  <c:v>57960.05269876527</c:v>
                </c:pt>
                <c:pt idx="21">
                  <c:v>1704.5601615564356</c:v>
                </c:pt>
                <c:pt idx="22">
                  <c:v>38211.335265422917</c:v>
                </c:pt>
                <c:pt idx="23">
                  <c:v>29199.851882936902</c:v>
                </c:pt>
                <c:pt idx="24">
                  <c:v>200.38154961348775</c:v>
                </c:pt>
                <c:pt idx="25">
                  <c:v>5192.6694327475643</c:v>
                </c:pt>
                <c:pt idx="26">
                  <c:v>155.93867121767627</c:v>
                </c:pt>
                <c:pt idx="27">
                  <c:v>1766.9631272405375</c:v>
                </c:pt>
                <c:pt idx="28">
                  <c:v>949.20190382262126</c:v>
                </c:pt>
                <c:pt idx="29">
                  <c:v>4886.647541294451</c:v>
                </c:pt>
                <c:pt idx="30">
                  <c:v>16210.784689299746</c:v>
                </c:pt>
                <c:pt idx="31">
                  <c:v>193.0493058043441</c:v>
                </c:pt>
                <c:pt idx="32">
                  <c:v>1257.5975532877233</c:v>
                </c:pt>
                <c:pt idx="33">
                  <c:v>221.83774266611067</c:v>
                </c:pt>
                <c:pt idx="34">
                  <c:v>11987.521555238049</c:v>
                </c:pt>
                <c:pt idx="35">
                  <c:v>42328.371290824347</c:v>
                </c:pt>
                <c:pt idx="36">
                  <c:v>44180.205839725568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E-49F1-8330-A92803CA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44703"/>
        <c:axId val="1879651007"/>
      </c:lineChart>
      <c:catAx>
        <c:axId val="18725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51007"/>
        <c:crosses val="autoZero"/>
        <c:auto val="1"/>
        <c:lblAlgn val="ctr"/>
        <c:lblOffset val="100"/>
        <c:noMultiLvlLbl val="0"/>
      </c:catAx>
      <c:valAx>
        <c:axId val="18796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340178</xdr:colOff>
      <xdr:row>0</xdr:row>
      <xdr:rowOff>68036</xdr:rowOff>
    </xdr:from>
    <xdr:to>
      <xdr:col>21</xdr:col>
      <xdr:colOff>585107</xdr:colOff>
      <xdr:row>21</xdr:row>
      <xdr:rowOff>122465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743AB7B-8366-CA2B-B15C-111002267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108855</xdr:colOff>
      <xdr:row>0</xdr:row>
      <xdr:rowOff>77559</xdr:rowOff>
    </xdr:from>
    <xdr:to>
      <xdr:col>32</xdr:col>
      <xdr:colOff>340178</xdr:colOff>
      <xdr:row>21</xdr:row>
      <xdr:rowOff>108857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C3A24E2-696F-E2DB-AB1D-8A071048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297996</xdr:colOff>
      <xdr:row>21</xdr:row>
      <xdr:rowOff>181655</xdr:rowOff>
    </xdr:from>
    <xdr:to>
      <xdr:col>19</xdr:col>
      <xdr:colOff>476250</xdr:colOff>
      <xdr:row>39</xdr:row>
      <xdr:rowOff>176893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7B04B00-D532-F98C-A5A3-BA53F2B9A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213712</xdr:colOff>
      <xdr:row>21</xdr:row>
      <xdr:rowOff>167607</xdr:rowOff>
    </xdr:from>
    <xdr:to>
      <xdr:col>30</xdr:col>
      <xdr:colOff>149679</xdr:colOff>
      <xdr:row>40</xdr:row>
      <xdr:rowOff>149678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1CCF740-AAEC-C4D9-1224-C81E52A5E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69273</xdr:colOff>
      <xdr:row>65</xdr:row>
      <xdr:rowOff>188892</xdr:rowOff>
    </xdr:from>
    <xdr:to>
      <xdr:col>35</xdr:col>
      <xdr:colOff>96488</xdr:colOff>
      <xdr:row>87</xdr:row>
      <xdr:rowOff>56903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1F1C0A-7D2C-C666-1FD7-ADDCE221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593765</xdr:colOff>
      <xdr:row>43</xdr:row>
      <xdr:rowOff>188891</xdr:rowOff>
    </xdr:from>
    <xdr:to>
      <xdr:col>35</xdr:col>
      <xdr:colOff>185552</xdr:colOff>
      <xdr:row>65</xdr:row>
      <xdr:rowOff>97724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8C9336-221F-B84D-1AB2-C882FD2D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31"/>
  <sheetViews>
    <sheetView tabSelected="1" zoomScale="70" zoomScaleNormal="70" workbookViewId="0">
      <selection activeCell="N46" sqref="N46:N83"/>
    </sheetView>
  </sheetViews>
  <sheetFormatPr defaultRowHeight="15" x14ac:dyDescent="0.25"/>
  <cols>
    <col min="1" max="5" width="9.140625" style="1"/>
    <col min="6" max="6" width="15.28515625" style="1" customWidth="1"/>
    <col min="7" max="7" width="18.5703125" style="1" customWidth="1"/>
    <col min="8" max="9" width="9.140625" style="1"/>
    <col min="10" max="10" width="48.28515625" style="1" customWidth="1"/>
    <col min="11" max="11" width="9.140625" style="1"/>
    <col min="12" max="12" width="16.85546875" style="1" customWidth="1"/>
    <col min="13" max="13" width="9.140625" style="1"/>
    <col min="14" max="14" width="18.28515625" style="1" customWidth="1"/>
    <col min="15" max="15" width="9.140625" style="1"/>
    <col min="16" max="16" width="12.85546875" style="1" customWidth="1"/>
    <col min="17" max="17" width="11.42578125" style="1" customWidth="1"/>
    <col min="18" max="18" width="16.140625" style="1" customWidth="1"/>
    <col min="19" max="22" width="9.140625" style="1"/>
    <col min="23" max="23" width="12.5703125" style="1" customWidth="1"/>
    <col min="24" max="16384" width="9.140625" style="1"/>
  </cols>
  <sheetData>
    <row r="2" spans="1:10" ht="15.75" thickBot="1" x14ac:dyDescent="0.3"/>
    <row r="3" spans="1:10" ht="15.75" thickBot="1" x14ac:dyDescent="0.3">
      <c r="D3" s="14" t="s">
        <v>5</v>
      </c>
      <c r="E3" s="15"/>
      <c r="F3" s="11" t="s">
        <v>18</v>
      </c>
      <c r="G3" s="11" t="s">
        <v>19</v>
      </c>
    </row>
    <row r="4" spans="1:10" x14ac:dyDescent="0.25">
      <c r="A4" s="6">
        <f ca="1">RANDBETWEEN(9500,10500)</f>
        <v>9890</v>
      </c>
      <c r="C4" s="1">
        <v>1</v>
      </c>
      <c r="D4" s="5">
        <v>1</v>
      </c>
      <c r="E4" s="8">
        <f>K90</f>
        <v>7878</v>
      </c>
      <c r="F4" s="1">
        <f>E94-((B94-$B$94)/1)</f>
        <v>3265</v>
      </c>
      <c r="G4" s="1">
        <f>F4+(($B$131-B94)/1)</f>
        <v>3445.8164089248467</v>
      </c>
      <c r="J4" s="13" t="s">
        <v>22</v>
      </c>
    </row>
    <row r="5" spans="1:10" x14ac:dyDescent="0.25">
      <c r="A5" s="6">
        <f t="shared" ref="A5:A42" ca="1" si="0">RANDBETWEEN(9500,10500)</f>
        <v>9512</v>
      </c>
      <c r="C5" s="1">
        <v>2</v>
      </c>
      <c r="D5" s="2">
        <v>1</v>
      </c>
      <c r="E5" s="8">
        <f>L90</f>
        <v>4613</v>
      </c>
      <c r="F5" s="1">
        <f t="shared" ref="F5:F41" si="1">E95-((B95-$B$94)/1)</f>
        <v>1138.1130700290578</v>
      </c>
      <c r="G5" s="1">
        <f t="shared" ref="G5:G40" si="2">F5+(($B$131-B95)/1)</f>
        <v>1314.0425489829622</v>
      </c>
      <c r="J5" s="13"/>
    </row>
    <row r="6" spans="1:10" x14ac:dyDescent="0.25">
      <c r="A6" s="6">
        <f t="shared" ca="1" si="0"/>
        <v>10236</v>
      </c>
      <c r="C6" s="1">
        <v>3</v>
      </c>
      <c r="D6" s="2">
        <v>0</v>
      </c>
      <c r="E6" s="8">
        <f>M90</f>
        <v>5756</v>
      </c>
      <c r="F6" s="1">
        <f t="shared" si="1"/>
        <v>317.22614005811647</v>
      </c>
      <c r="G6" s="1">
        <f t="shared" si="2"/>
        <v>488.2686890410796</v>
      </c>
      <c r="J6" s="13"/>
    </row>
    <row r="7" spans="1:10" x14ac:dyDescent="0.25">
      <c r="A7" s="6">
        <f t="shared" ca="1" si="0"/>
        <v>10423</v>
      </c>
      <c r="C7" s="1">
        <v>4</v>
      </c>
      <c r="D7" s="2">
        <v>0</v>
      </c>
      <c r="E7" s="8">
        <f>N90</f>
        <v>5429</v>
      </c>
      <c r="F7" s="1">
        <f t="shared" si="1"/>
        <v>2765.3392100871743</v>
      </c>
      <c r="G7" s="1">
        <f t="shared" si="2"/>
        <v>2931.4948290991952</v>
      </c>
      <c r="J7" s="13"/>
    </row>
    <row r="8" spans="1:10" x14ac:dyDescent="0.25">
      <c r="A8" s="6">
        <f t="shared" ca="1" si="0"/>
        <v>9861</v>
      </c>
      <c r="C8" s="1">
        <v>5</v>
      </c>
      <c r="D8" s="2">
        <v>1</v>
      </c>
      <c r="E8" s="8">
        <v>2649</v>
      </c>
      <c r="F8" s="1">
        <f t="shared" si="1"/>
        <v>2151.4522801162329</v>
      </c>
      <c r="G8" s="1">
        <f t="shared" si="2"/>
        <v>2312.7209691573125</v>
      </c>
      <c r="J8" s="13"/>
    </row>
    <row r="9" spans="1:10" x14ac:dyDescent="0.25">
      <c r="A9" s="6">
        <f t="shared" ca="1" si="0"/>
        <v>10467</v>
      </c>
      <c r="C9" s="1">
        <v>6</v>
      </c>
      <c r="D9" s="2">
        <v>0</v>
      </c>
      <c r="E9" s="8">
        <f>O90</f>
        <v>4820</v>
      </c>
      <c r="F9" s="1">
        <f t="shared" si="1"/>
        <v>508.56535014529072</v>
      </c>
      <c r="G9" s="1">
        <f t="shared" si="2"/>
        <v>664.9471092154281</v>
      </c>
      <c r="J9" s="13"/>
    </row>
    <row r="10" spans="1:10" x14ac:dyDescent="0.25">
      <c r="A10" s="6">
        <f t="shared" ca="1" si="0"/>
        <v>10423</v>
      </c>
      <c r="C10" s="1">
        <v>7</v>
      </c>
      <c r="D10" s="2">
        <v>1</v>
      </c>
      <c r="E10" s="8">
        <f>P90</f>
        <v>5353</v>
      </c>
      <c r="F10" s="1">
        <f t="shared" si="1"/>
        <v>4823.6784201743485</v>
      </c>
      <c r="G10" s="1">
        <f t="shared" si="2"/>
        <v>4975.1732492735446</v>
      </c>
      <c r="J10" s="13"/>
    </row>
    <row r="11" spans="1:10" x14ac:dyDescent="0.25">
      <c r="A11" s="6">
        <f t="shared" ca="1" si="0"/>
        <v>9631</v>
      </c>
      <c r="C11" s="1">
        <v>8</v>
      </c>
      <c r="D11" s="2">
        <v>1</v>
      </c>
      <c r="E11" s="8">
        <f>R90</f>
        <v>10206</v>
      </c>
      <c r="F11" s="1">
        <f t="shared" si="1"/>
        <v>759.79149020340719</v>
      </c>
      <c r="G11" s="1">
        <f t="shared" si="2"/>
        <v>906.39938933166104</v>
      </c>
      <c r="J11" s="13"/>
    </row>
    <row r="12" spans="1:10" x14ac:dyDescent="0.25">
      <c r="A12" s="6">
        <f t="shared" ca="1" si="0"/>
        <v>9885</v>
      </c>
      <c r="C12" s="1">
        <v>9</v>
      </c>
      <c r="D12" s="2">
        <v>0</v>
      </c>
      <c r="E12" s="8">
        <f>S90</f>
        <v>9412</v>
      </c>
      <c r="F12" s="1">
        <f t="shared" si="1"/>
        <v>395.90456023246497</v>
      </c>
      <c r="G12" s="1">
        <f t="shared" si="2"/>
        <v>537.6255293897766</v>
      </c>
      <c r="J12" s="13"/>
    </row>
    <row r="13" spans="1:10" x14ac:dyDescent="0.25">
      <c r="A13" s="6">
        <f t="shared" ca="1" si="0"/>
        <v>9740</v>
      </c>
      <c r="C13" s="1">
        <v>10</v>
      </c>
      <c r="D13" s="2">
        <v>1</v>
      </c>
      <c r="E13" s="8">
        <f>T90</f>
        <v>8977</v>
      </c>
      <c r="F13" s="1">
        <f t="shared" si="1"/>
        <v>598.01763026152366</v>
      </c>
      <c r="G13" s="1">
        <f t="shared" si="2"/>
        <v>734.85166944789398</v>
      </c>
      <c r="J13" s="13"/>
    </row>
    <row r="14" spans="1:10" x14ac:dyDescent="0.25">
      <c r="A14" s="6">
        <f t="shared" ca="1" si="0"/>
        <v>10476</v>
      </c>
      <c r="C14" s="1">
        <v>11</v>
      </c>
      <c r="D14" s="2">
        <v>0</v>
      </c>
      <c r="E14" s="8">
        <f>U90</f>
        <v>9619</v>
      </c>
      <c r="F14" s="1">
        <f t="shared" si="1"/>
        <v>5000.1307002905814</v>
      </c>
      <c r="G14" s="1">
        <f t="shared" si="2"/>
        <v>5132.0778095060095</v>
      </c>
      <c r="J14" s="13"/>
    </row>
    <row r="15" spans="1:10" x14ac:dyDescent="0.25">
      <c r="A15" s="6">
        <f t="shared" ca="1" si="0"/>
        <v>9979</v>
      </c>
      <c r="C15" s="1">
        <v>12</v>
      </c>
      <c r="D15" s="2">
        <v>1</v>
      </c>
      <c r="E15" s="8">
        <f>V90</f>
        <v>4570</v>
      </c>
      <c r="F15" s="1">
        <f t="shared" si="1"/>
        <v>4440.2437703196401</v>
      </c>
      <c r="G15" s="1">
        <f t="shared" si="2"/>
        <v>4567.3039495641269</v>
      </c>
      <c r="J15" s="13"/>
    </row>
    <row r="16" spans="1:10" x14ac:dyDescent="0.25">
      <c r="A16" s="6">
        <f t="shared" ca="1" si="0"/>
        <v>10176</v>
      </c>
      <c r="C16" s="1">
        <v>13</v>
      </c>
      <c r="D16" s="2">
        <v>0</v>
      </c>
      <c r="E16" s="8">
        <f>W90</f>
        <v>9064</v>
      </c>
      <c r="F16" s="1">
        <f t="shared" si="1"/>
        <v>3891.3568403486979</v>
      </c>
      <c r="G16" s="1">
        <f t="shared" si="2"/>
        <v>4013.5300896222425</v>
      </c>
      <c r="J16" s="13"/>
    </row>
    <row r="17" spans="1:10" x14ac:dyDescent="0.25">
      <c r="A17" s="6">
        <f t="shared" ca="1" si="0"/>
        <v>9622</v>
      </c>
      <c r="C17" s="1">
        <v>14</v>
      </c>
      <c r="D17" s="2">
        <v>1</v>
      </c>
      <c r="E17" s="8">
        <f>X90</f>
        <v>5114</v>
      </c>
      <c r="F17" s="1">
        <f t="shared" si="1"/>
        <v>1155.4699103777566</v>
      </c>
      <c r="G17" s="1">
        <f t="shared" si="2"/>
        <v>1272.7562296803599</v>
      </c>
      <c r="J17" s="13"/>
    </row>
    <row r="18" spans="1:10" x14ac:dyDescent="0.25">
      <c r="A18" s="6">
        <f t="shared" ca="1" si="0"/>
        <v>10110</v>
      </c>
      <c r="C18" s="1">
        <v>15</v>
      </c>
      <c r="D18" s="2">
        <v>0</v>
      </c>
      <c r="E18" s="8">
        <f>Y90</f>
        <v>3895</v>
      </c>
      <c r="F18" s="1">
        <f t="shared" si="1"/>
        <v>4991.5829804068144</v>
      </c>
      <c r="G18" s="1">
        <f t="shared" si="2"/>
        <v>5103.9823697384754</v>
      </c>
      <c r="J18" s="13"/>
    </row>
    <row r="19" spans="1:10" x14ac:dyDescent="0.25">
      <c r="A19" s="6">
        <f t="shared" ca="1" si="0"/>
        <v>10197</v>
      </c>
      <c r="C19" s="1">
        <v>16</v>
      </c>
      <c r="D19" s="2">
        <v>1</v>
      </c>
      <c r="E19" s="8">
        <f>Z90</f>
        <v>8955</v>
      </c>
      <c r="F19" s="1">
        <f t="shared" si="1"/>
        <v>4366.6960504358731</v>
      </c>
      <c r="G19" s="1">
        <f t="shared" si="2"/>
        <v>4474.2085097965928</v>
      </c>
      <c r="J19" s="13"/>
    </row>
    <row r="20" spans="1:10" x14ac:dyDescent="0.25">
      <c r="A20" s="6">
        <f t="shared" ca="1" si="0"/>
        <v>9973</v>
      </c>
      <c r="C20" s="1">
        <v>17</v>
      </c>
      <c r="D20" s="2">
        <v>1</v>
      </c>
      <c r="E20" s="8">
        <f>AA90</f>
        <v>4515</v>
      </c>
      <c r="F20" s="1">
        <f t="shared" si="1"/>
        <v>3588.8091204649309</v>
      </c>
      <c r="G20" s="1">
        <f t="shared" si="2"/>
        <v>3691.4346498547084</v>
      </c>
      <c r="J20" s="13"/>
    </row>
    <row r="21" spans="1:10" x14ac:dyDescent="0.25">
      <c r="A21" s="6">
        <f t="shared" ca="1" si="0"/>
        <v>10433</v>
      </c>
      <c r="C21" s="1">
        <v>18</v>
      </c>
      <c r="D21" s="2">
        <v>0</v>
      </c>
      <c r="E21" s="8">
        <f>AB90</f>
        <v>8182</v>
      </c>
      <c r="F21" s="1">
        <f t="shared" si="1"/>
        <v>667.92219049398909</v>
      </c>
      <c r="G21" s="1">
        <f t="shared" si="2"/>
        <v>765.66078991282484</v>
      </c>
      <c r="J21" s="13"/>
    </row>
    <row r="22" spans="1:10" x14ac:dyDescent="0.25">
      <c r="A22" s="6">
        <f t="shared" ca="1" si="0"/>
        <v>10395</v>
      </c>
      <c r="C22" s="1">
        <v>19</v>
      </c>
      <c r="D22" s="2">
        <v>1</v>
      </c>
      <c r="E22" s="8">
        <f>AC90</f>
        <v>8933</v>
      </c>
      <c r="F22" s="1">
        <f t="shared" si="1"/>
        <v>271.03526052304733</v>
      </c>
      <c r="G22" s="1">
        <f t="shared" si="2"/>
        <v>363.88692997094131</v>
      </c>
      <c r="J22" s="13"/>
    </row>
    <row r="23" spans="1:10" x14ac:dyDescent="0.25">
      <c r="A23" s="6">
        <f t="shared" ca="1" si="0"/>
        <v>9638</v>
      </c>
      <c r="C23" s="1">
        <v>20</v>
      </c>
      <c r="D23" s="2">
        <v>0</v>
      </c>
      <c r="E23" s="8">
        <f>AD90</f>
        <v>9292</v>
      </c>
      <c r="F23" s="1">
        <f t="shared" si="1"/>
        <v>4782.1483305521051</v>
      </c>
      <c r="G23" s="1">
        <f t="shared" si="2"/>
        <v>4870.1130700290578</v>
      </c>
      <c r="J23" s="13"/>
    </row>
    <row r="24" spans="1:10" x14ac:dyDescent="0.25">
      <c r="A24" s="6">
        <f t="shared" ca="1" si="0"/>
        <v>9920</v>
      </c>
      <c r="C24" s="1">
        <v>21</v>
      </c>
      <c r="D24" s="2">
        <v>1</v>
      </c>
      <c r="E24" s="8">
        <f>AE90</f>
        <v>4417</v>
      </c>
      <c r="F24" s="1">
        <f t="shared" si="1"/>
        <v>4734.2614005811638</v>
      </c>
      <c r="G24" s="1">
        <f t="shared" si="2"/>
        <v>4817.3392100871743</v>
      </c>
      <c r="J24" s="13"/>
    </row>
    <row r="25" spans="1:10" x14ac:dyDescent="0.25">
      <c r="A25" s="6">
        <f t="shared" ca="1" si="0"/>
        <v>10255</v>
      </c>
      <c r="C25" s="1">
        <v>22</v>
      </c>
      <c r="D25" s="2">
        <v>0</v>
      </c>
      <c r="E25" s="8">
        <f>AF90</f>
        <v>9249</v>
      </c>
      <c r="F25" s="1">
        <f t="shared" si="1"/>
        <v>3597.374470610222</v>
      </c>
      <c r="G25" s="1">
        <f t="shared" si="2"/>
        <v>3675.5653501452907</v>
      </c>
      <c r="J25" s="13"/>
    </row>
    <row r="26" spans="1:10" x14ac:dyDescent="0.25">
      <c r="A26" s="6">
        <f t="shared" ca="1" si="0"/>
        <v>9908</v>
      </c>
      <c r="C26" s="1">
        <v>23</v>
      </c>
      <c r="D26" s="2">
        <v>1</v>
      </c>
      <c r="E26" s="8">
        <f>AG90</f>
        <v>5549</v>
      </c>
      <c r="F26" s="1">
        <f t="shared" si="1"/>
        <v>1481.4875406392803</v>
      </c>
      <c r="G26" s="1">
        <f t="shared" si="2"/>
        <v>1554.7914902034072</v>
      </c>
      <c r="J26" s="13"/>
    </row>
    <row r="27" spans="1:10" x14ac:dyDescent="0.25">
      <c r="A27" s="6">
        <f t="shared" ca="1" si="0"/>
        <v>9538</v>
      </c>
      <c r="C27" s="1">
        <v>24</v>
      </c>
      <c r="D27" s="2">
        <v>0</v>
      </c>
      <c r="E27" s="8">
        <f>AH90</f>
        <v>3960</v>
      </c>
      <c r="F27" s="1">
        <f t="shared" si="1"/>
        <v>4904.600610668338</v>
      </c>
      <c r="G27" s="1">
        <f t="shared" si="2"/>
        <v>4973.0176302615237</v>
      </c>
      <c r="J27" s="13"/>
    </row>
    <row r="28" spans="1:10" x14ac:dyDescent="0.25">
      <c r="A28" s="6">
        <f t="shared" ca="1" si="0"/>
        <v>9515</v>
      </c>
      <c r="C28" s="1">
        <v>25</v>
      </c>
      <c r="D28" s="2">
        <v>1</v>
      </c>
      <c r="E28" s="8">
        <f>AI90</f>
        <v>8977</v>
      </c>
      <c r="F28" s="1">
        <f t="shared" si="1"/>
        <v>828.71368069739674</v>
      </c>
      <c r="G28" s="1">
        <f t="shared" si="2"/>
        <v>892.24377031964013</v>
      </c>
      <c r="J28" s="13"/>
    </row>
    <row r="29" spans="1:10" x14ac:dyDescent="0.25">
      <c r="A29" s="6">
        <f t="shared" ca="1" si="0"/>
        <v>10124</v>
      </c>
      <c r="C29" s="1">
        <v>26</v>
      </c>
      <c r="D29" s="2">
        <v>0</v>
      </c>
      <c r="E29" s="8">
        <f>AJ90</f>
        <v>9923</v>
      </c>
      <c r="F29" s="1">
        <f t="shared" si="1"/>
        <v>4523.8267507264554</v>
      </c>
      <c r="G29" s="1">
        <f t="shared" si="2"/>
        <v>4582.4699103777566</v>
      </c>
      <c r="J29" s="13"/>
    </row>
    <row r="30" spans="1:10" x14ac:dyDescent="0.25">
      <c r="A30" s="6">
        <f t="shared" ca="1" si="0"/>
        <v>9792</v>
      </c>
      <c r="C30" s="1">
        <v>27</v>
      </c>
      <c r="D30" s="2">
        <v>1</v>
      </c>
      <c r="E30" s="8">
        <f>AK90</f>
        <v>5277</v>
      </c>
      <c r="F30" s="1">
        <f t="shared" si="1"/>
        <v>753.93982075551321</v>
      </c>
      <c r="G30" s="1">
        <f t="shared" si="2"/>
        <v>807.69605043587308</v>
      </c>
      <c r="J30" s="13"/>
    </row>
    <row r="31" spans="1:10" x14ac:dyDescent="0.25">
      <c r="A31" s="6">
        <f t="shared" ca="1" si="0"/>
        <v>9998</v>
      </c>
      <c r="C31" s="1">
        <v>28</v>
      </c>
      <c r="D31" s="2">
        <v>0</v>
      </c>
      <c r="E31" s="8">
        <f>AL90</f>
        <v>4396</v>
      </c>
      <c r="F31" s="1">
        <f t="shared" si="1"/>
        <v>5210.052890784571</v>
      </c>
      <c r="G31" s="1">
        <f t="shared" si="2"/>
        <v>5258.9221904939886</v>
      </c>
      <c r="J31" s="13"/>
    </row>
    <row r="32" spans="1:10" x14ac:dyDescent="0.25">
      <c r="A32" s="6">
        <f t="shared" ca="1" si="0"/>
        <v>10255</v>
      </c>
      <c r="C32" s="1">
        <v>29</v>
      </c>
      <c r="D32" s="2">
        <v>1</v>
      </c>
      <c r="E32" s="8">
        <f>AM90</f>
        <v>9738</v>
      </c>
      <c r="F32" s="1">
        <f t="shared" si="1"/>
        <v>114.16596081362923</v>
      </c>
      <c r="G32" s="1">
        <f t="shared" si="2"/>
        <v>158.14833055210511</v>
      </c>
      <c r="J32" s="13"/>
    </row>
    <row r="33" spans="1:24" x14ac:dyDescent="0.25">
      <c r="A33" s="6">
        <f t="shared" ca="1" si="0"/>
        <v>10498</v>
      </c>
      <c r="C33" s="1">
        <v>30</v>
      </c>
      <c r="D33" s="2">
        <v>1</v>
      </c>
      <c r="E33" s="8">
        <f>AN90</f>
        <v>9989</v>
      </c>
      <c r="F33" s="1">
        <f t="shared" si="1"/>
        <v>434.27903084268746</v>
      </c>
      <c r="G33" s="1">
        <f t="shared" si="2"/>
        <v>473.37447061022158</v>
      </c>
      <c r="J33" s="13"/>
    </row>
    <row r="34" spans="1:24" x14ac:dyDescent="0.25">
      <c r="A34" s="6">
        <f t="shared" ca="1" si="0"/>
        <v>10028</v>
      </c>
      <c r="C34" s="1">
        <v>31</v>
      </c>
      <c r="D34" s="2">
        <v>1</v>
      </c>
      <c r="E34" s="8">
        <f>AO90</f>
        <v>10565</v>
      </c>
      <c r="F34" s="1">
        <f t="shared" si="1"/>
        <v>5010.3921008717462</v>
      </c>
      <c r="G34" s="1">
        <f t="shared" si="2"/>
        <v>5044.600610668338</v>
      </c>
      <c r="J34" s="13"/>
    </row>
    <row r="35" spans="1:24" x14ac:dyDescent="0.25">
      <c r="A35" s="6">
        <f t="shared" ca="1" si="0"/>
        <v>9818</v>
      </c>
      <c r="C35" s="1">
        <v>32</v>
      </c>
      <c r="D35" s="2">
        <v>0</v>
      </c>
      <c r="E35" s="8">
        <f>AP90</f>
        <v>5408</v>
      </c>
      <c r="F35" s="1">
        <f t="shared" si="1"/>
        <v>4450.5051709008039</v>
      </c>
      <c r="G35" s="1">
        <f t="shared" si="2"/>
        <v>4479.8267507264545</v>
      </c>
      <c r="J35" s="13"/>
    </row>
    <row r="36" spans="1:24" x14ac:dyDescent="0.25">
      <c r="A36" s="6">
        <f t="shared" ca="1" si="0"/>
        <v>9630</v>
      </c>
      <c r="C36" s="1">
        <v>33</v>
      </c>
      <c r="D36" s="2">
        <v>1</v>
      </c>
      <c r="E36" s="8">
        <f>AQ90</f>
        <v>10010</v>
      </c>
      <c r="F36" s="1">
        <f t="shared" si="1"/>
        <v>4097.6182409298617</v>
      </c>
      <c r="G36" s="1">
        <f t="shared" si="2"/>
        <v>4122.052890784571</v>
      </c>
      <c r="J36" s="13"/>
    </row>
    <row r="37" spans="1:24" x14ac:dyDescent="0.25">
      <c r="A37" s="6">
        <f t="shared" ca="1" si="0"/>
        <v>10459</v>
      </c>
      <c r="C37" s="1">
        <v>34</v>
      </c>
      <c r="D37" s="2">
        <v>1</v>
      </c>
      <c r="E37" s="8">
        <f>AR90</f>
        <v>5756</v>
      </c>
      <c r="F37" s="1">
        <f t="shared" si="1"/>
        <v>1057.7313109589204</v>
      </c>
      <c r="G37" s="1">
        <f t="shared" si="2"/>
        <v>1077.2790308426875</v>
      </c>
      <c r="J37" s="13"/>
    </row>
    <row r="38" spans="1:24" x14ac:dyDescent="0.25">
      <c r="A38" s="6">
        <f t="shared" ca="1" si="0"/>
        <v>10162</v>
      </c>
      <c r="C38" s="1">
        <v>35</v>
      </c>
      <c r="D38" s="2">
        <v>1</v>
      </c>
      <c r="E38" s="8">
        <f>AS90</f>
        <v>4537</v>
      </c>
      <c r="F38" s="1">
        <f t="shared" si="1"/>
        <v>5089.8443809879791</v>
      </c>
      <c r="G38" s="1">
        <f t="shared" si="2"/>
        <v>5104.5051709008039</v>
      </c>
      <c r="J38" s="13"/>
    </row>
    <row r="39" spans="1:24" x14ac:dyDescent="0.25">
      <c r="A39" s="6">
        <f t="shared" ca="1" si="0"/>
        <v>9683</v>
      </c>
      <c r="C39" s="1">
        <v>36</v>
      </c>
      <c r="D39" s="2">
        <v>1</v>
      </c>
      <c r="E39" s="8">
        <f>AT90</f>
        <v>9793</v>
      </c>
      <c r="F39" s="1">
        <f t="shared" si="1"/>
        <v>513.95745101703687</v>
      </c>
      <c r="G39" s="1">
        <f t="shared" si="2"/>
        <v>523.7313109589204</v>
      </c>
      <c r="J39" s="13"/>
    </row>
    <row r="40" spans="1:24" x14ac:dyDescent="0.25">
      <c r="A40" s="6">
        <f t="shared" ca="1" si="0"/>
        <v>9904</v>
      </c>
      <c r="C40" s="1">
        <v>37</v>
      </c>
      <c r="D40" s="2">
        <v>1</v>
      </c>
      <c r="E40" s="8">
        <f>AU90</f>
        <v>10478</v>
      </c>
      <c r="F40" s="1">
        <f t="shared" si="1"/>
        <v>-56.929478953904891</v>
      </c>
      <c r="G40" s="1">
        <f t="shared" si="2"/>
        <v>-52.042548982963126</v>
      </c>
      <c r="J40" s="13"/>
    </row>
    <row r="41" spans="1:24" x14ac:dyDescent="0.25">
      <c r="A41" s="6">
        <f t="shared" ca="1" si="0"/>
        <v>10232</v>
      </c>
      <c r="C41" s="1">
        <v>38</v>
      </c>
      <c r="D41" s="2">
        <v>1</v>
      </c>
      <c r="E41" s="8">
        <f>AV90</f>
        <v>10359</v>
      </c>
      <c r="F41" s="1">
        <f t="shared" si="1"/>
        <v>820.18359107515334</v>
      </c>
      <c r="G41" s="1">
        <f>F41+(($B$131-B131)/1)</f>
        <v>820.18359107515334</v>
      </c>
      <c r="J41" s="13"/>
    </row>
    <row r="42" spans="1:24" x14ac:dyDescent="0.25">
      <c r="A42" s="6">
        <f t="shared" ca="1" si="0"/>
        <v>10093</v>
      </c>
      <c r="C42" s="1">
        <v>39</v>
      </c>
      <c r="D42" s="2">
        <v>1</v>
      </c>
      <c r="E42" s="8">
        <f>AW90</f>
        <v>9358</v>
      </c>
      <c r="J42" s="13"/>
    </row>
    <row r="44" spans="1:24" ht="15.75" thickBot="1" x14ac:dyDescent="0.3"/>
    <row r="45" spans="1:24" ht="15.75" thickBot="1" x14ac:dyDescent="0.3">
      <c r="L45" s="7" t="s">
        <v>7</v>
      </c>
      <c r="N45" s="11" t="s">
        <v>6</v>
      </c>
      <c r="P45" s="11" t="s">
        <v>12</v>
      </c>
      <c r="R45" s="7" t="s">
        <v>13</v>
      </c>
      <c r="U45" s="11" t="s">
        <v>10</v>
      </c>
      <c r="V45" s="7" t="s">
        <v>8</v>
      </c>
      <c r="W45" s="7" t="s">
        <v>9</v>
      </c>
    </row>
    <row r="46" spans="1:24" x14ac:dyDescent="0.25">
      <c r="K46" s="1">
        <f t="shared" ref="K46:K83" si="3">IF(L46&gt;=$N$86,1,0)</f>
        <v>1</v>
      </c>
      <c r="L46" s="12">
        <f>G4</f>
        <v>3445.8164089248467</v>
      </c>
      <c r="N46" s="1">
        <v>5258.9221904939886</v>
      </c>
      <c r="P46" s="1">
        <f>N46-N47</f>
        <v>126.84438098797909</v>
      </c>
      <c r="Q46" s="1">
        <f>P46^2</f>
        <v>16089.496988223593</v>
      </c>
      <c r="R46" s="10">
        <f>MAX(P46:P82)</f>
        <v>757.92947895390535</v>
      </c>
      <c r="T46" s="1">
        <v>1</v>
      </c>
      <c r="U46" s="1" t="str">
        <f>IF((E5-E4)&gt;0,"+","-")</f>
        <v>-</v>
      </c>
      <c r="V46" s="5">
        <f>ABS(E5-E4)</f>
        <v>3265</v>
      </c>
      <c r="W46" s="6">
        <v>2606.566667034127</v>
      </c>
      <c r="X46" s="5">
        <f>ABS(E5-E4)</f>
        <v>3265</v>
      </c>
    </row>
    <row r="47" spans="1:24" x14ac:dyDescent="0.25">
      <c r="K47" s="1">
        <f t="shared" si="3"/>
        <v>0</v>
      </c>
      <c r="L47" s="12">
        <f t="shared" ref="L47:N83" si="4">G5</f>
        <v>1314.0425489829622</v>
      </c>
      <c r="N47" s="1">
        <v>5132.0778095060095</v>
      </c>
      <c r="P47" s="1">
        <f t="shared" ref="P47:P82" si="5">N47-N48</f>
        <v>27.572638605205611</v>
      </c>
      <c r="Q47" s="1">
        <f t="shared" ref="Q47:Q82" si="6">P47^2</f>
        <v>760.25039965327483</v>
      </c>
      <c r="R47" s="8"/>
      <c r="T47" s="1">
        <v>2</v>
      </c>
      <c r="U47" s="1" t="str">
        <f t="shared" ref="U47:U83" si="7">IF((E6-E5)&gt;0,"+","-")</f>
        <v>+</v>
      </c>
      <c r="V47" s="5">
        <f t="shared" ref="V47:V83" si="8">ABS(E6-E5)</f>
        <v>1143</v>
      </c>
      <c r="W47" s="3">
        <v>5512.4333329658739</v>
      </c>
      <c r="X47" s="5">
        <f t="shared" ref="X47:X83" si="9">ABS(E6-E5)</f>
        <v>1143</v>
      </c>
    </row>
    <row r="48" spans="1:24" x14ac:dyDescent="0.25">
      <c r="K48" s="1">
        <f t="shared" si="3"/>
        <v>0</v>
      </c>
      <c r="L48" s="12">
        <f t="shared" si="4"/>
        <v>488.2686890410796</v>
      </c>
      <c r="N48" s="1">
        <v>5104.5051709008039</v>
      </c>
      <c r="P48" s="1">
        <f t="shared" si="5"/>
        <v>0.5228011623285056</v>
      </c>
      <c r="Q48" s="1">
        <f t="shared" si="6"/>
        <v>0.27332105533203643</v>
      </c>
      <c r="R48" s="8"/>
      <c r="T48" s="1">
        <v>3</v>
      </c>
      <c r="U48" s="1" t="str">
        <f t="shared" si="7"/>
        <v>-</v>
      </c>
      <c r="V48" s="5">
        <f t="shared" si="8"/>
        <v>327</v>
      </c>
      <c r="W48" s="3">
        <v>5042.5666670341261</v>
      </c>
      <c r="X48" s="5">
        <f t="shared" si="9"/>
        <v>327</v>
      </c>
    </row>
    <row r="49" spans="11:24" x14ac:dyDescent="0.25">
      <c r="K49" s="1">
        <f t="shared" si="3"/>
        <v>1</v>
      </c>
      <c r="L49" s="12">
        <f t="shared" si="4"/>
        <v>2931.4948290991952</v>
      </c>
      <c r="N49" s="1">
        <v>5103.9823697384754</v>
      </c>
      <c r="P49" s="1">
        <f t="shared" si="5"/>
        <v>59.381759070137377</v>
      </c>
      <c r="Q49" s="1">
        <f t="shared" si="6"/>
        <v>3526.1933102638427</v>
      </c>
      <c r="R49" s="8"/>
      <c r="T49" s="1">
        <v>4</v>
      </c>
      <c r="U49" s="1" t="str">
        <f t="shared" si="7"/>
        <v>-</v>
      </c>
      <c r="V49" s="5">
        <f t="shared" si="8"/>
        <v>2780</v>
      </c>
      <c r="W49" s="3">
        <v>4978.5666670341261</v>
      </c>
      <c r="X49" s="5">
        <f t="shared" si="9"/>
        <v>2780</v>
      </c>
    </row>
    <row r="50" spans="11:24" x14ac:dyDescent="0.25">
      <c r="K50" s="1">
        <f>IF(L50&gt;=$N$86,1,0)</f>
        <v>1</v>
      </c>
      <c r="L50" s="12">
        <f t="shared" si="4"/>
        <v>2312.7209691573125</v>
      </c>
      <c r="N50" s="1">
        <v>5044.600610668338</v>
      </c>
      <c r="P50" s="1">
        <f t="shared" si="5"/>
        <v>69.427361394793479</v>
      </c>
      <c r="Q50" s="1">
        <f t="shared" si="6"/>
        <v>4820.15851024326</v>
      </c>
      <c r="R50" s="8"/>
      <c r="T50" s="1">
        <v>5</v>
      </c>
      <c r="U50" s="1" t="str">
        <f t="shared" si="7"/>
        <v>+</v>
      </c>
      <c r="V50" s="5">
        <f t="shared" si="8"/>
        <v>2171</v>
      </c>
      <c r="W50" s="3">
        <v>4961.4333329658739</v>
      </c>
      <c r="X50" s="5">
        <f t="shared" si="9"/>
        <v>2171</v>
      </c>
    </row>
    <row r="51" spans="11:24" x14ac:dyDescent="0.25">
      <c r="K51" s="1">
        <f t="shared" si="3"/>
        <v>0</v>
      </c>
      <c r="L51" s="12">
        <f t="shared" si="4"/>
        <v>664.9471092154281</v>
      </c>
      <c r="N51" s="1">
        <v>4975.1732492735446</v>
      </c>
      <c r="P51" s="1">
        <f t="shared" si="5"/>
        <v>2.1556190120209067</v>
      </c>
      <c r="Q51" s="1">
        <f t="shared" si="6"/>
        <v>4.6466933249859901</v>
      </c>
      <c r="R51" s="8"/>
      <c r="T51" s="1">
        <v>6</v>
      </c>
      <c r="U51" s="1" t="str">
        <f t="shared" si="7"/>
        <v>+</v>
      </c>
      <c r="V51" s="5">
        <f t="shared" si="8"/>
        <v>533</v>
      </c>
      <c r="W51" s="3">
        <v>4960.5666670341261</v>
      </c>
      <c r="X51" s="5">
        <f t="shared" si="9"/>
        <v>533</v>
      </c>
    </row>
    <row r="52" spans="11:24" x14ac:dyDescent="0.25">
      <c r="K52" s="1">
        <f t="shared" si="3"/>
        <v>1</v>
      </c>
      <c r="L52" s="12">
        <f t="shared" si="4"/>
        <v>4975.1732492735446</v>
      </c>
      <c r="N52" s="1">
        <v>4973.0176302615237</v>
      </c>
      <c r="P52" s="1">
        <f t="shared" si="5"/>
        <v>102.90456023246588</v>
      </c>
      <c r="Q52" s="1">
        <f t="shared" si="6"/>
        <v>10589.348516637199</v>
      </c>
      <c r="R52" s="8"/>
      <c r="T52" s="1">
        <v>7</v>
      </c>
      <c r="U52" s="1" t="str">
        <f t="shared" si="7"/>
        <v>+</v>
      </c>
      <c r="V52" s="5">
        <f t="shared" si="8"/>
        <v>4853</v>
      </c>
      <c r="W52" s="3">
        <v>4867.433332965873</v>
      </c>
      <c r="X52" s="5">
        <f t="shared" si="9"/>
        <v>4853</v>
      </c>
    </row>
    <row r="53" spans="11:24" x14ac:dyDescent="0.25">
      <c r="K53" s="1">
        <f t="shared" si="3"/>
        <v>0</v>
      </c>
      <c r="L53" s="12">
        <f t="shared" si="4"/>
        <v>906.39938933166104</v>
      </c>
      <c r="N53" s="1">
        <v>4870.1130700290578</v>
      </c>
      <c r="P53" s="1">
        <f t="shared" si="5"/>
        <v>52.773859941883529</v>
      </c>
      <c r="Q53" s="1">
        <f t="shared" si="6"/>
        <v>2785.0802931655389</v>
      </c>
      <c r="R53" s="8"/>
      <c r="T53" s="1">
        <v>8</v>
      </c>
      <c r="U53" s="1" t="str">
        <f t="shared" si="7"/>
        <v>-</v>
      </c>
      <c r="V53" s="5">
        <f t="shared" si="8"/>
        <v>794</v>
      </c>
      <c r="W53" s="3">
        <v>4849.5666670341261</v>
      </c>
      <c r="X53" s="5">
        <f t="shared" si="9"/>
        <v>794</v>
      </c>
    </row>
    <row r="54" spans="11:24" x14ac:dyDescent="0.25">
      <c r="K54" s="1">
        <f t="shared" si="3"/>
        <v>0</v>
      </c>
      <c r="L54" s="12">
        <f t="shared" si="4"/>
        <v>537.6255293897766</v>
      </c>
      <c r="N54" s="1">
        <v>4817.3392100871743</v>
      </c>
      <c r="P54" s="1">
        <f t="shared" si="5"/>
        <v>234.86929970941765</v>
      </c>
      <c r="Q54" s="1">
        <f t="shared" si="6"/>
        <v>55163.587945992251</v>
      </c>
      <c r="R54" s="8"/>
      <c r="T54" s="1">
        <v>9</v>
      </c>
      <c r="U54" s="1" t="str">
        <f t="shared" si="7"/>
        <v>-</v>
      </c>
      <c r="V54" s="5">
        <f t="shared" si="8"/>
        <v>435</v>
      </c>
      <c r="W54" s="3">
        <v>4832.433332965873</v>
      </c>
      <c r="X54" s="5">
        <f t="shared" si="9"/>
        <v>435</v>
      </c>
    </row>
    <row r="55" spans="11:24" x14ac:dyDescent="0.25">
      <c r="K55" s="1">
        <f t="shared" si="3"/>
        <v>0</v>
      </c>
      <c r="L55" s="12">
        <f t="shared" si="4"/>
        <v>734.85166944789398</v>
      </c>
      <c r="N55" s="1">
        <v>4582.4699103777566</v>
      </c>
      <c r="P55" s="1">
        <f t="shared" si="5"/>
        <v>15.165960813629681</v>
      </c>
      <c r="Q55" s="1">
        <f t="shared" si="6"/>
        <v>230.00636740055106</v>
      </c>
      <c r="R55" s="8"/>
      <c r="T55" s="1">
        <v>10</v>
      </c>
      <c r="U55" s="1" t="str">
        <f t="shared" si="7"/>
        <v>+</v>
      </c>
      <c r="V55" s="5">
        <f t="shared" si="8"/>
        <v>642</v>
      </c>
      <c r="W55" s="3">
        <v>4756.433332965873</v>
      </c>
      <c r="X55" s="5">
        <f t="shared" si="9"/>
        <v>642</v>
      </c>
    </row>
    <row r="56" spans="11:24" x14ac:dyDescent="0.25">
      <c r="K56" s="1">
        <f t="shared" si="3"/>
        <v>1</v>
      </c>
      <c r="L56" s="12">
        <f t="shared" si="4"/>
        <v>5132.0778095060095</v>
      </c>
      <c r="N56" s="1">
        <v>4567.3039495641269</v>
      </c>
      <c r="P56" s="1">
        <f t="shared" si="5"/>
        <v>87.477198837672404</v>
      </c>
      <c r="Q56" s="1">
        <f t="shared" si="6"/>
        <v>7652.2603164856746</v>
      </c>
      <c r="R56" s="8"/>
      <c r="T56" s="1">
        <v>11</v>
      </c>
      <c r="U56" s="1" t="str">
        <f t="shared" si="7"/>
        <v>-</v>
      </c>
      <c r="V56" s="5">
        <f t="shared" si="8"/>
        <v>5049</v>
      </c>
      <c r="W56" s="3">
        <v>4733.566667034127</v>
      </c>
      <c r="X56" s="5">
        <f t="shared" si="9"/>
        <v>5049</v>
      </c>
    </row>
    <row r="57" spans="11:24" x14ac:dyDescent="0.25">
      <c r="K57" s="1">
        <f t="shared" si="3"/>
        <v>1</v>
      </c>
      <c r="L57" s="12">
        <f t="shared" si="4"/>
        <v>4567.3039495641269</v>
      </c>
      <c r="N57" s="1">
        <v>4479.8267507264545</v>
      </c>
      <c r="P57" s="1">
        <f t="shared" si="5"/>
        <v>5.6182409298617131</v>
      </c>
      <c r="Q57" s="1">
        <f t="shared" si="6"/>
        <v>31.564631145973408</v>
      </c>
      <c r="R57" s="8"/>
      <c r="T57" s="1">
        <v>12</v>
      </c>
      <c r="U57" s="1" t="str">
        <f t="shared" si="7"/>
        <v>+</v>
      </c>
      <c r="V57" s="5">
        <f t="shared" si="8"/>
        <v>4494</v>
      </c>
      <c r="W57" s="3">
        <v>4669.433332965873</v>
      </c>
      <c r="X57" s="5">
        <f t="shared" si="9"/>
        <v>4494</v>
      </c>
    </row>
    <row r="58" spans="11:24" x14ac:dyDescent="0.25">
      <c r="K58" s="1">
        <f t="shared" si="3"/>
        <v>1</v>
      </c>
      <c r="L58" s="12">
        <f t="shared" si="4"/>
        <v>4013.5300896222425</v>
      </c>
      <c r="N58" s="1">
        <v>4474.2085097965928</v>
      </c>
      <c r="P58" s="1">
        <f t="shared" si="5"/>
        <v>352.15561901202182</v>
      </c>
      <c r="Q58" s="1">
        <f t="shared" si="6"/>
        <v>124013.58000174027</v>
      </c>
      <c r="R58" s="8"/>
      <c r="T58" s="1">
        <v>13</v>
      </c>
      <c r="U58" s="1" t="str">
        <f t="shared" si="7"/>
        <v>-</v>
      </c>
      <c r="V58" s="5">
        <f t="shared" si="8"/>
        <v>3950</v>
      </c>
      <c r="W58" s="3">
        <v>4651.4333329658739</v>
      </c>
      <c r="X58" s="5">
        <f t="shared" si="9"/>
        <v>3950</v>
      </c>
    </row>
    <row r="59" spans="11:24" x14ac:dyDescent="0.25">
      <c r="K59" s="1">
        <f t="shared" si="3"/>
        <v>0</v>
      </c>
      <c r="L59" s="12">
        <f t="shared" si="4"/>
        <v>1272.7562296803599</v>
      </c>
      <c r="N59" s="1">
        <v>4122.052890784571</v>
      </c>
      <c r="P59" s="1">
        <f t="shared" si="5"/>
        <v>108.52280116232851</v>
      </c>
      <c r="Q59" s="1">
        <f t="shared" si="6"/>
        <v>11777.19837211829</v>
      </c>
      <c r="R59" s="8"/>
      <c r="T59" s="1">
        <v>14</v>
      </c>
      <c r="U59" s="1" t="str">
        <f t="shared" si="7"/>
        <v>-</v>
      </c>
      <c r="V59" s="5">
        <f t="shared" si="8"/>
        <v>1219</v>
      </c>
      <c r="W59" s="3">
        <v>4645.5666670341261</v>
      </c>
      <c r="X59" s="5">
        <f t="shared" si="9"/>
        <v>1219</v>
      </c>
    </row>
    <row r="60" spans="11:24" x14ac:dyDescent="0.25">
      <c r="K60" s="1">
        <f t="shared" si="3"/>
        <v>1</v>
      </c>
      <c r="L60" s="12">
        <f t="shared" si="4"/>
        <v>5103.9823697384754</v>
      </c>
      <c r="N60" s="1">
        <v>4013.5300896222425</v>
      </c>
      <c r="P60" s="1">
        <f t="shared" si="5"/>
        <v>322.09543976753412</v>
      </c>
      <c r="Q60" s="1">
        <f t="shared" si="6"/>
        <v>103745.4723190412</v>
      </c>
      <c r="R60" s="8"/>
      <c r="T60" s="1">
        <v>15</v>
      </c>
      <c r="U60" s="1" t="str">
        <f t="shared" si="7"/>
        <v>+</v>
      </c>
      <c r="V60" s="5">
        <f t="shared" si="8"/>
        <v>5060</v>
      </c>
      <c r="W60" s="3">
        <v>4640.5666670341261</v>
      </c>
      <c r="X60" s="5">
        <f t="shared" si="9"/>
        <v>5060</v>
      </c>
    </row>
    <row r="61" spans="11:24" x14ac:dyDescent="0.25">
      <c r="K61" s="1">
        <f t="shared" si="3"/>
        <v>1</v>
      </c>
      <c r="L61" s="12">
        <f t="shared" si="4"/>
        <v>4474.2085097965928</v>
      </c>
      <c r="N61" s="1">
        <v>3691.4346498547084</v>
      </c>
      <c r="P61" s="1">
        <f t="shared" si="5"/>
        <v>15.869299709417646</v>
      </c>
      <c r="Q61" s="1">
        <f t="shared" si="6"/>
        <v>251.83467326732298</v>
      </c>
      <c r="R61" s="8"/>
      <c r="T61" s="1">
        <v>16</v>
      </c>
      <c r="U61" s="1" t="str">
        <f t="shared" si="7"/>
        <v>-</v>
      </c>
      <c r="V61" s="5">
        <f t="shared" si="8"/>
        <v>4440</v>
      </c>
      <c r="W61" s="3">
        <v>4635.4333329658739</v>
      </c>
      <c r="X61" s="5">
        <f t="shared" si="9"/>
        <v>4440</v>
      </c>
    </row>
    <row r="62" spans="11:24" x14ac:dyDescent="0.25">
      <c r="K62" s="1">
        <f t="shared" si="3"/>
        <v>1</v>
      </c>
      <c r="L62" s="12">
        <f t="shared" si="4"/>
        <v>3691.4346498547084</v>
      </c>
      <c r="N62" s="1">
        <v>3675.5653501452907</v>
      </c>
      <c r="P62" s="1">
        <f t="shared" si="5"/>
        <v>229.74894122044407</v>
      </c>
      <c r="Q62" s="1">
        <f t="shared" si="6"/>
        <v>52784.575991915066</v>
      </c>
      <c r="R62" s="8"/>
      <c r="T62" s="1">
        <v>17</v>
      </c>
      <c r="U62" s="1" t="str">
        <f t="shared" si="7"/>
        <v>+</v>
      </c>
      <c r="V62" s="5">
        <f t="shared" si="8"/>
        <v>3667</v>
      </c>
      <c r="W62" s="3">
        <v>4570.433332965873</v>
      </c>
      <c r="X62" s="5">
        <f t="shared" si="9"/>
        <v>3667</v>
      </c>
    </row>
    <row r="63" spans="11:24" x14ac:dyDescent="0.25">
      <c r="K63" s="1">
        <f t="shared" si="3"/>
        <v>0</v>
      </c>
      <c r="L63" s="12">
        <f t="shared" si="4"/>
        <v>765.66078991282484</v>
      </c>
      <c r="N63" s="1">
        <v>3445.8164089248467</v>
      </c>
      <c r="P63" s="1">
        <f t="shared" si="5"/>
        <v>514.3215798256515</v>
      </c>
      <c r="Q63" s="1">
        <f t="shared" si="6"/>
        <v>264526.687474354</v>
      </c>
      <c r="R63" s="8"/>
      <c r="T63" s="1">
        <v>18</v>
      </c>
      <c r="U63" s="1" t="str">
        <f t="shared" si="7"/>
        <v>+</v>
      </c>
      <c r="V63" s="5">
        <f t="shared" si="8"/>
        <v>751</v>
      </c>
      <c r="W63" s="3">
        <v>4523.566667034127</v>
      </c>
      <c r="X63" s="5">
        <f t="shared" si="9"/>
        <v>751</v>
      </c>
    </row>
    <row r="64" spans="11:24" x14ac:dyDescent="0.25">
      <c r="K64" s="1">
        <f t="shared" si="3"/>
        <v>0</v>
      </c>
      <c r="L64" s="12">
        <f t="shared" si="4"/>
        <v>363.88692997094131</v>
      </c>
      <c r="N64" s="1">
        <v>2931.4948290991952</v>
      </c>
      <c r="P64" s="1">
        <f t="shared" si="5"/>
        <v>618.77385994188262</v>
      </c>
      <c r="Q64" s="1">
        <f t="shared" si="6"/>
        <v>382881.08974737657</v>
      </c>
      <c r="R64" s="8"/>
      <c r="T64" s="1">
        <v>19</v>
      </c>
      <c r="U64" s="1" t="str">
        <f t="shared" si="7"/>
        <v>+</v>
      </c>
      <c r="V64" s="5">
        <f t="shared" si="8"/>
        <v>359</v>
      </c>
      <c r="W64" s="3">
        <v>1358.5666670341261</v>
      </c>
      <c r="X64" s="5">
        <f t="shared" si="9"/>
        <v>359</v>
      </c>
    </row>
    <row r="65" spans="11:24" x14ac:dyDescent="0.25">
      <c r="K65" s="1">
        <f t="shared" si="3"/>
        <v>1</v>
      </c>
      <c r="L65" s="12">
        <f t="shared" si="4"/>
        <v>4870.1130700290578</v>
      </c>
      <c r="N65" s="1">
        <v>2312.7209691573125</v>
      </c>
      <c r="P65" s="1">
        <f t="shared" si="5"/>
        <v>757.92947895390535</v>
      </c>
      <c r="Q65" s="1">
        <f t="shared" si="6"/>
        <v>574457.09506733844</v>
      </c>
      <c r="R65" s="8"/>
      <c r="T65" s="1">
        <v>20</v>
      </c>
      <c r="U65" s="1" t="str">
        <f t="shared" si="7"/>
        <v>-</v>
      </c>
      <c r="V65" s="5">
        <f t="shared" si="8"/>
        <v>4875</v>
      </c>
      <c r="W65" s="3">
        <v>976.56666703412702</v>
      </c>
      <c r="X65" s="5">
        <f t="shared" si="9"/>
        <v>4875</v>
      </c>
    </row>
    <row r="66" spans="11:24" x14ac:dyDescent="0.25">
      <c r="K66" s="1">
        <f t="shared" si="3"/>
        <v>1</v>
      </c>
      <c r="L66" s="12">
        <f t="shared" si="4"/>
        <v>4817.3392100871743</v>
      </c>
      <c r="N66" s="1">
        <v>1554.7914902034072</v>
      </c>
      <c r="P66" s="1">
        <f t="shared" si="5"/>
        <v>240.74894122044498</v>
      </c>
      <c r="Q66" s="1">
        <f t="shared" si="6"/>
        <v>57960.05269876527</v>
      </c>
      <c r="R66" s="8"/>
      <c r="T66" s="1">
        <v>21</v>
      </c>
      <c r="U66" s="1" t="str">
        <f t="shared" si="7"/>
        <v>+</v>
      </c>
      <c r="V66" s="5">
        <f t="shared" si="8"/>
        <v>4832</v>
      </c>
      <c r="W66" s="3">
        <v>676.43333296587389</v>
      </c>
      <c r="X66" s="5">
        <f t="shared" si="9"/>
        <v>4832</v>
      </c>
    </row>
    <row r="67" spans="11:24" x14ac:dyDescent="0.25">
      <c r="K67" s="1">
        <f t="shared" si="3"/>
        <v>1</v>
      </c>
      <c r="L67" s="12">
        <f t="shared" si="4"/>
        <v>3675.5653501452907</v>
      </c>
      <c r="N67" s="1">
        <v>1314.0425489829622</v>
      </c>
      <c r="P67" s="1">
        <f t="shared" si="5"/>
        <v>41.286319302602351</v>
      </c>
      <c r="Q67" s="1">
        <f t="shared" si="6"/>
        <v>1704.5601615564356</v>
      </c>
      <c r="R67" s="8"/>
      <c r="T67" s="1">
        <v>22</v>
      </c>
      <c r="U67" s="1" t="str">
        <f t="shared" si="7"/>
        <v>-</v>
      </c>
      <c r="V67" s="5">
        <f t="shared" si="8"/>
        <v>3700</v>
      </c>
      <c r="W67" s="3">
        <v>518.56666703412702</v>
      </c>
      <c r="X67" s="5">
        <f t="shared" si="9"/>
        <v>3700</v>
      </c>
    </row>
    <row r="68" spans="11:24" x14ac:dyDescent="0.25">
      <c r="K68" s="1">
        <f t="shared" si="3"/>
        <v>0</v>
      </c>
      <c r="L68" s="12">
        <f t="shared" si="4"/>
        <v>1554.7914902034072</v>
      </c>
      <c r="N68" s="1">
        <v>1272.7562296803599</v>
      </c>
      <c r="P68" s="1">
        <f t="shared" si="5"/>
        <v>195.4771988376724</v>
      </c>
      <c r="Q68" s="1">
        <f t="shared" si="6"/>
        <v>38211.335265422917</v>
      </c>
      <c r="R68" s="8"/>
      <c r="T68" s="1">
        <v>23</v>
      </c>
      <c r="U68" s="1" t="str">
        <f t="shared" si="7"/>
        <v>-</v>
      </c>
      <c r="V68" s="5">
        <f t="shared" si="8"/>
        <v>1589</v>
      </c>
      <c r="W68" s="3">
        <v>495.43333296587389</v>
      </c>
      <c r="X68" s="5">
        <f t="shared" si="9"/>
        <v>1589</v>
      </c>
    </row>
    <row r="69" spans="11:24" x14ac:dyDescent="0.25">
      <c r="K69" s="1">
        <f t="shared" si="3"/>
        <v>1</v>
      </c>
      <c r="L69" s="12">
        <f t="shared" si="4"/>
        <v>4973.0176302615237</v>
      </c>
      <c r="N69" s="1">
        <v>1077.2790308426875</v>
      </c>
      <c r="P69" s="1">
        <f t="shared" si="5"/>
        <v>170.87964151102642</v>
      </c>
      <c r="Q69" s="1">
        <f t="shared" si="6"/>
        <v>29199.851882936902</v>
      </c>
      <c r="R69" s="8"/>
      <c r="T69" s="1">
        <v>24</v>
      </c>
      <c r="U69" s="1" t="str">
        <f t="shared" si="7"/>
        <v>+</v>
      </c>
      <c r="V69" s="5">
        <f t="shared" si="8"/>
        <v>5017</v>
      </c>
      <c r="W69" s="3">
        <v>494.56666703412657</v>
      </c>
      <c r="X69" s="5">
        <f t="shared" si="9"/>
        <v>5017</v>
      </c>
    </row>
    <row r="70" spans="11:24" x14ac:dyDescent="0.25">
      <c r="K70" s="1">
        <f t="shared" si="3"/>
        <v>0</v>
      </c>
      <c r="L70" s="12">
        <f t="shared" si="4"/>
        <v>892.24377031964013</v>
      </c>
      <c r="N70" s="1">
        <v>906.39938933166104</v>
      </c>
      <c r="P70" s="1">
        <f t="shared" si="5"/>
        <v>14.155619012020907</v>
      </c>
      <c r="Q70" s="1">
        <f t="shared" si="6"/>
        <v>200.38154961348775</v>
      </c>
      <c r="R70" s="8"/>
      <c r="T70" s="1">
        <v>25</v>
      </c>
      <c r="U70" s="1" t="str">
        <f t="shared" si="7"/>
        <v>+</v>
      </c>
      <c r="V70" s="5">
        <f t="shared" si="8"/>
        <v>946</v>
      </c>
      <c r="W70" s="3">
        <v>454.56666703412611</v>
      </c>
      <c r="X70" s="5">
        <f t="shared" si="9"/>
        <v>946</v>
      </c>
    </row>
    <row r="71" spans="11:24" x14ac:dyDescent="0.25">
      <c r="K71" s="1">
        <f t="shared" si="3"/>
        <v>1</v>
      </c>
      <c r="L71" s="12">
        <f t="shared" si="4"/>
        <v>4582.4699103777566</v>
      </c>
      <c r="N71" s="1">
        <v>892.24377031964013</v>
      </c>
      <c r="P71" s="1">
        <f t="shared" si="5"/>
        <v>72.06017924448679</v>
      </c>
      <c r="Q71" s="1">
        <f t="shared" si="6"/>
        <v>5192.6694327475643</v>
      </c>
      <c r="R71" s="8"/>
      <c r="T71" s="1">
        <v>26</v>
      </c>
      <c r="U71" s="1" t="str">
        <f t="shared" si="7"/>
        <v>-</v>
      </c>
      <c r="V71" s="5">
        <f t="shared" si="8"/>
        <v>4646</v>
      </c>
      <c r="W71" s="3">
        <v>448.43333296587389</v>
      </c>
      <c r="X71" s="5">
        <f t="shared" si="9"/>
        <v>4646</v>
      </c>
    </row>
    <row r="72" spans="11:24" x14ac:dyDescent="0.25">
      <c r="K72" s="1">
        <f t="shared" si="3"/>
        <v>0</v>
      </c>
      <c r="L72" s="12">
        <f t="shared" si="4"/>
        <v>807.69605043587308</v>
      </c>
      <c r="N72" s="1">
        <v>820.18359107515334</v>
      </c>
      <c r="P72" s="1">
        <f t="shared" si="5"/>
        <v>12.487540639280269</v>
      </c>
      <c r="Q72" s="1">
        <f t="shared" si="6"/>
        <v>155.93867121767627</v>
      </c>
      <c r="R72" s="8"/>
      <c r="T72" s="1">
        <v>27</v>
      </c>
      <c r="U72" s="1" t="str">
        <f t="shared" si="7"/>
        <v>-</v>
      </c>
      <c r="V72" s="5">
        <f t="shared" si="8"/>
        <v>881</v>
      </c>
      <c r="W72" s="3">
        <v>384.56666703412611</v>
      </c>
      <c r="X72" s="5">
        <f t="shared" si="9"/>
        <v>881</v>
      </c>
    </row>
    <row r="73" spans="11:24" x14ac:dyDescent="0.25">
      <c r="K73" s="1">
        <f t="shared" si="3"/>
        <v>1</v>
      </c>
      <c r="L73" s="12">
        <f t="shared" si="4"/>
        <v>5258.9221904939886</v>
      </c>
      <c r="N73" s="1">
        <v>807.69605043587308</v>
      </c>
      <c r="P73" s="1">
        <f t="shared" si="5"/>
        <v>42.035260523048237</v>
      </c>
      <c r="Q73" s="1">
        <f t="shared" si="6"/>
        <v>1766.9631272405375</v>
      </c>
      <c r="R73" s="8"/>
      <c r="T73" s="1">
        <v>28</v>
      </c>
      <c r="U73" s="1" t="str">
        <f t="shared" si="7"/>
        <v>+</v>
      </c>
      <c r="V73" s="5">
        <f t="shared" si="8"/>
        <v>5342</v>
      </c>
      <c r="W73" s="3">
        <v>338.43333296587389</v>
      </c>
      <c r="X73" s="5">
        <f t="shared" si="9"/>
        <v>5342</v>
      </c>
    </row>
    <row r="74" spans="11:24" x14ac:dyDescent="0.25">
      <c r="K74" s="1">
        <f t="shared" si="3"/>
        <v>0</v>
      </c>
      <c r="L74" s="12">
        <f t="shared" si="4"/>
        <v>158.14833055210511</v>
      </c>
      <c r="N74" s="1">
        <v>765.66078991282484</v>
      </c>
      <c r="P74" s="1">
        <f t="shared" si="5"/>
        <v>30.809120464930857</v>
      </c>
      <c r="Q74" s="1">
        <f t="shared" si="6"/>
        <v>949.20190382262126</v>
      </c>
      <c r="R74" s="8"/>
      <c r="T74" s="1">
        <v>29</v>
      </c>
      <c r="U74" s="1" t="str">
        <f t="shared" si="7"/>
        <v>+</v>
      </c>
      <c r="V74" s="5">
        <f t="shared" si="8"/>
        <v>251</v>
      </c>
      <c r="W74" s="3">
        <v>308.56666703412702</v>
      </c>
      <c r="X74" s="5">
        <f t="shared" si="9"/>
        <v>251</v>
      </c>
    </row>
    <row r="75" spans="11:24" x14ac:dyDescent="0.25">
      <c r="K75" s="1">
        <f t="shared" si="3"/>
        <v>0</v>
      </c>
      <c r="L75" s="12">
        <f t="shared" si="4"/>
        <v>473.37447061022158</v>
      </c>
      <c r="N75" s="1">
        <v>734.85166944789398</v>
      </c>
      <c r="P75" s="1">
        <f t="shared" si="5"/>
        <v>69.904560232465883</v>
      </c>
      <c r="Q75" s="1">
        <f t="shared" si="6"/>
        <v>4886.647541294451</v>
      </c>
      <c r="R75" s="8"/>
      <c r="T75" s="1">
        <v>30</v>
      </c>
      <c r="U75" s="1" t="str">
        <f t="shared" si="7"/>
        <v>+</v>
      </c>
      <c r="V75" s="5">
        <f t="shared" si="8"/>
        <v>576</v>
      </c>
      <c r="W75" s="3">
        <v>297.43333296587389</v>
      </c>
      <c r="X75" s="5">
        <f t="shared" si="9"/>
        <v>576</v>
      </c>
    </row>
    <row r="76" spans="11:24" x14ac:dyDescent="0.25">
      <c r="K76" s="1">
        <f t="shared" si="3"/>
        <v>1</v>
      </c>
      <c r="L76" s="12">
        <f t="shared" si="4"/>
        <v>5044.600610668338</v>
      </c>
      <c r="N76" s="1">
        <v>664.9471092154281</v>
      </c>
      <c r="P76" s="1">
        <f t="shared" si="5"/>
        <v>127.3215798256515</v>
      </c>
      <c r="Q76" s="1">
        <f t="shared" si="6"/>
        <v>16210.784689299746</v>
      </c>
      <c r="R76" s="8"/>
      <c r="T76" s="1">
        <v>31</v>
      </c>
      <c r="U76" s="1" t="str">
        <f t="shared" si="7"/>
        <v>-</v>
      </c>
      <c r="V76" s="5">
        <f t="shared" si="8"/>
        <v>5157</v>
      </c>
      <c r="W76" s="3">
        <v>256.56666703412702</v>
      </c>
      <c r="X76" s="5">
        <f t="shared" si="9"/>
        <v>5157</v>
      </c>
    </row>
    <row r="77" spans="11:24" x14ac:dyDescent="0.25">
      <c r="K77" s="1">
        <f t="shared" si="3"/>
        <v>1</v>
      </c>
      <c r="L77" s="12">
        <f t="shared" si="4"/>
        <v>4479.8267507264545</v>
      </c>
      <c r="N77" s="1">
        <v>537.6255293897766</v>
      </c>
      <c r="P77" s="1">
        <f t="shared" si="5"/>
        <v>13.894218430856199</v>
      </c>
      <c r="Q77" s="1">
        <f t="shared" si="6"/>
        <v>193.0493058043441</v>
      </c>
      <c r="R77" s="8"/>
      <c r="T77" s="1">
        <v>32</v>
      </c>
      <c r="U77" s="1" t="str">
        <f t="shared" si="7"/>
        <v>+</v>
      </c>
      <c r="V77" s="5">
        <f t="shared" si="8"/>
        <v>4602</v>
      </c>
      <c r="W77" s="3">
        <v>192.56666703412702</v>
      </c>
      <c r="X77" s="5">
        <f t="shared" si="9"/>
        <v>4602</v>
      </c>
    </row>
    <row r="78" spans="11:24" x14ac:dyDescent="0.25">
      <c r="K78" s="1">
        <f t="shared" si="3"/>
        <v>1</v>
      </c>
      <c r="L78" s="12">
        <f t="shared" si="4"/>
        <v>4122.052890784571</v>
      </c>
      <c r="N78" s="1">
        <v>523.7313109589204</v>
      </c>
      <c r="P78" s="1">
        <f t="shared" si="5"/>
        <v>35.462621917840806</v>
      </c>
      <c r="Q78" s="1">
        <f t="shared" si="6"/>
        <v>1257.5975532877233</v>
      </c>
      <c r="R78" s="8"/>
      <c r="T78" s="1">
        <v>33</v>
      </c>
      <c r="U78" s="1" t="str">
        <f t="shared" si="7"/>
        <v>-</v>
      </c>
      <c r="V78" s="5">
        <f t="shared" si="8"/>
        <v>4254</v>
      </c>
      <c r="W78" s="3">
        <v>186.43333296587389</v>
      </c>
      <c r="X78" s="5">
        <f t="shared" si="9"/>
        <v>4254</v>
      </c>
    </row>
    <row r="79" spans="11:24" x14ac:dyDescent="0.25">
      <c r="K79" s="1">
        <f t="shared" si="3"/>
        <v>0</v>
      </c>
      <c r="L79" s="12">
        <f t="shared" si="4"/>
        <v>1077.2790308426875</v>
      </c>
      <c r="N79" s="1">
        <v>488.2686890410796</v>
      </c>
      <c r="P79" s="1">
        <f t="shared" si="5"/>
        <v>14.894218430858018</v>
      </c>
      <c r="Q79" s="1">
        <f t="shared" si="6"/>
        <v>221.83774266611067</v>
      </c>
      <c r="R79" s="8"/>
      <c r="T79" s="1">
        <v>34</v>
      </c>
      <c r="U79" s="1" t="str">
        <f t="shared" si="7"/>
        <v>-</v>
      </c>
      <c r="V79" s="5">
        <f t="shared" si="8"/>
        <v>1219</v>
      </c>
      <c r="W79" s="3">
        <v>139.43333296587389</v>
      </c>
      <c r="X79" s="5">
        <f t="shared" si="9"/>
        <v>1219</v>
      </c>
    </row>
    <row r="80" spans="11:24" x14ac:dyDescent="0.25">
      <c r="K80" s="1">
        <f t="shared" si="3"/>
        <v>1</v>
      </c>
      <c r="L80" s="12">
        <f t="shared" si="4"/>
        <v>5104.5051709008039</v>
      </c>
      <c r="N80" s="1">
        <v>473.37447061022158</v>
      </c>
      <c r="P80" s="1">
        <f t="shared" si="5"/>
        <v>109.48754063928027</v>
      </c>
      <c r="Q80" s="1">
        <f t="shared" si="6"/>
        <v>11987.521555238049</v>
      </c>
      <c r="R80" s="8"/>
      <c r="T80" s="1">
        <v>35</v>
      </c>
      <c r="U80" s="1" t="str">
        <f t="shared" si="7"/>
        <v>+</v>
      </c>
      <c r="V80" s="5">
        <f t="shared" si="8"/>
        <v>5256</v>
      </c>
      <c r="W80" s="3">
        <v>99.433332965873433</v>
      </c>
      <c r="X80" s="5">
        <f t="shared" si="9"/>
        <v>5256</v>
      </c>
    </row>
    <row r="81" spans="1:49" x14ac:dyDescent="0.25">
      <c r="K81" s="1">
        <f t="shared" si="3"/>
        <v>0</v>
      </c>
      <c r="L81" s="12">
        <f t="shared" si="4"/>
        <v>523.7313109589204</v>
      </c>
      <c r="N81" s="1">
        <v>363.88692997094131</v>
      </c>
      <c r="P81" s="1">
        <f t="shared" si="5"/>
        <v>205.7385994188362</v>
      </c>
      <c r="Q81" s="1">
        <f t="shared" si="6"/>
        <v>42328.371290824347</v>
      </c>
      <c r="R81" s="8"/>
      <c r="T81" s="1">
        <v>36</v>
      </c>
      <c r="U81" s="1" t="str">
        <f t="shared" si="7"/>
        <v>+</v>
      </c>
      <c r="V81" s="5">
        <f t="shared" si="8"/>
        <v>685</v>
      </c>
      <c r="W81" s="3">
        <v>63.566667034126112</v>
      </c>
      <c r="X81" s="5">
        <f t="shared" si="9"/>
        <v>685</v>
      </c>
    </row>
    <row r="82" spans="1:49" x14ac:dyDescent="0.25">
      <c r="K82" s="1">
        <f t="shared" si="3"/>
        <v>0</v>
      </c>
      <c r="L82" s="12">
        <f t="shared" si="4"/>
        <v>-52.042548982963126</v>
      </c>
      <c r="N82" s="1">
        <v>158.14833055210511</v>
      </c>
      <c r="P82" s="1">
        <f t="shared" si="5"/>
        <v>210.19087953506823</v>
      </c>
      <c r="Q82" s="1">
        <f t="shared" si="6"/>
        <v>44180.205839725568</v>
      </c>
      <c r="R82" s="8"/>
      <c r="T82" s="1">
        <v>37</v>
      </c>
      <c r="U82" s="1" t="str">
        <f t="shared" si="7"/>
        <v>-</v>
      </c>
      <c r="V82" s="5">
        <f t="shared" si="8"/>
        <v>119</v>
      </c>
      <c r="W82" s="3">
        <v>17.566667034127022</v>
      </c>
      <c r="X82" s="5">
        <f t="shared" si="9"/>
        <v>119</v>
      </c>
    </row>
    <row r="83" spans="1:49" ht="15.75" thickBot="1" x14ac:dyDescent="0.3">
      <c r="K83" s="1">
        <f t="shared" si="3"/>
        <v>0</v>
      </c>
      <c r="L83" s="12">
        <f t="shared" si="4"/>
        <v>820.18359107515334</v>
      </c>
      <c r="N83" s="1">
        <v>-52.042548982963126</v>
      </c>
      <c r="R83" s="9"/>
      <c r="T83" s="1">
        <v>38</v>
      </c>
      <c r="U83" s="1" t="str">
        <f t="shared" si="7"/>
        <v>-</v>
      </c>
      <c r="V83" s="5">
        <f t="shared" si="8"/>
        <v>1001</v>
      </c>
      <c r="W83" s="4">
        <v>17.566667034126112</v>
      </c>
      <c r="X83" s="5">
        <f t="shared" si="9"/>
        <v>1001</v>
      </c>
    </row>
    <row r="85" spans="1:49" x14ac:dyDescent="0.25">
      <c r="N85" s="1" t="s">
        <v>11</v>
      </c>
    </row>
    <row r="86" spans="1:49" x14ac:dyDescent="0.25">
      <c r="N86" s="1">
        <f>INDEX(N46:N83,MATCH(R46,P46:P82,0))</f>
        <v>2312.7209691573125</v>
      </c>
    </row>
    <row r="90" spans="1:49" x14ac:dyDescent="0.25">
      <c r="K90" s="1">
        <v>7878</v>
      </c>
      <c r="L90" s="1">
        <v>4613</v>
      </c>
      <c r="M90" s="1">
        <v>5756</v>
      </c>
      <c r="N90" s="1">
        <v>5429</v>
      </c>
      <c r="O90" s="1">
        <v>4820</v>
      </c>
      <c r="P90" s="1">
        <v>5353</v>
      </c>
      <c r="Q90" s="1">
        <v>9673</v>
      </c>
      <c r="R90" s="1">
        <v>10206</v>
      </c>
      <c r="S90" s="1">
        <v>9412</v>
      </c>
      <c r="T90" s="1">
        <v>8977</v>
      </c>
      <c r="U90" s="1">
        <v>9619</v>
      </c>
      <c r="V90" s="1">
        <v>4570</v>
      </c>
      <c r="W90" s="1">
        <v>9064</v>
      </c>
      <c r="X90" s="1">
        <v>5114</v>
      </c>
      <c r="Y90" s="1">
        <v>3895</v>
      </c>
      <c r="Z90" s="1">
        <v>8955</v>
      </c>
      <c r="AA90" s="1">
        <v>4515</v>
      </c>
      <c r="AB90" s="1">
        <v>8182</v>
      </c>
      <c r="AC90" s="1">
        <v>8933</v>
      </c>
      <c r="AD90" s="1">
        <v>9292</v>
      </c>
      <c r="AE90" s="1">
        <v>4417</v>
      </c>
      <c r="AF90" s="1">
        <v>9249</v>
      </c>
      <c r="AG90" s="1">
        <v>5549</v>
      </c>
      <c r="AH90" s="1">
        <v>3960</v>
      </c>
      <c r="AI90" s="1">
        <v>8977</v>
      </c>
      <c r="AJ90" s="1">
        <v>9923</v>
      </c>
      <c r="AK90" s="1">
        <v>5277</v>
      </c>
      <c r="AL90" s="1">
        <v>4396</v>
      </c>
      <c r="AM90" s="1">
        <v>9738</v>
      </c>
      <c r="AN90" s="1">
        <v>9989</v>
      </c>
      <c r="AO90" s="1">
        <v>10565</v>
      </c>
      <c r="AP90" s="1">
        <v>5408</v>
      </c>
      <c r="AQ90" s="1">
        <v>10010</v>
      </c>
      <c r="AR90" s="1">
        <v>5756</v>
      </c>
      <c r="AS90" s="1">
        <v>4537</v>
      </c>
      <c r="AT90" s="1">
        <v>9793</v>
      </c>
      <c r="AU90" s="1">
        <v>10478</v>
      </c>
      <c r="AV90" s="1">
        <v>10359</v>
      </c>
      <c r="AW90" s="1">
        <v>9358</v>
      </c>
    </row>
    <row r="93" spans="1:49" x14ac:dyDescent="0.25">
      <c r="A93" s="11" t="s">
        <v>4</v>
      </c>
      <c r="B93" s="11" t="s">
        <v>17</v>
      </c>
      <c r="C93" s="11" t="s">
        <v>16</v>
      </c>
      <c r="D93" s="11" t="s">
        <v>0</v>
      </c>
      <c r="E93" s="11" t="s">
        <v>1</v>
      </c>
      <c r="F93" s="11" t="s">
        <v>2</v>
      </c>
      <c r="G93" s="11" t="s">
        <v>3</v>
      </c>
    </row>
    <row r="94" spans="1:49" x14ac:dyDescent="0.25">
      <c r="A94" s="1">
        <f t="shared" ref="A94:A131" si="10">$J$100*D94+$J$99</f>
        <v>2483</v>
      </c>
      <c r="B94" s="1">
        <f>(A94+C94)/2</f>
        <v>2564.3286376428396</v>
      </c>
      <c r="C94" s="1">
        <f>$J$97*D94+$J$96</f>
        <v>2645.6572752856796</v>
      </c>
      <c r="D94" s="1">
        <v>1</v>
      </c>
      <c r="E94" s="1">
        <f>V46</f>
        <v>3265</v>
      </c>
      <c r="F94" s="1">
        <f>D94^2</f>
        <v>1</v>
      </c>
      <c r="G94" s="1">
        <f>E94*D94</f>
        <v>3265</v>
      </c>
    </row>
    <row r="95" spans="1:49" x14ac:dyDescent="0.25">
      <c r="A95" s="1">
        <f t="shared" si="10"/>
        <v>2492.2830725462304</v>
      </c>
      <c r="B95" s="1">
        <f t="shared" ref="B95:B131" si="11">(A95+C95)/2</f>
        <v>2569.2155676137818</v>
      </c>
      <c r="C95" s="1">
        <f t="shared" ref="C95:C131" si="12">$J$97*D95+$J$96</f>
        <v>2646.1480626813327</v>
      </c>
      <c r="D95" s="1">
        <v>2</v>
      </c>
      <c r="E95" s="1">
        <f t="shared" ref="E95:E131" si="13">V47</f>
        <v>1143</v>
      </c>
      <c r="F95" s="1">
        <f t="shared" ref="F95:F131" si="14">D95^2</f>
        <v>4</v>
      </c>
      <c r="G95" s="1">
        <f t="shared" ref="G95:G131" si="15">E95*D95</f>
        <v>2286</v>
      </c>
    </row>
    <row r="96" spans="1:49" x14ac:dyDescent="0.25">
      <c r="A96" s="1">
        <f t="shared" si="10"/>
        <v>2501.5661450924608</v>
      </c>
      <c r="B96" s="1">
        <f t="shared" si="11"/>
        <v>2574.1024975847231</v>
      </c>
      <c r="C96" s="1">
        <f t="shared" si="12"/>
        <v>2646.6388500769858</v>
      </c>
      <c r="D96" s="1">
        <v>3</v>
      </c>
      <c r="E96" s="1">
        <f t="shared" si="13"/>
        <v>327</v>
      </c>
      <c r="F96" s="1">
        <f t="shared" si="14"/>
        <v>9</v>
      </c>
      <c r="G96" s="1">
        <f t="shared" si="15"/>
        <v>981</v>
      </c>
      <c r="I96" s="11" t="s">
        <v>14</v>
      </c>
      <c r="J96" s="1">
        <f>(SUM(E94:E131)*SUM(E94:E131)-SUM(D94:D131)*SUM(G94:G131))/(38*SUM(E94:E131)-SUM(D94:D131)^2)</f>
        <v>2645.1664878900265</v>
      </c>
    </row>
    <row r="97" spans="1:10" x14ac:dyDescent="0.25">
      <c r="A97" s="1">
        <f t="shared" si="10"/>
        <v>2510.8492176386912</v>
      </c>
      <c r="B97" s="1">
        <f t="shared" si="11"/>
        <v>2578.9894275556653</v>
      </c>
      <c r="C97" s="1">
        <f t="shared" si="12"/>
        <v>2647.1296374726389</v>
      </c>
      <c r="D97" s="1">
        <v>4</v>
      </c>
      <c r="E97" s="1">
        <f t="shared" si="13"/>
        <v>2780</v>
      </c>
      <c r="F97" s="1">
        <f t="shared" si="14"/>
        <v>16</v>
      </c>
      <c r="G97" s="1">
        <f t="shared" si="15"/>
        <v>11120</v>
      </c>
      <c r="I97" s="11" t="s">
        <v>20</v>
      </c>
      <c r="J97" s="1">
        <f>(38*SUM(G94:G131)-SUM(E94:E131)*SUM(D94:D131))/(38*SUM(E94:E131)-SUM(D94:D131)^2)</f>
        <v>0.49078739565315482</v>
      </c>
    </row>
    <row r="98" spans="1:10" x14ac:dyDescent="0.25">
      <c r="A98" s="1">
        <f t="shared" si="10"/>
        <v>2520.1322901849217</v>
      </c>
      <c r="B98" s="1">
        <f t="shared" si="11"/>
        <v>2583.8763575266066</v>
      </c>
      <c r="C98" s="1">
        <f t="shared" si="12"/>
        <v>2647.620424868292</v>
      </c>
      <c r="D98" s="1">
        <v>5</v>
      </c>
      <c r="E98" s="1">
        <f t="shared" si="13"/>
        <v>2171</v>
      </c>
      <c r="F98" s="1">
        <f t="shared" si="14"/>
        <v>25</v>
      </c>
      <c r="G98" s="1">
        <f t="shared" si="15"/>
        <v>10855</v>
      </c>
      <c r="I98" s="11"/>
    </row>
    <row r="99" spans="1:10" x14ac:dyDescent="0.25">
      <c r="A99" s="1">
        <f t="shared" si="10"/>
        <v>2529.4153627311521</v>
      </c>
      <c r="B99" s="1">
        <f t="shared" si="11"/>
        <v>2588.7632874975488</v>
      </c>
      <c r="C99" s="1">
        <f t="shared" si="12"/>
        <v>2648.1112122639456</v>
      </c>
      <c r="D99" s="1">
        <v>6</v>
      </c>
      <c r="E99" s="1">
        <f t="shared" si="13"/>
        <v>533</v>
      </c>
      <c r="F99" s="1">
        <f t="shared" si="14"/>
        <v>36</v>
      </c>
      <c r="G99" s="1">
        <f t="shared" si="15"/>
        <v>3198</v>
      </c>
      <c r="I99" s="11" t="s">
        <v>21</v>
      </c>
      <c r="J99" s="1">
        <f>(SUM(E94:E131)*SUM(F94:F131)-SUM(D94:D131)*SUM(G94:G131))/(38*SUM(F94:F131)-SUM(D94:D131)^2)</f>
        <v>2473.7169274537696</v>
      </c>
    </row>
    <row r="100" spans="1:10" x14ac:dyDescent="0.25">
      <c r="A100" s="1">
        <f t="shared" si="10"/>
        <v>2538.6984352773825</v>
      </c>
      <c r="B100" s="1">
        <f t="shared" si="11"/>
        <v>2593.6502174684906</v>
      </c>
      <c r="C100" s="1">
        <f t="shared" si="12"/>
        <v>2648.6019996595987</v>
      </c>
      <c r="D100" s="1">
        <v>7</v>
      </c>
      <c r="E100" s="1">
        <f t="shared" si="13"/>
        <v>4853</v>
      </c>
      <c r="F100" s="1">
        <f t="shared" si="14"/>
        <v>49</v>
      </c>
      <c r="G100" s="1">
        <f t="shared" si="15"/>
        <v>33971</v>
      </c>
      <c r="I100" s="11" t="s">
        <v>15</v>
      </c>
      <c r="J100" s="1">
        <f>(38*SUM(G94:G131)-SUM(E94:E131)*SUM(D94:D131))/(38*SUM(F94:F131)-SUM(D94:D131)^2)</f>
        <v>9.2830725462304411</v>
      </c>
    </row>
    <row r="101" spans="1:10" x14ac:dyDescent="0.25">
      <c r="A101" s="1">
        <f t="shared" si="10"/>
        <v>2547.9815078236129</v>
      </c>
      <c r="B101" s="1">
        <f t="shared" si="11"/>
        <v>2598.5371474394324</v>
      </c>
      <c r="C101" s="1">
        <f t="shared" si="12"/>
        <v>2649.0927870552518</v>
      </c>
      <c r="D101" s="1">
        <v>8</v>
      </c>
      <c r="E101" s="1">
        <f t="shared" si="13"/>
        <v>794</v>
      </c>
      <c r="F101" s="1">
        <f t="shared" si="14"/>
        <v>64</v>
      </c>
      <c r="G101" s="1">
        <f t="shared" si="15"/>
        <v>6352</v>
      </c>
    </row>
    <row r="102" spans="1:10" x14ac:dyDescent="0.25">
      <c r="A102" s="1">
        <f t="shared" si="10"/>
        <v>2557.2645803698438</v>
      </c>
      <c r="B102" s="1">
        <f t="shared" si="11"/>
        <v>2603.4240774103746</v>
      </c>
      <c r="C102" s="1">
        <f t="shared" si="12"/>
        <v>2649.583574450905</v>
      </c>
      <c r="D102" s="1">
        <v>9</v>
      </c>
      <c r="E102" s="1">
        <f t="shared" si="13"/>
        <v>435</v>
      </c>
      <c r="F102" s="1">
        <f t="shared" si="14"/>
        <v>81</v>
      </c>
      <c r="G102" s="1">
        <f t="shared" si="15"/>
        <v>3915</v>
      </c>
    </row>
    <row r="103" spans="1:10" x14ac:dyDescent="0.25">
      <c r="A103" s="1">
        <f t="shared" si="10"/>
        <v>2566.5476529160742</v>
      </c>
      <c r="B103" s="1">
        <f t="shared" si="11"/>
        <v>2608.3110073813159</v>
      </c>
      <c r="C103" s="1">
        <f t="shared" si="12"/>
        <v>2650.0743618465581</v>
      </c>
      <c r="D103" s="1">
        <v>10</v>
      </c>
      <c r="E103" s="1">
        <f t="shared" si="13"/>
        <v>642</v>
      </c>
      <c r="F103" s="1">
        <f t="shared" si="14"/>
        <v>100</v>
      </c>
      <c r="G103" s="1">
        <f t="shared" si="15"/>
        <v>6420</v>
      </c>
    </row>
    <row r="104" spans="1:10" x14ac:dyDescent="0.25">
      <c r="A104" s="1">
        <f t="shared" si="10"/>
        <v>2575.8307254623046</v>
      </c>
      <c r="B104" s="1">
        <f t="shared" si="11"/>
        <v>2613.1979373522581</v>
      </c>
      <c r="C104" s="1">
        <f t="shared" si="12"/>
        <v>2650.5651492422112</v>
      </c>
      <c r="D104" s="1">
        <v>11</v>
      </c>
      <c r="E104" s="1">
        <f t="shared" si="13"/>
        <v>5049</v>
      </c>
      <c r="F104" s="1">
        <f t="shared" si="14"/>
        <v>121</v>
      </c>
      <c r="G104" s="1">
        <f t="shared" si="15"/>
        <v>55539</v>
      </c>
    </row>
    <row r="105" spans="1:10" x14ac:dyDescent="0.25">
      <c r="A105" s="1">
        <f t="shared" si="10"/>
        <v>2585.113798008535</v>
      </c>
      <c r="B105" s="1">
        <f t="shared" si="11"/>
        <v>2618.0848673231994</v>
      </c>
      <c r="C105" s="1">
        <f t="shared" si="12"/>
        <v>2651.0559366378643</v>
      </c>
      <c r="D105" s="1">
        <v>12</v>
      </c>
      <c r="E105" s="1">
        <f t="shared" si="13"/>
        <v>4494</v>
      </c>
      <c r="F105" s="1">
        <f t="shared" si="14"/>
        <v>144</v>
      </c>
      <c r="G105" s="1">
        <f t="shared" si="15"/>
        <v>53928</v>
      </c>
    </row>
    <row r="106" spans="1:10" x14ac:dyDescent="0.25">
      <c r="A106" s="1">
        <f t="shared" si="10"/>
        <v>2594.3968705547654</v>
      </c>
      <c r="B106" s="1">
        <f t="shared" si="11"/>
        <v>2622.9717972941417</v>
      </c>
      <c r="C106" s="1">
        <f t="shared" si="12"/>
        <v>2651.5467240335174</v>
      </c>
      <c r="D106" s="1">
        <v>13</v>
      </c>
      <c r="E106" s="1">
        <f t="shared" si="13"/>
        <v>3950</v>
      </c>
      <c r="F106" s="1">
        <f t="shared" si="14"/>
        <v>169</v>
      </c>
      <c r="G106" s="1">
        <f t="shared" si="15"/>
        <v>51350</v>
      </c>
    </row>
    <row r="107" spans="1:10" x14ac:dyDescent="0.25">
      <c r="A107" s="1">
        <f t="shared" si="10"/>
        <v>2603.6799431009958</v>
      </c>
      <c r="B107" s="1">
        <f t="shared" si="11"/>
        <v>2627.858727265083</v>
      </c>
      <c r="C107" s="1">
        <f t="shared" si="12"/>
        <v>2652.0375114291705</v>
      </c>
      <c r="D107" s="1">
        <v>14</v>
      </c>
      <c r="E107" s="1">
        <f t="shared" si="13"/>
        <v>1219</v>
      </c>
      <c r="F107" s="1">
        <f t="shared" si="14"/>
        <v>196</v>
      </c>
      <c r="G107" s="1">
        <f t="shared" si="15"/>
        <v>17066</v>
      </c>
    </row>
    <row r="108" spans="1:10" x14ac:dyDescent="0.25">
      <c r="A108" s="1">
        <f t="shared" si="10"/>
        <v>2612.9630156472263</v>
      </c>
      <c r="B108" s="1">
        <f t="shared" si="11"/>
        <v>2632.7456572360252</v>
      </c>
      <c r="C108" s="1">
        <f t="shared" si="12"/>
        <v>2652.5282988248237</v>
      </c>
      <c r="D108" s="1">
        <v>15</v>
      </c>
      <c r="E108" s="1">
        <f t="shared" si="13"/>
        <v>5060</v>
      </c>
      <c r="F108" s="1">
        <f t="shared" si="14"/>
        <v>225</v>
      </c>
      <c r="G108" s="1">
        <f t="shared" si="15"/>
        <v>75900</v>
      </c>
    </row>
    <row r="109" spans="1:10" x14ac:dyDescent="0.25">
      <c r="A109" s="1">
        <f t="shared" si="10"/>
        <v>2622.2460881934567</v>
      </c>
      <c r="B109" s="1">
        <f t="shared" si="11"/>
        <v>2637.6325872069665</v>
      </c>
      <c r="C109" s="1">
        <f t="shared" si="12"/>
        <v>2653.0190862204768</v>
      </c>
      <c r="D109" s="1">
        <v>16</v>
      </c>
      <c r="E109" s="1">
        <f t="shared" si="13"/>
        <v>4440</v>
      </c>
      <c r="F109" s="1">
        <f t="shared" si="14"/>
        <v>256</v>
      </c>
      <c r="G109" s="1">
        <f t="shared" si="15"/>
        <v>71040</v>
      </c>
    </row>
    <row r="110" spans="1:10" x14ac:dyDescent="0.25">
      <c r="A110" s="1">
        <f t="shared" si="10"/>
        <v>2631.5291607396871</v>
      </c>
      <c r="B110" s="1">
        <f t="shared" si="11"/>
        <v>2642.5195171779087</v>
      </c>
      <c r="C110" s="1">
        <f t="shared" si="12"/>
        <v>2653.5098736161299</v>
      </c>
      <c r="D110" s="1">
        <v>17</v>
      </c>
      <c r="E110" s="1">
        <f t="shared" si="13"/>
        <v>3667</v>
      </c>
      <c r="F110" s="1">
        <f t="shared" si="14"/>
        <v>289</v>
      </c>
      <c r="G110" s="1">
        <f t="shared" si="15"/>
        <v>62339</v>
      </c>
    </row>
    <row r="111" spans="1:10" x14ac:dyDescent="0.25">
      <c r="A111" s="1">
        <f t="shared" si="10"/>
        <v>2640.8122332859175</v>
      </c>
      <c r="B111" s="1">
        <f t="shared" si="11"/>
        <v>2647.4064471488505</v>
      </c>
      <c r="C111" s="1">
        <f t="shared" si="12"/>
        <v>2654.0006610117834</v>
      </c>
      <c r="D111" s="1">
        <v>18</v>
      </c>
      <c r="E111" s="1">
        <f t="shared" si="13"/>
        <v>751</v>
      </c>
      <c r="F111" s="1">
        <f t="shared" si="14"/>
        <v>324</v>
      </c>
      <c r="G111" s="1">
        <f t="shared" si="15"/>
        <v>13518</v>
      </c>
    </row>
    <row r="112" spans="1:10" x14ac:dyDescent="0.25">
      <c r="A112" s="1">
        <f t="shared" si="10"/>
        <v>2650.0953058321479</v>
      </c>
      <c r="B112" s="1">
        <f t="shared" si="11"/>
        <v>2652.2933771197922</v>
      </c>
      <c r="C112" s="1">
        <f t="shared" si="12"/>
        <v>2654.4914484074366</v>
      </c>
      <c r="D112" s="1">
        <v>19</v>
      </c>
      <c r="E112" s="1">
        <f t="shared" si="13"/>
        <v>359</v>
      </c>
      <c r="F112" s="1">
        <f t="shared" si="14"/>
        <v>361</v>
      </c>
      <c r="G112" s="1">
        <f t="shared" si="15"/>
        <v>6821</v>
      </c>
    </row>
    <row r="113" spans="1:7" x14ac:dyDescent="0.25">
      <c r="A113" s="1">
        <f t="shared" si="10"/>
        <v>2659.3783783783783</v>
      </c>
      <c r="B113" s="1">
        <f t="shared" si="11"/>
        <v>2657.180307090734</v>
      </c>
      <c r="C113" s="1">
        <f t="shared" si="12"/>
        <v>2654.9822358030897</v>
      </c>
      <c r="D113" s="1">
        <v>20</v>
      </c>
      <c r="E113" s="1">
        <f t="shared" si="13"/>
        <v>4875</v>
      </c>
      <c r="F113" s="1">
        <f t="shared" si="14"/>
        <v>400</v>
      </c>
      <c r="G113" s="1">
        <f t="shared" si="15"/>
        <v>97500</v>
      </c>
    </row>
    <row r="114" spans="1:7" x14ac:dyDescent="0.25">
      <c r="A114" s="1">
        <f t="shared" si="10"/>
        <v>2668.6614509246087</v>
      </c>
      <c r="B114" s="1">
        <f t="shared" si="11"/>
        <v>2662.0672370616758</v>
      </c>
      <c r="C114" s="1">
        <f t="shared" si="12"/>
        <v>2655.4730231987428</v>
      </c>
      <c r="D114" s="1">
        <v>21</v>
      </c>
      <c r="E114" s="1">
        <f t="shared" si="13"/>
        <v>4832</v>
      </c>
      <c r="F114" s="1">
        <f t="shared" si="14"/>
        <v>441</v>
      </c>
      <c r="G114" s="1">
        <f t="shared" si="15"/>
        <v>101472</v>
      </c>
    </row>
    <row r="115" spans="1:7" x14ac:dyDescent="0.25">
      <c r="A115" s="1">
        <f t="shared" si="10"/>
        <v>2677.9445234708392</v>
      </c>
      <c r="B115" s="1">
        <f t="shared" si="11"/>
        <v>2666.9541670326175</v>
      </c>
      <c r="C115" s="1">
        <f t="shared" si="12"/>
        <v>2655.9638105943959</v>
      </c>
      <c r="D115" s="1">
        <v>22</v>
      </c>
      <c r="E115" s="1">
        <f t="shared" si="13"/>
        <v>3700</v>
      </c>
      <c r="F115" s="1">
        <f t="shared" si="14"/>
        <v>484</v>
      </c>
      <c r="G115" s="1">
        <f t="shared" si="15"/>
        <v>81400</v>
      </c>
    </row>
    <row r="116" spans="1:7" x14ac:dyDescent="0.25">
      <c r="A116" s="1">
        <f t="shared" si="10"/>
        <v>2687.2275960170696</v>
      </c>
      <c r="B116" s="1">
        <f t="shared" si="11"/>
        <v>2671.8410970035593</v>
      </c>
      <c r="C116" s="1">
        <f t="shared" si="12"/>
        <v>2656.454597990049</v>
      </c>
      <c r="D116" s="1">
        <v>23</v>
      </c>
      <c r="E116" s="1">
        <f t="shared" si="13"/>
        <v>1589</v>
      </c>
      <c r="F116" s="1">
        <f t="shared" si="14"/>
        <v>529</v>
      </c>
      <c r="G116" s="1">
        <f t="shared" si="15"/>
        <v>36547</v>
      </c>
    </row>
    <row r="117" spans="1:7" x14ac:dyDescent="0.25">
      <c r="A117" s="1">
        <f t="shared" si="10"/>
        <v>2696.5106685633</v>
      </c>
      <c r="B117" s="1">
        <f t="shared" si="11"/>
        <v>2676.7280269745011</v>
      </c>
      <c r="C117" s="1">
        <f t="shared" si="12"/>
        <v>2656.9453853857021</v>
      </c>
      <c r="D117" s="1">
        <v>24</v>
      </c>
      <c r="E117" s="1">
        <f t="shared" si="13"/>
        <v>5017</v>
      </c>
      <c r="F117" s="1">
        <f t="shared" si="14"/>
        <v>576</v>
      </c>
      <c r="G117" s="1">
        <f t="shared" si="15"/>
        <v>120408</v>
      </c>
    </row>
    <row r="118" spans="1:7" x14ac:dyDescent="0.25">
      <c r="A118" s="1">
        <f t="shared" si="10"/>
        <v>2705.7937411095304</v>
      </c>
      <c r="B118" s="1">
        <f t="shared" si="11"/>
        <v>2681.6149569454428</v>
      </c>
      <c r="C118" s="1">
        <f t="shared" si="12"/>
        <v>2657.4361727813553</v>
      </c>
      <c r="D118" s="1">
        <v>25</v>
      </c>
      <c r="E118" s="1">
        <f t="shared" si="13"/>
        <v>946</v>
      </c>
      <c r="F118" s="1">
        <f t="shared" si="14"/>
        <v>625</v>
      </c>
      <c r="G118" s="1">
        <f t="shared" si="15"/>
        <v>23650</v>
      </c>
    </row>
    <row r="119" spans="1:7" x14ac:dyDescent="0.25">
      <c r="A119" s="1">
        <f t="shared" si="10"/>
        <v>2715.0768136557608</v>
      </c>
      <c r="B119" s="1">
        <f t="shared" si="11"/>
        <v>2686.5018869163846</v>
      </c>
      <c r="C119" s="1">
        <f t="shared" si="12"/>
        <v>2657.9269601770084</v>
      </c>
      <c r="D119" s="1">
        <v>26</v>
      </c>
      <c r="E119" s="1">
        <f t="shared" si="13"/>
        <v>4646</v>
      </c>
      <c r="F119" s="1">
        <f t="shared" si="14"/>
        <v>676</v>
      </c>
      <c r="G119" s="1">
        <f t="shared" si="15"/>
        <v>120796</v>
      </c>
    </row>
    <row r="120" spans="1:7" x14ac:dyDescent="0.25">
      <c r="A120" s="1">
        <f t="shared" si="10"/>
        <v>2724.3598862019917</v>
      </c>
      <c r="B120" s="1">
        <f t="shared" si="11"/>
        <v>2691.3888168873264</v>
      </c>
      <c r="C120" s="1">
        <f t="shared" si="12"/>
        <v>2658.4177475726615</v>
      </c>
      <c r="D120" s="1">
        <v>27</v>
      </c>
      <c r="E120" s="1">
        <f t="shared" si="13"/>
        <v>881</v>
      </c>
      <c r="F120" s="1">
        <f t="shared" si="14"/>
        <v>729</v>
      </c>
      <c r="G120" s="1">
        <f t="shared" si="15"/>
        <v>23787</v>
      </c>
    </row>
    <row r="121" spans="1:7" x14ac:dyDescent="0.25">
      <c r="A121" s="1">
        <f t="shared" si="10"/>
        <v>2733.6429587482221</v>
      </c>
      <c r="B121" s="1">
        <f t="shared" si="11"/>
        <v>2696.2757468582686</v>
      </c>
      <c r="C121" s="1">
        <f t="shared" si="12"/>
        <v>2658.9085349683146</v>
      </c>
      <c r="D121" s="1">
        <v>28</v>
      </c>
      <c r="E121" s="1">
        <f t="shared" si="13"/>
        <v>5342</v>
      </c>
      <c r="F121" s="1">
        <f t="shared" si="14"/>
        <v>784</v>
      </c>
      <c r="G121" s="1">
        <f t="shared" si="15"/>
        <v>149576</v>
      </c>
    </row>
    <row r="122" spans="1:7" x14ac:dyDescent="0.25">
      <c r="A122" s="1">
        <f t="shared" si="10"/>
        <v>2742.9260312944525</v>
      </c>
      <c r="B122" s="1">
        <f t="shared" si="11"/>
        <v>2701.1626768292103</v>
      </c>
      <c r="C122" s="1">
        <f t="shared" si="12"/>
        <v>2659.3993223639682</v>
      </c>
      <c r="D122" s="1">
        <v>29</v>
      </c>
      <c r="E122" s="1">
        <f t="shared" si="13"/>
        <v>251</v>
      </c>
      <c r="F122" s="1">
        <f t="shared" si="14"/>
        <v>841</v>
      </c>
      <c r="G122" s="1">
        <f t="shared" si="15"/>
        <v>7279</v>
      </c>
    </row>
    <row r="123" spans="1:7" x14ac:dyDescent="0.25">
      <c r="A123" s="1">
        <f t="shared" si="10"/>
        <v>2752.2091038406829</v>
      </c>
      <c r="B123" s="1">
        <f t="shared" si="11"/>
        <v>2706.0496068001521</v>
      </c>
      <c r="C123" s="1">
        <f t="shared" si="12"/>
        <v>2659.8901097596213</v>
      </c>
      <c r="D123" s="1">
        <v>30</v>
      </c>
      <c r="E123" s="1">
        <f t="shared" si="13"/>
        <v>576</v>
      </c>
      <c r="F123" s="1">
        <f t="shared" si="14"/>
        <v>900</v>
      </c>
      <c r="G123" s="1">
        <f t="shared" si="15"/>
        <v>17280</v>
      </c>
    </row>
    <row r="124" spans="1:7" x14ac:dyDescent="0.25">
      <c r="A124" s="1">
        <f t="shared" si="10"/>
        <v>2761.4921763869133</v>
      </c>
      <c r="B124" s="1">
        <f t="shared" si="11"/>
        <v>2710.9365367710939</v>
      </c>
      <c r="C124" s="1">
        <f t="shared" si="12"/>
        <v>2660.3808971552744</v>
      </c>
      <c r="D124" s="1">
        <v>31</v>
      </c>
      <c r="E124" s="1">
        <f t="shared" si="13"/>
        <v>5157</v>
      </c>
      <c r="F124" s="1">
        <f t="shared" si="14"/>
        <v>961</v>
      </c>
      <c r="G124" s="1">
        <f t="shared" si="15"/>
        <v>159867</v>
      </c>
    </row>
    <row r="125" spans="1:7" x14ac:dyDescent="0.25">
      <c r="A125" s="1">
        <f t="shared" si="10"/>
        <v>2770.7752489331438</v>
      </c>
      <c r="B125" s="1">
        <f t="shared" si="11"/>
        <v>2715.8234667420356</v>
      </c>
      <c r="C125" s="1">
        <f t="shared" si="12"/>
        <v>2660.8716845509275</v>
      </c>
      <c r="D125" s="1">
        <v>32</v>
      </c>
      <c r="E125" s="1">
        <f t="shared" si="13"/>
        <v>4602</v>
      </c>
      <c r="F125" s="1">
        <f t="shared" si="14"/>
        <v>1024</v>
      </c>
      <c r="G125" s="1">
        <f t="shared" si="15"/>
        <v>147264</v>
      </c>
    </row>
    <row r="126" spans="1:7" x14ac:dyDescent="0.25">
      <c r="A126" s="1">
        <f t="shared" si="10"/>
        <v>2780.0583214793742</v>
      </c>
      <c r="B126" s="1">
        <f t="shared" si="11"/>
        <v>2720.7103967129774</v>
      </c>
      <c r="C126" s="1">
        <f t="shared" si="12"/>
        <v>2661.3624719465806</v>
      </c>
      <c r="D126" s="1">
        <v>33</v>
      </c>
      <c r="E126" s="1">
        <f t="shared" si="13"/>
        <v>4254</v>
      </c>
      <c r="F126" s="1">
        <f t="shared" si="14"/>
        <v>1089</v>
      </c>
      <c r="G126" s="1">
        <f t="shared" si="15"/>
        <v>140382</v>
      </c>
    </row>
    <row r="127" spans="1:7" x14ac:dyDescent="0.25">
      <c r="A127" s="1">
        <f t="shared" si="10"/>
        <v>2789.3413940256046</v>
      </c>
      <c r="B127" s="1">
        <f t="shared" si="11"/>
        <v>2725.5973266839192</v>
      </c>
      <c r="C127" s="1">
        <f t="shared" si="12"/>
        <v>2661.8532593422337</v>
      </c>
      <c r="D127" s="1">
        <v>34</v>
      </c>
      <c r="E127" s="1">
        <f t="shared" si="13"/>
        <v>1219</v>
      </c>
      <c r="F127" s="1">
        <f t="shared" si="14"/>
        <v>1156</v>
      </c>
      <c r="G127" s="1">
        <f t="shared" si="15"/>
        <v>41446</v>
      </c>
    </row>
    <row r="128" spans="1:7" x14ac:dyDescent="0.25">
      <c r="A128" s="1">
        <f t="shared" si="10"/>
        <v>2798.624466571835</v>
      </c>
      <c r="B128" s="1">
        <f t="shared" si="11"/>
        <v>2730.4842566548609</v>
      </c>
      <c r="C128" s="1">
        <f t="shared" si="12"/>
        <v>2662.3440467378869</v>
      </c>
      <c r="D128" s="1">
        <v>35</v>
      </c>
      <c r="E128" s="1">
        <f t="shared" si="13"/>
        <v>5256</v>
      </c>
      <c r="F128" s="1">
        <f t="shared" si="14"/>
        <v>1225</v>
      </c>
      <c r="G128" s="1">
        <f t="shared" si="15"/>
        <v>183960</v>
      </c>
    </row>
    <row r="129" spans="1:7" x14ac:dyDescent="0.25">
      <c r="A129" s="1">
        <f t="shared" si="10"/>
        <v>2807.9075391180654</v>
      </c>
      <c r="B129" s="1">
        <f t="shared" si="11"/>
        <v>2735.3711866258027</v>
      </c>
      <c r="C129" s="1">
        <f t="shared" si="12"/>
        <v>2662.83483413354</v>
      </c>
      <c r="D129" s="1">
        <v>36</v>
      </c>
      <c r="E129" s="1">
        <f t="shared" si="13"/>
        <v>685</v>
      </c>
      <c r="F129" s="1">
        <f t="shared" si="14"/>
        <v>1296</v>
      </c>
      <c r="G129" s="1">
        <f t="shared" si="15"/>
        <v>24660</v>
      </c>
    </row>
    <row r="130" spans="1:7" x14ac:dyDescent="0.25">
      <c r="A130" s="1">
        <f t="shared" si="10"/>
        <v>2817.1906116642958</v>
      </c>
      <c r="B130" s="1">
        <f t="shared" si="11"/>
        <v>2740.2581165967445</v>
      </c>
      <c r="C130" s="1">
        <f t="shared" si="12"/>
        <v>2663.3256215291931</v>
      </c>
      <c r="D130" s="1">
        <v>37</v>
      </c>
      <c r="E130" s="1">
        <f t="shared" si="13"/>
        <v>119</v>
      </c>
      <c r="F130" s="1">
        <f t="shared" si="14"/>
        <v>1369</v>
      </c>
      <c r="G130" s="1">
        <f t="shared" si="15"/>
        <v>4403</v>
      </c>
    </row>
    <row r="131" spans="1:7" x14ac:dyDescent="0.25">
      <c r="A131" s="1">
        <f t="shared" si="10"/>
        <v>2826.4736842105262</v>
      </c>
      <c r="B131" s="1">
        <f t="shared" si="11"/>
        <v>2745.1450465676862</v>
      </c>
      <c r="C131" s="1">
        <f t="shared" si="12"/>
        <v>2663.8164089248462</v>
      </c>
      <c r="D131" s="1">
        <v>38</v>
      </c>
      <c r="E131" s="1">
        <f t="shared" si="13"/>
        <v>1001</v>
      </c>
      <c r="F131" s="1">
        <f t="shared" si="14"/>
        <v>1444</v>
      </c>
      <c r="G131" s="1">
        <f t="shared" si="15"/>
        <v>38038</v>
      </c>
    </row>
  </sheetData>
  <sortState xmlns:xlrd2="http://schemas.microsoft.com/office/spreadsheetml/2017/richdata2" ref="N46:N83">
    <sortCondition descending="1" ref="N46:N83"/>
  </sortState>
  <mergeCells count="2">
    <mergeCell ref="J4:J42"/>
    <mergeCell ref="D3:E3"/>
  </mergeCells>
  <pageMargins left="0.7" right="0.7" top="0.75" bottom="0.75" header="0.3" footer="0.3"/>
  <pageSetup paperSize="512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Фарадей</dc:creator>
  <cp:lastModifiedBy>Юрий Стадин</cp:lastModifiedBy>
  <dcterms:created xsi:type="dcterms:W3CDTF">2015-06-05T18:19:34Z</dcterms:created>
  <dcterms:modified xsi:type="dcterms:W3CDTF">2024-01-20T16:52:53Z</dcterms:modified>
</cp:coreProperties>
</file>