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rai\Documents\Class\"/>
    </mc:Choice>
  </mc:AlternateContent>
  <xr:revisionPtr revIDLastSave="0" documentId="13_ncr:1_{0E0B8161-F223-4500-8801-55C62500366B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Starter_Sheet" sheetId="1" r:id="rId1"/>
    <sheet name="State_bycategory" sheetId="2" r:id="rId2"/>
    <sheet name="State_bysubcategory" sheetId="3" r:id="rId3"/>
    <sheet name="State_bylaunchdate" sheetId="4" r:id="rId4"/>
    <sheet name="Bonus" sheetId="5" r:id="rId5"/>
  </sheets>
  <definedNames>
    <definedName name="_xlnm._FilterDatabase" localSheetId="0" hidden="1">Starter_Sheet!$A$1:$T$4115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3" i="5" l="1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B14" i="5"/>
  <c r="B13" i="5"/>
  <c r="B12" i="5"/>
  <c r="B11" i="5"/>
  <c r="E11" i="5" s="1"/>
  <c r="B10" i="5"/>
  <c r="E10" i="5" s="1"/>
  <c r="B9" i="5"/>
  <c r="E9" i="5" s="1"/>
  <c r="B8" i="5"/>
  <c r="B7" i="5"/>
  <c r="B6" i="5"/>
  <c r="B5" i="5"/>
  <c r="B4" i="5"/>
  <c r="B3" i="5"/>
  <c r="E8" i="5" l="1"/>
  <c r="G8" i="5" s="1"/>
  <c r="H11" i="5"/>
  <c r="G11" i="5"/>
  <c r="H10" i="5"/>
  <c r="G10" i="5"/>
  <c r="H9" i="5"/>
  <c r="G9" i="5"/>
  <c r="F3" i="5"/>
  <c r="H8" i="5"/>
  <c r="E3" i="5"/>
  <c r="G3" i="5" s="1"/>
  <c r="E7" i="5"/>
  <c r="G7" i="5" s="1"/>
  <c r="F11" i="5"/>
  <c r="E14" i="5"/>
  <c r="H14" i="5" s="1"/>
  <c r="E6" i="5"/>
  <c r="F6" i="5" s="1"/>
  <c r="F10" i="5"/>
  <c r="E13" i="5"/>
  <c r="G13" i="5" s="1"/>
  <c r="E5" i="5"/>
  <c r="F5" i="5" s="1"/>
  <c r="F9" i="5"/>
  <c r="E12" i="5"/>
  <c r="G12" i="5" s="1"/>
  <c r="E4" i="5"/>
  <c r="F4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8" i="5" l="1"/>
  <c r="F13" i="5"/>
  <c r="H4" i="5"/>
  <c r="H7" i="5"/>
  <c r="G14" i="5"/>
  <c r="G5" i="5"/>
  <c r="F7" i="5"/>
  <c r="H3" i="5"/>
  <c r="F14" i="5"/>
  <c r="F12" i="5"/>
  <c r="H5" i="5"/>
  <c r="H6" i="5"/>
  <c r="H12" i="5"/>
  <c r="G4" i="5"/>
  <c r="H13" i="5"/>
  <c r="G6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2" i="1"/>
</calcChain>
</file>

<file path=xl/sharedStrings.xml><?xml version="1.0" encoding="utf-8"?>
<sst xmlns="http://schemas.openxmlformats.org/spreadsheetml/2006/main" count="24823" uniqueCount="8400">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</sst>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quotePrefix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[StarterBook.xlsx]State_bycategory!PivotTable2</c:name>
    <c:fmtId val="0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State_bycategory!$A$5:$A$14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6-428C-89EA-9C46CDDB13A4}"/>
            </c:ext>
          </c:extLst>
        </c:ser>
        <c:ser>
          <c:idx val="1"/>
          <c:order val="1"/>
          <c:tx>
            <c:strRef>
              <c:f>State_bycategory!$C$3:$C$4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State_bycategory!$A$5:$A$14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89-46C0-BD2D-047A18C5D2C3}"/>
            </c:ext>
          </c:extLst>
        </c:ser>
        <c:ser>
          <c:idx val="2"/>
          <c:order val="2"/>
          <c:tx>
            <c:strRef>
              <c:f>State_bycategory!$D$3:$D$4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State_bycategory!$A$5:$A$14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89-46C0-BD2D-047A18C5D2C3}"/>
            </c:ext>
          </c:extLst>
        </c:ser>
        <c:ser>
          <c:idx val="3"/>
          <c:order val="3"/>
          <c:tx>
            <c:strRef>
              <c:f>State_bycategory!$E$3:$E$4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State_bycategory!$A$5:$A$14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89-46C0-BD2D-047A18C5D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95710872"/>
        <c:axId val="595711200"/>
      </c:barChart>
      <c:catAx>
        <c:axId val="59571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200"/>
        <c:crosses val="autoZero"/>
        <c:auto val="1"/>
        <c:lblAlgn val="ctr"/>
        <c:lblOffset val="100"/>
        <c:noMultiLvlLbl val="0"/>
      </c:catAx>
      <c:valAx>
        <c:axId val="5957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[StarterBook.xlsx]State_bysubcategory!PivotTable3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2-48A4-8715-48AB76ADF186}"/>
            </c:ext>
          </c:extLst>
        </c:ser>
        <c:ser>
          <c:idx val="1"/>
          <c:order val="1"/>
          <c:tx>
            <c:strRef>
              <c:f>State_bysubcategory!$C$4:$C$5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State_bysubcategory!$A$6:$A$47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9-47C2-8D4B-685A743833FD}"/>
            </c:ext>
          </c:extLst>
        </c:ser>
        <c:ser>
          <c:idx val="2"/>
          <c:order val="2"/>
          <c:tx>
            <c:strRef>
              <c:f>State_bysubcategory!$D$4:$D$5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State_bysubcategory!$A$6:$A$47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9-47C2-8D4B-685A743833FD}"/>
            </c:ext>
          </c:extLst>
        </c:ser>
        <c:ser>
          <c:idx val="3"/>
          <c:order val="3"/>
          <c:tx>
            <c:strRef>
              <c:f>State_bysubcategory!$E$4:$E$5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State_bysubcategory!$A$6:$A$47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9-47C2-8D4B-685A7438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941360"/>
        <c:axId val="593941688"/>
      </c:barChart>
      <c:catAx>
        <c:axId val="59394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41688"/>
        <c:crosses val="autoZero"/>
        <c:auto val="1"/>
        <c:lblAlgn val="ctr"/>
        <c:lblOffset val="100"/>
        <c:noMultiLvlLbl val="0"/>
      </c:catAx>
      <c:valAx>
        <c:axId val="59394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4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[StarterBook.xlsx]State_bylaunchdate!PivotTable4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State_bylaunchdate!$B$4:$B$5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State_bylaunchdate!$A$6:$A$18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C-4D4A-915A-05FF00431CAF}"/>
            </c:ext>
          </c:extLst>
        </c:ser>
        <c:ser>
          <c:idx val="1"/>
          <c:order val="1"/>
          <c:tx>
            <c:strRef>
              <c:f>State_bylaunchdate!$C$4:$C$5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State_bylaunchdate!$A$6:$A$18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7-4F05-8793-B13C34670D64}"/>
            </c:ext>
          </c:extLst>
        </c:ser>
        <c:ser>
          <c:idx val="2"/>
          <c:order val="2"/>
          <c:tx>
            <c:strRef>
              <c:f>State_bylaunchdate!$D$4:$D$5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State_bylaunchdate!$A$6:$A$18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State_bylaunchdate!$D$6:$D$18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D7-4F05-8793-B13C34670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277536"/>
        <c:axId val="549279504"/>
      </c:lineChart>
      <c:catAx>
        <c:axId val="54927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79504"/>
        <c:crosses val="autoZero"/>
        <c:auto val="1"/>
        <c:lblAlgn val="ctr"/>
        <c:lblOffset val="100"/>
        <c:noMultiLvlLbl val="0"/>
      </c:catAx>
      <c:valAx>
        <c:axId val="5492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7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F-4BD5-B36A-7FA00066DDBE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>
                  <a:alpha val="96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F-4BD5-B36A-7FA00066DDBE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FF-4BD5-B36A-7FA00066D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059840"/>
        <c:axId val="571067056"/>
      </c:lineChart>
      <c:catAx>
        <c:axId val="5710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67056"/>
        <c:crosses val="autoZero"/>
        <c:auto val="1"/>
        <c:lblAlgn val="ctr"/>
        <c:lblOffset val="100"/>
        <c:noMultiLvlLbl val="0"/>
      </c:catAx>
      <c:valAx>
        <c:axId val="5710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0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167640</xdr:rowOff>
    </xdr:from>
    <xdr:to>
      <xdr:col>16</xdr:col>
      <xdr:colOff>167640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ED128-2FB6-43B5-ABD1-680BE6B75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9525</xdr:rowOff>
    </xdr:from>
    <xdr:to>
      <xdr:col>19</xdr:col>
      <xdr:colOff>47625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1E4E6-D348-4F39-95D3-4EB51FFBB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358140</xdr:colOff>
      <xdr:row>1</xdr:row>
      <xdr:rowOff>53340</xdr:rowOff>
    </xdr:from>
    <xdr:to>
      <xdr:col>15</xdr:col>
      <xdr:colOff>579120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9242B-18E5-4CFB-8B3A-A6C8DE38C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160020</xdr:rowOff>
    </xdr:from>
    <xdr:to>
      <xdr:col>8</xdr:col>
      <xdr:colOff>167640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A2E52-47CD-40DA-A5FD-9E226ED1A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i" refreshedDate="43519.128581597222" createdVersion="6" refreshedVersion="6" minRefreshableVersion="3" recordCount="4114" xr:uid="{168B506A-3AAA-46F0-9EDE-F73510B1AD39}">
  <cacheSource type="worksheet">
    <worksheetSource ref="A1:R4115" sheet="Starter_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ai" refreshedDate="43519.17214988426" createdVersion="6" refreshedVersion="6" minRefreshableVersion="3" recordCount="4114" xr:uid="{FCA93494-B9B8-4C79-8A56-C8C24C6081F6}">
  <cacheSource type="worksheet">
    <worksheetSource ref="A1:T4115" sheet="Starter_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5546F-BF64-4A5F-AD10-785B278B3A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9DA8D-D471-4CDC-B9B0-DC3143EF48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6B626-870E-458A-A350-E92EFD647EB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="65" zoomScaleNormal="65" workbookViewId="0">
      <selection activeCell="O7" sqref="O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6640625" style="5" bestFit="1" customWidth="1"/>
    <col min="16" max="16" width="17.88671875" bestFit="1" customWidth="1"/>
    <col min="17" max="17" width="12.21875" bestFit="1" customWidth="1"/>
    <col min="18" max="18" width="17.109375" bestFit="1" customWidth="1"/>
    <col min="19" max="19" width="25" style="11" bestFit="1" customWidth="1"/>
    <col min="20" max="20" width="23.554687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IF(L2&gt;0,E2/L2,"")</f>
        <v>63.917582417582416</v>
      </c>
      <c r="Q2" s="7" t="str">
        <f>LEFT(N2,SEARCH("/",N2,1)-1)</f>
        <v>film &amp; video</v>
      </c>
      <c r="R2" t="str">
        <f>RIGHT(N2,LEN(N2)-SEARCH("/",N2,1))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IF(L3&gt;0,E3/L3,"")</f>
        <v>185.48101265822785</v>
      </c>
      <c r="Q3" s="7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(J3/86400)+25569+(-5/24)</f>
        <v>42766.392164351848</v>
      </c>
      <c r="T3" s="11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1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1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1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1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1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6">
        <f t="shared" ref="P67:P130" si="7">IF(L67&gt;0,E67/L67,"")</f>
        <v>132.05263157894737</v>
      </c>
      <c r="Q67" s="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6" t="str">
        <f t="shared" ref="P131:P194" si="13">IF(L131&gt;0,E131/L131,"")</f>
        <v/>
      </c>
      <c r="Q131" s="7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6" t="str">
        <f t="shared" ref="P195:P258" si="19">IF(L195&gt;0,E195/L195,"")</f>
        <v/>
      </c>
      <c r="Q195" s="7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6">
        <f t="shared" ref="P259:P322" si="25">IF(L259&gt;0,E259/L259,"")</f>
        <v>66.70405357142856</v>
      </c>
      <c r="Q259" s="7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6">
        <f t="shared" ref="P323:P386" si="31">IF(L323&gt;0,E323/L323,"")</f>
        <v>106.62314540059347</v>
      </c>
      <c r="Q323" s="7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6">
        <f t="shared" ref="P387:P450" si="37">IF(L387&gt;0,E387/L387,"")</f>
        <v>111.79535864978902</v>
      </c>
      <c r="Q387" s="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6">
        <f t="shared" ref="P451:P514" si="43">IF(L451&gt;0,E451/L451,"")</f>
        <v>9</v>
      </c>
      <c r="Q451" s="7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6">
        <f t="shared" ref="P515:P578" si="49">IF(L515&gt;0,E515/L515,"")</f>
        <v>102.38235294117646</v>
      </c>
      <c r="Q515" s="7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s="7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s="7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s="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s="7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s="7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s="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s="7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s="7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6">
        <f t="shared" ref="P579:P642" si="55">IF(L579&gt;0,E579/L579,"")</f>
        <v>10</v>
      </c>
      <c r="Q579" s="7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s="7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s="7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s="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s="7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s="7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s="7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s="7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s="7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s="7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s="7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s="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s="7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s="7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s="7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s="7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s="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s="7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s="7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s="7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6">
        <f t="shared" ref="P643:P706" si="61">IF(L643&gt;0,E643/L643,"")</f>
        <v>151.31746031746033</v>
      </c>
      <c r="Q643" s="7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6">
        <f t="shared" ref="P707:P770" si="67">IF(L707&gt;0,E707/L707,"")</f>
        <v>195.4</v>
      </c>
      <c r="Q707" s="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/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6">
        <f t="shared" ref="P771:P834" si="73">IF(L771&gt;0,E771/L771,"")</f>
        <v>31.846153846153847</v>
      </c>
      <c r="Q771" s="7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6">
        <f t="shared" ref="P835:P898" si="79">IF(L835&gt;0,E835/L835,"")</f>
        <v>148.78048780487805</v>
      </c>
      <c r="Q835" s="7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s="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6" t="str">
        <f t="shared" ref="P899:P962" si="85">IF(L899&gt;0,E899/L899,"")</f>
        <v/>
      </c>
      <c r="Q899" s="7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s="7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s="7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s="7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s="7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s="7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s="7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s="7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s="7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s="7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s="7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s="7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s="7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6">
        <f t="shared" ref="P963:P1026" si="91">IF(L963&gt;0,E963/L963,"")</f>
        <v>364.35454545454547</v>
      </c>
      <c r="Q963" s="7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6">
        <f t="shared" ref="P1027:P1090" si="97">IF(L1027&gt;0,E1027/L1027,"")</f>
        <v>71.848571428571432</v>
      </c>
      <c r="Q1027" s="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6">
        <f t="shared" ref="P1091:P1154" si="103">IF(L1091&gt;0,E1091/L1091,"")</f>
        <v>23.959183673469386</v>
      </c>
      <c r="Q1091" s="7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6">
        <f t="shared" ref="P1155:P1218" si="109">IF(L1155&gt;0,E1155/L1155,"")</f>
        <v>50</v>
      </c>
      <c r="Q1155" s="7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6">
        <f t="shared" ref="P1219:P1282" si="115">IF(L1219&gt;0,E1219/L1219,"")</f>
        <v>148.57377049180329</v>
      </c>
      <c r="Q1219" s="7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6">
        <f t="shared" ref="P1283:P1346" si="121">IF(L1283&gt;0,E1283/L1283,"")</f>
        <v>104.72972972972973</v>
      </c>
      <c r="Q1283" s="7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6">
        <f t="shared" ref="P1347:P1410" si="127">IF(L1347&gt;0,E1347/L1347,"")</f>
        <v>53.571428571428569</v>
      </c>
      <c r="Q1347" s="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6" t="str">
        <f t="shared" ref="P1411:P1474" si="133">IF(L1411&gt;0,E1411/L1411,"")</f>
        <v/>
      </c>
      <c r="Q1411" s="7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6">
        <f t="shared" ref="P1475:P1538" si="139">IF(L1475&gt;0,E1475/L1475,"")</f>
        <v>38.462553191489363</v>
      </c>
      <c r="Q1475" s="7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6">
        <f t="shared" ref="P1539:P1602" si="145">IF(L1539&gt;0,E1539/L1539,"")</f>
        <v>96.375</v>
      </c>
      <c r="Q1539" s="7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6">
        <f t="shared" ref="P1603:P1666" si="151">IF(L1603&gt;0,E1603/L1603,"")</f>
        <v>48.325535714285714</v>
      </c>
      <c r="Q1603" s="7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6">
        <f t="shared" ref="P1667:P1730" si="157">IF(L1667&gt;0,E1667/L1667,"")</f>
        <v>44.956989247311824</v>
      </c>
      <c r="Q1667" s="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6" t="str">
        <f t="shared" ref="P1731:P1794" si="163">IF(L1731&gt;0,E1731/L1731,"")</f>
        <v/>
      </c>
      <c r="Q1731" s="7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6">
        <f t="shared" ref="P1795:P1858" si="169">IF(L1795&gt;0,E1795/L1795,"")</f>
        <v>20</v>
      </c>
      <c r="Q1795" s="7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6">
        <f t="shared" ref="P1859:P1922" si="175">IF(L1859&gt;0,E1859/L1859,"")</f>
        <v>136.36363636363637</v>
      </c>
      <c r="Q1859" s="7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6">
        <f t="shared" ref="P1923:P1986" si="181">IF(L1923&gt;0,E1923/L1923,"")</f>
        <v>54</v>
      </c>
      <c r="Q1923" s="7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6">
        <f t="shared" ref="P1987:P2050" si="187">IF(L1987&gt;0,E1987/L1987,"")</f>
        <v>12.75</v>
      </c>
      <c r="Q1987" s="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6">
        <f t="shared" ref="P2051:P2114" si="193">IF(L2051&gt;0,E2051/L2051,"")</f>
        <v>80.991037735849048</v>
      </c>
      <c r="Q2051" s="7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6">
        <f t="shared" ref="P2115:P2178" si="199">IF(L2115&gt;0,E2115/L2115,"")</f>
        <v>68.598130841121488</v>
      </c>
      <c r="Q2115" s="7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6">
        <f t="shared" ref="P2179:P2242" si="205">IF(L2179&gt;0,E2179/L2179,"")</f>
        <v>65.868421052631575</v>
      </c>
      <c r="Q2179" s="7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6">
        <f t="shared" ref="P2243:P2306" si="211">IF(L2243&gt;0,E2243/L2243,"")</f>
        <v>49.472392638036808</v>
      </c>
      <c r="Q2243" s="7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6">
        <f t="shared" ref="P2307:P2370" si="217">IF(L2307&gt;0,E2307/L2307,"")</f>
        <v>109.10778443113773</v>
      </c>
      <c r="Q2307" s="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6" t="str">
        <f t="shared" ref="P2371:P2434" si="223">IF(L2371&gt;0,E2371/L2371,"")</f>
        <v/>
      </c>
      <c r="Q2371" s="7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6" t="str">
        <f t="shared" ref="P2435:P2498" si="229">IF(L2435&gt;0,E2435/L2435,"")</f>
        <v/>
      </c>
      <c r="Q2435" s="7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6">
        <f t="shared" ref="P2499:P2562" si="235">IF(L2499&gt;0,E2499/L2499,"")</f>
        <v>80.551071428571419</v>
      </c>
      <c r="Q2499" s="7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6" t="str">
        <f t="shared" ref="P2563:P2626" si="241">IF(L2563&gt;0,E2563/L2563,"")</f>
        <v/>
      </c>
      <c r="Q2563" s="7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6">
        <f t="shared" ref="P2627:P2690" si="247">IF(L2627&gt;0,E2627/L2627,"")</f>
        <v>27.576923076923077</v>
      </c>
      <c r="Q2627" s="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6">
        <f t="shared" ref="P2691:P2754" si="253">IF(L2691&gt;0,E2691/L2691,"")</f>
        <v>1</v>
      </c>
      <c r="Q2691" s="7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6">
        <f t="shared" ref="P2755:P2818" si="259">IF(L2755&gt;0,E2755/L2755,"")</f>
        <v>47.5</v>
      </c>
      <c r="Q2755" s="7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6">
        <f t="shared" ref="P2819:P2882" si="265">IF(L2819&gt;0,E2819/L2819,"")</f>
        <v>23.636363636363637</v>
      </c>
      <c r="Q2819" s="7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6" t="str">
        <f t="shared" ref="P2883:P2946" si="271">IF(L2883&gt;0,E2883/L2883,"")</f>
        <v/>
      </c>
      <c r="Q2883" s="7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6" t="str">
        <f t="shared" ref="P2947:P3010" si="277">IF(L2947&gt;0,E2947/L2947,"")</f>
        <v/>
      </c>
      <c r="Q2947" s="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6">
        <f t="shared" ref="P3011:P3074" si="283">IF(L3011&gt;0,E3011/L3011,"")</f>
        <v>233.8984375</v>
      </c>
      <c r="Q3011" s="7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6">
        <f t="shared" ref="P3075:P3138" si="289">IF(L3075&gt;0,E3075/L3075,"")</f>
        <v>92.142857142857139</v>
      </c>
      <c r="Q3075" s="7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6">
        <f t="shared" ref="P3139:P3202" si="295">IF(L3139&gt;0,E3139/L3139,"")</f>
        <v>50</v>
      </c>
      <c r="Q3139" s="7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6">
        <f t="shared" ref="P3203:P3266" si="301">IF(L3203&gt;0,E3203/L3203,"")</f>
        <v>12.5</v>
      </c>
      <c r="Q3203" s="7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6">
        <f t="shared" ref="P3267:P3330" si="307">IF(L3267&gt;0,E3267/L3267,"")</f>
        <v>70.285714285714292</v>
      </c>
      <c r="Q3267" s="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6">
        <f t="shared" ref="P3331:P3394" si="313">IF(L3331&gt;0,E3331/L3331,"")</f>
        <v>44.92307692307692</v>
      </c>
      <c r="Q3331" s="7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6">
        <f t="shared" ref="P3395:P3458" si="319">IF(L3395&gt;0,E3395/L3395,"")</f>
        <v>36.06818181818182</v>
      </c>
      <c r="Q3395" s="7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6">
        <f t="shared" ref="P3459:P3522" si="325">IF(L3459&gt;0,E3459/L3459,"")</f>
        <v>50.981818181818184</v>
      </c>
      <c r="Q3459" s="7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6">
        <f t="shared" ref="P3523:P3586" si="331">IF(L3523&gt;0,E3523/L3523,"")</f>
        <v>45.615384615384613</v>
      </c>
      <c r="Q3523" s="7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6">
        <f t="shared" ref="P3587:P3650" si="337">IF(L3587&gt;0,E3587/L3587,"")</f>
        <v>176.08695652173913</v>
      </c>
      <c r="Q3587" s="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6">
        <f t="shared" ref="P3651:P3714" si="343">IF(L3651&gt;0,E3651/L3651,"")</f>
        <v>97.5</v>
      </c>
      <c r="Q3651" s="7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6">
        <f t="shared" ref="P3715:P3778" si="349">IF(L3715&gt;0,E3715/L3715,"")</f>
        <v>106.84210526315789</v>
      </c>
      <c r="Q3715" s="7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6">
        <f t="shared" ref="P3779:P3842" si="355">IF(L3779&gt;0,E3779/L3779,"")</f>
        <v>48.542372881355931</v>
      </c>
      <c r="Q3779" s="7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6">
        <f t="shared" ref="P3843:P3906" si="361">IF(L3843&gt;0,E3843/L3843,"")</f>
        <v>25.647058823529413</v>
      </c>
      <c r="Q3843" s="7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6">
        <f t="shared" ref="P3907:P3970" si="367">IF(L3907&gt;0,E3907/L3907,"")</f>
        <v>24.714285714285715</v>
      </c>
      <c r="Q3907" s="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6">
        <f t="shared" ref="P3971:P4034" si="373">IF(L3971&gt;0,E3971/L3971,"")</f>
        <v>35.166666666666664</v>
      </c>
      <c r="Q3971" s="7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6">
        <f t="shared" ref="P4035:P4098" si="379">IF(L4035&gt;0,E4035/L4035,"")</f>
        <v>65.340319148936175</v>
      </c>
      <c r="Q4035" s="7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6" t="str">
        <f t="shared" ref="P4099:P4115" si="385">IF(L4099&gt;0,E4099/L4099,"")</f>
        <v/>
      </c>
      <c r="Q4099" s="7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0B2D0B58-90E1-49A5-8784-11A56CE2D9AA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C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47C56-6AA6-4D16-B581-69E19BEE2A07}">
  <dimension ref="A1:F14"/>
  <sheetViews>
    <sheetView workbookViewId="0">
      <selection activeCell="Q37" sqref="Q3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8321</v>
      </c>
      <c r="B3" s="8" t="s">
        <v>8322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3BA8E-3A32-4504-B7AC-45D4BCA6A1D1}">
  <dimension ref="A1:F47"/>
  <sheetViews>
    <sheetView topLeftCell="A13" workbookViewId="0">
      <selection activeCell="B38" sqref="B3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8321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3AFA2-F675-46D0-8D3C-34E17504988F}">
  <dimension ref="A1:E18"/>
  <sheetViews>
    <sheetView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8379</v>
      </c>
      <c r="B1" t="s">
        <v>8323</v>
      </c>
    </row>
    <row r="2" spans="1:5" x14ac:dyDescent="0.3">
      <c r="A2" s="8" t="s">
        <v>8308</v>
      </c>
      <c r="B2" t="s">
        <v>8323</v>
      </c>
    </row>
    <row r="4" spans="1:5" x14ac:dyDescent="0.3">
      <c r="A4" s="8" t="s">
        <v>8321</v>
      </c>
      <c r="B4" s="8" t="s">
        <v>8322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BB643-F79F-4855-82BC-1A971E151349}">
  <dimension ref="A1:H14"/>
  <sheetViews>
    <sheetView tabSelected="1" topLeftCell="A7" workbookViewId="0">
      <selection activeCell="J22" sqref="J22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18.21875" bestFit="1" customWidth="1"/>
  </cols>
  <sheetData>
    <row r="1" spans="1:8" x14ac:dyDescent="0.3">
      <c r="B1" t="s">
        <v>8219</v>
      </c>
      <c r="C1" t="s">
        <v>8221</v>
      </c>
      <c r="D1" t="s">
        <v>8220</v>
      </c>
    </row>
    <row r="2" spans="1:8" x14ac:dyDescent="0.3">
      <c r="A2" s="13" t="s">
        <v>8380</v>
      </c>
      <c r="B2" s="13" t="s">
        <v>8381</v>
      </c>
      <c r="C2" s="13" t="s">
        <v>8382</v>
      </c>
      <c r="D2" s="13" t="s">
        <v>8383</v>
      </c>
      <c r="E2" s="13" t="s">
        <v>8384</v>
      </c>
      <c r="F2" s="13" t="s">
        <v>8385</v>
      </c>
      <c r="G2" s="13" t="s">
        <v>8386</v>
      </c>
      <c r="H2" s="13" t="s">
        <v>8387</v>
      </c>
    </row>
    <row r="3" spans="1:8" x14ac:dyDescent="0.3">
      <c r="A3" s="13" t="s">
        <v>8388</v>
      </c>
      <c r="B3" s="14">
        <f>COUNTIFS(Starter_Sheet!$D:$D,"&lt;1000",Starter_Sheet!$F:$F,B1)</f>
        <v>322</v>
      </c>
      <c r="C3" s="14">
        <f>COUNTIFS(Starter_Sheet!$D:$D,"&lt;1000",Starter_Sheet!$F:$F,C1)</f>
        <v>113</v>
      </c>
      <c r="D3" s="14">
        <f>COUNTIFS(Starter_Sheet!$D:$D,"&lt;1000",Starter_Sheet!$F:$F,D1)</f>
        <v>18</v>
      </c>
      <c r="E3" s="13">
        <f>SUM(B3:D3)</f>
        <v>453</v>
      </c>
      <c r="F3" s="15">
        <f>B3/E3</f>
        <v>0.71081677704194257</v>
      </c>
      <c r="G3" s="15">
        <f>C3/E3</f>
        <v>0.24944812362030905</v>
      </c>
      <c r="H3" s="15">
        <f>D3/E3</f>
        <v>3.9735099337748346E-2</v>
      </c>
    </row>
    <row r="4" spans="1:8" x14ac:dyDescent="0.3">
      <c r="A4" s="13" t="s">
        <v>8389</v>
      </c>
      <c r="B4" s="14">
        <f>COUNTIFS(Starter_Sheet!$D:$D,"&gt;=1000",Starter_Sheet!$D:$D,"&lt;5000",Starter_Sheet!$F:$F,B1)</f>
        <v>932</v>
      </c>
      <c r="C4" s="14">
        <f>COUNTIFS(Starter_Sheet!$D:$D,"&gt;=1000",Starter_Sheet!$D:$D,"&lt;5000",Starter_Sheet!$F:$F,C1)</f>
        <v>420</v>
      </c>
      <c r="D4" s="14">
        <f>COUNTIFS(Starter_Sheet!$D:$D,"&gt;=1000",Starter_Sheet!$D:$D,"&lt;5000",Starter_Sheet!$F:$F,D1)</f>
        <v>60</v>
      </c>
      <c r="E4" s="13">
        <f t="shared" ref="E4:E14" si="0">SUM(B4:D4)</f>
        <v>1412</v>
      </c>
      <c r="F4" s="15">
        <f t="shared" ref="F4:F14" si="1">B4/E4</f>
        <v>0.66005665722379603</v>
      </c>
      <c r="G4" s="15">
        <f t="shared" ref="G4:G14" si="2">C4/E4</f>
        <v>0.29745042492917845</v>
      </c>
      <c r="H4" s="15">
        <f t="shared" ref="H4:H14" si="3">D4/E4</f>
        <v>4.2492917847025496E-2</v>
      </c>
    </row>
    <row r="5" spans="1:8" x14ac:dyDescent="0.3">
      <c r="A5" s="13" t="s">
        <v>8390</v>
      </c>
      <c r="B5" s="14">
        <f>COUNTIFS(Starter_Sheet!$D:$D,"&gt;=5000",Starter_Sheet!$D:$D,"&lt;10000",Starter_Sheet!$F:$F,B1)</f>
        <v>381</v>
      </c>
      <c r="C5" s="14">
        <f>COUNTIFS(Starter_Sheet!$D:$D,"&gt;=5000",Starter_Sheet!$D:$D,"&lt;10000",Starter_Sheet!$F:$F,C1)</f>
        <v>283</v>
      </c>
      <c r="D5" s="14">
        <f>COUNTIFS(Starter_Sheet!$D:$D,"&gt;=5000",Starter_Sheet!$D:$D,"&lt;10000",Starter_Sheet!$F:$F,D1)</f>
        <v>52</v>
      </c>
      <c r="E5" s="13">
        <f t="shared" si="0"/>
        <v>716</v>
      </c>
      <c r="F5" s="15">
        <f t="shared" si="1"/>
        <v>0.53212290502793291</v>
      </c>
      <c r="G5" s="15">
        <f t="shared" si="2"/>
        <v>0.39525139664804471</v>
      </c>
      <c r="H5" s="15">
        <f t="shared" si="3"/>
        <v>7.2625698324022353E-2</v>
      </c>
    </row>
    <row r="6" spans="1:8" x14ac:dyDescent="0.3">
      <c r="A6" s="13" t="s">
        <v>8391</v>
      </c>
      <c r="B6" s="14">
        <f>COUNTIFS(Starter_Sheet!$D:$D,"&gt;=10000",Starter_Sheet!$D:$D,"&lt;15000",Starter_Sheet!$F:$F,B1)</f>
        <v>168</v>
      </c>
      <c r="C6" s="14">
        <f>COUNTIFS(Starter_Sheet!$D:$D,"&gt;=10000",Starter_Sheet!$D:$D,"&lt;15000",Starter_Sheet!$F:$F,C1)</f>
        <v>144</v>
      </c>
      <c r="D6" s="14">
        <f>COUNTIFS(Starter_Sheet!$D:$D,"&gt;=10000",Starter_Sheet!$D:$D,"&lt;15000",Starter_Sheet!$F:$F,D1)</f>
        <v>40</v>
      </c>
      <c r="E6" s="13">
        <f t="shared" si="0"/>
        <v>352</v>
      </c>
      <c r="F6" s="15">
        <f t="shared" si="1"/>
        <v>0.47727272727272729</v>
      </c>
      <c r="G6" s="15">
        <f t="shared" si="2"/>
        <v>0.40909090909090912</v>
      </c>
      <c r="H6" s="15">
        <f t="shared" si="3"/>
        <v>0.11363636363636363</v>
      </c>
    </row>
    <row r="7" spans="1:8" x14ac:dyDescent="0.3">
      <c r="A7" s="13" t="s">
        <v>8392</v>
      </c>
      <c r="B7" s="14">
        <f>COUNTIFS(Starter_Sheet!$D:$D,"&gt;=15000",Starter_Sheet!$D:$D,"&lt;20000",Starter_Sheet!$F:$F,B1)</f>
        <v>94</v>
      </c>
      <c r="C7" s="14">
        <f>COUNTIFS(Starter_Sheet!$D:$D,"&gt;=15000",Starter_Sheet!$D:$D,"&lt;20000",Starter_Sheet!$F:$F,C1)</f>
        <v>90</v>
      </c>
      <c r="D7" s="14">
        <f>COUNTIFS(Starter_Sheet!$D:$D,"&gt;=15000",Starter_Sheet!$D:$D,"&lt;20000",Starter_Sheet!$F:$F,D1)</f>
        <v>17</v>
      </c>
      <c r="E7" s="13">
        <f t="shared" si="0"/>
        <v>201</v>
      </c>
      <c r="F7" s="15">
        <f t="shared" si="1"/>
        <v>0.46766169154228854</v>
      </c>
      <c r="G7" s="15">
        <f t="shared" si="2"/>
        <v>0.44776119402985076</v>
      </c>
      <c r="H7" s="15">
        <f t="shared" si="3"/>
        <v>8.45771144278607E-2</v>
      </c>
    </row>
    <row r="8" spans="1:8" x14ac:dyDescent="0.3">
      <c r="A8" s="13" t="s">
        <v>8393</v>
      </c>
      <c r="B8" s="14">
        <f>COUNTIFS(Starter_Sheet!$D:$D,"&gt;=20000",Starter_Sheet!$D:$D,"&lt;25000",Starter_Sheet!$F:$F,B1)</f>
        <v>62</v>
      </c>
      <c r="C8" s="14">
        <f>COUNTIFS(Starter_Sheet!$D:$D,"&gt;=20000",Starter_Sheet!$D:$D,"&lt;25000",Starter_Sheet!$F:$F,C1)</f>
        <v>72</v>
      </c>
      <c r="D8" s="14">
        <f>COUNTIFS(Starter_Sheet!$D:$D,"&gt;=20000",Starter_Sheet!$D:$D,"&lt;25000",Starter_Sheet!$F:$F,D1)</f>
        <v>14</v>
      </c>
      <c r="E8" s="13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x14ac:dyDescent="0.3">
      <c r="A9" s="13" t="s">
        <v>8394</v>
      </c>
      <c r="B9" s="14">
        <f>COUNTIFS(Starter_Sheet!$D:$D,"&gt;=25000",Starter_Sheet!$D:$D,"&lt;30000",Starter_Sheet!$F:$F,B1)</f>
        <v>55</v>
      </c>
      <c r="C9" s="14">
        <f>COUNTIFS(Starter_Sheet!$D:$D,"&gt;=25000",Starter_Sheet!$D:$D,"&lt;30000",Starter_Sheet!$F:$F,C1)</f>
        <v>64</v>
      </c>
      <c r="D9" s="14">
        <f>COUNTIFS(Starter_Sheet!$D:$D,"&gt;=25000",Starter_Sheet!$D:$D,"&lt;30000",Starter_Sheet!$F:$F,D1)</f>
        <v>18</v>
      </c>
      <c r="E9" s="13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x14ac:dyDescent="0.3">
      <c r="A10" s="13" t="s">
        <v>8395</v>
      </c>
      <c r="B10" s="14">
        <f>COUNTIFS(Starter_Sheet!$D:$D,"&gt;=30000",Starter_Sheet!$D:$D,"&lt;35000",Starter_Sheet!$F:$F,B1)</f>
        <v>32</v>
      </c>
      <c r="C10" s="14">
        <f>COUNTIFS(Starter_Sheet!$D:$D,"&gt;=30000",Starter_Sheet!$D:$D,"&lt;35000",Starter_Sheet!$F:$F,C1)</f>
        <v>37</v>
      </c>
      <c r="D10" s="14">
        <f>COUNTIFS(Starter_Sheet!$D:$D,"&gt;=30000",Starter_Sheet!$D:$D,"&lt;35000",Starter_Sheet!$F:$F,D1)</f>
        <v>13</v>
      </c>
      <c r="E10" s="13">
        <f t="shared" si="0"/>
        <v>82</v>
      </c>
      <c r="F10" s="15">
        <f t="shared" si="1"/>
        <v>0.3902439024390244</v>
      </c>
      <c r="G10" s="15">
        <f t="shared" si="2"/>
        <v>0.45121951219512196</v>
      </c>
      <c r="H10" s="15">
        <f t="shared" si="3"/>
        <v>0.15853658536585366</v>
      </c>
    </row>
    <row r="11" spans="1:8" x14ac:dyDescent="0.3">
      <c r="A11" s="13" t="s">
        <v>8396</v>
      </c>
      <c r="B11" s="14">
        <f>COUNTIFS(Starter_Sheet!$D:$D,"&gt;=35000",Starter_Sheet!$D:$D,"&lt;40000",Starter_Sheet!$F:$F,B1)</f>
        <v>26</v>
      </c>
      <c r="C11" s="14">
        <f>COUNTIFS(Starter_Sheet!$D:$D,"&gt;=35000",Starter_Sheet!$D:$D,"&lt;40000",Starter_Sheet!$F:$F,C1)</f>
        <v>22</v>
      </c>
      <c r="D11" s="14">
        <f>COUNTIFS(Starter_Sheet!$D:$D,"&gt;=35000",Starter_Sheet!$D:$D,"&lt;40000",Starter_Sheet!$F:$F,D1)</f>
        <v>7</v>
      </c>
      <c r="E11" s="13">
        <f t="shared" si="0"/>
        <v>55</v>
      </c>
      <c r="F11" s="15">
        <f t="shared" si="1"/>
        <v>0.47272727272727272</v>
      </c>
      <c r="G11" s="15">
        <f t="shared" si="2"/>
        <v>0.4</v>
      </c>
      <c r="H11" s="15">
        <f t="shared" si="3"/>
        <v>0.12727272727272726</v>
      </c>
    </row>
    <row r="12" spans="1:8" x14ac:dyDescent="0.3">
      <c r="A12" s="13" t="s">
        <v>8397</v>
      </c>
      <c r="B12" s="14">
        <f>COUNTIFS(Starter_Sheet!$D:$D,"&gt;=40000",Starter_Sheet!$D:$D,"&lt;45000",Starter_Sheet!$F:$F,B1)</f>
        <v>21</v>
      </c>
      <c r="C12" s="14">
        <f>COUNTIFS(Starter_Sheet!$D:$D,"&gt;=40000",Starter_Sheet!$D:$D,"&lt;45000",Starter_Sheet!$F:$F,C1)</f>
        <v>16</v>
      </c>
      <c r="D12" s="14">
        <f>COUNTIFS(Starter_Sheet!$D:$D,"&gt;=40000",Starter_Sheet!$D:$D,"&lt;45000",Starter_Sheet!$F:$F,D1)</f>
        <v>6</v>
      </c>
      <c r="E12" s="13">
        <f t="shared" si="0"/>
        <v>43</v>
      </c>
      <c r="F12" s="15">
        <f t="shared" si="1"/>
        <v>0.48837209302325579</v>
      </c>
      <c r="G12" s="15">
        <f t="shared" si="2"/>
        <v>0.37209302325581395</v>
      </c>
      <c r="H12" s="15">
        <f t="shared" si="3"/>
        <v>0.13953488372093023</v>
      </c>
    </row>
    <row r="13" spans="1:8" x14ac:dyDescent="0.3">
      <c r="A13" s="13" t="s">
        <v>8398</v>
      </c>
      <c r="B13" s="14">
        <f>COUNTIFS(Starter_Sheet!$D:$D,"&gt;=45000",Starter_Sheet!$D:$D,"&lt;50000",Starter_Sheet!$F:$F,B1)</f>
        <v>6</v>
      </c>
      <c r="C13" s="14">
        <f>COUNTIFS(Starter_Sheet!$D:$D,"&gt;=45000",Starter_Sheet!$D:$D,"&lt;50000",Starter_Sheet!$F:$F,C1)</f>
        <v>11</v>
      </c>
      <c r="D13" s="14">
        <f>COUNTIFS(Starter_Sheet!$D:$D,"&gt;=45000",Starter_Sheet!$D:$D,"&lt;50000",Starter_Sheet!$F:$F,D1)</f>
        <v>4</v>
      </c>
      <c r="E13" s="13">
        <f t="shared" si="0"/>
        <v>21</v>
      </c>
      <c r="F13" s="15">
        <f t="shared" si="1"/>
        <v>0.2857142857142857</v>
      </c>
      <c r="G13" s="15">
        <f t="shared" si="2"/>
        <v>0.52380952380952384</v>
      </c>
      <c r="H13" s="15">
        <f t="shared" si="3"/>
        <v>0.19047619047619047</v>
      </c>
    </row>
    <row r="14" spans="1:8" x14ac:dyDescent="0.3">
      <c r="A14" s="13" t="s">
        <v>8399</v>
      </c>
      <c r="B14" s="14">
        <f>COUNTIFS(Starter_Sheet!$D:$D,"&gt;=50000",Starter_Sheet!$F:$F,B1)</f>
        <v>86</v>
      </c>
      <c r="C14" s="14">
        <f>COUNTIFS(Starter_Sheet!$D:$D,"&gt;=50000",Starter_Sheet!$F:$F,C1)</f>
        <v>258</v>
      </c>
      <c r="D14" s="14">
        <f>COUNTIFS(Starter_Sheet!$D:$D,"&gt;=50000",Starter_Sheet!$F:$F,D1)</f>
        <v>100</v>
      </c>
      <c r="E14" s="13">
        <f t="shared" si="0"/>
        <v>444</v>
      </c>
      <c r="F14" s="15">
        <f t="shared" si="1"/>
        <v>0.19369369369369369</v>
      </c>
      <c r="G14" s="15">
        <f t="shared" si="2"/>
        <v>0.58108108108108103</v>
      </c>
      <c r="H14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Starter_Sheet</vt:lpstr>
      <vt:lpstr>State_bycategory</vt:lpstr>
      <vt:lpstr>State_bysubcategory</vt:lpstr>
      <vt:lpstr>State_bylaunchdate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farai</cp:lastModifiedBy>
  <dcterms:created xsi:type="dcterms:W3CDTF">2017-04-20T15:17:24Z</dcterms:created>
  <dcterms:modified xsi:type="dcterms:W3CDTF">2019-03-02T05:39:58Z</dcterms:modified>
</cp:coreProperties>
</file>