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Maab\Desktop\Class 10\"/>
    </mc:Choice>
  </mc:AlternateContent>
  <xr:revisionPtr revIDLastSave="0" documentId="8_{796AEF21-3A5B-42FA-B3B1-2204021F8698}" xr6:coauthVersionLast="47" xr6:coauthVersionMax="47" xr10:uidLastSave="{00000000-0000-0000-0000-000000000000}"/>
  <bookViews>
    <workbookView xWindow="-108" yWindow="-108" windowWidth="23256" windowHeight="12456" activeTab="1" xr2:uid="{7D895CE6-B8C4-41A4-B7B3-F316EA98A7C0}"/>
  </bookViews>
  <sheets>
    <sheet name="Q2" sheetId="3" r:id="rId1"/>
    <sheet name="Q3" sheetId="4" r:id="rId2"/>
    <sheet name="Q4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7" i="5" l="1"/>
  <c r="K9" i="5" a="1"/>
  <c r="K9" i="5" s="1"/>
  <c r="K8" i="5"/>
  <c r="K6" i="5"/>
  <c r="K3" i="5"/>
  <c r="K5" i="5"/>
  <c r="K4" i="5"/>
  <c r="F3" i="4"/>
  <c r="F4" i="4"/>
  <c r="F5" i="4"/>
  <c r="F6" i="4"/>
  <c r="F7" i="4"/>
  <c r="F8" i="4"/>
  <c r="F2" i="4"/>
  <c r="E3" i="4"/>
  <c r="E4" i="4"/>
  <c r="E5" i="4"/>
  <c r="E6" i="4"/>
  <c r="E7" i="4"/>
  <c r="E8" i="4"/>
  <c r="E2" i="4"/>
  <c r="D3" i="4"/>
  <c r="D4" i="4"/>
  <c r="D5" i="4"/>
  <c r="D6" i="4"/>
  <c r="D7" i="4"/>
  <c r="D8" i="4"/>
  <c r="D2" i="4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" i="3"/>
  <c r="F6" i="3"/>
  <c r="F3" i="3"/>
  <c r="H7" i="3"/>
  <c r="H8" i="3"/>
  <c r="H9" i="3"/>
  <c r="F11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<sst xmlns="http://schemas.openxmlformats.org/spreadsheetml/2006/main" count="148" uniqueCount="71">
  <si>
    <t>Name</t>
  </si>
  <si>
    <t>Salary</t>
  </si>
  <si>
    <t>Value</t>
  </si>
  <si>
    <t>Comment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</si>
  <si>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</si>
  <si>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</si>
  <si>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</si>
  <si>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</si>
  <si>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</si>
  <si>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</si>
  <si>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</si>
  <si>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</si>
  <si>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</si>
  <si>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</si>
  <si>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</si>
  <si>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</si>
  <si>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</si>
  <si>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</si>
  <si>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</si>
  <si>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</si>
  <si>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</si>
  <si>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</si>
  <si>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1. Find the average salary</t>
  </si>
  <si>
    <t>2. For the value column return the "High" or "Low" based on the comparison of the salary and average</t>
  </si>
  <si>
    <t>3. For the Comment column return the result is higher than average and nothing if less</t>
  </si>
  <si>
    <t>ID</t>
  </si>
  <si>
    <t>RequestedDate</t>
  </si>
  <si>
    <t>Metadata</t>
  </si>
  <si>
    <t>FirstName</t>
  </si>
  <si>
    <t>LastName</t>
  </si>
  <si>
    <t>FullName</t>
  </si>
  <si>
    <t>IP-192.111.0.4-/IP,LastName-Johnson-/LastName,FirstName-Dwayne-/FirstName,Gender-M-/Gender,SearchPattern-Hello World</t>
  </si>
  <si>
    <t>IP-192.21.00.77-/IP,LastName-Falonchiev-/LastName,FirstName-Fistonchi-/FirstName,Gender-M-/Gender,SearchPattern-Tinchlikmi?</t>
  </si>
  <si>
    <t>IP-165.000.01.25-/IP,LastName-Kim-/LastName,FirstName-Park-/FirstName,Gender-M-/Gender,SearchPattern-오늘의 교훈</t>
  </si>
  <si>
    <t>IP-192.202.11.00-/IP,LastName-Morgan-/LastName,FirstName-Collin-/FirstName,Gender-M-/Gender,SearchPattern-Merlin</t>
  </si>
  <si>
    <t>IP-192.111.0.4-/IP,LastName-Johnson-/LastName,FirstName-Dwayne-/FirstName,Gender-M-/Gender,SearchPattern-One two three</t>
  </si>
  <si>
    <t>IP-192.111.0.7-/IP,LastName-Jackson-/LastName,FirstName-Nicolas-/FirstName,Gender-M-/Gender,SearchPattern-MOTM</t>
  </si>
  <si>
    <t>IP-192.111.5.55-/IP,LastName-Westwood-/LastName,FirstName-Anne-/FirstName,Gender-F-/Gender,SearchPattern-What a wonderful world</t>
  </si>
  <si>
    <t>Sum of washing machine items:</t>
  </si>
  <si>
    <t>Sum of items transported by trucks:</t>
  </si>
  <si>
    <t>Number of microwave orders in Boston:</t>
  </si>
  <si>
    <t>Number of orders between 2/3/2013 and 2/6/2013:</t>
  </si>
  <si>
    <t>Sum of items transported to Pittsburgh by truck 1:</t>
  </si>
  <si>
    <t>Sum of items transported to NY, Baltimore, and Philadelphia:</t>
  </si>
  <si>
    <t>Number of Peter White Journeys</t>
  </si>
  <si>
    <t>Order no.</t>
  </si>
  <si>
    <t>Date</t>
  </si>
  <si>
    <t>Driver's name</t>
  </si>
  <si>
    <t>Item</t>
  </si>
  <si>
    <t>Number of items</t>
  </si>
  <si>
    <t>Transport</t>
  </si>
  <si>
    <t>Destination</t>
  </si>
  <si>
    <t>John May</t>
  </si>
  <si>
    <t>TV</t>
  </si>
  <si>
    <t>truck 4</t>
  </si>
  <si>
    <t>Boston</t>
  </si>
  <si>
    <t>Peter White</t>
  </si>
  <si>
    <t>washing machine</t>
  </si>
  <si>
    <t>truck 3</t>
  </si>
  <si>
    <t>NY</t>
  </si>
  <si>
    <t>Carl Nowak</t>
  </si>
  <si>
    <t>Philadelphia</t>
  </si>
  <si>
    <t>George Ramsay</t>
  </si>
  <si>
    <t>refrigerator</t>
  </si>
  <si>
    <t>truck 1</t>
  </si>
  <si>
    <t>Baltimore</t>
  </si>
  <si>
    <t>truck 2</t>
  </si>
  <si>
    <t>Pittsburgh</t>
  </si>
  <si>
    <t>Mertl Pavel</t>
  </si>
  <si>
    <t>microwave</t>
  </si>
  <si>
    <t>airplane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</si>
</sst>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8" fontId="0" fillId="0" borderId="0" xfId="0" applyNumberFormat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8" fontId="0" fillId="0" borderId="1" xfId="0" applyNumberFormat="1" applyBorder="1" applyAlignment="1">
      <alignment vertical="center" wrapText="1"/>
    </xf>
    <xf numFmtId="14" fontId="0" fillId="0" borderId="0" xfId="0" applyNumberFormat="1" applyAlignment="1">
      <alignment vertical="center"/>
    </xf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D7302-B25A-49B6-8C30-3777AB59A066}">
  <dimension ref="A1:J19"/>
  <sheetViews>
    <sheetView zoomScale="194" workbookViewId="0">
      <selection activeCell="D11" sqref="D11"/>
    </sheetView>
  </sheetViews>
  <sheetFormatPr defaultColWidth="9.33203125" defaultRowHeight="14.4" x14ac:dyDescent="0.3"/>
  <cols>
    <col min="1" max="1" width="6" bestFit="1" customWidth="1"/>
    <col min="2" max="2" width="9.44140625" bestFit="1" customWidth="1"/>
    <col min="3" max="3" width="5.6640625" bestFit="1" customWidth="1"/>
    <col min="4" max="4" width="30.109375" bestFit="1" customWidth="1"/>
    <col min="6" max="6" width="9.6640625" bestFit="1" customWidth="1"/>
    <col min="9" max="9" width="9.6640625" bestFit="1" customWidth="1"/>
    <col min="10" max="10" width="81.77734375" bestFit="1" customWidth="1"/>
  </cols>
  <sheetData>
    <row r="1" spans="1:10" x14ac:dyDescent="0.3">
      <c r="A1" s="5" t="s">
        <v>0</v>
      </c>
      <c r="B1" s="5" t="s">
        <v>1</v>
      </c>
      <c r="C1" s="5" t="s">
        <v>2</v>
      </c>
      <c r="D1" s="5" t="s">
        <v>3</v>
      </c>
      <c r="J1" t="s">
        <v>22</v>
      </c>
    </row>
    <row r="2" spans="1:10" ht="28.8" x14ac:dyDescent="0.3">
      <c r="A2" s="6" t="s">
        <v>4</v>
      </c>
      <c r="B2" s="7">
        <v>6000</v>
      </c>
      <c r="C2" s="6" t="str">
        <f>IF(B2&gt;F$3, "high", "low")</f>
        <v>high</v>
      </c>
      <c r="D2" s="6" t="str">
        <f>A2&amp;" 's salary is "&amp;ABS(ROUND(B2-F$3, 0))&amp;" "&amp;C2&amp;"er than avverage"</f>
        <v>A1 's salary is 4458 higher than avverage</v>
      </c>
      <c r="J2" t="s">
        <v>23</v>
      </c>
    </row>
    <row r="3" spans="1:10" ht="28.8" x14ac:dyDescent="0.3">
      <c r="A3" s="6" t="s">
        <v>5</v>
      </c>
      <c r="B3" s="7">
        <v>500</v>
      </c>
      <c r="C3" s="6" t="str">
        <f t="shared" ref="C3:C19" si="0">IF(B3&gt;F$3, "high", "low")</f>
        <v>low</v>
      </c>
      <c r="D3" s="6" t="str">
        <f t="shared" ref="D3:D19" si="1">A3&amp;" 's salary is "&amp;ABS(ROUND(B3-F$3, 0))&amp;" "&amp;C3&amp;"er than avverage"</f>
        <v>A2 's salary is 1042 lower than avverage</v>
      </c>
      <c r="F3" s="4">
        <f>AVERAGE(B2:B19)</f>
        <v>1541.6666666666667</v>
      </c>
      <c r="J3" t="s">
        <v>24</v>
      </c>
    </row>
    <row r="4" spans="1:10" ht="28.8" x14ac:dyDescent="0.3">
      <c r="A4" s="6" t="s">
        <v>6</v>
      </c>
      <c r="B4" s="7">
        <v>800</v>
      </c>
      <c r="C4" s="6" t="str">
        <f t="shared" si="0"/>
        <v>low</v>
      </c>
      <c r="D4" s="6" t="str">
        <f t="shared" si="1"/>
        <v>A3 's salary is 742 lower than avverage</v>
      </c>
    </row>
    <row r="5" spans="1:10" ht="28.8" x14ac:dyDescent="0.3">
      <c r="A5" s="6" t="s">
        <v>7</v>
      </c>
      <c r="B5" s="7">
        <v>1600</v>
      </c>
      <c r="C5" s="6" t="str">
        <f t="shared" si="0"/>
        <v>high</v>
      </c>
      <c r="D5" s="6" t="str">
        <f t="shared" si="1"/>
        <v>A4 's salary is 58 higher than avverage</v>
      </c>
    </row>
    <row r="6" spans="1:10" ht="28.8" x14ac:dyDescent="0.3">
      <c r="A6" s="6" t="s">
        <v>8</v>
      </c>
      <c r="B6" s="7">
        <v>2300</v>
      </c>
      <c r="C6" s="6" t="str">
        <f t="shared" si="0"/>
        <v>high</v>
      </c>
      <c r="D6" s="6" t="str">
        <f t="shared" si="1"/>
        <v>A5 's salary is 758 higher than avverage</v>
      </c>
      <c r="F6">
        <f>AVERAGE(B:B)</f>
        <v>1541.6666666666667</v>
      </c>
      <c r="I6" s="4"/>
    </row>
    <row r="7" spans="1:10" ht="28.8" x14ac:dyDescent="0.3">
      <c r="A7" s="6" t="s">
        <v>9</v>
      </c>
      <c r="B7" s="7">
        <v>400</v>
      </c>
      <c r="C7" s="6" t="str">
        <f t="shared" si="0"/>
        <v>low</v>
      </c>
      <c r="D7" s="6" t="str">
        <f t="shared" si="1"/>
        <v>A6 's salary is 1142 lower than avverage</v>
      </c>
      <c r="H7" t="str">
        <f t="shared" ref="H7:H9" si="2">IF(B3&gt;AVERAGE(B3:B20), "high", "low")</f>
        <v>low</v>
      </c>
    </row>
    <row r="8" spans="1:10" ht="28.8" x14ac:dyDescent="0.3">
      <c r="A8" s="6" t="s">
        <v>10</v>
      </c>
      <c r="B8" s="7">
        <v>3500</v>
      </c>
      <c r="C8" s="6" t="str">
        <f t="shared" si="0"/>
        <v>high</v>
      </c>
      <c r="D8" s="6" t="str">
        <f t="shared" si="1"/>
        <v>A7 's salary is 1958 higher than avverage</v>
      </c>
      <c r="H8" t="str">
        <f t="shared" si="2"/>
        <v>low</v>
      </c>
    </row>
    <row r="9" spans="1:10" ht="28.8" x14ac:dyDescent="0.3">
      <c r="A9" s="6" t="s">
        <v>11</v>
      </c>
      <c r="B9" s="7">
        <v>1100</v>
      </c>
      <c r="C9" s="6" t="str">
        <f t="shared" si="0"/>
        <v>low</v>
      </c>
      <c r="D9" s="6" t="str">
        <f t="shared" si="1"/>
        <v>A8 's salary is 442 lower than avverage</v>
      </c>
      <c r="H9" t="str">
        <f t="shared" si="2"/>
        <v>high</v>
      </c>
    </row>
    <row r="10" spans="1:10" ht="28.8" x14ac:dyDescent="0.3">
      <c r="A10" s="6" t="s">
        <v>12</v>
      </c>
      <c r="B10" s="7">
        <v>900</v>
      </c>
      <c r="C10" s="6" t="str">
        <f t="shared" si="0"/>
        <v>low</v>
      </c>
      <c r="D10" s="6" t="str">
        <f t="shared" si="1"/>
        <v>A9 's salary is 642 lower than avverage</v>
      </c>
    </row>
    <row r="11" spans="1:10" ht="28.8" x14ac:dyDescent="0.3">
      <c r="A11" s="6" t="s">
        <v>13</v>
      </c>
      <c r="B11" s="7">
        <v>800</v>
      </c>
      <c r="C11" s="6" t="str">
        <f t="shared" si="0"/>
        <v>low</v>
      </c>
      <c r="D11" s="6" t="str">
        <f t="shared" si="1"/>
        <v>A10 's salary is 742 lower than avverage</v>
      </c>
      <c r="F11" s="4">
        <f>AVERAGE(B2:B19)</f>
        <v>1541.6666666666667</v>
      </c>
    </row>
    <row r="12" spans="1:10" ht="28.8" x14ac:dyDescent="0.3">
      <c r="A12" s="6" t="s">
        <v>14</v>
      </c>
      <c r="B12" s="7">
        <v>3000</v>
      </c>
      <c r="C12" s="6" t="str">
        <f t="shared" si="0"/>
        <v>high</v>
      </c>
      <c r="D12" s="6" t="str">
        <f t="shared" si="1"/>
        <v>A11 's salary is 1458 higher than avverage</v>
      </c>
    </row>
    <row r="13" spans="1:10" ht="28.8" x14ac:dyDescent="0.3">
      <c r="A13" s="6" t="s">
        <v>15</v>
      </c>
      <c r="B13" s="7">
        <v>2100</v>
      </c>
      <c r="C13" s="6" t="str">
        <f t="shared" si="0"/>
        <v>high</v>
      </c>
      <c r="D13" s="6" t="str">
        <f t="shared" si="1"/>
        <v>A12 's salary is 558 higher than avverage</v>
      </c>
    </row>
    <row r="14" spans="1:10" ht="28.8" x14ac:dyDescent="0.3">
      <c r="A14" s="6" t="s">
        <v>16</v>
      </c>
      <c r="B14" s="7">
        <v>300</v>
      </c>
      <c r="C14" s="6" t="str">
        <f t="shared" si="0"/>
        <v>low</v>
      </c>
      <c r="D14" s="6" t="str">
        <f t="shared" si="1"/>
        <v>A13 's salary is 1242 lower than avverage</v>
      </c>
    </row>
    <row r="15" spans="1:10" ht="28.8" x14ac:dyDescent="0.3">
      <c r="A15" s="6" t="s">
        <v>17</v>
      </c>
      <c r="B15" s="7">
        <v>500</v>
      </c>
      <c r="C15" s="6" t="str">
        <f t="shared" si="0"/>
        <v>low</v>
      </c>
      <c r="D15" s="6" t="str">
        <f t="shared" si="1"/>
        <v>A14 's salary is 1042 lower than avverage</v>
      </c>
    </row>
    <row r="16" spans="1:10" ht="28.8" x14ac:dyDescent="0.3">
      <c r="A16" s="6" t="s">
        <v>18</v>
      </c>
      <c r="B16" s="7">
        <v>450</v>
      </c>
      <c r="C16" s="6" t="str">
        <f t="shared" si="0"/>
        <v>low</v>
      </c>
      <c r="D16" s="6" t="str">
        <f t="shared" si="1"/>
        <v>A15 's salary is 1092 lower than avverage</v>
      </c>
    </row>
    <row r="17" spans="1:4" ht="28.8" x14ac:dyDescent="0.3">
      <c r="A17" s="6" t="s">
        <v>19</v>
      </c>
      <c r="B17" s="7">
        <v>1200</v>
      </c>
      <c r="C17" s="6" t="str">
        <f t="shared" si="0"/>
        <v>low</v>
      </c>
      <c r="D17" s="6" t="str">
        <f t="shared" si="1"/>
        <v>A16 's salary is 342 lower than avverage</v>
      </c>
    </row>
    <row r="18" spans="1:4" ht="28.8" x14ac:dyDescent="0.3">
      <c r="A18" s="6" t="s">
        <v>20</v>
      </c>
      <c r="B18" s="7">
        <v>1700</v>
      </c>
      <c r="C18" s="6" t="str">
        <f t="shared" si="0"/>
        <v>high</v>
      </c>
      <c r="D18" s="6" t="str">
        <f t="shared" si="1"/>
        <v>A17 's salary is 158 higher than avverage</v>
      </c>
    </row>
    <row r="19" spans="1:4" ht="28.8" x14ac:dyDescent="0.3">
      <c r="A19" s="6" t="s">
        <v>21</v>
      </c>
      <c r="B19" s="7">
        <v>600</v>
      </c>
      <c r="C19" s="6" t="str">
        <f t="shared" si="0"/>
        <v>low</v>
      </c>
      <c r="D19" s="6" t="str">
        <f t="shared" si="1"/>
        <v>A18 's salary is 942 lower than avverage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0DBD8-7F3C-45BF-A8F6-C187C91D5EC9}">
  <dimension ref="A1:F8"/>
  <sheetViews>
    <sheetView tabSelected="1" zoomScale="180" workbookViewId="0">
      <selection activeCell="F2" sqref="F2:F8"/>
    </sheetView>
  </sheetViews>
  <sheetFormatPr defaultColWidth="8.77734375" defaultRowHeight="14.4" x14ac:dyDescent="0.3"/>
  <cols>
    <col min="1" max="1" width="2.77734375" bestFit="1" customWidth="1"/>
    <col min="2" max="2" width="13.77734375" bestFit="1" customWidth="1"/>
    <col min="3" max="3" width="117.6640625" bestFit="1" customWidth="1"/>
    <col min="4" max="4" width="9.77734375" bestFit="1" customWidth="1"/>
    <col min="5" max="5" width="9.44140625" bestFit="1" customWidth="1"/>
    <col min="6" max="6" width="9.109375" bestFit="1" customWidth="1"/>
  </cols>
  <sheetData>
    <row r="1" spans="1:6" x14ac:dyDescent="0.3">
      <c r="A1" s="2" t="s">
        <v>25</v>
      </c>
      <c r="B1" s="2" t="s">
        <v>26</v>
      </c>
      <c r="C1" s="2" t="s">
        <v>27</v>
      </c>
      <c r="D1" s="2" t="s">
        <v>28</v>
      </c>
      <c r="E1" s="2" t="s">
        <v>29</v>
      </c>
      <c r="F1" s="2" t="s">
        <v>30</v>
      </c>
    </row>
    <row r="2" spans="1:6" x14ac:dyDescent="0.3">
      <c r="A2" s="3">
        <v>1</v>
      </c>
      <c r="B2" s="8">
        <v>45576</v>
      </c>
      <c r="C2" s="3" t="s">
        <v>31</v>
      </c>
      <c r="D2" s="3" t="str">
        <f>MID(C2, SEARCH("FirstName-", C2)+LEN("FirstName-"), SEARCH("-/FirstName", C2)-SEARCH("FirstName-", C2)-LEN("-/FirstName"))</f>
        <v>Dwayn</v>
      </c>
      <c r="E2" t="str">
        <f>MID(C2,SEARCH("lastname-",C2)+LEN("LastName-"),SEARCH("-/lastname",C2)-SEARCH("lastname-",C2)-LEN("-/lastname"))</f>
        <v>Johnso</v>
      </c>
      <c r="F2" s="3" t="str">
        <f>D2&amp;" "&amp;E2</f>
        <v>Dwayn Johnso</v>
      </c>
    </row>
    <row r="3" spans="1:6" x14ac:dyDescent="0.3">
      <c r="A3" s="3">
        <v>2</v>
      </c>
      <c r="B3" s="8">
        <v>45576</v>
      </c>
      <c r="C3" s="3" t="s">
        <v>32</v>
      </c>
      <c r="D3" s="3" t="str">
        <f t="shared" ref="D3:D8" si="0">MID(C3, SEARCH("FirstName-", C3)+LEN("FirstName-"), SEARCH("-/FirstName", C3)-SEARCH("FirstName-", C3)-LEN("-/FirstName"))</f>
        <v>Fistonch</v>
      </c>
      <c r="E3" t="str">
        <f t="shared" ref="E3:E8" si="1">MID(C3,SEARCH("lastname-",C3)+LEN("LastName-"),SEARCH("-/lastname",C3)-SEARCH("lastname-",C3)-LEN("-/lastname"))</f>
        <v>Falonchie</v>
      </c>
      <c r="F3" s="3" t="str">
        <f t="shared" ref="F3:F8" si="2">D3&amp;" "&amp;E3</f>
        <v>Fistonch Falonchie</v>
      </c>
    </row>
    <row r="4" spans="1:6" x14ac:dyDescent="0.3">
      <c r="A4" s="3">
        <v>3</v>
      </c>
      <c r="B4" s="8">
        <v>45575</v>
      </c>
      <c r="C4" s="3" t="s">
        <v>33</v>
      </c>
      <c r="D4" s="3" t="str">
        <f t="shared" si="0"/>
        <v>Par</v>
      </c>
      <c r="E4" t="str">
        <f t="shared" si="1"/>
        <v>Ki</v>
      </c>
      <c r="F4" s="3" t="str">
        <f t="shared" si="2"/>
        <v>Par Ki</v>
      </c>
    </row>
    <row r="5" spans="1:6" x14ac:dyDescent="0.3">
      <c r="A5" s="3">
        <v>4</v>
      </c>
      <c r="B5" s="8">
        <v>45575</v>
      </c>
      <c r="C5" s="3" t="s">
        <v>34</v>
      </c>
      <c r="D5" s="3" t="str">
        <f t="shared" si="0"/>
        <v>Colli</v>
      </c>
      <c r="E5" t="str">
        <f t="shared" si="1"/>
        <v>Morga</v>
      </c>
      <c r="F5" s="3" t="str">
        <f t="shared" si="2"/>
        <v>Colli Morga</v>
      </c>
    </row>
    <row r="6" spans="1:6" x14ac:dyDescent="0.3">
      <c r="A6" s="3">
        <v>5</v>
      </c>
      <c r="B6" s="8">
        <v>45575</v>
      </c>
      <c r="C6" s="3" t="s">
        <v>35</v>
      </c>
      <c r="D6" s="3" t="str">
        <f t="shared" si="0"/>
        <v>Dwayn</v>
      </c>
      <c r="E6" t="str">
        <f t="shared" si="1"/>
        <v>Johnso</v>
      </c>
      <c r="F6" s="3" t="str">
        <f t="shared" si="2"/>
        <v>Dwayn Johnso</v>
      </c>
    </row>
    <row r="7" spans="1:6" x14ac:dyDescent="0.3">
      <c r="A7" s="3">
        <v>6</v>
      </c>
      <c r="B7" s="8">
        <v>45575</v>
      </c>
      <c r="C7" s="3" t="s">
        <v>36</v>
      </c>
      <c r="D7" s="3" t="str">
        <f t="shared" si="0"/>
        <v>Nicola</v>
      </c>
      <c r="E7" t="str">
        <f t="shared" si="1"/>
        <v>Jackso</v>
      </c>
      <c r="F7" s="3" t="str">
        <f t="shared" si="2"/>
        <v>Nicola Jackso</v>
      </c>
    </row>
    <row r="8" spans="1:6" x14ac:dyDescent="0.3">
      <c r="A8" s="3">
        <v>7</v>
      </c>
      <c r="B8" s="8">
        <v>45572</v>
      </c>
      <c r="C8" s="3" t="s">
        <v>37</v>
      </c>
      <c r="D8" s="3" t="str">
        <f t="shared" si="0"/>
        <v>Ann</v>
      </c>
      <c r="E8" t="str">
        <f t="shared" si="1"/>
        <v>Westwoo</v>
      </c>
      <c r="F8" s="3" t="str">
        <f t="shared" si="2"/>
        <v>Ann Westwoo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4D008-0CDB-4D7B-BCE9-2D51832E97F3}">
  <dimension ref="A1:K25"/>
  <sheetViews>
    <sheetView topLeftCell="C1" zoomScale="167" workbookViewId="0">
      <selection activeCell="K8" sqref="K8"/>
    </sheetView>
  </sheetViews>
  <sheetFormatPr defaultColWidth="8.77734375" defaultRowHeight="14.4" x14ac:dyDescent="0.3"/>
  <cols>
    <col min="1" max="1" width="8.44140625" bestFit="1" customWidth="1"/>
    <col min="2" max="2" width="8.33203125" bestFit="1" customWidth="1"/>
    <col min="3" max="3" width="13.6640625" bestFit="1" customWidth="1"/>
    <col min="4" max="4" width="15" bestFit="1" customWidth="1"/>
    <col min="5" max="5" width="14.33203125" bestFit="1" customWidth="1"/>
    <col min="6" max="6" width="8.6640625" bestFit="1" customWidth="1"/>
    <col min="7" max="7" width="10.77734375" bestFit="1" customWidth="1"/>
    <col min="10" max="10" width="52.109375" bestFit="1" customWidth="1"/>
  </cols>
  <sheetData>
    <row r="1" spans="1:11" x14ac:dyDescent="0.3">
      <c r="A1" s="9" t="s">
        <v>45</v>
      </c>
      <c r="B1" s="9" t="s">
        <v>46</v>
      </c>
      <c r="C1" s="9" t="s">
        <v>47</v>
      </c>
      <c r="D1" s="9" t="s">
        <v>48</v>
      </c>
      <c r="E1" s="9" t="s">
        <v>49</v>
      </c>
      <c r="F1" s="9" t="s">
        <v>50</v>
      </c>
      <c r="G1" s="9" t="s">
        <v>51</v>
      </c>
    </row>
    <row r="2" spans="1:11" x14ac:dyDescent="0.3">
      <c r="A2" s="9">
        <v>100001</v>
      </c>
      <c r="B2" s="10">
        <v>41306</v>
      </c>
      <c r="C2" s="9" t="s">
        <v>52</v>
      </c>
      <c r="D2" s="9" t="s">
        <v>53</v>
      </c>
      <c r="E2" s="9">
        <v>25</v>
      </c>
      <c r="F2" s="9" t="s">
        <v>54</v>
      </c>
      <c r="G2" s="9" t="s">
        <v>55</v>
      </c>
    </row>
    <row r="3" spans="1:11" x14ac:dyDescent="0.3">
      <c r="A3" s="9">
        <v>100002</v>
      </c>
      <c r="B3" s="10">
        <v>41306</v>
      </c>
      <c r="C3" s="9" t="s">
        <v>56</v>
      </c>
      <c r="D3" s="9" t="s">
        <v>57</v>
      </c>
      <c r="E3" s="9">
        <v>30</v>
      </c>
      <c r="F3" s="9" t="s">
        <v>58</v>
      </c>
      <c r="G3" s="9" t="s">
        <v>59</v>
      </c>
      <c r="J3" s="1" t="s">
        <v>44</v>
      </c>
      <c r="K3">
        <f>COUNTIF(C1:C25, C10)</f>
        <v>6</v>
      </c>
    </row>
    <row r="4" spans="1:11" x14ac:dyDescent="0.3">
      <c r="A4" s="9">
        <v>100003</v>
      </c>
      <c r="B4" s="10">
        <v>41307</v>
      </c>
      <c r="C4" s="9" t="s">
        <v>60</v>
      </c>
      <c r="D4" s="9" t="s">
        <v>57</v>
      </c>
      <c r="E4" s="9">
        <v>15</v>
      </c>
      <c r="F4" s="9" t="s">
        <v>58</v>
      </c>
      <c r="G4" s="9" t="s">
        <v>61</v>
      </c>
      <c r="J4" s="1" t="s">
        <v>38</v>
      </c>
      <c r="K4">
        <f>SUMIF(D1:D25,D13,E1:E25)</f>
        <v>164</v>
      </c>
    </row>
    <row r="5" spans="1:11" x14ac:dyDescent="0.3">
      <c r="A5" s="9">
        <v>100004</v>
      </c>
      <c r="B5" s="10">
        <v>41308</v>
      </c>
      <c r="C5" s="9" t="s">
        <v>56</v>
      </c>
      <c r="D5" s="9" t="s">
        <v>53</v>
      </c>
      <c r="E5" s="9">
        <v>32</v>
      </c>
      <c r="F5" s="9" t="s">
        <v>54</v>
      </c>
      <c r="G5" s="9" t="s">
        <v>59</v>
      </c>
      <c r="J5" s="1" t="s">
        <v>39</v>
      </c>
      <c r="K5">
        <f>SUMIF(F1:F25, "truck*",E:E)</f>
        <v>511</v>
      </c>
    </row>
    <row r="6" spans="1:11" x14ac:dyDescent="0.3">
      <c r="A6" s="9">
        <v>100005</v>
      </c>
      <c r="B6" s="10">
        <v>41308</v>
      </c>
      <c r="C6" s="9" t="s">
        <v>62</v>
      </c>
      <c r="D6" s="9" t="s">
        <v>63</v>
      </c>
      <c r="E6" s="9">
        <v>25</v>
      </c>
      <c r="F6" s="9" t="s">
        <v>58</v>
      </c>
      <c r="G6" s="9" t="s">
        <v>55</v>
      </c>
      <c r="J6" s="1" t="s">
        <v>40</v>
      </c>
      <c r="K6">
        <f>COUNTIFS(D:D,D18, G:G, G2)</f>
        <v>2</v>
      </c>
    </row>
    <row r="7" spans="1:11" x14ac:dyDescent="0.3">
      <c r="A7" s="9">
        <v>100006</v>
      </c>
      <c r="B7" s="10">
        <v>41308</v>
      </c>
      <c r="C7" s="9" t="s">
        <v>60</v>
      </c>
      <c r="D7" s="9" t="s">
        <v>57</v>
      </c>
      <c r="E7" s="9">
        <v>18</v>
      </c>
      <c r="F7" s="9" t="s">
        <v>64</v>
      </c>
      <c r="G7" s="9" t="s">
        <v>65</v>
      </c>
      <c r="J7" s="1" t="s">
        <v>41</v>
      </c>
      <c r="K7">
        <f>COUNTIFS(B:B, "&gt;=2/3/13", B:B, "&lt;=2/6/13")</f>
        <v>14</v>
      </c>
    </row>
    <row r="8" spans="1:11" x14ac:dyDescent="0.3">
      <c r="A8" s="9">
        <v>100007</v>
      </c>
      <c r="B8" s="10">
        <v>41308</v>
      </c>
      <c r="C8" s="9" t="s">
        <v>52</v>
      </c>
      <c r="D8" s="9" t="s">
        <v>63</v>
      </c>
      <c r="E8" s="9">
        <v>15</v>
      </c>
      <c r="F8" s="9" t="s">
        <v>66</v>
      </c>
      <c r="G8" s="9" t="s">
        <v>61</v>
      </c>
      <c r="J8" s="1" t="s">
        <v>42</v>
      </c>
      <c r="K8">
        <f>SUMIFS(E:E,G:G,G10,F:F,F7)</f>
        <v>75</v>
      </c>
    </row>
    <row r="9" spans="1:11" x14ac:dyDescent="0.3">
      <c r="A9" s="9">
        <v>100008</v>
      </c>
      <c r="B9" s="10">
        <v>41309</v>
      </c>
      <c r="C9" s="9" t="s">
        <v>60</v>
      </c>
      <c r="D9" s="9" t="s">
        <v>63</v>
      </c>
      <c r="E9" s="9">
        <v>25</v>
      </c>
      <c r="F9" s="9" t="s">
        <v>58</v>
      </c>
      <c r="G9" s="9" t="s">
        <v>65</v>
      </c>
      <c r="J9" s="1" t="s">
        <v>43</v>
      </c>
      <c r="K9" cm="1">
        <f t="array" ref="K9">SUM(SUMIFS(E:E,G:G,G18:G20))</f>
        <v>386</v>
      </c>
    </row>
    <row r="10" spans="1:11" x14ac:dyDescent="0.3">
      <c r="A10" s="9">
        <v>100009</v>
      </c>
      <c r="B10" s="10">
        <v>41309</v>
      </c>
      <c r="C10" s="9" t="s">
        <v>56</v>
      </c>
      <c r="D10" s="9" t="s">
        <v>53</v>
      </c>
      <c r="E10" s="9">
        <v>30</v>
      </c>
      <c r="F10" s="9" t="s">
        <v>64</v>
      </c>
      <c r="G10" s="9" t="s">
        <v>67</v>
      </c>
    </row>
    <row r="11" spans="1:11" x14ac:dyDescent="0.3">
      <c r="A11" s="9">
        <v>100010</v>
      </c>
      <c r="B11" s="10">
        <v>41309</v>
      </c>
      <c r="C11" s="9" t="s">
        <v>62</v>
      </c>
      <c r="D11" s="9" t="s">
        <v>63</v>
      </c>
      <c r="E11" s="9">
        <v>15</v>
      </c>
      <c r="F11" s="9" t="s">
        <v>66</v>
      </c>
      <c r="G11" s="9" t="s">
        <v>59</v>
      </c>
    </row>
    <row r="12" spans="1:11" x14ac:dyDescent="0.3">
      <c r="A12" s="9">
        <v>100011</v>
      </c>
      <c r="B12" s="10">
        <v>41309</v>
      </c>
      <c r="C12" s="9" t="s">
        <v>68</v>
      </c>
      <c r="D12" s="9" t="s">
        <v>69</v>
      </c>
      <c r="E12" s="9">
        <v>25</v>
      </c>
      <c r="F12" s="9" t="s">
        <v>58</v>
      </c>
      <c r="G12" s="9" t="s">
        <v>61</v>
      </c>
    </row>
    <row r="13" spans="1:11" x14ac:dyDescent="0.3">
      <c r="A13" s="9">
        <v>100012</v>
      </c>
      <c r="B13" s="10">
        <v>41309</v>
      </c>
      <c r="C13" s="9" t="s">
        <v>52</v>
      </c>
      <c r="D13" s="9" t="s">
        <v>57</v>
      </c>
      <c r="E13" s="9">
        <v>14</v>
      </c>
      <c r="F13" s="9" t="s">
        <v>54</v>
      </c>
      <c r="G13" s="9" t="s">
        <v>59</v>
      </c>
    </row>
    <row r="14" spans="1:11" x14ac:dyDescent="0.3">
      <c r="A14" s="9">
        <v>100013</v>
      </c>
      <c r="B14" s="10">
        <v>41310</v>
      </c>
      <c r="C14" s="9" t="s">
        <v>52</v>
      </c>
      <c r="D14" s="9" t="s">
        <v>57</v>
      </c>
      <c r="E14" s="9">
        <v>25</v>
      </c>
      <c r="F14" s="9" t="s">
        <v>70</v>
      </c>
      <c r="G14" s="9" t="s">
        <v>65</v>
      </c>
    </row>
    <row r="15" spans="1:11" x14ac:dyDescent="0.3">
      <c r="A15" s="9">
        <v>100014</v>
      </c>
      <c r="B15" s="10">
        <v>41310</v>
      </c>
      <c r="C15" s="9" t="s">
        <v>60</v>
      </c>
      <c r="D15" s="9" t="s">
        <v>53</v>
      </c>
      <c r="E15" s="9">
        <v>30</v>
      </c>
      <c r="F15" s="9" t="s">
        <v>54</v>
      </c>
      <c r="G15" s="9" t="s">
        <v>61</v>
      </c>
    </row>
    <row r="16" spans="1:11" x14ac:dyDescent="0.3">
      <c r="A16" s="9">
        <v>100015</v>
      </c>
      <c r="B16" s="10">
        <v>41310</v>
      </c>
      <c r="C16" s="9" t="s">
        <v>62</v>
      </c>
      <c r="D16" s="9" t="s">
        <v>69</v>
      </c>
      <c r="E16" s="9">
        <v>15</v>
      </c>
      <c r="F16" s="9" t="s">
        <v>58</v>
      </c>
      <c r="G16" s="9" t="s">
        <v>55</v>
      </c>
    </row>
    <row r="17" spans="1:7" x14ac:dyDescent="0.3">
      <c r="A17" s="9">
        <v>100016</v>
      </c>
      <c r="B17" s="10">
        <v>41310</v>
      </c>
      <c r="C17" s="9" t="s">
        <v>56</v>
      </c>
      <c r="D17" s="9" t="s">
        <v>53</v>
      </c>
      <c r="E17" s="9">
        <v>15</v>
      </c>
      <c r="F17" s="9" t="s">
        <v>64</v>
      </c>
      <c r="G17" s="9" t="s">
        <v>67</v>
      </c>
    </row>
    <row r="18" spans="1:7" x14ac:dyDescent="0.3">
      <c r="A18" s="9">
        <v>100017</v>
      </c>
      <c r="B18" s="10">
        <v>41311</v>
      </c>
      <c r="C18" s="9" t="s">
        <v>52</v>
      </c>
      <c r="D18" s="9" t="s">
        <v>69</v>
      </c>
      <c r="E18" s="9">
        <v>25</v>
      </c>
      <c r="F18" s="9" t="s">
        <v>64</v>
      </c>
      <c r="G18" s="9" t="s">
        <v>59</v>
      </c>
    </row>
    <row r="19" spans="1:7" x14ac:dyDescent="0.3">
      <c r="A19" s="9">
        <v>100018</v>
      </c>
      <c r="B19" s="10">
        <v>41312</v>
      </c>
      <c r="C19" s="9" t="s">
        <v>52</v>
      </c>
      <c r="D19" s="9" t="s">
        <v>53</v>
      </c>
      <c r="E19" s="9">
        <v>30</v>
      </c>
      <c r="F19" s="9" t="s">
        <v>54</v>
      </c>
      <c r="G19" s="9" t="s">
        <v>61</v>
      </c>
    </row>
    <row r="20" spans="1:7" x14ac:dyDescent="0.3">
      <c r="A20" s="9">
        <v>100019</v>
      </c>
      <c r="B20" s="10">
        <v>41313</v>
      </c>
      <c r="C20" s="9" t="s">
        <v>62</v>
      </c>
      <c r="D20" s="9" t="s">
        <v>57</v>
      </c>
      <c r="E20" s="9">
        <v>13</v>
      </c>
      <c r="F20" s="9" t="s">
        <v>58</v>
      </c>
      <c r="G20" s="9" t="s">
        <v>65</v>
      </c>
    </row>
    <row r="21" spans="1:7" x14ac:dyDescent="0.3">
      <c r="A21" s="9">
        <v>100020</v>
      </c>
      <c r="B21" s="10">
        <v>41313</v>
      </c>
      <c r="C21" s="9" t="s">
        <v>56</v>
      </c>
      <c r="D21" s="9" t="s">
        <v>63</v>
      </c>
      <c r="E21" s="9">
        <v>25</v>
      </c>
      <c r="F21" s="9" t="s">
        <v>66</v>
      </c>
      <c r="G21" s="9" t="s">
        <v>61</v>
      </c>
    </row>
    <row r="22" spans="1:7" x14ac:dyDescent="0.3">
      <c r="A22" s="9">
        <v>100021</v>
      </c>
      <c r="B22" s="10">
        <v>41313</v>
      </c>
      <c r="C22" s="9" t="s">
        <v>60</v>
      </c>
      <c r="D22" s="9" t="s">
        <v>69</v>
      </c>
      <c r="E22" s="9">
        <v>30</v>
      </c>
      <c r="F22" s="9" t="s">
        <v>64</v>
      </c>
      <c r="G22" s="9" t="s">
        <v>67</v>
      </c>
    </row>
    <row r="23" spans="1:7" x14ac:dyDescent="0.3">
      <c r="A23" s="9">
        <v>100022</v>
      </c>
      <c r="B23" s="10">
        <v>41313</v>
      </c>
      <c r="C23" s="9" t="s">
        <v>56</v>
      </c>
      <c r="D23" s="9" t="s">
        <v>57</v>
      </c>
      <c r="E23" s="9">
        <v>15</v>
      </c>
      <c r="F23" s="9" t="s">
        <v>70</v>
      </c>
      <c r="G23" s="9" t="s">
        <v>59</v>
      </c>
    </row>
    <row r="24" spans="1:7" x14ac:dyDescent="0.3">
      <c r="A24" s="9">
        <v>100023</v>
      </c>
      <c r="B24" s="10">
        <v>41313</v>
      </c>
      <c r="C24" s="9" t="s">
        <v>52</v>
      </c>
      <c r="D24" s="9" t="s">
        <v>69</v>
      </c>
      <c r="E24" s="9">
        <v>25</v>
      </c>
      <c r="F24" s="9" t="s">
        <v>54</v>
      </c>
      <c r="G24" s="9" t="s">
        <v>55</v>
      </c>
    </row>
    <row r="25" spans="1:7" x14ac:dyDescent="0.3">
      <c r="A25" s="9">
        <v>100024</v>
      </c>
      <c r="B25" s="10">
        <v>41314</v>
      </c>
      <c r="C25" s="9" t="s">
        <v>62</v>
      </c>
      <c r="D25" s="9" t="s">
        <v>57</v>
      </c>
      <c r="E25" s="9">
        <v>34</v>
      </c>
      <c r="F25" s="9" t="s">
        <v>58</v>
      </c>
      <c r="G25" s="9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Q2</vt:lpstr>
      <vt:lpstr>Q3</vt:lpstr>
      <vt:lpstr>Q4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Saidbek Qadamboyev</dc:creator>
  <cp:lastModifiedBy>Saidbek Qadamboyev</cp:lastModifiedBy>
  <dcterms:created xsi:type="dcterms:W3CDTF">2025-01-17T08:14:01Z</dcterms:created>
  <dcterms:modified xsi:type="dcterms:W3CDTF">2025-03-04T10:47:16Z</dcterms:modified>
</cp:coreProperties>
</file>