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State and Local Policies" sheetId="1" r:id="rId3"/>
    <sheet state="visible" name="BestPracticesReferences" sheetId="2" r:id="rId4"/>
    <sheet state="visible" name="GuidelineAdoptionRates" sheetId="3" r:id="rId5"/>
    <sheet state="visible" name="Canadian Local Policies" sheetId="4" r:id="rId6"/>
    <sheet state="visible" name="Canadian Open Data Portals" sheetId="5" r:id="rId7"/>
    <sheet state="visible" name="US Policy Hall of Fame" sheetId="6" r:id="rId8"/>
    <sheet state="visible" name="シート7" sheetId="7" r:id="rId9"/>
    <sheet state="visible" name="International Policy Comparison" sheetId="8" r:id="rId10"/>
  </sheets>
  <definedNames>
    <definedName hidden="1" localSheetId="2" name="_xlnm._FilterDatabase">GuidelineAdoptionRates!$B$44:$D$82</definedName>
    <definedName hidden="1" localSheetId="1" name="_xlnm._FilterDatabase">BestPracticesReferences!$A$67:$C$131</definedName>
    <definedName hidden="1" localSheetId="6" name="_xlnm._FilterDatabase">'シート7'!$A$1:$B$92</definedName>
    <definedName hidden="1" localSheetId="5" name="_xlnm._FilterDatabase">'US Policy Hall of Fame'!$A$1:$G$97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M1">
      <text>
        <t xml:space="preserve">Unified Government of Kansas City, KS / Wyandotte County
	-Katya Abazajian</t>
      </text>
    </comment>
    <comment authorId="0" ref="CM9">
      <text>
        <t xml:space="preserve">Wyandotte County / Kansas City, KS/MO Metro area
	-Katya Abazajian</t>
      </text>
    </comment>
    <comment authorId="0" ref="CK7">
      <text>
        <t xml:space="preserve">+ltuff@sunlightfoundation.com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text>
    </comment>
    <comment authorId="0" ref="BX1">
      <text>
        <t xml:space="preserve">+adoom@sunlightfoundation.com please make sure we complete
	-Stephen Larrick</t>
      </text>
    </comment>
    <comment authorId="0" ref="Q51">
      <text>
        <t xml:space="preserve">This should be a "close fit”’
	-wxie</t>
      </text>
    </comment>
    <comment authorId="0" ref="J50">
      <text>
        <t xml:space="preserve">What does the "1" mean here? This will mess up the adoption rate , since it'll be counted as "adopted policy". If there isn't anything about #26 in this version, the blank should be left blank
	-wxie</t>
      </text>
    </comment>
    <comment authorId="0" ref="I53">
      <text>
        <t xml:space="preserve">This sentence should be deleted, or it'll be counted as "adopted policy", as it's neither "close fit" not"opposite"
	-wxie</t>
      </text>
    </comment>
    <comment authorId="0" ref="AY1">
      <text>
        <t xml:space="preserve">+adoom@sunlightfoundation.com per our email with +zach@results4america.org please make sure that we have all versions of KCMO's policy in this spreadsheet so that we have a clear picture of what best practices were added in the 2015 update
	-Stephen Larrick</t>
      </text>
    </comment>
    <comment authorId="0" ref="AP1">
      <text>
        <t xml:space="preserve">+ltuff@sunlightfoundation.com this needs to be updated with the info from the 2016 policy. Currently best practice indicators are copied/pasted from the 2014 policy.
	-Stephen Larrick</t>
      </text>
    </comment>
    <comment authorId="0" ref="AH8">
      <text>
        <t xml:space="preserve">2011 Council Resolution
	-Stephen Larrick</t>
      </text>
    </comment>
    <comment authorId="0" ref="BZ1">
      <text>
        <t xml:space="preserve">+ltuff@sunlightfoundation.com please complete.
	-Stephen Larrick</t>
      </text>
    </comment>
    <comment authorId="0" ref="BZ8">
      <text>
        <t xml:space="preserve">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text>
    </comment>
    <comment authorId="0" ref="BZ4">
      <text>
        <t xml:space="preserve">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text>
    </comment>
    <comment authorId="0" ref="CS2">
      <text>
        <t xml:space="preserve">maximum score possible
	-wxie
?
	-Stephen Larrick
As we see in A1, there're 78 columns, so the maximum score possible is 78*2=156 (in which case every city/policy version has the adopted guideline. We use this score as the denominator when we calculate the percentage
	-wxie
I list this score here, since it's linked to the A1 and the percentages we calculate. In the future if you want to make changes (eg. add a city), it will change automatically, so will the percentage change
	-wxie
ok. it's just a bit confusing because it is in the row (row 2) labelled "BASICS" and above, it almost looks like the maximum possible percentage is 156, rather than that being the denominator. I think we can simply delete the content of this cell. Let me know what you think of the edits to CF1
	-Stephen Larrick
or why is the denominator not simply 78?
	-Stephen Larrick
ah, it's just how you did the equation. please just leave CF2 blank and improve on my first attempt at the parenthetical content in CF1
	-Stephen Larrick
Edited. Change the formula so that percentages are linked to A1 now.
	-wxie
Also, edited CB1-CF1 to clarify the score scale we use
	-wxie</t>
      </text>
    </comment>
    <comment authorId="0" ref="A1">
      <text>
        <t xml:space="preserve">This is the number of "valid columns" in the spreadsheet. Use this formula to count, in case you want to add more columns in the future
	-wxie</t>
      </text>
    </comment>
    <comment authorId="0" ref="BK4">
      <text>
        <t xml:space="preserve">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text>
    </comment>
    <comment authorId="0" ref="I5">
      <text>
        <t xml:space="preserve">Ordinance
	-jxie</t>
      </text>
    </comment>
    <comment authorId="0" ref="AQ10">
      <text>
        <t xml:space="preserve">This may be a new policy more than a supplement
	-Stephen Larrick</t>
      </text>
    </comment>
    <comment authorId="0" ref="AI9">
      <text>
        <t xml:space="preserve">This is the "balance" population. This consolidated city/county govt. has population of 741,096 (2010). Balance population statistics should not be used except in comparing consolidated city/county municipalities to each other.
	-Chris Harrell</t>
      </text>
    </comment>
    <comment authorId="0" ref="A9">
      <text>
        <t xml:space="preserve">*for consolidated city/county govt.
	-Chris Harrell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Including cities that are a "close fit"</t>
      </text>
    </comment>
    <comment authorId="0" ref="C76">
      <text>
        <t xml:space="preserve">This should be 1
	-wxie</t>
      </text>
    </comment>
  </commentList>
</comments>
</file>

<file path=xl/sharedStrings.xml><?xml version="1.0" encoding="utf-8"?>
<sst xmlns="http://schemas.openxmlformats.org/spreadsheetml/2006/main" count="4683" uniqueCount="2029">
  <si>
    <t>Detroit, MI</t>
  </si>
  <si>
    <t>Rhode Island</t>
  </si>
  <si>
    <t>Raleigh, NC</t>
  </si>
  <si>
    <t>New Hampshire</t>
  </si>
  <si>
    <t>Providence, RI</t>
  </si>
  <si>
    <t>Pennsylvania</t>
  </si>
  <si>
    <t>Texas</t>
  </si>
  <si>
    <t>Suffolk County, NY</t>
  </si>
  <si>
    <t>Memphis, TN</t>
  </si>
  <si>
    <t>Lexington-Fayette County, KY</t>
  </si>
  <si>
    <t>Los Angeles, CA</t>
  </si>
  <si>
    <t xml:space="preserve">Salt Lake City, UT </t>
  </si>
  <si>
    <t>Bloomington, IL</t>
  </si>
  <si>
    <t>Washington, D.C.</t>
  </si>
  <si>
    <t>Number of US Local Policies in Comparison Sheet</t>
  </si>
  <si>
    <t>Portland, OR</t>
  </si>
  <si>
    <t>San Francisco, CA</t>
  </si>
  <si>
    <t>Cook County, IL</t>
  </si>
  <si>
    <t>New York City, NY</t>
  </si>
  <si>
    <t>Philadelphia, PA</t>
  </si>
  <si>
    <t>Madison, WI</t>
  </si>
  <si>
    <t>Illinois</t>
  </si>
  <si>
    <t xml:space="preserve">Illinois </t>
  </si>
  <si>
    <t>Montgomery County, MD</t>
  </si>
  <si>
    <t>Chicago, IL</t>
  </si>
  <si>
    <t>Hawaii</t>
  </si>
  <si>
    <t>San Mateo County, CA</t>
  </si>
  <si>
    <t>Utah</t>
  </si>
  <si>
    <t>New York</t>
  </si>
  <si>
    <t>Tulsa, OK</t>
  </si>
  <si>
    <t>South Bend, IN</t>
  </si>
  <si>
    <t>Austin, TX</t>
  </si>
  <si>
    <t xml:space="preserve">Louisville, KY </t>
  </si>
  <si>
    <t>Oakland, CA</t>
  </si>
  <si>
    <t>West Sacramento, CA</t>
  </si>
  <si>
    <t xml:space="preserve">Honolulu, HI </t>
  </si>
  <si>
    <t xml:space="preserve">Sacramento, CA </t>
  </si>
  <si>
    <t>Las Vegas</t>
  </si>
  <si>
    <t>Connecticut</t>
  </si>
  <si>
    <t>Pittsburgh, PA</t>
  </si>
  <si>
    <t>Williamsville, NY</t>
  </si>
  <si>
    <t>Hartford, CT</t>
  </si>
  <si>
    <t>Boston, MA</t>
  </si>
  <si>
    <t>Maryland</t>
  </si>
  <si>
    <t>Nashville and Davidson County, TN</t>
  </si>
  <si>
    <t>Kansas City, MO</t>
  </si>
  <si>
    <t>Jackson, MI</t>
  </si>
  <si>
    <t>Cincinnati, OH</t>
  </si>
  <si>
    <t>Chattanooga, TN</t>
  </si>
  <si>
    <t>Howard County, MD</t>
  </si>
  <si>
    <t>Minneapolis, MN</t>
  </si>
  <si>
    <t>Houston, TX</t>
  </si>
  <si>
    <t>Amherst, NY</t>
  </si>
  <si>
    <t>San Diego, CA</t>
  </si>
  <si>
    <t>Charlotte, NC</t>
  </si>
  <si>
    <t>Denton, TX</t>
  </si>
  <si>
    <t>Cambridge, MA</t>
  </si>
  <si>
    <t>Jackson, MS</t>
  </si>
  <si>
    <t>Mesa, AZ</t>
  </si>
  <si>
    <t>Asheville, NC</t>
  </si>
  <si>
    <t>Waco, TX</t>
  </si>
  <si>
    <t>Tacoma, WA</t>
  </si>
  <si>
    <t>Seattle, WA</t>
  </si>
  <si>
    <t>Independence, MO</t>
  </si>
  <si>
    <t>Baltimore, MD</t>
  </si>
  <si>
    <t>Victorville, CA</t>
  </si>
  <si>
    <t xml:space="preserve">San Jose, CA </t>
  </si>
  <si>
    <t>San Jose, CA</t>
  </si>
  <si>
    <t>Saint Paul, MN</t>
  </si>
  <si>
    <t>Little Rock, AR</t>
  </si>
  <si>
    <t>Scottsdale, AZ</t>
  </si>
  <si>
    <t>Delaware</t>
  </si>
  <si>
    <t>Anchorage, AK</t>
  </si>
  <si>
    <t>New Orleans</t>
  </si>
  <si>
    <t>Lincole, NE</t>
  </si>
  <si>
    <t>Kansas City, KS</t>
  </si>
  <si>
    <t>Naperville, IL</t>
  </si>
  <si>
    <t># of close fit (close fit assigns  score 1)</t>
  </si>
  <si>
    <t># of opposite (opposite assigns score -1)</t>
  </si>
  <si>
    <t># of blank space or n/a (assigns 0)</t>
  </si>
  <si>
    <t># of adopted guidelines (assigns score 2)</t>
  </si>
  <si>
    <t>percentage (" total score "/"maximum possible" = x/A1*2)</t>
  </si>
  <si>
    <t>BASICS</t>
  </si>
  <si>
    <t>Reference to Policy Sheet</t>
  </si>
  <si>
    <t>Sunlight Foundation Open Data Policy Guidelines</t>
  </si>
  <si>
    <t># of policies that meet guideline(including close fit)</t>
  </si>
  <si>
    <t>Adoption Rate</t>
  </si>
  <si>
    <t>detroi</t>
  </si>
  <si>
    <t>Type</t>
  </si>
  <si>
    <t>Cincinatti, OH</t>
  </si>
  <si>
    <t>US City</t>
  </si>
  <si>
    <t xml:space="preserve">US City </t>
  </si>
  <si>
    <t>US City/County</t>
  </si>
  <si>
    <t xml:space="preserve">US State </t>
  </si>
  <si>
    <t>US County</t>
  </si>
  <si>
    <t>US State</t>
  </si>
  <si>
    <t xml:space="preserve">US city </t>
  </si>
  <si>
    <t>Link</t>
  </si>
  <si>
    <t>http://www.scribd.com/fullscreen/26442622?access_key=key-20rfsh26eu0ob66xlbmu</t>
  </si>
  <si>
    <t>http://www.dcregs.dc.gov/Gateway/NoticeHome.aspx?noticeid=673973</t>
  </si>
  <si>
    <t>http://dc.gov/page/transparency-open-government-and-open-data-directive</t>
  </si>
  <si>
    <t>http://www.portlandonline.com/shared/cfm/image.cfm?id=275696</t>
  </si>
  <si>
    <t>http://www.memphistn.gov/portals/0/pdf_forms/MayorsTransparencyExecutiveOrder.pdf</t>
  </si>
  <si>
    <t>http://sfmayor.org/ftp/archive/209.126.225.7/executive-directive-09-06-open-data/index.html</t>
  </si>
  <si>
    <t>http://www.sfbos.org/ftp/uploadedfiles/bdsupvrs/bosagendas/materials/bag110910_101155.pdf</t>
  </si>
  <si>
    <t>http://sfbos.org/ftp/uploadedfiles/bdsupvrs/committees/materials/gao_032813_121017.pdf</t>
  </si>
  <si>
    <t>http://legiscan.com/TX/text/SB701/id/307737</t>
  </si>
  <si>
    <t>http://www.lexingtonky.gov/Modules/ShowDocument.aspx?documentid=16343</t>
  </si>
  <si>
    <t>http://www.raleighnc.gov/content/ITechAdmin/Documents/OpenSourceSystemsResolution.pdf</t>
  </si>
  <si>
    <t>http://www1.nyc.gov/assets/doitt/downloads/pdf/nyc_open_data_tsm.pdf</t>
  </si>
  <si>
    <t>http://www.gcpvd.org/2012/03/19/open-providence-commission-for-transparency-and-accountability-meeting-today-march-19/</t>
  </si>
  <si>
    <t>http://www.phila.gov/data/executive-order/</t>
  </si>
  <si>
    <t>http://madison.legistar.com/ViewReport.ashx?M=R&amp;N=Text&amp;GID=205&amp;ID=1201083&amp;GUID=2EC21911-798D-4499-BFAF-96BDACBCD8C7&amp;Title=Legislation+Text</t>
  </si>
  <si>
    <t>http://www.illinois.gov/Government/ExecOrders/Documents/2012/execorder2012-03.pdf</t>
  </si>
  <si>
    <t>http://openstates.org/il/bills/98th/HB1040/</t>
  </si>
  <si>
    <t>http://www6.montgomerycountymd.gov/content/council/pdf/agenda/cm/2012/121126/20121126_GO2.pdf</t>
  </si>
  <si>
    <t>http://www.cityofchicago.org/city/en/narr/foia/open_data_executiveorder.html</t>
  </si>
  <si>
    <t>http://www.capitol.hawaii.gov/session2013/bills/HB632_CD1_.htm</t>
  </si>
  <si>
    <t>https://data.smcgov.org/Government/San-Mateo-County-Open-Data-Policy/pebe-j2ye</t>
  </si>
  <si>
    <t>http://le.utah.gov/~2013/bills/sbillenr/SB0283.pdf</t>
  </si>
  <si>
    <t>http://www.governor.ny.gov/executiveorder/95</t>
  </si>
  <si>
    <t>http://opentulsa.org/wp-content/uploads/2013/04/bd55b02c-59cd-46bb-8591-03642d5fde05.pdf</t>
  </si>
  <si>
    <t>https://www.cityoftulsa.org/media/448223/2015-07.pdf</t>
  </si>
  <si>
    <t>http://www.gencourt.state.nh.us/legislation/2012/HB0418.html</t>
  </si>
  <si>
    <t>http://www.nhliberty.org/bills/view/2013/HB155</t>
  </si>
  <si>
    <t>https://gist.github.com/rebeccawilliams/6311204</t>
  </si>
  <si>
    <t>http://www.open-austin.org/wp-content/uploads/2013/09/Memo-to-Mayor-and-Council-with-attached-Open-Government-Directive.pdf</t>
  </si>
  <si>
    <t>http://louisvilleky.gov/government/mayor-greg-fischer/read-open-data-executive-order</t>
  </si>
  <si>
    <t>http://www.scribd.com/doc/171673962/Resolution-Establishing-An-Open-Data-Policy-For-The-City-Of-Oakland-For-Making-Public-Data-Available-In-Machine-Readable-Formats-Using-Open-Data-Stand</t>
  </si>
  <si>
    <t>http://www.cityofwestsacramento.org/civica/filebank/blobdload.asp?BlobID=9779</t>
  </si>
  <si>
    <t>http://www.slideshare.net/Bytemarks/bill-53-fd1</t>
  </si>
  <si>
    <t>http://www.lamayor.org/garcetti_directs_city_departments_to_collect_data_for_open_data_initiative</t>
  </si>
  <si>
    <t>http://portal.cityofsacramento.org/OpenData</t>
  </si>
  <si>
    <t xml:space="preserve">https://opendata.lasvegasnevada.gov/dataset/Open-Data-Policy/fzgv-7d28 </t>
  </si>
  <si>
    <t>http://www.lasvegasnevada.gov/cs/groups/public/documents/document/chjk/mda5/~edisp/prd009912.pdf</t>
  </si>
  <si>
    <t>https://drive.google.com/open?id=0B_ILuYKPbN3qcHFKQktDaFRkR0E</t>
  </si>
  <si>
    <t>https://pittsburgh.legistar.com/LegislationDetail.aspx?ID=1632976&amp;GUID=C476BBD1-7CD9-4ED2-8A16-B7ECA89F4D40&amp;Options=ID%7CText%7C&amp;Search=open+data&amp;FullText=1</t>
  </si>
  <si>
    <t>http://nebula.wsimg.com/f3f47c94e13554f3b53e45220d02c783?AccessKeyId=EB836F96604CFAA85CBF&amp;disposition=0&amp;alloworigin=1</t>
  </si>
  <si>
    <t>http://www.hartford.gov/images/mayors/executive_order_open_data.pdf</t>
  </si>
  <si>
    <t>http://www.cityofboston.gov/news/uploads/32476_53_8_5.pdf // http://www.cityofboston.gov/news/default.aspx?id=6589</t>
  </si>
  <si>
    <t>http://mgaleg.maryland.gov/2014RS/bills/sb/sb0644t.pdf</t>
  </si>
  <si>
    <t>http://www.nashville.gov/Portals/0/SiteContent/MayorsOffice/docs/news/140512_OpenDataExecutiveOrder.pdf</t>
  </si>
  <si>
    <t>http://cityclerk.kcmo.org/liveweb/Documents/Document.aspx?q=2FOq%2bB1upNhpfL9WVOV53K2%2b29pUTv3WiNjkPAPuuhgfOYJLK%2foUThIZ9P7zAGRA</t>
  </si>
  <si>
    <t>http://cityclerk.kcmo.org/LiveWeb/Documents/Document.aspx?q=ZbIEEaWPo6OIEpZdlWPeDYolPDlZVDM%2fobeKL6dsBwK1tuYkgMQbXlyBecUa6zWX</t>
  </si>
  <si>
    <t>https://www.municode.com/library/mo/kansas_city/codes/code_of_ordinances?nodeId=PTIICOOR_CH2AD_ARTXVIOPDAPO</t>
  </si>
  <si>
    <t>https://web.archive.org/web/20150919010440/http://www.openjackson.org/policy</t>
  </si>
  <si>
    <t>http://city-egov.cincinnati-oh.gov/Webtop/ws/fyi/public/fyi_docs/Blob/3227.pdf?rpp=-10&amp;m=1&amp;w=doc_no%3D%272728%27</t>
  </si>
  <si>
    <t>https://github.com/cityofchattanooga/Chattanooga-Open-Data-Policy/blob/master/Open%20Data%20Policy.md</t>
  </si>
  <si>
    <t>http://www.slcinfobase.com/PPAREO/#!WordDocuments/opendataportalprocedures.htm</t>
  </si>
  <si>
    <t>https://apps.howardcountymd.gov/olis/LegislationDetail.aspx?LegislationID=839</t>
  </si>
  <si>
    <t>http://www.minneapolismn.gov/www/groups/public/@clerk/documents/webcontent/wcms1p-128978.pdf</t>
  </si>
  <si>
    <t>http://www.cityblm.org/Modules/ShowDocument.aspx?documentid=7183</t>
  </si>
  <si>
    <t>http://www.houstontx.gov/adminpolicies/8-7.html</t>
  </si>
  <si>
    <t>http://amherstny.iqm2.com/Citizens/FileOpen.aspx?Type=12&amp;ID=1239&amp;Inline=True</t>
  </si>
  <si>
    <t>http://legis.suffolkcountyny.gov/clerk/Resolution%20Packet/2014/reso_pack072914.pdf#page=792</t>
  </si>
  <si>
    <t>https://www.google.com/url?q=https://www.sandiego.gov/pad/programs/opendata&amp;sa=D&amp;ust=1469676752556000&amp;usg=AFQjCNFKnzYgF0YV6p0aics8tY-AZro4vg</t>
  </si>
  <si>
    <t>http://charmeck.org/maps/Documents/OpenDataPolicy.pdf</t>
  </si>
  <si>
    <t>http://www.cityofdenton.com/home/showdocument?id=22099</t>
  </si>
  <si>
    <t>http://www.cambridgema.gov/~/media/Files/informationtechnologydepartment/opendata/Open%20Data%20Initiative%20Guidelines.pdf</t>
  </si>
  <si>
    <t>https://data.cambridgema.gov/General-Government/Cambridge-Open-Data-Ordinance-092115/tf4d-q3qs</t>
  </si>
  <si>
    <t>http://www.jacksonms.gov/CivicAlerts.aspx?AID=460</t>
  </si>
  <si>
    <t>http://www.mesaaz.gov/home/showdocument?id=16678</t>
  </si>
  <si>
    <t>http://coablog.ashevillenc.gov/wp-content/uploads/2016/02/Resolution-No.-15-189.pdf</t>
  </si>
  <si>
    <t>http://wacocitytx.iqm2.com/Citizens/FileOpen.aspx?Type=4&amp;ID=6970&amp;MeetingID=1466</t>
  </si>
  <si>
    <t>https://cityoftacoma.legistar.com/LegislationDetail.aspx?ID=2558873&amp;GUID=754BE35D-0C23-421D-8CA0-62D244FD2368&amp;Options=&amp;Search=</t>
  </si>
  <si>
    <t>http://www.seattle.gov/Documents/Departments/SeattleGovPortals/CityServices/OpenDataPolicyV1.pdf</t>
  </si>
  <si>
    <t>https://drive.google.com/open?id=0B_ILuYKPbN3qSDBnM2lTRkxRN0Y2SFFXaDNCMVdKUGxIbzhV</t>
  </si>
  <si>
    <t>https://baltimore.legistar.com/LegislationDetail.aspx?ID=2547408&amp;GUID=10605A37-B70C-4878-A829-21C7AB1067D2</t>
  </si>
  <si>
    <t>http://www.victorvilleca.gov/uploadedFiles/CityServices/Open%20Data%20Policy.pdf</t>
  </si>
  <si>
    <t>http://sanjose.granicus.com/MetaViewer.php?view_id=&amp;event_id=2130&amp;meta_id=565140</t>
  </si>
  <si>
    <t>https://stpaul.legistar.com/LegislationDetail.aspx?ID=2694471&amp;GUID=B20D0CAD-629F-432E-8396-250E17D0A04B&amp;FullText=1</t>
  </si>
  <si>
    <t>http://www.portal.state.pa.us/portal/server.pt?open=512&amp;objID=708&amp;PageID=224602&amp;mode=2&amp;contentid=http://pubcontent.state.pa.us/publishedcontent/publish/cop_general_government_operations/oa/oa_portal/omd/p_and_p/executive_orders/2010_2019/items/2016_07.html</t>
  </si>
  <si>
    <t>http://www.littlerock.org/BoardOfDirectors/MeetingAgendas/Agendas/AGENDA%20-%20WEB%20-%205-3-2016/R%20-%20Open%20Data%20Policy.pdf</t>
  </si>
  <si>
    <t>http://www.scottsdaleaz.gov/Asset67096.aspx</t>
  </si>
  <si>
    <t>http://governor.delaware.gov/orders/EO057.pdf</t>
  </si>
  <si>
    <t>https://www.muni.org/Departments/Mayor/Documents/Open%20Data%20Policy.pdf</t>
  </si>
  <si>
    <t>http://www.nola.gov/mayor/press-releases/2016/20160801-pr-mayor-signs-executive-order-on-open-da/</t>
  </si>
  <si>
    <t>https://lincoln.ne.gov/city/council/agenda/2016/080816/16r180.pdf</t>
  </si>
  <si>
    <t>http://unifiedgov.maps.arcgis.com/sharing/rest/content/items/ad51020991e34ce5bc5dd1b02d68a088/data</t>
  </si>
  <si>
    <t>https://documents.mymadison.io/docs/napervilleopendatapolicy</t>
  </si>
  <si>
    <t>Legal Means</t>
  </si>
  <si>
    <t>Administrative Memo</t>
  </si>
  <si>
    <t>Mayoral Memo</t>
  </si>
  <si>
    <t>Executive Directive</t>
  </si>
  <si>
    <t>Legislation</t>
  </si>
  <si>
    <t>Executive Order</t>
  </si>
  <si>
    <t>Legislation (first version was an EO)</t>
  </si>
  <si>
    <t xml:space="preserve">Legislation </t>
  </si>
  <si>
    <t>Resolution</t>
  </si>
  <si>
    <t>Legislation [plan for a plan]</t>
  </si>
  <si>
    <t xml:space="preserve">Executive Order </t>
  </si>
  <si>
    <t>Council Resolution</t>
  </si>
  <si>
    <t>Internal policy</t>
  </si>
  <si>
    <t xml:space="preserve">Executive Directive </t>
  </si>
  <si>
    <t>City Manager Policy</t>
  </si>
  <si>
    <t xml:space="preserve">City Manager Policy </t>
  </si>
  <si>
    <t xml:space="preserve">Ordinance </t>
  </si>
  <si>
    <t>Ordinance</t>
  </si>
  <si>
    <t>Administrative Regulation</t>
  </si>
  <si>
    <t>Administrative Policy</t>
  </si>
  <si>
    <t>IT Policy</t>
  </si>
  <si>
    <t>Administrative Directive</t>
  </si>
  <si>
    <t xml:space="preserve">
Executive Order</t>
  </si>
  <si>
    <t>Administrative Guidelines</t>
  </si>
  <si>
    <t>Management Policy</t>
  </si>
  <si>
    <t xml:space="preserve">Council Resolution </t>
  </si>
  <si>
    <t xml:space="preserve">Administrative Policy </t>
  </si>
  <si>
    <t>City Council Ordinance</t>
  </si>
  <si>
    <t>City Council Resolution</t>
  </si>
  <si>
    <t xml:space="preserve">Resolution </t>
  </si>
  <si>
    <t>Admin Policy</t>
  </si>
  <si>
    <t>Board of Commisioners Resolution</t>
  </si>
  <si>
    <t>Operating Policy/Procedure</t>
  </si>
  <si>
    <t>Administrative Order</t>
  </si>
  <si>
    <t>Year Enacted</t>
  </si>
  <si>
    <t>2009</t>
  </si>
  <si>
    <t>2009, 2010, 2013</t>
  </si>
  <si>
    <t>2011</t>
  </si>
  <si>
    <t>2012</t>
  </si>
  <si>
    <t>2013</t>
  </si>
  <si>
    <t>2014</t>
  </si>
  <si>
    <t>2015</t>
  </si>
  <si>
    <t>2016</t>
  </si>
  <si>
    <t>2017</t>
  </si>
  <si>
    <t>Date Enacted</t>
  </si>
  <si>
    <t>7/21/2014</t>
  </si>
  <si>
    <t>09/30/2009</t>
  </si>
  <si>
    <t>10/17/2009</t>
  </si>
  <si>
    <t>10/21/2009</t>
  </si>
  <si>
    <t>3/28/2013 [newest]</t>
  </si>
  <si>
    <t>9/1/2011</t>
  </si>
  <si>
    <t>5/2011</t>
  </si>
  <si>
    <t>06/07/2011</t>
  </si>
  <si>
    <t>01/24/2012</t>
  </si>
  <si>
    <t>2/29/2012</t>
  </si>
  <si>
    <t>org. 3/19/2012 extened to 6/2012 http://www.providenceri.com/efile/2754</t>
  </si>
  <si>
    <t>04/26/2012</t>
  </si>
  <si>
    <t>6/2012</t>
  </si>
  <si>
    <t>9/18/2012</t>
  </si>
  <si>
    <t>10/24/2012</t>
  </si>
  <si>
    <t>12/11/2012</t>
  </si>
  <si>
    <t>2013/01/07</t>
  </si>
  <si>
    <t>1/10/2013</t>
  </si>
  <si>
    <t>03/07/2013</t>
  </si>
  <si>
    <t>03/12/2013</t>
  </si>
  <si>
    <t>03/11/2013</t>
  </si>
  <si>
    <t>12/21/15</t>
  </si>
  <si>
    <t>05/29/2013</t>
  </si>
  <si>
    <t>08/22/2013</t>
  </si>
  <si>
    <t>8/26/2013</t>
  </si>
  <si>
    <t>10/11/2013</t>
  </si>
  <si>
    <t>10/15/2013</t>
  </si>
  <si>
    <t>10/16/2013</t>
  </si>
  <si>
    <t>11/27/2013</t>
  </si>
  <si>
    <t>12/18/2013</t>
  </si>
  <si>
    <t>12/2013</t>
  </si>
  <si>
    <t>1/30/2014</t>
  </si>
  <si>
    <t>4/12/2016</t>
  </si>
  <si>
    <t>2/20/14</t>
  </si>
  <si>
    <t>3/11/2014</t>
  </si>
  <si>
    <t>3/24/2014</t>
  </si>
  <si>
    <t>3/26/2014</t>
  </si>
  <si>
    <t>4/07/2014</t>
  </si>
  <si>
    <t>4/08/2014</t>
  </si>
  <si>
    <t>5/12/2014</t>
  </si>
  <si>
    <t>5/22/2014</t>
  </si>
  <si>
    <t>6/5/2014, updated 10/22/2016</t>
  </si>
  <si>
    <t>5/27/2014</t>
  </si>
  <si>
    <t>5/29/2014</t>
  </si>
  <si>
    <t>5/31/2014</t>
  </si>
  <si>
    <t>6/5/2014</t>
  </si>
  <si>
    <t>07/07/2014</t>
  </si>
  <si>
    <t>08/01/2014</t>
  </si>
  <si>
    <t>8/25/2014</t>
  </si>
  <si>
    <t>9/18/2014</t>
  </si>
  <si>
    <t>10/6/2014</t>
  </si>
  <si>
    <t>10/7/2014</t>
  </si>
  <si>
    <t>12/16/2014</t>
  </si>
  <si>
    <t>1/1/2015</t>
  </si>
  <si>
    <t>2/09/2015</t>
  </si>
  <si>
    <t>2/19/15</t>
  </si>
  <si>
    <t>9/21/15</t>
  </si>
  <si>
    <t>9/1/2015</t>
  </si>
  <si>
    <t>10/1/2015</t>
  </si>
  <si>
    <t>10/13/2015</t>
  </si>
  <si>
    <t>12/15/15</t>
  </si>
  <si>
    <t>2/2/2016</t>
  </si>
  <si>
    <t>3/18/16</t>
  </si>
  <si>
    <t>3/21/2016</t>
  </si>
  <si>
    <t>4/5/2016</t>
  </si>
  <si>
    <t>2016/4/18/</t>
  </si>
  <si>
    <t>8/31/2016</t>
  </si>
  <si>
    <t>1/27/2016</t>
  </si>
  <si>
    <t>4/20/2016</t>
  </si>
  <si>
    <t>11/28/2016</t>
  </si>
  <si>
    <t>11/15/2016</t>
  </si>
  <si>
    <t>Prior Versions?</t>
  </si>
  <si>
    <t>2006 Admin Memo: http://www.scribd.com/fullscreen/26442622?access_key=key-20rfsh26eu0ob66xlbmu, 2011 Mayoral Memo: http://www.dcregs.dc.gov/Gateway/NoticeHome.aspx?noticeid=673973</t>
  </si>
  <si>
    <t>n/a</t>
  </si>
  <si>
    <t>2009 EO</t>
  </si>
  <si>
    <t>2010: http://www.sfbos.org/ftp/uploadedfiles/bdsupvrs/bosagendas/materials/bag110910_101155.pdf  2009: http://sfmayor.org/ftp/archive/209.126.225.7/executive-directive-09-06-open-data/index.html</t>
  </si>
  <si>
    <t>Executive Order 2012: http://www.illinois.gov/Government/ExecOrders/Documents/2012/execorder2012-03.pdf</t>
  </si>
  <si>
    <t>2012: http://www.gencourt.state.nh.us/legislation/2012/HB0418.html</t>
  </si>
  <si>
    <t>http://www.ci.austin.tx.us/edims/document.cfm?id=161941</t>
  </si>
  <si>
    <t xml:space="preserve">n/a </t>
  </si>
  <si>
    <t>CTO Policy</t>
  </si>
  <si>
    <t>2011 Executive Order</t>
  </si>
  <si>
    <t>n/a/</t>
  </si>
  <si>
    <t>Resolution 31-13, 4/4/2013</t>
  </si>
  <si>
    <t>Population (ACS 2012; US Census 2012 est for counties)</t>
  </si>
  <si>
    <t>157,274-847,681</t>
  </si>
  <si>
    <t xml:space="preserve">Guidance / Supplement </t>
  </si>
  <si>
    <t>http://blog.cookcountygov.com/opencc/wp-content/uploads/2011/09/Open_Cook_County_9.21.11.pdf</t>
  </si>
  <si>
    <t>http://nycopendata.pediacities.com/wiki/index.php/City_Policies (see whole wiki)</t>
  </si>
  <si>
    <t>http://cityofphiladelphia.github.io/slash-data/phl_opendata_plan.pdf</t>
  </si>
  <si>
    <t>http://www.montgomerycountymd.gov/open/Resources/Files/openMontgomery-Digital-Government-Strategy.pdf</t>
  </si>
  <si>
    <t>http://nys-its.github.io/open-data-handbook/ and PDF here: https://github.com/nys-its/open-data-handbook/blob/gh-pages/OpenDataHandbook.pdf?raw=true</t>
  </si>
  <si>
    <t>Open Data Advisory Board Charter
Open Data Implementation Plan (forthcoming)</t>
  </si>
  <si>
    <t>https://drive.google.com/open?id=0B_ILuYKPbN3qSk54YVdNTFlWS1E</t>
  </si>
  <si>
    <t>Developing here: https://docs.google.com/a/sunlightfoundation.com/document/d/11Wfpg4prY2DCmf6FUHQ3YHDThKCLsXhMP6Uj0zlP9pg/edit</t>
  </si>
  <si>
    <t>w.gmail.csunlight foundation</t>
  </si>
  <si>
    <t>CTO Policy "Open Data Policy V1.0", February 1, 2016</t>
  </si>
  <si>
    <t>http://www.sanjoseca.gov/DocumentCenter/View/55954</t>
  </si>
  <si>
    <t>Resolution 14,307 3/15/2016</t>
  </si>
  <si>
    <t>Implementation Authority</t>
  </si>
  <si>
    <t xml:space="preserve">OCTO, Chief Data Officer, Open Government Coordinator, Open Government Advisory Board </t>
  </si>
  <si>
    <t>Bureau of Technology Services</t>
  </si>
  <si>
    <t>Chief Data Officer (CDO) and Department Data Coordinators (DC) / Committee on Information Technology (COIT)</t>
  </si>
  <si>
    <t>Lexington-Fayette Urban County Government as a whole</t>
  </si>
  <si>
    <t>Department of Information Technology and Telecommunications</t>
  </si>
  <si>
    <t xml:space="preserve">n/a - This resolution was about creating a research body called the "Accountability and Transparency Cmomission." </t>
  </si>
  <si>
    <t>The Data Governance Advisory Board and Open Data Working Group</t>
  </si>
  <si>
    <t xml:space="preserve">Its puts the Information Technology Department in charge. </t>
  </si>
  <si>
    <t>Office of the Governor</t>
  </si>
  <si>
    <t xml:space="preserve">The Chief Administrative Officer is in charge.  </t>
  </si>
  <si>
    <t xml:space="preserve">The Chief Information Officer and Chief Data Officer are put in charge. </t>
  </si>
  <si>
    <t xml:space="preserve">The Chief Information Officer in consultation with the Office of Information Practices is in charge. </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</si>
  <si>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</si>
  <si>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The Chief Technology Officer and Chief Data Officer within the New York State Office of Information Technology Services</t>
  </si>
  <si>
    <t>It establishes an unnamed "committee of City employees and local volunteers to aide in the achievement of above goals."</t>
  </si>
  <si>
    <t>Open Data Advisory Board, CIO</t>
  </si>
  <si>
    <t xml:space="preserve">The Department of Information Technology and Department of Administration along with the Commissioner (who will assist agencies) are in charge. </t>
  </si>
  <si>
    <t>Open Data Management Team—Division of Information Technologies (with appoting Data Coordinators at each agency)</t>
  </si>
  <si>
    <t>City Manager and Open Government Governing Board</t>
  </si>
  <si>
    <t xml:space="preserve">Open Data Management Team (with agency Data Coordinators appointed by the CIO) </t>
  </si>
  <si>
    <t>City Administrator</t>
  </si>
  <si>
    <t>Open Data Advisory Board / Chief IT Manager &amp; Data Coordinators</t>
  </si>
  <si>
    <t xml:space="preserve">Director of Information Technology </t>
  </si>
  <si>
    <t>City Clerk / City Records Manager / Chief Information Officer / Open Data Advisory Group</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</si>
  <si>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</si>
  <si>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Implementation of the Open Data Intiative will be overseen by an Open Data Steering Committee comprised of persons designated by the City Manager from internal City departments and external stakeholders, who will work with the City's departments.</t>
  </si>
  <si>
    <t xml:space="preserve">Creates a Chief Data Officer, Agency Data Officer, and Open Data Advisory Panel, all with roles in implementation </t>
  </si>
  <si>
    <t>Open Data Management Team</t>
  </si>
  <si>
    <t>Open Government Committee</t>
  </si>
  <si>
    <t xml:space="preserve">Open Data Management Team </t>
  </si>
  <si>
    <t>Chief Information Officer in consultation with the City departments</t>
  </si>
  <si>
    <t>establishes a Council on Open Data</t>
  </si>
  <si>
    <t xml:space="preserve">Each Department Head will appoint a Departmental Data Coordinator to work with the Data Management Team </t>
  </si>
  <si>
    <t>City Manager</t>
  </si>
  <si>
    <t xml:space="preserve">"City departments will work in cooperation with the Department of Enterprise Technology Solutions"; also establishes an Open Data Executive Committee and Open Data Working Group </t>
  </si>
  <si>
    <t>"An Open Data Advisory Group shall be chaired by the Chief Information Officer, or the designee of the Chief Information Officer, and include open data coordinators from each city agency."</t>
  </si>
  <si>
    <t>oversight committee</t>
  </si>
  <si>
    <t xml:space="preserve">Facilitator and a task force </t>
  </si>
  <si>
    <t>Chief Information Officer (CIO) or designee and open data coordinators</t>
  </si>
  <si>
    <t>Enterprise Data Officer and Open Data Advisory Board</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</si>
  <si>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</si>
  <si>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Department of Information Technology</t>
  </si>
  <si>
    <t>Chief Data Officer</t>
  </si>
  <si>
    <t>Innovation &amp; Technology</t>
  </si>
  <si>
    <t>Task Force and Advisory Commision</t>
  </si>
  <si>
    <t>City’s Information Technology Department and Open Data Review Board</t>
  </si>
  <si>
    <t>Open Data Governance Committee</t>
  </si>
  <si>
    <t>City Manager's Office</t>
  </si>
  <si>
    <t>CTO, Open Data Manager</t>
  </si>
  <si>
    <t xml:space="preserve">City Manager </t>
  </si>
  <si>
    <t xml:space="preserve">City Manager's Office </t>
  </si>
  <si>
    <t>City manager</t>
  </si>
  <si>
    <t>City Council</t>
  </si>
  <si>
    <t>Governor's Office of Administration</t>
  </si>
  <si>
    <t xml:space="preserve">City Council </t>
  </si>
  <si>
    <t>Open Data Leadership Team</t>
  </si>
  <si>
    <t>Open Data Council</t>
  </si>
  <si>
    <t>Mayor</t>
  </si>
  <si>
    <t>Open Data Committee</t>
  </si>
  <si>
    <t xml:space="preserve">Regional Relationship </t>
  </si>
  <si>
    <t xml:space="preserve"> </t>
  </si>
  <si>
    <t>Open Operating Standard can be used by local government</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</si>
  <si>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</si>
  <si>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</si>
  <si>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</si>
  <si>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</si>
  <si>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Regional data center will house and maintain community portal for Allegheny County, based in Pittsburgh.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</si>
  <si>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</si>
  <si>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</si>
  <si>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policy outlines efforts to "enhance and expand cooperation among Metropolitan Government departments and agencies, other governmental agencies, private and nonprofit entities, and the public"</t>
  </si>
  <si>
    <t>Government Press Release</t>
  </si>
  <si>
    <t>http://www.bega-dc.gov/sites/default/files/documents/Press%20Release%20-%20Mayor%20Gray%20Announces%20New%20Open%20Government%20Initiatives%2010-29-14%20(2).pdf / http://mayor.dc.gov/release/mayor-bowser-announces-open-data-initiative-names-new-chief-technology-officer</t>
  </si>
  <si>
    <t>http://www.sfmayor.org/index.aspx?page=846&amp;recordid=127 // http://sfmayor.org/index.aspx?recordid=639&amp;page=846</t>
  </si>
  <si>
    <t>http://www.cookcountyil.gov/2011/09/21/preckwinkle-launches-open-data-website-data-cookcountyil-gov/</t>
  </si>
  <si>
    <t>http://www1.nyc.gov/office-of-the-mayor/news/081-12/mayor-bloomberg-signs-legislation-creating-a-citywide-comprehensive-open-data-policy</t>
  </si>
  <si>
    <t>https://cityofphiladelphia.wordpress.com/2012/04/27/mayor-nutter-signs-open-data-executive-order-3/</t>
  </si>
  <si>
    <t>https://www.cityofmadison.com/news/new-city-of-madison-open-data-ordinance</t>
  </si>
  <si>
    <t>http://www.cityofchicago.org/city/en/depts/mayor/press_room/press_releases/2012/december_2012/mayor_emanuel_expandsopendataoncityportalwithexecutiveorder.html</t>
  </si>
  <si>
    <t>http://www.ri.gov/press/view/18366</t>
  </si>
  <si>
    <t>https://www.ci.south-bend.in.us/residents-business-government/news/2013-8-21/mayor-buttigieg-launch-city%E2%80%99s-open-data-portal-website</t>
  </si>
  <si>
    <t>https://louisvilleky.gov/news/louisville-metro-releases-first-open-data-report</t>
  </si>
  <si>
    <t>https://www.cityofsacramento.org/City-Manager/Media-Releases/OpenData</t>
  </si>
  <si>
    <t>http://cityoflasvegas.tumblr.com/post/143018551108/updated-open-data-policy</t>
  </si>
  <si>
    <t>http://www.cityofboston.gov/news/Default.aspx?id=20265</t>
  </si>
  <si>
    <t>http://www.cincinnati-oh.gov/cityofcincinnati/news/cincinnati-s-open-data-portal-opens-the-books-on-government-operations/</t>
  </si>
  <si>
    <t>http://charmeck.org/city/charlotte/Newsroom/newsarchive/Pages/OpenDataPortal.aspx; http://charmeck.org/city/charlotte/citymanager/CommunicationstoCouncil/Documents/Memo%2086%20December%203,%202014.pdf#search=open%20data</t>
  </si>
  <si>
    <t>http://cityofdenton.com/Home/Components/News/News/4567/35?backlist=%2F</t>
  </si>
  <si>
    <t>http://www.detroitmi.gov/News/ArticleID/39/Mayor-Duggan-announces-new-Open-Data-Initiative-to-give-public-greater-access-to-city-data-and-information</t>
  </si>
  <si>
    <t>http://www.jacksonms.gov/CivicAlerts.aspx?AID=571</t>
  </si>
  <si>
    <t>http://coablog.ashevillenc.gov/2016/02/municipal-data-evolves-to-next-gen-in-asheville-open-data/</t>
  </si>
  <si>
    <t>http://murray.seattle.gov/mayor-murray-signs-historic-open-data-executive-order/</t>
  </si>
  <si>
    <t>http://www.sanjoseinfo.org/external/content/document/1914/2806926/1/Open%20Data%20Final.pdf</t>
  </si>
  <si>
    <t>http://www.scottsdaleaz.gov/news/city-council-commits-to-open-data_s4_p24496</t>
  </si>
  <si>
    <t>http://www.muni.org/departments/mayor/pressreleases/pages/20160427municipalityofanchorageadoptsopendatapolicy.aspx</t>
  </si>
  <si>
    <t>https://www.wycokck.org/uploadedFiles/Articles/2016-UG%20Expands%20Committment%20to%20Open%20Data%20and%20Transparency.pdf</t>
  </si>
  <si>
    <t>http://www.naperville.il.us/news-articles/city-council-adopts-policy-setting-framework-for-open-data-program/</t>
  </si>
  <si>
    <t>Sunlight Foundation Blogpost/Media Coverage</t>
  </si>
  <si>
    <t>http://sunlightfoundation.com/blog/2013/04/25/open-data-policy-evolution-san-francisco/</t>
  </si>
  <si>
    <t>http://sunlightfoundation.com/blog/2013/10/11/nycs-plan-to-release-all-ish-of-their-data/</t>
  </si>
  <si>
    <t>http://sunlightfoundation.com/blog/2012/12/04/montgomery-countys-new-open-data-bill/</t>
  </si>
  <si>
    <t>http://sunlightfoundation.com/blog/2013/07/03/aloha-hawaii-open-data-legislation/</t>
  </si>
  <si>
    <t>http://sunlightfoundation.com/blog/2013/03/13/a-look-at-utahs-future-in-open-data/</t>
  </si>
  <si>
    <t>http://sunlightfoundation.com/blog/2013/08/29/south-bend-indiana-signs-open-data-policy/</t>
  </si>
  <si>
    <t>http://sunlightfoundation.com/blog/2013/10/21/new-louisville-open-data-policy-insists-open-by-default-is-the-future/</t>
  </si>
  <si>
    <t>http://sunlightfoundation.com/blog/2013/10/29/oaklands-public-participation-route-to-open-data-legislation/</t>
  </si>
  <si>
    <t>Yes</t>
  </si>
  <si>
    <t>https://sunlightfoundation.com/blog/2016/03/11/crowdlaw-and-open-data-policy-a-perfect-match/</t>
  </si>
  <si>
    <t>http://sunlightfoundation.com/blog/2014/03/20/what-makes-pittsburghs-open-data-law-different/</t>
  </si>
  <si>
    <t>http://sunlightfoundation.com/blog/2014/04/11/boston-the-tale-of-two-open-data-policies/</t>
  </si>
  <si>
    <t>https://sunlightfoundation.com/blog/2015/03/25/detroit-embraces-transparency-with-new-open-data-portal/</t>
  </si>
  <si>
    <t>https://sunlightfoundation.com/blog/2015/08/10/opengov-voices-now-is-the-time-for-open-data-in-mesa/</t>
  </si>
  <si>
    <t>http://sunlightfoundation.com/blog/2015/12/17/waco-becomes-4th-what-works-city-to-pass-an-open-data-policy/</t>
  </si>
  <si>
    <t>https://sunlightfoundation.com/blog/2016/02/05/tacoma-becomes-sixth-what-works-city-to-adopt-an-open-data-policy/</t>
  </si>
  <si>
    <t>http://sunlightfoundation.com/blog/2016/03/31/opengov-voices-open-indpendence-brings-a-wealth-of-data-to-missourians/</t>
  </si>
  <si>
    <t>http://www.baltimoresun.com/news/maryland/baltimore-city/bs-md-ci-open-data-20160321-story.html</t>
  </si>
  <si>
    <t xml:space="preserve">Yes </t>
  </si>
  <si>
    <t>https://sunlightfoundation.com/blog/2016/04/06/opengov-voices-investing-in-open-data-analytics-in-san-jose/</t>
  </si>
  <si>
    <t>http://sunlightfoundation.com/blog/2016/04/28/opengov-voices-open-information-st-paul-makes-data-dynamic-relevant-and-user-friendly/</t>
  </si>
  <si>
    <t>https://sunlightfoundation.com/2016/09/28/how-scottsdale-plans-to-use-complementary-policies-to-open-up-city-data/</t>
  </si>
  <si>
    <t>http://www.bizjournals.com/kansascity/news/2016/12/09/unified-government-kck-open-data-initiative.html</t>
  </si>
  <si>
    <t>https://sunlightfoundation.com/2016/10/05/how-naperville-took-an-inclusive-participatory-approach-to-opening-city-data/</t>
  </si>
  <si>
    <t xml:space="preserve">Gov Portal / Website </t>
  </si>
  <si>
    <t>http://data.dc.gov/</t>
  </si>
  <si>
    <t>http://www.civicapps.org/datasets</t>
  </si>
  <si>
    <t>http://www.memphistn.gov/contracts/</t>
  </si>
  <si>
    <t>http://data.sfgov.org/</t>
  </si>
  <si>
    <t>http://www.texas.gov/en/connect/pages/open-data.aspx</t>
  </si>
  <si>
    <t>http://cookcounty.socrata.com</t>
  </si>
  <si>
    <t>http://data.lexingtonky.gov/</t>
  </si>
  <si>
    <t>http://data.raleighnc.gov</t>
  </si>
  <si>
    <t>http://www.opendatanyc.com</t>
  </si>
  <si>
    <t>https://data.providenceri.gov/</t>
  </si>
  <si>
    <t>http://www.phila.gov/data/</t>
  </si>
  <si>
    <t>https://data.cityofmadison.com/</t>
  </si>
  <si>
    <t>https://data.illinois.gov/</t>
  </si>
  <si>
    <t>https://data.montgomerycountymd.gov/</t>
  </si>
  <si>
    <t>http://data.cityofchicago.org</t>
  </si>
  <si>
    <t>http://data.hawaii.gov</t>
  </si>
  <si>
    <t>http://www.ri.gov/data/</t>
  </si>
  <si>
    <t>https://data.smcgov.org/</t>
  </si>
  <si>
    <t>http://www.utah.gov/open/</t>
  </si>
  <si>
    <t>https://data.ny.gov/</t>
  </si>
  <si>
    <t>https://www.cityoftulsa.org/our-city/open-tulsa/open-tulsa-dataset-list.aspx</t>
  </si>
  <si>
    <t>http://nhopengov.org/</t>
  </si>
  <si>
    <t>https://data.southbendin.gov/</t>
  </si>
  <si>
    <t>https://data.austintexas.gov/</t>
  </si>
  <si>
    <t>http://portal.louisvilleky.gov/service/data</t>
  </si>
  <si>
    <t>http://data.oaklandnet.com</t>
  </si>
  <si>
    <t>http://data.cityofsacramento.org/home/</t>
  </si>
  <si>
    <t>https://data.honolulu.gov/</t>
  </si>
  <si>
    <t>data.lacity.org</t>
  </si>
  <si>
    <t>https://opendata.lasvegasnevada.gov/</t>
  </si>
  <si>
    <t>http://www.data.ct.gov/</t>
  </si>
  <si>
    <t>https://data.cityofboston.gov/</t>
  </si>
  <si>
    <t>http://data.maryland.gov</t>
  </si>
  <si>
    <t>https://data.nashville.gov/</t>
  </si>
  <si>
    <t>https://data.kcmo.org/</t>
  </si>
  <si>
    <t>https://data.cincinnati-oh.gov/browse</t>
  </si>
  <si>
    <t>Policy</t>
  </si>
  <si>
    <t># of guidelines referenced</t>
  </si>
  <si>
    <t>https://data.slcgov.com/</t>
  </si>
  <si>
    <t>% of guideline references of the total number of guidelines</t>
  </si>
  <si>
    <t>http://data.howardcountymd.gov/</t>
  </si>
  <si>
    <t>Jurisdiction</t>
  </si>
  <si>
    <t># of referenced guidelines</t>
  </si>
  <si>
    <t>% of guidelines referenced out of all guidelines</t>
  </si>
  <si>
    <t>http://www.cityblm.org/index.aspx?page=464</t>
  </si>
  <si>
    <t>http://data.ohouston.org/</t>
  </si>
  <si>
    <t>http://clt.charlotte.opendata.arcgis.com/</t>
  </si>
  <si>
    <t>http://data.dentontxgis.opendata.arcgis.com/</t>
  </si>
  <si>
    <t>https://data.cambridgema.gov/</t>
  </si>
  <si>
    <t>http://data.ashevillenc.gov/</t>
  </si>
  <si>
    <t>https://data.cityoftacoma.org/</t>
  </si>
  <si>
    <t>http://www.ci.independence.mo.us/open/</t>
  </si>
  <si>
    <t>No</t>
  </si>
  <si>
    <t>http://data.sanjoseca.gov/home</t>
  </si>
  <si>
    <t>https://information.stpaul.gov/</t>
  </si>
  <si>
    <t>https://data.littlerock.org/</t>
  </si>
  <si>
    <t>http://data.scottsdaleaz.gov/</t>
  </si>
  <si>
    <t>http://yourdata.wycokck.org/</t>
  </si>
  <si>
    <t>http://data.naperville.opendata.arcgis.com/</t>
  </si>
  <si>
    <t xml:space="preserve">Community Portal </t>
  </si>
  <si>
    <t>http://www.opendatadc.org/</t>
  </si>
  <si>
    <t>http://www.texastransparency.org/State_Finance/Spending/</t>
  </si>
  <si>
    <t>http://www.opendataphilly.org/</t>
  </si>
  <si>
    <t>http://data.openoakland.org/</t>
  </si>
  <si>
    <t>https://data.wprdc.org/organization/city-of-pittsburgh</t>
  </si>
  <si>
    <t>http://www.opendatacincy.org/</t>
  </si>
  <si>
    <t>https://chattanooga.demo.socrata.com/browse/?limit=100</t>
  </si>
  <si>
    <t>http://catalog.opensandiego.org/</t>
  </si>
  <si>
    <t>DEFINITIONS</t>
  </si>
  <si>
    <t xml:space="preserve">"Data" </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</si>
  <si>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</si>
  <si>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</si>
  <si>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</si>
  <si>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</si>
  <si>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"Public information hearings and votes accessible."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</si>
  <si>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</si>
  <si>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</si>
  <si>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</si>
  <si>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</si>
  <si>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</si>
  <si>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</si>
  <si>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It includes data documents maps and other formats of media.</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</si>
  <si>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</si>
  <si>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 xml:space="preserve">Close fit: "City Data" is referred to throughout the policy without formally being defined. </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</si>
  <si>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</si>
  <si>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</si>
  <si>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</si>
  <si>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"Data refers to all structured information, unless otherwise noted."</t>
  </si>
  <si>
    <t>“Data” means statistical, quantitative, or qualitative information that is regularly maintained, created, or obtained by or on behalf of a City department.</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</si>
  <si>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</si>
  <si>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OPEN DATA POLICY COMPARISON</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</si>
  <si>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</si>
  <si>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Toronto</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</si>
  <si>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</si>
  <si>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Kitchener</t>
  </si>
  <si>
    <t>Region of York</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</si>
  <si>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</si>
  <si>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Ottawa</t>
  </si>
  <si>
    <t>Hamilton</t>
  </si>
  <si>
    <t>Montréal</t>
  </si>
  <si>
    <t>Waterloo</t>
  </si>
  <si>
    <t>Vancouver</t>
  </si>
  <si>
    <t>London</t>
  </si>
  <si>
    <t>Brampton</t>
  </si>
  <si>
    <t>Halifax</t>
  </si>
  <si>
    <t>Guelph</t>
  </si>
  <si>
    <t>"Data means statistical, factual, quantitataive, or qualitative information that is regularly maintained or created by or on behalf of a city agency."</t>
  </si>
  <si>
    <t>Saanich</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</si>
  <si>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</si>
  <si>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TOTAL #n/a</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</si>
  <si>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</si>
  <si>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</si>
  <si>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</si>
  <si>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</si>
  <si>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TOTAL #Opposite</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</si>
  <si>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</si>
  <si>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a value or set of values that represents a specific concept or concepts. Data becomes information when analyzed and possibly combined with other data in order to extract meaning and provide context.</t>
  </si>
  <si>
    <t>TOTAL</t>
  </si>
  <si>
    <t>CANADA</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</si>
  <si>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</si>
  <si>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</si>
  <si>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a. "Data" means statistical, factual, quantitative, or qualitative information that is regularly maintained or created by or on behalf of a City department.</t>
  </si>
  <si>
    <t>a. “Data” means statistical, factual, quantitative, or qualitative information that is
regularly maintained or created by or on behalf of a City department.</t>
  </si>
  <si>
    <t>“Data” means statistical, factual, quantitative, or qualitative information that is regularly maintained or created by or on behalf of a city department.</t>
  </si>
  <si>
    <t xml:space="preserve">City of Seattle Data
Data created, collected and/or maintained by the City of Seattle or by contractors or agencies on the City’s behalf.
</t>
  </si>
  <si>
    <t>statistical, factual, quantitative, or qualititative information that is maintained or created by or on behalf of a City Agency</t>
  </si>
  <si>
    <t>Data: Structured information.</t>
  </si>
  <si>
    <t>cut and paste</t>
  </si>
  <si>
    <t>means statistical, factual, quantitative, or qualitative information that is regularly maintained or created by or on behalf of a City Department</t>
  </si>
  <si>
    <t>7.1。 "Data" means statistical, factual, quantitative, or qualitative information that is created, maintained or in the possession of a city division, department, office or employee.</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</si>
  <si>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</si>
  <si>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N/A</t>
  </si>
  <si>
    <t>Data: Statistical, factual, quantitative, or qualitative information that is maintained or created by or on behalf of a Unified Government department.</t>
  </si>
  <si>
    <t>Data - Statistical, factual, quantitative, or qualitative information that is regularly maintained or created by or on behalf of the City.</t>
  </si>
  <si>
    <t>"Public Data/Information"</t>
  </si>
  <si>
    <t>Enter into agreements with our regional partners to publish and maintain public datasets that are open and freely available while respecting privacy and security concerns as identified by the City Attorney.</t>
  </si>
  <si>
    <t>"Public Data"</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</si>
  <si>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</si>
  <si>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</si>
  <si>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</si>
  <si>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</si>
  <si>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“Public data” means any datum or data or data set published on the City of Chicago data portal.</t>
  </si>
  <si>
    <t>Public information means records of state or local government that are classified as public under Title 63G Chapter 2 Government Records Access and Management Act.</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</si>
  <si>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</si>
  <si>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</si>
  <si>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</si>
  <si>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</si>
  <si>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"Information held by the City and County of Honolulu that has been deemed public information by the State Office of Information Practices should be made available in open, standards-based machine-readable formats."</t>
  </si>
  <si>
    <t>"Public data is any data, or data set published via the Open Data Portal"</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</si>
  <si>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</si>
  <si>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"Public Data" or "Information" means any data or informaiton generated or recieved by the eCity of Kansas City that can be made public to the extent such action is lawful and prudent.</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</si>
  <si>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</si>
  <si>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</si>
  <si>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WHEREAS, in commitment to these objections, the City will consider public information to be open and will proactively publish data consistent with applicable public records law;</t>
  </si>
  <si>
    <t>close fit - “Publishable data” means data that is not protected or sensitive and that has
been prepared for release on the Open Data Web Portal.</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</si>
  <si>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</si>
  <si>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</si>
  <si>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Publishable Data - Data which is not protected or sensitive and which has been prepared for release as open data.</t>
  </si>
  <si>
    <t>"Open Data"</t>
  </si>
  <si>
    <t>"Open data is not data that is governed by privacy, security, confidentiality or any protection of the law."</t>
  </si>
  <si>
    <t xml:space="preserve">"Open Data is a method by which data is made open and freely available to everyone to be republished or used as they wish." </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</si>
  <si>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</si>
  <si>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Open Data or Information means public data or information made readily available online utilizing best practice structures and formats when possible.</t>
  </si>
  <si>
    <t>Open Data Framework / Accountability Policy</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</si>
  <si>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</si>
  <si>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Policy / Motion</t>
  </si>
  <si>
    <t>Policy Pilot Project</t>
  </si>
  <si>
    <t>Policy (in French)</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</si>
  <si>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</si>
  <si>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Terms of Reference</t>
  </si>
  <si>
    <t>Open Data Initiative</t>
  </si>
  <si>
    <t>High-level Framework (Action Plan underway)</t>
  </si>
  <si>
    <t>"Open Data is raw data generated or collected by government agencies made freely available for use by the public, subject only to valid privacy, confidentiality, security, and other legal restrictions."</t>
  </si>
  <si>
    <t>Minutes</t>
  </si>
  <si>
    <t xml:space="preserve">"For the purposes of this policy, the term "open data" refers to publicly available data structured in a way that enables the data to be fully discoverable and usable by end users." </t>
  </si>
  <si>
    <t>“Open data” means data that is available online, in open format, with no legal encumbrances on use or reuse.</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</si>
  <si>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</si>
  <si>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</si>
  <si>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</si>
  <si>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Offical Link</t>
  </si>
  <si>
    <t xml:space="preserve">"Open data" or "Information" means public data or information made readily available online, utilizing best practice structures and formats when possible. </t>
  </si>
  <si>
    <t>http://www1.toronto.ca/wps/portal/contentonly?vgnextoid=7e27e03bb8d1e310VgnVCM10000071d60f89RCRD</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</si>
  <si>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</si>
  <si>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"Open Data means public information that should be freely available for use and re-use that does 
not need to be kept private due to federal law, state statute, city ordinance, or other policy."</t>
  </si>
  <si>
    <t>"Open Data - Open data is data or data sets (as defined above) that can be freely used, shared and built-on by anyone, anywhere, for any purpose."</t>
  </si>
  <si>
    <t>http://www.kitchener.ca/en/insidecityhall/resources/I-015_-_CORPORATE_ACCOUNTABILITY__TRANSPARENCY.pdf</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</si>
  <si>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</si>
  <si>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H. “Open Data” shall mean all Data or Data Sets that the City makes accessible to the public
pursuant to this Ordinance.</t>
  </si>
  <si>
    <t>"Open data" means data that is available online, in an open format, with no legal encumbrances on use or reuse.</t>
  </si>
  <si>
    <t>http://archives.york.ca/councilcommitteearchives/pdf/sep%2012%20ped%20open.pdf</t>
  </si>
  <si>
    <t>“Open data” means data that is available online, in an open format, with minimal legal encumbrances on use or reuse.</t>
  </si>
  <si>
    <t>“Open data” means data that is available online, in an open format, with no legal encumbrances on use or reuse.</t>
  </si>
  <si>
    <t>http://ottawa.ca/calendar/ottawa/citycouncil/csedc/2010/05-04/englishdisposition56.htm</t>
  </si>
  <si>
    <t>Specific datasets that are made available to the public by the City.</t>
  </si>
  <si>
    <t xml:space="preserve">
Open Data
Data “pushed”, or made available through channels like data.seattle.gov, to the public by the City in formats that facilitate analysis and the development of innovative technology solutions. 
</t>
  </si>
  <si>
    <t>http://www.hamilton.ca/NR/rdonlyres/A0ED2DE8-D7DE-40AC-9402-B2E86DDF2C4F/0/Jul1054__CM13012.pdf</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</si>
  <si>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</si>
  <si>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http://donnees.ville.montreal.qc.ca/fichiers/GTDO/encadrement/politique-DO/Politique-DO_2012-10-04.odt</t>
  </si>
  <si>
    <t>http://www.waterloo.ca/en/contentresources/resources/government/Corporate_Policies/A-007_Open_Data_Policy.pdf</t>
  </si>
  <si>
    <t>Open Data: Data made open and freely available to the public to be republished, manipulated,
or used in any other way without restriction.</t>
  </si>
  <si>
    <t xml:space="preserve">Open Data: Data made open and freely available to the public to be republished, manipulated,
or used in any other way without restriction. </t>
  </si>
  <si>
    <t>http://vancouver.ca/files/cov/open-data-council-motion-20090519.pdf</t>
  </si>
  <si>
    <t>“open data” (i.e. publicly available data structured in a way that enables the data to be fully available and usable by end users)</t>
  </si>
  <si>
    <t>http://council.london.ca/meetings/Archives/Agendas/Board%20Of%20Control%20Agendas/Board%20of%20Control%20Agendas%202010/2010-07-21%20Agenda/Item%2027.pdf</t>
  </si>
  <si>
    <t>http://www.brampton.ca/EN/City-Hall/OpenGov/Documents/Brampton%20Open%20Data%20Policy.pdf</t>
  </si>
  <si>
    <t>b. "Open data" means data that is available online, in open format, with no legal encumbrances on use or reuse, and not subject to an exemption from disclosure under the Arkansas Freedom of Information Act (“FOIA”).</t>
  </si>
  <si>
    <t>http://www.region.halifax.ns.ca/council/agendasc/documents/120925ca1114.pdf</t>
  </si>
  <si>
    <t>7.5. "Open Data" means Publishable Data that is available online, in an Open Format, with minimal legal encumbrances on use or reuse.</t>
  </si>
  <si>
    <t xml:space="preserve">Open Data- data which is made open and freely available to everyone to be republished or used as they wish. </t>
  </si>
  <si>
    <t>http://guelph.ca/wp-content/uploads/GuelphOGF_Framework_Nov2012.pdf</t>
  </si>
  <si>
    <t>Open Data: Data that can be freely used, reused, and redistributed by anyone - subject only, at most, to the requirement to attribute and share</t>
  </si>
  <si>
    <t>http://www.saanich.ca/living/mayor/boards/pdf/2012/HSAC/AprHSACmins.pdf</t>
  </si>
  <si>
    <t>Open Data: Data made open and freely available online to the public to be republished, manipulated, or used in any other way without restriction.</t>
  </si>
  <si>
    <t>Open Data - Any data which does not contain protected information or sensitive information and which is made available online with minimal legal encumbrances on use or reuse.</t>
  </si>
  <si>
    <t>Related Policy Link</t>
  </si>
  <si>
    <t>APPLIED TO SUNLIGHT GUIDELINES</t>
  </si>
  <si>
    <t>http://www.kitchener.ca/en/insidecityhall/resources/FCS_Kitchener_OpenDataFrameworkIntroduction_Oct2313.pdf</t>
  </si>
  <si>
    <t>http://www.ottawa.ca/calendar/ottawa/citycouncil/occ/2010/05-12/csedc/08-ACS2010-COS-ITS-0005-Open%20data%20%282%29.htm</t>
  </si>
  <si>
    <t>http://www.hamilton.ca/NR/rdonlyres/E6C548DD-2FE2-4D21-AF65-B24A2C8BEF2B/0/Aug09EDRMS_n197439_v1_10_1__Notice_of_Motion__Open_Data_Polic.pdf</t>
  </si>
  <si>
    <t xml:space="preserve">What Data Should Be Public </t>
  </si>
  <si>
    <t>2010</t>
  </si>
  <si>
    <t>1. Proactively release government information online</t>
  </si>
  <si>
    <t>Date Enacted (yyyy/mm/dd)</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</si>
  <si>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</si>
  <si>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2012/01/30</t>
  </si>
  <si>
    <t>2014/03/03</t>
  </si>
  <si>
    <t>2013/09/12</t>
  </si>
  <si>
    <t xml:space="preserve">A close fit: "Each state agency shall post on a generally accessible Internet website maintained by or for the agency each high-value data set created or maintained by the agency," ... under certain conditions listed in the policy </t>
  </si>
  <si>
    <t>2010/05/12</t>
  </si>
  <si>
    <t>2011/09/11</t>
  </si>
  <si>
    <t>2012/10/04</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</si>
  <si>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</si>
  <si>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2013/07/15</t>
  </si>
  <si>
    <t>2009/05/21</t>
  </si>
  <si>
    <t>2010/07/21</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</si>
  <si>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</si>
  <si>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2012/09/25</t>
  </si>
  <si>
    <t>2012/11/13</t>
  </si>
  <si>
    <t>2012/04/19</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</si>
  <si>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</si>
  <si>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Population (2011 Census)</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</si>
  <si>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</si>
  <si>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</si>
  <si>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</si>
  <si>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</si>
  <si>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</si>
  <si>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        Proactively release all publishable City data, making it freely available in open formats, with no restrictions on use or reuse, and fully accessible to the broadest range of users to use for varying purposes;</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</si>
  <si>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</si>
  <si>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"To the extent practicable and subject to valid restrictions, agencies shall publish information online (in addition to other planned or mandated publication methods), and in an open format."</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</si>
  <si>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</si>
  <si>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</si>
  <si>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</si>
  <si>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"b. Agencies shall treat newly created datasets as open by default and publish said datasets to the City's open data portal, except data that the Office of the City Attorney determines to be confidential, privileged or otherwise protected by law."</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</si>
  <si>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</si>
  <si>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A close fit: "Resolved, that all County departments and agencies shall work with Information Technology to provide data sets that can be made available to the public;"</t>
  </si>
  <si>
    <t xml:space="preserve">A close fit: "Within 18 months of the Effective Date of this Policy, the City will begin publishing to the Web Portal high value Public Data Sets, in accordance with the publication schedule set forth in the Compliance Plan." </t>
  </si>
  <si>
    <t>NF-  2.126.010 - The City shall make reasonable efforts to make the Open Data available, on a schedule determined by the City Manager</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</si>
  <si>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</si>
  <si>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</si>
  <si>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</si>
  <si>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</si>
  <si>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WHEREAS, in the commitment to the spirit of open government, the City considers public information to be open by default and proactively publishes high value, publicly disclosable data;</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</si>
  <si>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</si>
  <si>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 xml:space="preserve">Section 1: Open by Preference
The City of Seattle and parties acting on its behalf will proactively make the City’s data holdings available and will make the information available through the City’s Open Data Portal, data.seattle.gov.
</t>
  </si>
  <si>
    <t>Section 3(a)1 Proactively release all Publishable Data, making it freely available in an Open Format,</t>
  </si>
  <si>
    <t>It is the policy of the City that the data it collects and generates will, subject to the limitations of this Policy, be open by default.</t>
  </si>
  <si>
    <t xml:space="preserve">It is the policy of the City that the data it collects and generates will, subject to the limitations of
this Policy, be open by default. </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</si>
  <si>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</si>
  <si>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Proactively release all publishable City data, making it freely available in open formats with no restrictions on use or reuse, and fully accessible to the broadest range of users 30 to use for varying purposes.</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</si>
  <si>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</si>
  <si>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</si>
  <si>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The Municipality of Anchorage is "Open By Default". All public datasets are considered open unless they contain information that is sensitive, protected, or confidential as defined by MOA policy, regulation, and state, federal, or local law.</t>
  </si>
  <si>
    <t>The process for proactively releasing publishable City data, identifying data coordinators for each City agency, and prioritizing data for release;</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</si>
  <si>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</si>
  <si>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</si>
  <si>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</si>
  <si>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2. Reference and build on existing public accountability and access policies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</si>
  <si>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</si>
  <si>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"Nothing in this directive shall be construed as encouraging the delay of meeting open records requests." "Whenever possible a properly submitted open records request should be filled as expeditiously as practicable." </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</si>
  <si>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</si>
  <si>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It does the opposite: Refers generally to federal state and local laws when defining exemptions to data disclosure.</t>
  </si>
  <si>
    <t xml:space="preserve">It bases its definition of "public data" on both Wisconsins state and Madisons local public records laws and ordinances. </t>
  </si>
  <si>
    <t xml:space="preserve">References "any provision of a federal, State, or local law, rule, or regulation, including, but not limited to, the Freedom of Information Act" in protecting information </t>
  </si>
  <si>
    <t>It does the opposite: it utilizes FOI exemptions but not disclosure principles.</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</si>
  <si>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</si>
  <si>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Mentioned in the definition of Public Information: "Public information means records of state or local government that are classified as public under Title 63G Chapter 2 Government Records Access and Management Act."</t>
  </si>
  <si>
    <t xml:space="preserve">It indicates that the Chief Data Officer should consult with the States legal and Freedom of Information Law offices as part of crafting guidance for the Open Data Website. </t>
  </si>
  <si>
    <t>https://public.resource.org/8_principles.html</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</si>
  <si>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</si>
  <si>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</si>
  <si>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Open Data Team</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</si>
  <si>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</si>
  <si>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</si>
  <si>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</si>
  <si>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</si>
  <si>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Open Data Working Group</t>
  </si>
  <si>
    <t>Working Group on Open Data</t>
  </si>
  <si>
    <t>Only for safeguarding: "Protected data is data or data set, or portion thereof, that is confidential, privileged, or otherwise exempt from disclosure to the California Public Records Act or any other law, rule or regulation."</t>
  </si>
  <si>
    <t>Corporate Management Team</t>
  </si>
  <si>
    <t>GIS Services and Halifax Regional Municipality</t>
  </si>
  <si>
    <t>Minimize limitations on the disclosure of public information while appropriately safeguarding protected and sensitive information; and Encourage innovative uses of the City’s publishable data by departments, the public, and other partners.</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</si>
  <si>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</si>
  <si>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 xml:space="preserve">References Tennessee Public Records Act (T.C.A. 10-7-503 et seq.) (“TPRA”), or 
other law, and consistent with Mayoral Executive Orders 35 and 38. 
</t>
  </si>
  <si>
    <t>Amending Chapter 2, Code of Ordinances, by enacting a new Article XVI entitled "Open Data Policy," consisting of sections 2-2130 through 2-2135</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</si>
  <si>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</si>
  <si>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</si>
  <si>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"Priority shall be given to data that has been frequently requested by members of the public through existing mechanisms such as the Tennessee Open Records Act."</t>
  </si>
  <si>
    <t xml:space="preserve">n/a (but makes one reference to Government Records Access and Management Act)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</si>
  <si>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</si>
  <si>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References in definitions: "Exempt Data - Records or information that may or must be withheld from public disclosure under any local, state, or federal law"</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</si>
  <si>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</si>
  <si>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</si>
  <si>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</si>
  <si>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</si>
  <si>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</si>
  <si>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</si>
  <si>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</si>
  <si>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</si>
  <si>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</si>
  <si>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</si>
  <si>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</si>
  <si>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</si>
  <si>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All public datasets are considered open unless they contain information that is sensitive, protected, or confidential as defined by MOA policy, regulation, and state, federal, or local law. </t>
  </si>
  <si>
    <t>the adoption of a Data Policy improves the provision of services, increases transparency and access to public information, and enhances coordination and efficiencies among departments and partner organizations; and</t>
  </si>
  <si>
    <t>In an effort to promote the interoperability between information systems and the release of data to the public in a way that promotes maximal access to data, departments will strive to incorporate the following standards into data collection;</t>
  </si>
  <si>
    <t>Yes, various statements within "WHEREAS" section</t>
  </si>
  <si>
    <t xml:space="preserve">3. Build on the values, goals and mission of the community and government </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</si>
  <si>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</si>
  <si>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</si>
  <si>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</si>
  <si>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</si>
  <si>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</si>
  <si>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</si>
  <si>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</si>
  <si>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</si>
  <si>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</si>
  <si>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</si>
  <si>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 xml:space="preserve">It appeals to values of tranpsarency honesty accountability social progress and economic growth.  </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</si>
  <si>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</si>
  <si>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</si>
  <si>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</si>
  <si>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It states the board should be guided by principles that encourage "accountability on the part of those who create maintain manage or store public information or post it to an information website." among other things.</t>
  </si>
  <si>
    <t xml:space="preserve">It aims to promote transparency improve government performance and enhance citizen engagement. </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</si>
  <si>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</si>
  <si>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"WHEREAS, the adoption of a comprehensive open data program comprised of formal policies and procedures for making Data open will build upon the above-namesd Resolution and assist in achieving the City's Open Data goals"</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</si>
  <si>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</si>
  <si>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 xml:space="preserve">Cites values of transparency, public participation, collaborating with the public and across government, sharing best practices and software and other resources with other government entities, etc.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</si>
  <si>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</si>
  <si>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</si>
  <si>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</si>
  <si>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</si>
  <si>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</si>
  <si>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Appeals to values such as transparency, honesty, accountability, open and effective government, public feedback, business solutions, economic growth, and more</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</si>
  <si>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</si>
  <si>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Encourage innovative uses of the City’s publishable data by departments, the public, and other partners.</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</si>
  <si>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</si>
  <si>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</si>
  <si>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 xml:space="preserve">The whereas language appeals to goals such as openness, transparency, participation, collaboration, and public feedback.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</si>
  <si>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</si>
  <si>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Lists several values such as open government, participation, transparency, collaboration, engagement, good government, innovative use of information technology, and more</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</si>
  <si>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</si>
  <si>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"Whereas, the Mayor and Council consider it to be in the interest of all to provide openness and transparency in government,"</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</si>
  <si>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</si>
  <si>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</si>
  <si>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</si>
  <si>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</si>
  <si>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</si>
  <si>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</si>
  <si>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MUNICIPALITY</t>
  </si>
  <si>
    <t xml:space="preserve">Lists values including "the importance and need for an open and transparent government," and notes "the City Council is committed to transparency in the conduct of the public's business". </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</si>
  <si>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</si>
  <si>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PROVINCE</t>
  </si>
  <si>
    <t>GOVERNMENT OPEN DATA PORTAL</t>
  </si>
  <si>
    <t>POPULATION</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</si>
  <si>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</si>
  <si>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</si>
  <si>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</si>
  <si>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Banff</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</si>
  <si>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</si>
  <si>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</si>
  <si>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Alberta</t>
  </si>
  <si>
    <t>"Dataset means a collection of raw, non-manipulated data usually presented in tabular form with associated metadata, and which is machine readable."</t>
  </si>
  <si>
    <t>http://www.banffopendata.ca/</t>
  </si>
  <si>
    <t>WHEREAS, the adoption of open data improves the provision of citizen services, increases transparency and access to public information, and enhances coordination and efficiencies among City of Jackson (“City”) departments, divisions, and partner organizations; and</t>
  </si>
  <si>
    <t>“Data” means - Electronically stored information or recordings. Examples include documents, databases of contracts, transcripts of hearings, and audio/visual recordings of events. While non-electronic information resources, such as physical artifacts, are not subject to the Open Government Data principles, it is always encouraged that such resources be made available electronically to the extent feasible.</t>
  </si>
  <si>
    <t>Calgary</t>
  </si>
  <si>
    <t>https://data.calgary.ca/</t>
  </si>
  <si>
    <t>"Data are values of qualitative or quantitative variables, belonging to a set of items."</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</si>
  <si>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</si>
  <si>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Edmonton</t>
  </si>
  <si>
    <t>"Data” are facts, figures and statistics objectively measured according to a standard or scale such as frequency or volumes or occurrences."</t>
  </si>
  <si>
    <t>http://data.edmonton.ca/</t>
  </si>
  <si>
    <t>Grande Prairie County</t>
  </si>
  <si>
    <t>http://data.countygp.ab.ca/</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</si>
  <si>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</si>
  <si>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Medicine Hat</t>
  </si>
  <si>
    <t>http://data.medicinehat.ca/</t>
  </si>
  <si>
    <t>WHEREAS, access to public information, including access to public data, promotes a higher level of civic engagement and allows citizens to provide valuable feedback to government officials regarding local issues; and</t>
  </si>
  <si>
    <t>Red Deer</t>
  </si>
  <si>
    <t>http://data.reddeer.ca/</t>
  </si>
  <si>
    <t>Strathcona County</t>
  </si>
  <si>
    <t>https://data.strathcona.ca/</t>
  </si>
  <si>
    <t>Chilliwack</t>
  </si>
  <si>
    <t>British Columbia</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</si>
  <si>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</si>
  <si>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http://www.chilliwack.com/main/page.cfm?id=2329</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</si>
  <si>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</si>
  <si>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t>
  </si>
  <si>
    <t>Kamloops</t>
  </si>
  <si>
    <t>http://www.kamloops.ca/downloads/maps/launch.htm</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</si>
  <si>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</si>
  <si>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Kelowna</t>
  </si>
  <si>
    <t>http://www.kelowna.ca/CM/Page3936.aspx</t>
  </si>
  <si>
    <t>Langley</t>
  </si>
  <si>
    <t>http://www.tol.ca/ServicesContact/OpenData/OpenDataCatalogue.aspx</t>
  </si>
  <si>
    <t>Nanaimo</t>
  </si>
  <si>
    <t>http://www.nanaimo.ca/datafeeds</t>
  </si>
  <si>
    <t xml:space="preserve">Extensive language related to this throughout draft </t>
  </si>
  <si>
    <t>North Vancouver</t>
  </si>
  <si>
    <t>http://geoweb.dnv.org/data/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</si>
  <si>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</si>
  <si>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Throughout </t>
  </si>
  <si>
    <t>Regional District of  Okanagan-Similkameen</t>
  </si>
  <si>
    <t>http://www.rdos.bc.ca/departments/information-services/open-data-downloads/</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</si>
  <si>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</si>
  <si>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Prince George</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</si>
  <si>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</si>
  <si>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http://princegeorge.ca/cityservices/online/odc/Pages/Documents.aspx</t>
  </si>
  <si>
    <t>http://www.saanich.ca/data/catalogue/index.php</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</si>
  <si>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</si>
  <si>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</si>
  <si>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Surrey</t>
  </si>
  <si>
    <t>http://www.surrey.ca/city-services/658.aspx</t>
  </si>
  <si>
    <t>"Public data is data that is not subject to legal or otherwise valid privacy security or privilege limitations"</t>
  </si>
  <si>
    <t>http://data.vancouver.ca/datacatalogue/index.htm</t>
  </si>
  <si>
    <t>Vernon</t>
  </si>
  <si>
    <t>http://www.vernon.ca/map/</t>
  </si>
  <si>
    <t>Victoria</t>
  </si>
  <si>
    <t>http://www.victoria.ca/EN/main/city/open-data-catalogue.html</t>
  </si>
  <si>
    <t>4. Create a public, comprehensive list of all information holdings</t>
  </si>
  <si>
    <t>Regional District of North Okanagan</t>
  </si>
  <si>
    <t>http://datacatalogs.org/catalog/north-okanagan-bc</t>
  </si>
  <si>
    <t xml:space="preserve">Instructs city departments to create a department open data plan that will "[i]nclude a summary description of all data sets under the control of each Department (including data contained in already-operating information technology systems)." </t>
  </si>
  <si>
    <t>Brandon</t>
  </si>
  <si>
    <t>Manitoba</t>
  </si>
  <si>
    <t>http://opengov.brandon.ca/open-government.aspx</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</si>
  <si>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</si>
  <si>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Winnipeg</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</si>
  <si>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</si>
  <si>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http://now.winnipeg.ca/</t>
  </si>
  <si>
    <t>Fredericton</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</si>
  <si>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</si>
  <si>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New Brunswick</t>
  </si>
  <si>
    <t>http://www.fredericton.ca/en/citygovernment/DataMain.asp</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</si>
  <si>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</si>
  <si>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It notes the creation of a catalogue along with the creation of the data portal but does not give details about the catalogues contents: "DOIT shall (i) catalogue and post on the portal a list of all data sets available on such portal."</t>
  </si>
  <si>
    <t>Nova Scotia</t>
  </si>
  <si>
    <t>www.region.halifax.ns.ca/opendata</t>
  </si>
  <si>
    <t>As part of the design of an information system to ensure data quality the legislation calls for the creation of  "a public comprehensive list or index of public information."</t>
  </si>
  <si>
    <t xml:space="preserve">It calls for state entities to create "data catalogues" of their Publishable Data but it makes no mention of a more comprehensive listing of information. </t>
  </si>
  <si>
    <t>Ontario</t>
  </si>
  <si>
    <t>http://www.brampton.ca/EN/City-Hall/OpenGov/Pages/Welcome.aspx</t>
  </si>
  <si>
    <t>Burlington</t>
  </si>
  <si>
    <t>http://cms.burlington.ca/Page7429.aspx</t>
  </si>
  <si>
    <t>"data that can be freely used, reused and redistributed by anyone - subject only, at most, to the requirement to attribute and share alike."</t>
  </si>
  <si>
    <t>"A piece of data or content is open if anyone is free to use, reuse, and redistribute it — subject only, at 
most, to the requirement to attribute and/or share-alike.”</t>
  </si>
  <si>
    <t>“Open Data” is about the release of data maintained by government without charge, through on-line catalogues to the community and private sector so it can be used in new and innovative ways."</t>
  </si>
  <si>
    <t>http://openguelph.wpengine.com/open-data-guelph/</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</si>
  <si>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</si>
  <si>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"Open data is a philosophy and practice requiring that certain data are made freely available to the public in machine readable format without restrictions from copyright patents or other mechanisms of control. Most commonly Open Data focuses on non-textual material such as geographic data schedules statistics and demographic data."</t>
  </si>
  <si>
    <t>"Open Data is a philosophy and practice requiring that certain data are made 
available to the public, without restrictions from copyright, patents or other 
mechanisms of control, for free and in a machine-readable format"</t>
  </si>
  <si>
    <t>http://www.hamilton.ca/ProjectsInitiatives/OpenData/</t>
  </si>
  <si>
    <t>"Open data: a public information assets (data, document, system and information technology or communication) placed at the disposal in open under open license to use formats and respects the principles of open data; "</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</si>
  <si>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</si>
  <si>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"Open Data is a foundational component for Open Government and focuses on making public data freely available in a usable format for all to re-use and add value for the benefit of citizens and businesses."</t>
  </si>
  <si>
    <t>"Open data is a philosophy and practice requiring that certain data are made available to the 
public, without restrictions from copyright, patents or other mechanisms of control, for free and 
in a machine readable format."</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</si>
  <si>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</si>
  <si>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http://app.kitchener.ca/opendata/catalogue.aspx</t>
  </si>
  <si>
    <t xml:space="preserve">“Open Data” is the City’s Data that has been designated by the City as “Open Data”. </t>
  </si>
  <si>
    <t>"Open Data is a philosophy and practice, to provide some of the municipally-generated data to the public in a machine-readable format, without the restrictions of copyright, patent or other control mechanisms and, most importantly, free of charge."</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</si>
  <si>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</si>
  <si>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"To encourage the use of public data to be made available in 
practical formats for the purpose of facilitating the development of 
innovative and value added solutions."</t>
  </si>
  <si>
    <t>http://www.london.ca/city-hall/open-data/Pages/Open-Data-Data-Catalogue.aspx</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</si>
  <si>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</si>
  <si>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Milton</t>
  </si>
  <si>
    <t>http://icreateopendata.public.esolutionsgroup.ca/</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</si>
  <si>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</si>
  <si>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</si>
  <si>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Mississauga</t>
  </si>
  <si>
    <t>http://www.mississauga.ca/portal/residents/publicationsopendatacatalogue</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</si>
  <si>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</si>
  <si>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</si>
  <si>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Niagara Falls</t>
  </si>
  <si>
    <t>http://www.niagarafalls.ca/services/open/data</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</si>
  <si>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</si>
  <si>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Oakville</t>
  </si>
  <si>
    <t>http://oakville.ca/data/</t>
  </si>
  <si>
    <t>http://data.ottawa.ca/</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</si>
  <si>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</si>
  <si>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http://www.toronto.ca/open</t>
  </si>
  <si>
    <t xml:space="preserve">A close fit: "Each [Guidelines for Departments] plan shall include an accounting of public data sets under control of the Department ... " </t>
  </si>
  <si>
    <t>http://opendata.waterloo.ca/</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</si>
  <si>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</si>
  <si>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Welland</t>
  </si>
  <si>
    <t>http://www.welland.ca/open/Opendata.asp</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</si>
  <si>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</si>
  <si>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Y</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</si>
  <si>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</si>
  <si>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Windsor</t>
  </si>
  <si>
    <t>http://www.citywindsor.ca/opendata/Pages/Home.aspx</t>
  </si>
  <si>
    <t>Y (but just as desire end state)</t>
  </si>
  <si>
    <t>http://www.york.ca/opendata/</t>
  </si>
  <si>
    <t>N</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</si>
  <si>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</si>
  <si>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Region of Peel</t>
  </si>
  <si>
    <t>http://datacatalogs.org/catalog/region-of-peel-ontario</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</si>
  <si>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</si>
  <si>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Region of Waterloo</t>
  </si>
  <si>
    <t>http://datacatalogs.org/catalog/region-of-waterloo-ontario</t>
  </si>
  <si>
    <t>Region of Niagara</t>
  </si>
  <si>
    <t>http://datacatalogs.org/catalog/niagara_region_ca</t>
  </si>
  <si>
    <t>The website will include information of all available Open Data and Data Sets.</t>
  </si>
  <si>
    <t>Gatineau</t>
  </si>
  <si>
    <t>Québec</t>
  </si>
  <si>
    <t>2.        Oversee the creation of a comprehensive inventory of datasets held by each City department which is published to the Open Data Portal and regularly updated;</t>
  </si>
  <si>
    <t>http://www.gatineau.ca/donneesouvertes/</t>
  </si>
  <si>
    <t xml:space="preserve">Oversee the development of a prioritized inventory of datasets held by departments that can be published to the Open Data Portal </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</si>
  <si>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</si>
  <si>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http://donnees.ville.montreal.qc.ca/</t>
  </si>
  <si>
    <t>Gather and maintain a comprehensive inventory of datasets collected, created, or
maintained by the department, including data created, collected, or maintained on the
department’s behalf through contract with a third party.</t>
  </si>
  <si>
    <t>Quebec City</t>
  </si>
  <si>
    <t>http://donnees.ville.quebec.qc.ca/</t>
  </si>
  <si>
    <t>Sherbrooke</t>
  </si>
  <si>
    <t>http://donnees.ville.sherbrooke.qc.ca/</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</si>
  <si>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</si>
  <si>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Regina</t>
  </si>
  <si>
    <t>Saskatchewan</t>
  </si>
  <si>
    <t>http://www.regina.ca/residents/open-government/data/</t>
  </si>
  <si>
    <t>Saskatoon</t>
  </si>
  <si>
    <t>http://www.saskatoon.ca/DEPARTMENTS/Corporate%20Services/Corporate%20Information%20Services/OpenData/Pages/OpenData.aspx</t>
  </si>
  <si>
    <t>Whitehorse</t>
  </si>
  <si>
    <t>Yukon</t>
  </si>
  <si>
    <t>http://data.whitehorse.ca/</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</si>
  <si>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</si>
  <si>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"The Office of the Information and Privacy Commissioner of Ontario has developed a set of seven access principles that encourage public institutions to take a proactive approach to releasing information and making the disclosure of government-held information an automatic process wherever possible"</t>
  </si>
  <si>
    <t>"In support of transparency, the City is making its data “open by default”"</t>
  </si>
  <si>
    <t>a close fit: "that government-held information should be made available to the public, and that any exceptions should be limited and specific."</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</si>
  <si>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</si>
  <si>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"All public data is made available. Public data is data that is not subject to legal or otherwise valid privacy, security or privilege limitations"</t>
  </si>
  <si>
    <t>4.1. The Information Technology Department will establish and maintain a Portal at http://data. Scottsdaleaz.gov that provides a Central location for publicly available Publishable Data;</t>
  </si>
  <si>
    <t>a close fit: "the City of Hamilton will freely share with 
citizens, businesses and other jurisdictions the greatest amount of data possible while respecting privacy and security concerns"</t>
  </si>
  <si>
    <t>The plan for creating a comprehensive data inventory;</t>
  </si>
  <si>
    <t>a close fit: "Open and Accessible Data - the City of Vancouver will freely share with citizens, businesses and other jurisdictions the greatest amount of data possible while respecting privacy and security concerns;"</t>
  </si>
  <si>
    <t>Opposite: "Develop criteria to guide decision-making around what data sets may be released."</t>
  </si>
  <si>
    <t>Opposite: "comes within one of the categories of Data that the City has approved for release"</t>
  </si>
  <si>
    <t>2. Oversee the development of an inventory of datasets held by departments</t>
  </si>
  <si>
    <t>Oversee the development of a prioritized inventory of datasets held by departments that can be published to the open data portal.</t>
  </si>
  <si>
    <t xml:space="preserve">5. Specify methods of determining the prioritization of data release </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</si>
  <si>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</si>
  <si>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 xml:space="preserve">(lists certain data sets to be released first, provides no further guidance)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</si>
  <si>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</si>
  <si>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</si>
  <si>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</si>
  <si>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"Within 120 days of the CDO’s assumption of duties, each Deputy Mayor shall identify and publish online, in an open format, at least three high-value data sets, not currently available on line or not available in a downloadable format."</t>
  </si>
  <si>
    <t xml:space="preserve">"Requests received for inclusion of particular public data sets shall be considered by agencies in making determinations as to priority for public data set inclusion. Agencies shall also consider the following factors in prioritizing access to data sets:" lists several factors </t>
  </si>
  <si>
    <t>"share with everyone its open and accessible datasets while adhering to rights of privacy, security and confidentiality as identified in the Municipal Freedom of Information and Protection of Privacy Act, Personal Health Information Protection Act, 2004 and other legislation."</t>
  </si>
  <si>
    <t>(amend on top of current accountability and transparency policy)</t>
  </si>
  <si>
    <t>a close fit: (reference to Municipal Freedom of Information and Protection of Privacy Act (MFIPPA))</t>
  </si>
  <si>
    <t xml:space="preserve">"... would review applicable Legislation and Policies concerning: 
(i) Information &amp; Privacy Commissioner’s core concepts as they relate to Privacy by Design and Access by Design; (ii) Municipal Freedom of Information and Protection of Privacy Act (MFIPPA); (ii) Copyright and intellectual property issues; (iii) Records management; (iv) Code of Conduct; (v) Computer Acceptable Use; (vi) Any professional or contractual obligations pertaining to data sharing </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</si>
  <si>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</si>
  <si>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(Mentions the consideration of Munipal Freedom of Information and Protection of Privacy Act &amp; Personal Health Information Protection Act)</t>
  </si>
  <si>
    <t>(Added upon the existing GIS Dissemination Policy)</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</si>
  <si>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</si>
  <si>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t>
  </si>
  <si>
    <t>A close fit: "h.        Public Feedback: The Open Government Web page will include a mechanism for the public to: 
i.        Give feedback on and assess the quality of published information; and
ii.        Provide input about which information to prioritize for publication."</t>
  </si>
  <si>
    <t>"Each City Department shall be required to publish at least three "high value" datasets within 180 days of the passing of this resolution"</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</si>
  <si>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</si>
  <si>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"Standards and Compliance -  The data architect shall establish rules and standards to implement the Open Data Policy, including developing standards to determine which datasets are appropriate for public disclosure."</t>
  </si>
  <si>
    <t>"Open Government is about citizen engagement, customer service, transparency, accountability and the sharing of knowledge and information leading to greater collaboration and innovation. Open Data is one driving force of Open Government"; "improve government transparency and public participation, enhance access to City services, and ultimately strengthen democracy and contribute to a more liveable city."</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</si>
  <si>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</si>
  <si>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"Ease of access to government information; Economic development opportunities leading to job creation; Reduced costs for government operations; Enhanced eService delivery; Increased opportunities for community engagement and collaboration in addressing societal needs" etc.</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</si>
  <si>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</si>
  <si>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</si>
  <si>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a close fit: "“Facilitating information sharing and open data so the broader community 
can benefit and add value to data collected and maintained by government without restrictions on how it is used."</t>
  </si>
  <si>
    <t>"Adopting an Open Data approach will ultimately provide improved information and services for our clients, leading to improved customer satisfaction, a key driver of Service Excellence."; "By removing the fees to access data where appropriate, local industry and research organizations can expand the potential scope of their contributions to local economic development and innovation. Ultimately this will lead to improved information and service delivery from the City, and an improved customer experience for the residents, businesses, and visitors to Ottawa."</t>
  </si>
  <si>
    <t>"lower costs" ... "total value of public data is maximised" ... "create a more economically vibrant and environmentally sustainable city" ... etc.</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</si>
  <si>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</si>
  <si>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"Policy of open data from the City of Montreal says its organizational scope and provides definitions, guidelines and directions. Finally, the policy specifies the governance area, the responsibility for its implementation and accountability."</t>
  </si>
  <si>
    <t>"The City of Waterloo is committed to the principles of Open Government Data and making City data publicly available at no cost for re-use for the benefit of the citizens, businesses and visitors of the City."</t>
  </si>
  <si>
    <t>"WHEREAS the adoption of open standards improves transparency, access to city information by citizens and businesses and improved coordination and efficiencies across municipal boundaries and with federal and provincial partners"; "WHEREAS Vancouver needs to look for opportunities for creating economic activity and partnership with the creative tech sector"</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</si>
  <si>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</si>
  <si>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"the goal of open data is to remove barriers to accessing information created or managed by government institutions, while respecting privacy, legal and other 
concerns" ... "create free or low-cost, innovative ways of using or re-purposing government data in ways that government may not have the resources or the capability of doing itself"</t>
  </si>
  <si>
    <t>"The key objectives of the Open Data Policy are to make the City’s Data more accessible to the public in a way that is responsive to 
citizens’ needs and expectations"; "engender a participatory environment in which citizens are engaged with their City, communities and public policy issues"; "create new opportunities to inform citizens about the City and enable their participation in municipal government decision making", etc.</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</si>
  <si>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</si>
  <si>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"Establishing greater trust in government, Ensuring better outcomes at less cost, Raising compliance levels, Ensuring equity of access to public policy making, Fostering innovation and new economic activity, Enhancing effectiveness by leveraging knowledge and resources of 
citizens"</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</si>
  <si>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</si>
  <si>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"The purpose of open data is to enhance citizen engagement, improve operational efficiencies, support economic growth and support open government &amp; transparency."</t>
  </si>
  <si>
    <t>The open data plan shall "prioritize the data sets and documents to be published, with a suggested schedule of publication"</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</si>
  <si>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</si>
  <si>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adoption rate of a version of policy(total score/31*2)</t>
  </si>
  <si>
    <t># of close fit</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</si>
  <si>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</si>
  <si>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A close fit: "Public bodies should maintain and publish inventories of their data holdings"</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</si>
  <si>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</si>
  <si>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 xml:space="preserve"> # of opposite</t>
  </si>
  <si>
    <t># of blank space and n/a</t>
  </si>
  <si>
    <t># of adopted guidelines</t>
  </si>
  <si>
    <t>WWC?</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</si>
  <si>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</si>
  <si>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a. The web portal shall have a mechanism for suggesting additional public data sets to be
posted. The requests will be reviewed and prioritized based on the amount of effort required
to produce the public data set.</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</si>
  <si>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</si>
  <si>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</si>
  <si>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n/a / "Open Data Team includes staff from the City Clerk's Office and Information &amp; Technology Division whose mandate is to assess, prioritize, release and monitor datasets in accordance with this policy"</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</si>
  <si>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</si>
  <si>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</si>
  <si>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</si>
  <si>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a close fit: "Open data requires raw data to be made available for the portal launch. Initial considerations will look to currently stable, structured data that can be considered “low hanging fruit”, e.g., geographic information systems (GIS) data. A process will be provided to assess the suitability (e.g. ownership) of data for open data release consideration."</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</si>
  <si>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</si>
  <si>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"The initial data release plan will focus on making information that is already available through program web pages, the Schedule of Fees and Charges or information that is regularly requested and supplied through phone and email requests, accessible through a centralized York Region Open Data site." "The Region will also establish a process for getting public input to prioritize additional data for release"</t>
  </si>
  <si>
    <t>No, but contains some elements, "consult with members of the public, agency staff, journalists, researchers, and other stakeholders regarding which datasets will have the greatest beenfit to residents of the City"</t>
  </si>
  <si>
    <t>"The initial release focuses on readily available data sets including (but not limited to) Parks and Recreation information, such as recreational facilities, skating rinks and parks data that is already available on ottawa.ca, but in non-reusable formats."</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</si>
  <si>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</si>
  <si>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"In establishing priorities around Open Data, and which data sets are easily shared and made available, several items would be considered: 
(1) Functionality available in current systems; (2) Cost, feasibility and potential benefit(s) of implementing Open Data – i.e. ease of publication; (3) Resource implications to release and maintain data in a standardized format; (4) Requirements around protecting privacy, security and data integrity; (5) Data ownership/Data considered to be public under Municipal Freedom of Information and Protection of Privacy Act (MFIPPA); (6) Policy framework for use of data (in collaboration with other municipalities)</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</si>
  <si>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</si>
  <si>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a close fit: "The Corporate Management Team (CMT) shall provide strategic direction, prioritization and resourcing support for the corporate Open Data program."</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</si>
  <si>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</si>
  <si>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"The first major open data milestone would be the creation of a 'beta' (or test) website that would make available, in machine readable format, approximately 15-20 data sets. The initial release, 
to be launched in September 2010, would focus on Parks and Recreation-related information 
that is already available on www.london.ca"</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</si>
  <si>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</si>
  <si>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a close fit: "This site will release the 15 data sets listed in 
Appendix B to the public. The initial version will focus on readily available data sets that have data management procedures already in place"</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</si>
  <si>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</si>
  <si>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6. Stipulate that provisions apply to contractors or quasi-governmental agencies</t>
  </si>
  <si>
    <t>a close fit: "This plan should also include a list of specific agreements with third parties"</t>
  </si>
  <si>
    <t>"Ensure that data supplied to the City by third parties (developers, contractors, consultants) are unlicensed, in a prevailing open standard format, and not copyrighted except if otherwise prevented by legal considerations;"</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</si>
  <si>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</si>
  <si>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Opposite: release data which "is part of a Dataset generated by the City and upon which the City relies"</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</si>
  <si>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</si>
  <si>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process for proactively releasing publishable City data, identifying data coordinators for each City agency, and prioritizing data for release</t>
  </si>
  <si>
    <t>6. Develop a process for prioritizing datasets to be released onto the UG Open Data site, which takes into account:</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</si>
  <si>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</si>
  <si>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7. Appropriately safeguard sensitive information</t>
  </si>
  <si>
    <t>"It is important to note that data/information cannot be made open based on fundamental requirements such as ownership of the data and on restrictions defined by MFIPPA such as personal privacy and proprietary information."</t>
  </si>
  <si>
    <t>"developed a governance framework and process for reviewing data to ensure that privacy and intellectual property concerns were duly accounted for"</t>
  </si>
  <si>
    <t>Only safeguard: "While respecting privacy and sensitivity concerns"</t>
  </si>
  <si>
    <t>"... would incorporate any appropriate safeguards to ensure privacy of information is maintained"</t>
  </si>
  <si>
    <t>Only safeguard: "risks to information security and the risk to public safety;"</t>
  </si>
  <si>
    <t>"This policy applies to City-owned data which may be made public subject to privacy requirements as defined by the Municipal Freedom of Information and Protection of Privacy Act and any contractual requirements that preclude external access to data."</t>
  </si>
  <si>
    <t>Only safeguard: "the City of Vancouver will freely share with 
citizens, businesses and other jurisdictions the greatest amount of data possible while respecting privacy and security concerns"</t>
  </si>
  <si>
    <t>Only safeguard: "while respecting privacy, legal and other concerns"</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</si>
  <si>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</si>
  <si>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 does not include Personal Information protected pursuant to the Municipal 
Freedom of Information and Protection of Privacy Act;"</t>
  </si>
  <si>
    <t>"Open Data is to eliminate burdens to access data created or managed by government agencies, while respecting privacy and sensitivity concerns"</t>
  </si>
  <si>
    <t>n/a but does includes language on opening up some procurement info.</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</si>
  <si>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</si>
  <si>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</si>
  <si>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 xml:space="preserve">How to Make Data Public </t>
  </si>
  <si>
    <t xml:space="preserve">8. Mandate data formats for maximal technical access. </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</si>
  <si>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</si>
  <si>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"Datasets will be machine readable so that the public can create applications that can use the data for new services, research, or analysis."; "making data publicly available in recognized and usable formats for anyone to re-use, re-purpose, and develop into digital applications for the benefit of the public"</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</si>
  <si>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</si>
  <si>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a close fit: "The City strives to make this data machine and human readable, and releases public information that helps reveal and inform decision-making as open datasets."</t>
  </si>
  <si>
    <t>2016 WWC</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</si>
  <si>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</si>
  <si>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a close fit: "Public data will be published in reusable, machine-readable form"</t>
  </si>
  <si>
    <t>a close fit: "Machine processable Data is reasonably structured to allow automated processing."</t>
  </si>
  <si>
    <t xml:space="preserve">Does the opposite: carves out certain agencies from compliance with the open data policy </t>
  </si>
  <si>
    <t>a close fit: "Open Standards - the City of Hamilton will move as quickly as possible to adopt prevailing open standards for data, documents, maps and other formats of media"</t>
  </si>
  <si>
    <t>(Machine-readibility and ease of physical and electronic access principle)</t>
  </si>
  <si>
    <t>"Open Data standard shall be based on the principles of accessibility and ease of re-use" (Principle of Machine Readible)</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</si>
  <si>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</si>
  <si>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a close fit: "Index, publish and syndicate its data to the internet using prevailing open standards, interfaces and formats;</t>
  </si>
  <si>
    <t>a close fit: "without restrictions from copyright, patents or other mechanisms of control, for free and 
in a machine readable format"</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</si>
  <si>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</si>
  <si>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 close fit: "provide some of the municipally-generated data to the public in a machine-readable format, without the restrictions of copyright, patent or other control mechanisms and, most importantly, free of charge"</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</si>
  <si>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</si>
  <si>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</si>
  <si>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</si>
  <si>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The City shall stipulate in contracts and agreements with external vendors, where appropriate, provisions to ensure that the City retains ownership of all City data, and that all data, except Protected Data produced by vendors, meet the definition of Open Data.</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</si>
  <si>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</si>
  <si>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</si>
  <si>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</si>
  <si>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Scope
This policy covers data created, collected, and maintained by City of Seattle or by contractors or agencies on behalf of City of Seattle.</t>
  </si>
  <si>
    <t>9. Provide comprehensive and appropriate formats for varied uses</t>
  </si>
  <si>
    <t>a close fit (as it's only desire end state): "Ease of Physical and Electronic Access. Datasets released by the government should as accessible as possible, with accessibility defined as the ease with which information can be obtained, whether through physical or electronic means."</t>
  </si>
  <si>
    <t>a close fit: "Public data will be published using open standards"</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</si>
  <si>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</si>
  <si>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(ease of physical and electronic access principle)</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</si>
  <si>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</si>
  <si>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a close fit: "HRM will be able to provide the original format of the data directly to the public, and allows users to format it as they need."</t>
  </si>
  <si>
    <t>10. Remove restrictions for accessing information</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</si>
  <si>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</si>
  <si>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2015 WWC</t>
  </si>
  <si>
    <t>"Datasets will be as accessible as possible, with accessibility defined as the ease with which information can be obtained."</t>
  </si>
  <si>
    <t>a close fit (as it's only their desire end state): "Ease of Physical and Electronic Access. Datasets released by the government should as accessible as possible, with accessibility defined as the ease with which information can be obtained, whether through physical or electronic means."</t>
  </si>
  <si>
    <t>"A central principle of Open Data is that its use is not restricted. To enable unrestricted use, the Region used the Open Data license developed for the UK Open Data program, with slight modifications"; "Public data will be published in reusable, machine-readable form"; "Public data will be freely available to use in any lawful way"</t>
  </si>
  <si>
    <t>"Non-discriminatory - Non-discriminatory Data is available to anyone, with no requirement of registration"; "License-free: Data is not subject to any copyright, patent, trademark or trade secret regulation. Reasonable privacy, security and privilege restrictions may be allowed.”"</t>
  </si>
  <si>
    <t>"... without restrictions from copyright, patents or other mechanisms of control, for free and in a machine-readable format"; "Open Standards - the City of Hamilton will move as quickly as possible to adopt prevailing open standards for data, documents, maps and other formats of media"</t>
  </si>
  <si>
    <t>"Open Data standard shall be based on the principles of accessibility and ease of re-use" (Principle of accessibility and Usage Costs)</t>
  </si>
  <si>
    <t>"WHEREAS the adoption of open standards improves transparency, access to city 
information by citizens and businesses and improved coordination and efficiencies 
across municipal boundaries and with federal and provincial partners"</t>
  </si>
  <si>
    <t>a close fit: "The purpose of the Open Data Policy is to remove barriers and set the rules by which 
the City makes the City’s Data available to the public as machine readable Datasets."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</si>
  <si>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</si>
  <si>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Only safeguards: "Enter into agreements with our regional partners to publish and maintain public datasets that are open and freely available while respecting privacy and security concerns as identified by the City Attorney." </t>
  </si>
  <si>
    <t>11. Mandate data be explicitly license-free</t>
  </si>
  <si>
    <t>"Licence Free Datasets are not subject to any copyright, patent, trademark or trade secret regulation."</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</si>
  <si>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</si>
  <si>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a close fit (as it's only their desire end state): "Licensing. The imposition of "Terms of Service," attribution requirements, restrictions on dissemination and so on acts as barriers to public use of data."</t>
  </si>
  <si>
    <t>"Public data will be released under the same open license which enables free reuse, including commercial reuse"</t>
  </si>
  <si>
    <t>"License-free: Data is not subject to any copyright, patent, trademark or trade secret regulation. Reasonable privacy, security and privilege restrictions may be allowed.”"</t>
  </si>
  <si>
    <t>a close fit: "Release agreed upon data sets with the necessary Open Data Commons Public Domain Dedication and License (PDDL) in place."</t>
  </si>
  <si>
    <t>(the license-free principle)</t>
  </si>
  <si>
    <t>Only safeguards: "The term does not include information that is confidential or protected from disclosure under state or federal law."</t>
  </si>
  <si>
    <t>a close fit: "Users must agree to the terms of use detailed in the “Open Data User Licence” attached as Appendix 2 to this policy, to access and use City data made available through the Open Data portal"</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</si>
  <si>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</si>
  <si>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"Ensure that data supplied to the City by third parties (developers, contractors, 
consultants) are unlicensed, in a prevailing open standard format, and not 
copyrighted except if otherwise prevented by legal considerations;"; "License any software applications developed by the City of Vancouver such that they may be used by other municipalities, businesses, and the public without restriction."</t>
  </si>
  <si>
    <t xml:space="preserve">Only safeguards: "Develop agreements with regional partners to publish and maintain public data sets that are open and freely available while respecting privacy and security concerns." </t>
  </si>
  <si>
    <t>"The City of London (City) now grants you a world-wide, royalty-free, non-exclusive license to use, modify, and distribute the data sets in all current and 
future media and formats for any lawful purpose"</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</si>
  <si>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</si>
  <si>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</si>
  <si>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</si>
  <si>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Only safeguards: give a lengthy definition of what is not data, including data that can be denied pursuant to public records or other laws </t>
  </si>
  <si>
    <t xml:space="preserve">Only safeguards: "The Chief Administrator must not include on the web portal any electronic mail address home address or telephone number of any individual who submitted a responsive document." </t>
  </si>
  <si>
    <t>12. Charge data-creating agencies with recommending an appropriate citation form</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</si>
  <si>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</si>
  <si>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</si>
  <si>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</si>
  <si>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Only safeguards: It notes that selection of data formats and recommendations for data disclosure will "minimize limitations on the disclosure of public information while appropriately safeguarding sensitive information."</t>
  </si>
  <si>
    <t>2016WWC</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</si>
  <si>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</si>
  <si>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Only safeguards: It notes that in the pursuit of increasing the range and volume of data released they will respect "privacy and security concerns as identified by the City Attorney."</t>
  </si>
  <si>
    <t xml:space="preserve">13. Require publishing metadata </t>
  </si>
  <si>
    <t>Safeguards appear in definitions of "protected information" and "sensative information"</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</si>
  <si>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</si>
  <si>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</si>
  <si>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(Defined in dataset): "Dataset means a collection of raw, non-manipulated data usually presented in tabular form with associated metadata"</t>
  </si>
  <si>
    <t>a close fit (as it's only desire end state): (completeness principle)</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</si>
  <si>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</si>
  <si>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a close fit: "Careful attention to creating descriptions of data (metadata) which indicate how often it is updated, with update schedules determined in advance mitigates this risk."</t>
  </si>
  <si>
    <t>a close fit: "Primary: Data is as collected at the source, with the highest possible level of granularity, not in aggregate or modified forms."</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</si>
  <si>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</si>
  <si>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(completeness principle)</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</si>
  <si>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</si>
  <si>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"Metadata standards for Open Data shall be based on the extended metadata standard utilized as part of the Records Management Program."</t>
  </si>
  <si>
    <t>(Defined in dataset)</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</si>
  <si>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</si>
  <si>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Only safeguards: "All datasets determined to be accessible to the public shall be made available on this portal (to the extent permitted by law and subject to valid privacy, confidentiality, security, and other legal restrictions)."</t>
  </si>
  <si>
    <t>Only safeguards: "No protected data will be released." and "Protected Data shall not be posted to the City's Open Data Portal."</t>
  </si>
  <si>
    <t xml:space="preserve">14. Require publishing data creation processes </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</si>
  <si>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</si>
  <si>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"Datasets released by the government should be primary source data. This includes the original information collected by the government, details on how the data was collected and the original source documents recording the collection of the data."</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</si>
  <si>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</si>
  <si>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</si>
  <si>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</si>
  <si>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Only safeguards, with lengthy language about private information and guidance on management of protected data </t>
  </si>
  <si>
    <t xml:space="preserve">Only safeguards, directing the open data council to create best practices for sharing open data while taking into account privacy and security concerns." </t>
  </si>
  <si>
    <t>15. Mandate the use of unique identifiers</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</si>
  <si>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</si>
  <si>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"Identify and recommend which public data should not be publsihed online taking into account issues such as confidentiality, intellectual property rights, financial and security risk to the City and the protection of the privacy of individuals."</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</si>
  <si>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</si>
  <si>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Only safeguards: "The Executive Committee will be responsible for vetting data specific to security or privacy concerns" </t>
  </si>
  <si>
    <t>Close fit: increased online public access to city agency data sets except those that are confidential, privileged or otherwise protected by law;</t>
  </si>
  <si>
    <t xml:space="preserve">Only safeguards, going into detail about privacy, personal safety, public safety, and risk management that should be considered for safeguarding information </t>
  </si>
  <si>
    <t>A close fit: the open data plan shall "define an agency data security policy for publishing information" and "evaluate the confidential or protected information that should not be included"</t>
  </si>
  <si>
    <t>.</t>
  </si>
  <si>
    <t>Only safeguards with language such as: "Those contracts involving proprietary matters and/or information shall not be placed on the City's website"</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</si>
  <si>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</si>
  <si>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16. Require code sharing or publishing open source</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</si>
  <si>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</si>
  <si>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</si>
  <si>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"Open Source Software - the City of Hamilton, when replacing existing software or considering new applications, will place open source software on an equal footing with commercial systems during procurement cycles."</t>
  </si>
  <si>
    <t>Restricted data: Sensitive security information as defined for Protection of Sensitive Security
Information in Title 49 Code of Federal Regulations (CFR) Part 1520 regarding
Homeland Security</t>
  </si>
  <si>
    <t>"Open Source Software - the City of Vancouver, when replacing existing software or considering new applications, will place open source software on an equal footing with commercial systems during procurement cycles;"</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</si>
  <si>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</si>
  <si>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17. Require digitization and distribution of archival materials</t>
  </si>
  <si>
    <t>A close fit: "...review of existing ones, publication of datasets, and archiving of superseded datasets if required;"</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</si>
  <si>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</si>
  <si>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3. Develop and implement a process for determining the relative level of risk and public benefit associated with potentially sensitive, non-protected information so as to make a determination about whether and how to publish it;</t>
  </si>
  <si>
    <t>While advancing these public objectives, this Management Policy upholds that the protection of privacy, confidentiality, and security will be maintained as a paramount priority.</t>
  </si>
  <si>
    <t>"Develop a plan to digitize and freely distribute suitable archival data to the public"</t>
  </si>
  <si>
    <t>18. Create a central location devoted to data publication and policy</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</si>
  <si>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</si>
  <si>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"The City of Toronto makes data available to the public, businesses, institutions, visitors, and other levels of government via www.toronto.ca/open"</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</si>
  <si>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</si>
  <si>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"An open data portal is the public facing website that will allow access to the open data either directly or via a separate open data catalogue. There are a variety of portal content components that can be considered as well as the possible integration with the website’s open government elements"</t>
  </si>
  <si>
    <t>"A searchable Open Data catalogue, as a recognizable part of the York.ca website, will put all available downloadable data into one place for easy access, covered by a single data license"</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</si>
  <si>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</si>
  <si>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a close fit: "To support the endorsement of the recommendations in this report, an Open Data website will be launched through the Ottawa.ca website"</t>
  </si>
  <si>
    <t>"made ​​available in a comprehensive and placed as a downloadable file in Internet together; "</t>
  </si>
  <si>
    <t>"The City will maintain an Open Data portal to provide access to the raw data as well as support the broader use of the data through visualizations and related tools. The portal should evolve as the needs of the user community change"</t>
  </si>
  <si>
    <t>a close fit: "the creation of a 'beta' (or test) website"</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</si>
  <si>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</si>
  <si>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</si>
  <si>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19. Publish bulk data</t>
  </si>
  <si>
    <t>. Establish processes for posting Publishable Datasets to the central Open Data location,</t>
  </si>
  <si>
    <t>"By contrast, providing an interface for users to download all of the information stored in a database at once (known as "bulk" access)"</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</si>
  <si>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</si>
  <si>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</si>
  <si>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5. The City shall minimize limitations on the disclosure of public information while appropriately safeguarding protected and sensitive information in accordance with the Minnesota Data Practices Act and other applicable laws.</t>
  </si>
  <si>
    <t>20. Create public APIs for accessing information</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</si>
  <si>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</si>
  <si>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"By contrast, providing an interface for users to download ...  the means to make specific calls for data through an Application Programming Interface (API) make data much more readily accessible."</t>
  </si>
  <si>
    <t>Minimize limitations on the disclosure of public information while appropriately safeguarding protected and sensitive information.</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</si>
  <si>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</si>
  <si>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</si>
  <si>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 xml:space="preserve">Develop and implement a process for determining the relative level of risk and public enefit associated with potentially sensitive, non-protected information </t>
  </si>
  <si>
    <t>21. Optimize methods of data collection</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</si>
  <si>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</si>
  <si>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</si>
  <si>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</si>
  <si>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22. Mandate ongoing data publication and updates</t>
  </si>
  <si>
    <t>a close fit: "Executives will determine the frequency at which published datasets are reviewed and updated, and communicate these schedules to the Open Data Team."</t>
  </si>
  <si>
    <t>a close fit: "The City has created specific requirements, which are evolving, for ongoing updates of open data, and aims to release its data in a timely manner, dependent on the nature of the data"</t>
  </si>
  <si>
    <t>a close fit: "The city of Montreal is committed to disseminate and make available gradually and continuously up data sets in a dedicated portal on the Internet. "</t>
  </si>
  <si>
    <t>"Identify immediate opportunities to distribute more of its data;"</t>
  </si>
  <si>
    <t>a close fit: "Staff from other departments may be involved from time to time in order to consider potential 
new data sets for release."</t>
  </si>
  <si>
    <t>a close fit: "The City’ must establish plans for expanding public access to City Data and report their progress as requested by the City’s Chief Administrative Officer or council."; "Routine Release should only be used in relation to Data that: (i) is being generated on an ongoing basis; (ii) is being generated in a highly consistent manner; and (iii) when assessed in accordance with section 4.1.8, demonstrates no indications of potential concerns relating to its release by the City as Open Data"</t>
  </si>
  <si>
    <t>23. Create permanent, lasting access to data</t>
  </si>
  <si>
    <t>"Long Term Preservation of Datasets Datasets made available online should remain online, with appropriate version-tracking and archiving over time where applicable and available."</t>
  </si>
  <si>
    <t>a close fit (as it's only desire end state): "Permanence. This principle addresses the need for access to the open data “in perpetuity”. This speaks to the need for access at all times during the data lifecycle (online and archived)."</t>
  </si>
  <si>
    <t>(permanent principle)</t>
  </si>
  <si>
    <t>"Open Data standard shall be based on the principles of accessibility and ease of re-use" (Principle of long term preservation of datasets) "there needs to be a longer-term view to ensure long-term effectiveness of the standards that data will be provided to the public."</t>
  </si>
  <si>
    <t>Opposite: "Part of any Open Data initiative should be re-assessed periodically"</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</si>
  <si>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</si>
  <si>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"Develop a strategy to adopt prevailing open standards for data documents maps and other formats of media"</t>
  </si>
  <si>
    <t xml:space="preserve">"Use open non-proprietary standards when practicable." / "[P]ublish data sets with reasonable user-friendly registration requirements license requirements or restrictions on the use and distribution of data sets" </t>
  </si>
  <si>
    <t>"A high-value data set posted by a state agency under this section must be raw data in open standard format that allows the public to search, extract, organize, and analyze the information."</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</si>
  <si>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</si>
  <si>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 xml:space="preserve">"[A]dopt prevailing open standards for data." </t>
  </si>
  <si>
    <t xml:space="preserve">How to Implement Policy </t>
  </si>
  <si>
    <t xml:space="preserve">"The City of Raleigh will establish an open data website at
www.raleigl1nc.gov/open that will serve as an open data catalog ofthe data available from the City
of Raleigh in open formats."
</t>
  </si>
  <si>
    <t xml:space="preserve">24. Create or appoint oversight authority </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</si>
  <si>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</si>
  <si>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"Where Executives determine they cannot comply with their roles and responsibilities outlined in the Open Data Policy they shall bring their non-compliance issues to the Open Government Committee for review. The Chair of the Open Government Committee will recommend to the City Manager an agreed upon course of action."</t>
  </si>
  <si>
    <t>a close fit: "For purposes of the portal launch, the open data governance will be overseen by the Open Government Steering Committee while the technical and logistical considerations will be undertaken by the Open Government Project Team."</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</si>
  <si>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</si>
  <si>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a close fit: "any potential issues with the 
data will inform all Members of Council, Commissioners, Directors and Managers, so that they are prepared to answer any media questions that may arise"</t>
  </si>
  <si>
    <t>It requires that data be "made available in accordance with technical standards published by the IT Department and...in a format that permits automated processing using open standards where practical."</t>
  </si>
  <si>
    <t>Working Group would ... monitor the use of the data, and develop and release new data sets in 
accordance with the established criteria</t>
  </si>
  <si>
    <t>A close fit: "Public data sets shall be accessible to external search capabilities."</t>
  </si>
  <si>
    <t>"In addition, the Working Group on Open Data may recommend at any time that the Director General calls for accountability for the application of the guiding principles of this policy."</t>
  </si>
  <si>
    <t>"A public data set must be in a format that permits automated processing and must make use of appropriate technology to notify the public of all updates."</t>
  </si>
  <si>
    <t>"In cases of policy violation, the City may investigate and determine appropriate corrective action."</t>
  </si>
  <si>
    <t>Data in the portal created by this policy will "use a format that permits automated processing of such data; (ii) use appropriate technology to notify the public of updates to the data; and (iii) be accessible to external search capabilities."</t>
  </si>
  <si>
    <t>"A working group shall be established to monitor the progress of the open data initiative, 
including the use of the data sets, as well as plan future releases"</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</si>
  <si>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</si>
  <si>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a close fit: "The City’ must establish plans for expanding public access to City Data and report their progress as requested by the City’s Chief Administrative Officer or council."</t>
  </si>
  <si>
    <t xml:space="preserve">The closest it comes is "to the maximum extent feasible, datasets in this portal will be published in an accessible data format"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</si>
  <si>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</si>
  <si>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The Open Data Handbook shall "provide uniform standards for the format of data submitted for publication on the Open Data Website."</t>
  </si>
  <si>
    <t xml:space="preserve">It endorses "the goal to analyze and adopt prevailing open standards for data documents maps and other formats of media."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</si>
  <si>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</si>
  <si>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</si>
  <si>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</si>
  <si>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Departments should publish information online and, when practicable, in an open format that can be retrieved, downloaded, indexed, sorted, searched, and reused by commonly used Web search applications and commonly used software.</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</si>
  <si>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</si>
  <si>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</si>
  <si>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</si>
  <si>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25. Create guidance or other binding regulations for implementation</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</si>
  <si>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</si>
  <si>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"The data shall be provided in an open format that can be retrieved, downloaded, searched, and filtered by commonly used web search applications and software.  Whenever possible, data should be made available in machine-readable format(s)."</t>
  </si>
  <si>
    <t>a close fit: "Operations. Open Data will require a series of operational processes (e.g. Extract-Transform-Load or ETL and guidelines (e.g. open data prioritization) which may or may not currently exist within the City. Further suggestions will be provided as part of the implementation planning."</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</si>
  <si>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</si>
  <si>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a close fit: "BE IT FINALLY RESOLVED THAT the City Manager be tasked with developing an action 
plan for implementation of the above."</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</si>
  <si>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</si>
  <si>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“Open format” means any widely accepted, nonproprietary, platform-independent, machine-readable method for formatting data, which permits automated processing of such data and facilitates search capabilities.</t>
  </si>
  <si>
    <t>a close fit: "The City must establish guidelines on categories of Open Data, and the City may 
update the guidelines from time to time. The categories should be listed with or in 
the Open Data Catalogue"</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</si>
  <si>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</si>
  <si>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</si>
  <si>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26. Incorporate public perspectives into policy implementation</t>
  </si>
  <si>
    <t>"The Open Data Team shall monitor community feedback, community requests for datasets and where possible, the applications developed from City of Toronto datasets."</t>
  </si>
  <si>
    <t>"Community Engagement. Open data initiatives require an ongoing program of community engagement to assist in optimizing the use of the data and assisting with determination of data release priorities. The community should not only be the local community but also participation in the overarching local – global open data community including other governments."</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</si>
  <si>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</si>
  <si>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"Implementation of the Region’s Open Data Program will be incremental, and the community will be engaged to help determine priorities for publishing data"</t>
  </si>
  <si>
    <t>"The Open Data Policy shall include standards for the format and publishing of such data and guidance on accessibility, re-use and minimum documentation for such data"</t>
  </si>
  <si>
    <t>a close fit: "approve that Information Technology Services and Corporate Communications be encouraged to involve members of the public and others knowledgeable about open data applications in assisting the City in the contest, particularly in developing the criteria and website for the City."</t>
  </si>
  <si>
    <t xml:space="preserve">A close fit: "It is the policy of the state that open data be machine readable and released to the public in ways that make the data easy to find, accessible, and usable, including through the use of open data portals."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</si>
  <si>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</si>
  <si>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"City staff will also set up an online forum to 
facilitate ongoing dialogue, information sharing and feedback on the open data website, 
as well as to find out what other kinds of data the community is looking for"</t>
  </si>
  <si>
    <t>a close fit: "City must establish an open Data contact email to respond to public inquiries related to Open Data."</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</si>
  <si>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</si>
  <si>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"The site will allow measure data quality from the public perspective and a better understanding of what kind of data is of greatest value to the public and local businesses.";
"Engaging the public to host an Open Data Application contest. Municipalities such as Edmonton, Toronto and others have hosted development contests to publicize the availability of open data and to engage developers and programmers in creating application tools that may benefit citizens of the municipality"</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</si>
  <si>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</si>
  <si>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</si>
  <si>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27. Set appropriately ambitious timelines for implementation</t>
  </si>
  <si>
    <t>"A cross-department Open Data Advisory Group developed an initial three year plan of data to be released."</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</si>
  <si>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</si>
  <si>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n/a / "Data is made available as quickly as necessary to preserve the value of the data."</t>
  </si>
  <si>
    <t>"b. Any data set made accessible on the City of Chattanooga data portal shall use a machine readable format whose specification is publicly and freely available and which places no restrictions monetary or otherwise upon its use."</t>
  </si>
  <si>
    <t>"A pilot initiative would be undertaken to release a modest number of high priority data sets, and over the next year to eighteen months, Staff would monitor the use of the data sets, with reports on progress, ease of implementation, any resource limitations and implications all reported back to Council."</t>
  </si>
  <si>
    <t>A close fit: "First, the Portal should maximize information availability by publishing data in an understandable, logical format for anyone to access"</t>
  </si>
  <si>
    <t>A close fit: "To the extent practical, accessible data shall be structured to allow automated processing"</t>
  </si>
  <si>
    <t>"Officials of information assets must submit their data release plan for the coming year and report the activities of the previous year to the Directorate General of 31 January of each year. This plan should also include a list of specific agreements with third parties."</t>
  </si>
  <si>
    <t>a close fit: "as quickly as possible"</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</si>
  <si>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</si>
  <si>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 beta website will be released in September 2010, with ongoing monitoring by the working 
groupand reporting to CMT"</t>
  </si>
  <si>
    <t>A close fit for some parts: "This information is to be listed on the City’s website in a user-friendly format (e.g., listed and/or searchable) as possible and/or resources allow."</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</si>
  <si>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</si>
  <si>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</si>
  <si>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28. Create processes to ensure data quality</t>
  </si>
  <si>
    <t>a close fit: "Open Government Committee will ensure information at the City of Toronto is managed in ways that assist in creating a culture of Open Government and information sharing by way of providing open data governance and oversight;"</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</si>
  <si>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</si>
  <si>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For purposes of this policy, open data is machine readable, available in bulk, and provided in an open format such as a .CSV file.</t>
  </si>
  <si>
    <t>b. The City will make reasonable efforts to make such public data sets available in a format that permits automated processing.</t>
  </si>
  <si>
    <t>"Working Group would ... monitor the use of the data, and develop and release new data sets in 
accordance with the established criteria"</t>
  </si>
  <si>
    <t>How to structure access to public data and information to ensure public records and other data and information can be easily accessible to the public in an open data format that is readable by humans and processable by machines,</t>
  </si>
  <si>
    <t>a close fit: "In cases of policy violation, the City may investigate and determine appropriate corrective action."</t>
  </si>
  <si>
    <t>"Working group will monitor the use of the data, and develop and release new data sets accordance to the 
established criteria."</t>
  </si>
  <si>
    <t>a close fit: "(ii) ensure that the assessment form described in 
section 4.1.8 is completed for the Data; and (iii) take the content of the completed 
assessment form into account when making the determination"</t>
  </si>
  <si>
    <t>2.126.040 – The website will include information of all available Open Data and Data Sets. This information additionally shall be available in a Machine Readable format.</t>
  </si>
  <si>
    <t>29. Ensure sufficient funding for implementation</t>
  </si>
  <si>
    <t>close fit: 5.	Establish processes for publishing datasets to the Open Data Portal, including processes for ensuring that datasets are reviewed for use-appropriate formats, quality, timeliness, and exclusion of protected and sensitive information;</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</si>
  <si>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</si>
  <si>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City's ITS Department shall make every reasonable effort to ensure data are published in machine readable formats using prevailing open standards for data, documents, maps, and other formats of media."</t>
  </si>
  <si>
    <t>a close fit: "The proposed pilot initiative can be conducted using existing staff resources. Preliminary estimates for hosting of the open data and the conduct of an Open Data contest are in the vicinity of $25,000. Funds are available for this initiative in Project Account CI990001 Business Intelligence Roadmap."</t>
  </si>
  <si>
    <t>5. Establish processes for publishing datasets to the Open Data Portal, including
processes for ensuring that datasets are reviewed for use-appropriate formats,
quality, timeliness, and exclusion of protected and sensitive information;</t>
  </si>
  <si>
    <t>a close fit: "An expansion request of $100,000 is included as part of the 2013 budget process in 
order to retain the services of a subject matter expert to work with the City Clerk 
and a Collaborative Work Team to develop a comprehensive Open Government 
Action Plan for the City of Guelph."</t>
  </si>
  <si>
    <t>(1) proactively releasing high priority publicly disclosable City data, makking it freely available in open formats with no restrictions on use or reuse, and fully accessible to the broadest range of users and uses;</t>
  </si>
  <si>
    <t>Opposite: "Funding will be the issue in future as competing demands for budget are prioritized"</t>
  </si>
  <si>
    <t>Whenever technically possible, Open Data shall be published in machine-readable
format.</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</si>
  <si>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</si>
  <si>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Prioritize the reelase of publishable city data, making it freely available in open formats
Public high quality, updated data with documentation (metadata) and permanence to encourage maximum use </t>
  </si>
  <si>
    <t>30. Create or explore potential partnerships</t>
  </si>
  <si>
    <t>including processes for ensuring that such Datasets are high quality, up-to-date, are in</t>
  </si>
  <si>
    <t>"G4: Toronto has partnered with Ottawa, Edmonton and Vancouver to improve Open Data standards and practices."; "PSOD: The Province of Ontario and Toronto are working with other Open Data municipalities in a group called the Public Sector Open Data to develop common processes and formats."</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</si>
  <si>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</si>
  <si>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a close fit: "CIOs and Clerks from the Region’s local municipal partners expressed a willingness to work with the Region, and saw benefit to easier data exchange."</t>
  </si>
  <si>
    <t>"A workshop to discuss plans for Open Data was conducted with representatives from across the organization, including Legal, MFIPPA, IT Security, Surveys and Mapping, GIS, Public Health, Parks and Recreation, and ten other branches."</t>
  </si>
  <si>
    <t>"Continue to liaise with members of the community who are experienced with and have expressed an interest in Open Data initiatives."</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</si>
  <si>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</si>
  <si>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Close fit:
“open data” (i.e. publicly available data structured in a way that enables the data to be fully available and usable by end users)</t>
  </si>
  <si>
    <t>"WHEREAS Vancouver needs to look for opportunities for creating economic activity and partnership with the creative tech sector;"</t>
  </si>
  <si>
    <t>"Open format" means any widely accepted, nonproprietary, platform-independent, machine- 14 readable method for formatting data, which permits automated processing of such data and 15 facilitates search capabilities.</t>
  </si>
  <si>
    <t>"Saanich is already quite open with its information sharing and has partnered with 13 
other municipalities on Vancouver Island to create an open data catalogue."</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</si>
  <si>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</si>
  <si>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 xml:space="preserve">        Public        data        sets        made        available        through        the        Delaware        Open        
Data        Portal        will        be        published        in        an        open,        non-proprietary        
machine-readable        format        or        such        other        formats        as        the        Council        
and        DTI        determine        to        be        appropriate</t>
  </si>
  <si>
    <t xml:space="preserve">Machine-readable: Data shall be reasonably structured, based on industry data standards, to allow for automated processing.
Non-proprietary: Data shall be available in a format over which no entity has exclusive control  </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</si>
  <si>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</si>
  <si>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31. Mandate future review for potential changes to this policy</t>
  </si>
  <si>
    <t>"This policy will be reviewed yearly or sooner if necessary. Approval follows the process in effect at the time of review."</t>
  </si>
  <si>
    <t>"This Policy will be reviewed once during each term of Council for relevance, currency and accuracy including the review of activities and commitments in place to support accountability and transparency."</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</si>
  <si>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</si>
  <si>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a close fit: "This Information Report mainly concerns the adoption of an Open Data framework for the City of Hamilton. As part of the exploration of Open Data, the concept of Open Standards would also be studied, and considerations would be part of the report back following the completion of the recommended Open Data pilot. This would look at the risk, benefits and resource implications as well as consult with the web-redevelopment strategy team and sub-committee on any additional considerations."</t>
  </si>
  <si>
    <t>a close fit: "Upon the completion of the pilot, HRM staff will gather and analyse the open data usage information; evaluate the cost, benefit and impact of freely sharing data sets to the public, and make recommendations on further adoption of Open Data as well as the existing GDDP."</t>
  </si>
  <si>
    <t># of n/a</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</si>
  <si>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</si>
  <si>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</si>
  <si>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Establish processes for publishing datasets to the Open Data Portal, including processes for ensuring that datasets are reviewed for use-appropriate formats, quality, timeliness, and exclusion of protected and sensitive information;</t>
  </si>
  <si>
    <t>A close fit: "To the extent practicable and subject to valid restrictions, agencies shall publish information online (in addition to other planned or mandated publication methods), and in an open format."</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</si>
  <si>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</si>
  <si>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A close fit: "Accessible data shall be available to the widest range of uesrs for the widest range of purposes"</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</si>
  <si>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</si>
  <si>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The portal offers access to standardized data that can be easily retrieved, combined, downloaded, sorted, searched, analyzed, redistributed and re-used by individuals, business, researchers, journalists, developers, and government to process, trend, and innovate.</t>
  </si>
  <si>
    <t>close fit: 2.126.040 – The website will include information of all available Open Data and Data Sets. This information additionally shall be available in a Machine Readable format.</t>
  </si>
  <si>
    <t>close fit: 5.        Establish processes for publishing datasets to the Open Data Portal, including processes for ensuring that datasets are reviewed for use-appropriate formats, quality, timeliness, and exclusion of protected and sensitive information;</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</si>
  <si>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</si>
  <si>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5. Establish processes for publishing datasets to the Open Data Portal, including processes for ensuring that datasets are reviewed for use-appropriate formats, quality, timeliness, and exclusion of protected and sensitive information;</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</si>
  <si>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</si>
  <si>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</si>
  <si>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</si>
  <si>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 of Opposite</t>
  </si>
  <si>
    <t>4.3.4. Establish processes for review and approval of Publishable Data Sets to the Portal, including processes for ensuring that Data Sets are reviewed for appropriate formats, quality, timeliness, and exclusion of Protected and Sensitive Data,</t>
  </si>
  <si>
    <t>5) The following principles shall be used to manage the City’s datasets: (E) Machine-Readable: Datasets will be machine readable so that the public can create applications that can use the data for new services, research, or analysis.</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</si>
  <si>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</si>
  <si>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"Enter into agreements with our regional partners to publish and maintain public datasets that are open and freely available ...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</si>
  <si>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</si>
  <si>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 xml:space="preserve">"Publish data sets with reasonable user-friendly registration requirements license requirements or restrictions on the use and distribution of data sets" </t>
  </si>
  <si>
    <t>Total</t>
  </si>
  <si>
    <t xml:space="preserve">"[D]evelop agreements with regional partners to publish and maintain public data sets that are open and freely available while respecting privacy and security concerns." </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</si>
  <si>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</si>
  <si>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</si>
  <si>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</si>
  <si>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"Any data set made accessible on the City of Chicago data portal shall (i) use a format that permits automated processing of such data; (ii) use appropriate technology to notify the public of updates to the data; and (iii) be accessible to external search capabilities."</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</si>
  <si>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</si>
  <si>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 xml:space="preserve">It explicitly states that recommendations for data disclosure and format selection will remove restrictions on the reuse of public information. </t>
  </si>
  <si>
    <t>The Open Data Handbook will set forth terms of use for the "Open Data Website" established by this policy.</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</si>
  <si>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</si>
  <si>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</si>
  <si>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</si>
  <si>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</si>
  <si>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</si>
  <si>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</si>
  <si>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</si>
  <si>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A close fit: "Reusable - Open data are made available under an open license that places no restrictions on their use."</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</si>
  <si>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</si>
  <si>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</si>
  <si>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</si>
  <si>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"The City claims no restrictions upon the public to retrieve, download, sort, search, and reuse the selected open data stored on the web portal."</t>
  </si>
  <si>
    <t>"Any data set made accessible on the City of Chattanooga data portal shall use a machine readable format whose specification is publicly and freely available and which places no restrictions monetary or otherwise upon its use."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</si>
  <si>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</si>
  <si>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</si>
  <si>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</si>
  <si>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close fit: see 11 ("mandate data be explicitly license-free")</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</si>
  <si>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</si>
  <si>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Section 1: Definitions
b. "Open data" means data that is available online, in an open format, with no legal encumbrances on use or reuse. 
Section 4: Web Portal
b.        Datasets published on the Open Data Portal shall be placed into the public domain.</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</si>
  <si>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</si>
  <si>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</si>
  <si>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4. Minimize limitations on the disclosure of public information while appropriately safeguarding protected and sensitive information; and</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</si>
  <si>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</si>
  <si>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</si>
  <si>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use-appropriate formats, and scrupulously exclude Protected Information;</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</si>
  <si>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</si>
  <si>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</si>
  <si>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Datasets published on the Open Data Portal shall be placed into the public domain. Dedicating datasets to the public domain means that there are no restrictions or requirements placed on use of these datasets.</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</si>
  <si>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</si>
  <si>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Non-discrimination: Datasets will be available to anyone, with no
requirement for registration. </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</si>
  <si>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</si>
  <si>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"Datasets shall be made available to the public on an open license basis. An open license on a dataset signifies there are no restrictions on copying, publishing, further distributing, modifying or using the data for a non-commercial or commercial purpose."</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</si>
  <si>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</si>
  <si>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</si>
  <si>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</si>
  <si>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</si>
  <si>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It charges the city to "explore licensing opportunities for software applications developed by the [city] such that they may be used by other municipalities businesses and/or the public."</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</si>
  <si>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</si>
  <si>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"The City of Oakland shall license any Open Data it publishes for free re-use to ensure clarity of copyright without legal responsibility or liability for publishing such data as described further below;"</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</si>
  <si>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</si>
  <si>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 xml:space="preserve">  Datasets published on the Open Data Portal shall be placed into the public domain. Dedicating datasets to the public domain means that there are no restrictions or requirements placed on use of these datasets.
</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</si>
  <si>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</si>
  <si>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</si>
  <si>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</si>
  <si>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</si>
  <si>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</si>
  <si>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t>
  </si>
  <si>
    <t>b.        Datasets published on the Open Data Portal shall be placed into the public domain.</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</si>
  <si>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</si>
  <si>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"The City will make all open data available with a license that allows for free re-use to ensure clarity of copyright and to waive legal responsibility for all published data."</t>
  </si>
  <si>
    <t>close fit - 1. Proactively release publishable city data, making it freely available in open
formats, with no restrictions on use or reuse, and fully accessible to the
broadest range of users to use for varying purpose</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</si>
  <si>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</si>
  <si>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Close fit: Datasets published in the Open Data Portal shall be placed into the public domain </t>
  </si>
  <si>
    <t xml:space="preserve">All Publishable Data shall be placed into the public domain, in an Open Format, without
restrictions or requirements placed on use.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</si>
  <si>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</si>
  <si>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</si>
  <si>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b. Datasets published on the Open Data Portal shall be placed into the public domain. Dedicating datasets to the public domain means that there are no restrictions or requirements placed on use of these datasets</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</si>
  <si>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</si>
  <si>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 xml:space="preserve">License-Free: Public data generated and published by the Municipality of Anchorage shall not be subject to copyright, patent, trademark or trade secret restrictions. </t>
  </si>
  <si>
    <t>The location where public datasets shall be made freely available to the public on an open license basis</t>
  </si>
  <si>
    <t>close fit: 5) The following principles shall be used to manage the City’s datasets: D. Accessibility: Datasets will be as accessible as possible, with accessibility defined as the ease with which information can be obtained.</t>
  </si>
  <si>
    <t>License-free: When possible Data will be made available at no cost and using an open license, with no restrictions on copying, publishing, distributing, transmitting, or adapting the information. Data will not be subject to copyright, patent, or trademark regulation.</t>
  </si>
  <si>
    <t>All published data will be placed into the public domain on an open license basis with no restrictions on publishing, copying, further distribution, or modification of said data.</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</si>
  <si>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</si>
  <si>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 Provide a citation format appropriate to each dataset published based on guidance
contained in the Open Data Playbook.</t>
  </si>
  <si>
    <t>In the event that data is published or presented, data users will be encouraged to use the clear, easy-to-use citation included in each dataset.</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</si>
  <si>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</si>
  <si>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No mention of metadata but requires Data Coordinators to ensure updated data "retain the original data structure."</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</si>
  <si>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</si>
  <si>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Not in Local Law 11. However referenced in DoITT technical guidance</t>
  </si>
  <si>
    <t>"Such public data sets shall have metadata (information about the data set) made available to the public through the single web portal."</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</si>
  <si>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</si>
  <si>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"To the extent practicable" city agencies shall publish appropriate data sets and associated metadata on the citys data portal</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</si>
  <si>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</si>
  <si>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mid sized?</t>
  </si>
  <si>
    <t>Mentioned under Data Set §3: "b. Each city department shall, to the extent practicable, and in conjunction with the open data advisory group, make available online, all appropriate data sets and associated metadata under the department's control."</t>
  </si>
  <si>
    <t>y</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</si>
  <si>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</si>
  <si>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</si>
  <si>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</si>
  <si>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n</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</si>
  <si>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</si>
  <si>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"Each dataset on the City’s web portal shall have accompanying metadata to inform potential users of the dataset itself. Good metadata discipline ensures that the data assets are most useable, searchable, and accessible for the public and the government alike."</t>
  </si>
  <si>
    <t>A close fit: "Accessible data shall be made available with the highest possible level of granularity in which it was developed by or for a unit." and "meta-data or tags must be provided for items that cannot be made searchable"</t>
  </si>
  <si>
    <t xml:space="preserve">Charges deparments to "Describe the data fields contained in given data set (i.e. metadata)" and IT Department to "Establish minimal metadata requirements needed for the public to understand what the data are, and how and when they were collected" </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</si>
  <si>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</si>
  <si>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 xml:space="preserve">3. Publish quality, updated data with documentation about the data (metadata) to encourage maximum use; </t>
  </si>
  <si>
    <t>a. The City will develop and implement practices that allow it to:...2. Publish high quality, updated data with documentation (metadata) and
permanence to encourage maximum use;</t>
  </si>
  <si>
    <t>(2) encouraging optimal use of data by maintaining descriptors that define the published data, and by keeping datasets as current and consistent as possible</t>
  </si>
  <si>
    <t>Make data and accompanying metadata open in machine-readable form</t>
  </si>
  <si>
    <t>Publish high quality, updated data with documentation (metadata) and permanence to encourage maximum use</t>
  </si>
  <si>
    <t xml:space="preserve">Publish high quality, updated Publishable Data with documentation (Metadata) and
permanence to encourage maximum use;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</si>
  <si>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</si>
  <si>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</si>
  <si>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3. The City shall encourage optimal use of data by maintaining descriptors that define the published data, and by keeping datasets as current and consistent as possible.
</t>
  </si>
  <si>
    <t>2. Publish high quality, updated data with documentation (metadata) and permanence to encourage maximum use.</t>
  </si>
  <si>
    <t>4.1.1. Quality, updated Publishable Data will have documentation about the Data (metadata) to encourage maximum use,</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</si>
  <si>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</si>
  <si>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</si>
  <si>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</si>
  <si>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Optimize, document and publish the collection and creation processes of open data based on guidance and templates contained in the Open Data Playbook.</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</si>
  <si>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</si>
  <si>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 xml:space="preserve">n/a
</t>
  </si>
  <si>
    <t>Each row of data shall utilize a unique identifier so that users can verify consistency over time.</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</si>
  <si>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</si>
  <si>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</si>
  <si>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</si>
  <si>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</si>
  <si>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</si>
  <si>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</si>
  <si>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 xml:space="preserve">does the opposite - excludes sharing of software source code on open data portal: (6) proprietary applications, computer code, software, operating systems or similar materials; </t>
  </si>
  <si>
    <t>INTERNATIONAL OPEN DATA POLICY COMPARISON (NATIONAL)</t>
  </si>
  <si>
    <t>Enschede, Netherlands</t>
  </si>
  <si>
    <t>New South Wales, Australia</t>
  </si>
  <si>
    <t>Cape Town, South Africa</t>
  </si>
  <si>
    <t>ARGENTINA</t>
  </si>
  <si>
    <t>BRAZIL</t>
  </si>
  <si>
    <t>COSTA RICA</t>
  </si>
  <si>
    <t>COLOMBIA</t>
  </si>
  <si>
    <t>EL SALVADOR</t>
  </si>
  <si>
    <t>Almost the opposite:
Section 2. Definitions
"Data" ...The term "data" shall not include...information provided by other governmetnal entities or image files, such as designs, drawings, photos, or scanned copies of original douments..."</t>
  </si>
  <si>
    <t>CHILE</t>
  </si>
  <si>
    <t>DOMINICAN REPUBLIC</t>
  </si>
  <si>
    <t>GUATEMALA</t>
  </si>
  <si>
    <t>HONDURAS</t>
  </si>
  <si>
    <t>MEXICO</t>
  </si>
  <si>
    <t>PANAMA</t>
  </si>
  <si>
    <t>PARAGUAY</t>
  </si>
  <si>
    <t>PERU</t>
  </si>
  <si>
    <t>URUGUAY</t>
  </si>
  <si>
    <t>The open data plan shall "make recommendation on historical document inclusion; define a schedule for approved historical document publication,"</t>
  </si>
  <si>
    <t>Motion passed</t>
  </si>
  <si>
    <t>As such, the City commits to developing and implementing practices that will allow it to:... Provide or support access to free archives of released City data.</t>
  </si>
  <si>
    <t>Link (Motion/legal text)</t>
  </si>
  <si>
    <t>http://www.slideshare.net/TonZijlstra/enschede-netherlands-open-data-motion/</t>
  </si>
  <si>
    <t>http://finance.nsw.gov.au/ict/sites/default/files/NSW%20Government%20Open%20Data%20Policy%201.0.pdf</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</si>
  <si>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</si>
  <si>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 xml:space="preserve">The policy requires the use of "the Citys Open Data website currently known as DataSF" </t>
  </si>
  <si>
    <t>http://www.capetown.gov.za/en/PublicParticipation/Documents/HYS_Open_Data_Draft_Policy_version_21_February_%202014.pdf</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</si>
  <si>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</si>
  <si>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</si>
  <si>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</si>
  <si>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http://www.opengovpartnership.org/file/1381/download?token=yLKkfXqeF3jhYfsAm8LnO3ESe-Qmu7c6VByewUhrhMw</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</si>
  <si>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</si>
  <si>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It creates a "single web portal that is linked to the citys website" for the publishing of city agency data.</t>
  </si>
  <si>
    <t>"Public data sets that are made available on the Internet by agencies shall be accessible through a single web portal that is linked to data.illinois.gov or any successor website maintained by, or on behalf of, the State of Illinois."</t>
  </si>
  <si>
    <t>"Any public data set that an agency makes available on the Internet must be accessible through a single web portal that is linked to www.montgomerycountymd.gov or any successor website maintained by. or on behalf of the County"</t>
  </si>
  <si>
    <t xml:space="preserve">The policy creates a "single" web portal to be maintained "by or on behalf" of the City of Chicago" located at data.cityofchicago.org or its successor website. </t>
  </si>
  <si>
    <t>It talks about making "electronic data sets maintained by the department electronically available to the public through the States open data portal at data.hawaii.gov or successor website designated by the chief information officer."</t>
  </si>
  <si>
    <t>Directs Division of Information Technology and the Office of Digital Excellence, working in conjunction with state agencies on a rolling basis, will: Design and Implement a Central Online Portal to Faciliate Public Data Access</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</si>
  <si>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</si>
  <si>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It directs the Transparency Advisory Board to "study the establishment of an information website and develop recommendations for its establishment." </t>
  </si>
  <si>
    <t>It establishes an "online Open Data Website for the collection and public dissemination of Publishable State data and to the extent feasible reports" maintained at "data.ny.gov or such other successor website".</t>
  </si>
  <si>
    <t>Section 3. Open Data Portal</t>
  </si>
  <si>
    <t>http://www.opengovpartnership.org/file/939/download?token=HzsL5gZmiKgzqQ4W4TNr0klWovGpg5mo_xjzeoH7mzw</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</si>
  <si>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</si>
  <si>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</si>
  <si>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</si>
  <si>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http://www.opengovpartnership.org/file/1379/download?token=JWJcsbm7PUs6TCvDQ_Vea3q9bT2IRdjfN566pp1vNwA</t>
  </si>
  <si>
    <t>http://www.opengovpartnership.org/file/901/download?token=G3KY26F_a1Rnpe48gYmPj3GLBshDg-uUebvuKH2tlWk</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</si>
  <si>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</si>
  <si>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http://www.opengovpartnership.org/files/plan-de-acci%C3%B3n-aga-2013-2014-el-salvadordocx/download?token=wXmIQSeFhBnPIXvVOWzRjHBgacnrL9BrAWmT2a_g1C4</t>
  </si>
  <si>
    <t>http://www.opengovpartnership.org/file/913/download?token=-8Pzx3d4isBy6kWAJEf7xf884dI1_7u0dXSXoqVxu-c</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</si>
  <si>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</si>
  <si>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http://www.opengovpartnership.org/file/1017/download?token=OKghY2rODlk-Mk5w9IQbvdXpr5ndyVo4WmQoCtsaZQA</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</si>
  <si>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</si>
  <si>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http://www.opengovpartnership.org/files/plan-hiperfinal-1pdf/download?token=5t4NYel8AAZlSlqSXsfc64paUKlPde6BPDlK2Lf5Vlo</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</si>
  <si>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</si>
  <si>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http://www.opengovpartnership.org/file/984/download?token=FBdrtsHvUxrZHkscl_WxPdhd_DRzDNYKuMNog7oSkT0</t>
  </si>
  <si>
    <t>"A single web portal (SacCityData) shall be: established and maintained by or on behalf of the City of Sacramento; administered by Department of Information Technology; and located at www.data.cityofsacramento.org or its successor website."</t>
  </si>
  <si>
    <t>"The Department of Information Technologies (IT) shall provide and manage a single Internet site (web portal) for the City's public datasets, currently referred to as CLV's Data Catalog."</t>
  </si>
  <si>
    <t>http://www.opengovpartnership.org/file/258/download?token=KXarW6gnS5YjIkDNI112uyjJWyEAI9xnkHOWHxicZZ4</t>
  </si>
  <si>
    <t>Establish and maintain an open data web portal that provides a central location for published City data</t>
  </si>
  <si>
    <t>"The Connecticut Open Data Portal shall be open to the public at data.ct.gov"</t>
  </si>
  <si>
    <t>http://www.opengovpartnership.org/file/1333/download?token=HA-LcaNJo9simhcrIpKKCvKVuD9RbftW21Zdrv1IkGI</t>
  </si>
  <si>
    <t>"The Open Data Portal shall serve as the authoritative source for Open Data provided by the City of Pittsburgh."</t>
  </si>
  <si>
    <t xml:space="preserve">"(4) A portal/place shall be established on the Village’s website that will serve as the source for Village-wide and departmental activities with respect to this open government initiative." </t>
  </si>
  <si>
    <t>http://www.opengovpartnership.org/file/1009/download?token=Cjhr91Qj-w-wRdSsJ6DCbU4ftnTxFA2Y1bB0tuJj8Lo</t>
  </si>
  <si>
    <t xml:space="preserve">"An open data portal shall serve as the authoritative source for Open Data provided by the City of Hartford." </t>
  </si>
  <si>
    <t>http://www.opengovpartnership.org/file/894/download?token=UTiiyAr5hyQicAKj3rE9NVFAYI0MynOweF4j7UvfIG4</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</si>
  <si>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</si>
  <si>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http://www.opengovpartnership.org/files/actionplanuruguay20121pdf/download?token=C0DhvGfNkte80OlIqUJPX0bHsdUcv61uNI2TkLoLZmY</t>
  </si>
  <si>
    <t>"The Open Data Portal shall serve as the authoritative source for Open Data provided by the Metropolitan Government. 
2) The Open Data Portal shall be hosted at http://data.nashville.gov "</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</si>
  <si>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</si>
  <si>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The City shall establish and maintain a publicly-accessible web portal linked to www.Cityofjackson.org or successor website maintained by or on behalf of the City that shall host selected government open data in a searchable and usable interface."</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</si>
  <si>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</si>
  <si>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"a. A single web portal shall be (i) established and maintained by or on behalf of the City; and (ii) located at data.chattanooga.gov or its successor website."</t>
  </si>
  <si>
    <t xml:space="preserve">Creates an open data portal </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</si>
  <si>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</si>
  <si>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"There shall be a City Open Data Portal available within 120 days of this 
policy enactment, for access by the public"</t>
  </si>
  <si>
    <t xml:space="preserve">"As part of the commitment of the City to open, transparent and honest government, the City website at www.cityblm.org shall include the following information and documents accessed by a link named "transparency" on the website homepage." </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</si>
  <si>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</si>
  <si>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portal/place shall be established on the Town’s website that will serve as the source for Town-wide and departmental activities with respect to this open government initiative."</t>
  </si>
  <si>
    <t>"Resolved, that Information Technology is further directed to develop a website or web portal that provides public access to data sets that are published pursuant to its established policy;"</t>
  </si>
  <si>
    <t xml:space="preserve">Within 18 months of the Effective Date of this Policy, the City will begin publishing to the Web Portal high value Public Data Sets, in accordance with the publication schedule set forth in the Compliance Plan. </t>
  </si>
  <si>
    <t>II. OPEN DATA AVAILABILITY
a. Public data sets that the City makes available on the Internet shall be accessible through a
single web portal that is linked to Cityofdenton.com or any successor website maintained by,
or on behalf of, the City of Denton.</t>
  </si>
  <si>
    <t>2011/03/14</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</si>
  <si>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</si>
  <si>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ITD shall provide and manage a website to make Open Data and Data Sets accessible to the public. The website will include information of all available Open Data and Data Sets.</t>
  </si>
  <si>
    <t>Section 4: Web Portal
a.	The City will maintain an Open Data Portal where the City's published data will be publicly available.
b.	Datasets published on the Open Data Portal shall be placed into the public domain.</t>
  </si>
  <si>
    <t>IV. WEB PORTAL
The City will create and maintain an Open Data Web Portal where the City’s published data will be publicly available.</t>
  </si>
  <si>
    <t>"The City shall maintain an open data website that will serve as an open data catalog of the data available from the City."</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</si>
  <si>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</si>
  <si>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 xml:space="preserve">(3) Establishing and maintaining an open data web portal that provides a central location for published City data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</si>
  <si>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</si>
  <si>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Create a comprehensive inventory of Datasets held by each City Agency, which shall be</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</si>
  <si>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</si>
  <si>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</si>
  <si>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4. The City shall establish and maintain an open data web portal that provides a central location for published city data.</t>
  </si>
  <si>
    <t>c.  Creating and maintaining a comprehensive Enterprise Open Data Portal for Enterprise and public accessibility.</t>
  </si>
  <si>
    <t>Establish and maintain an open data web portal that provides a central location for 34 published City data</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</si>
  <si>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</si>
  <si>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</si>
  <si>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much of the data collected by the City is not cataloged, impeding the ability to aggregate, analyze and synthesize it to better allocate public resources</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</si>
  <si>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</si>
  <si>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Unified Government departments will work in cooperation with the Open Data Committee as outlined in this Administrative Order to make datasets publicly available on the UG Open Data portal.</t>
  </si>
  <si>
    <t>The City of Naperville commits to an open data program to share data by: Establishing and maintaining an accessible open data portal that provides an online location for valuable City data.</t>
  </si>
  <si>
    <t xml:space="preserve">Population </t>
  </si>
  <si>
    <t>158,586 (2014)</t>
  </si>
  <si>
    <t>City Council on Enschede</t>
  </si>
  <si>
    <t>Department of Finance and Services</t>
  </si>
  <si>
    <t>No mention of bulk data per se but requires Data Coordinators to ensure updated data "retain the original data structure"</t>
  </si>
  <si>
    <t>Not in Local Law 11. However close fit in DoITT technical guidance</t>
  </si>
  <si>
    <t>http://opendata.enschede.nl/opendata/dataset/output.data?dataset=alledatasets&amp;method=alledatasets_getall.html&amp;limit=-1</t>
  </si>
  <si>
    <t>It requires the publication of "bulk public information."</t>
  </si>
  <si>
    <t xml:space="preserve">Ensure that published datasets are available for bulk download.
</t>
  </si>
  <si>
    <t>7.        Ensure that published datasets are available for bulk download.</t>
  </si>
  <si>
    <t>5. Ensure that published datasets are available for bulk download;</t>
  </si>
  <si>
    <t>7. Ensure that published datasets are available for bulk download</t>
  </si>
  <si>
    <t>Ensure that datasets published to the Open Data Portal are available in machinereadable
formats that permit processing of the data for download through an automated
programming interface (API) or bulk download</t>
  </si>
  <si>
    <t>published to the central Open Data location and regularly updated</t>
  </si>
  <si>
    <t>Ensure that published datasets are available for bulk download.</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</si>
  <si>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</si>
  <si>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</si>
  <si>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Data quality: Datasets shall be complete and available in a timely manner (with the ultimate goal of real-time data release), and when possible should be available for bulk download.</t>
  </si>
  <si>
    <t xml:space="preserve">"The repersentation of facts, concepts, or instructions in a formalized manner suitable for communication, interpretation or processing by human or automatic means...Data is not information until it is utilised in a particular context for a particular purpose." </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</si>
  <si>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</si>
  <si>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</si>
  <si>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</si>
  <si>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mentions in §1 as an option, in reference to machine-readable formats; "This may be accomplished by establishing an Application Programming Interface or by hosting the data of the City's open data portal at https://data.honolulu.gov"</t>
  </si>
  <si>
    <t>The technical guidelines shall require a web application programming interface that permits application programs to request and receive Public Data Sets directly from the Web Portal.</t>
  </si>
  <si>
    <t>Ensure that datasets published to the Open Data Portal are available in machinereadable formats that permit processing of the data for download through an automated programming interface (API) or bulk download</t>
  </si>
  <si>
    <t>"open and accessible data – data is public, unless..…” - "the City will share freely with its citizens, organizations and other public bodies, as much data as is feasible, maintaining the protection of personal data and national security, in reusable and machine readable form"</t>
  </si>
  <si>
    <t>"the Freedom of Information Act, the Database Act, the Copyright Law, and the Protection of Personal Data Act, as well as relevant jurisprudence, normalize the active online publication of reusable information and data, and that the European Commission actively promotes acting according to that norm among its Member States."</t>
  </si>
  <si>
    <t>“improve the communication with citizens, strengthens the City’s image regarding creativity and innovation, improves public services, allows citizens to organize and empower themselves, resulting in stronger participation, societal cohesion and civic pride”; “allows citizens to use these data for diverse purposes, contributing that way to economic and sustainable activities in our City”; and “provides a positive, innovative and constructive impulse to all the City’s policy areas, precisely at a time that budgets are under pressure”</t>
  </si>
  <si>
    <t>"present a concrete action plan before 1 September 2011, which contains: ... the indexing of available datasets"</t>
  </si>
  <si>
    <t xml:space="preserve">"The most commonly used forms and documents shall be formatted to allow for completion and submission online" </t>
  </si>
  <si>
    <t>"start with data where there are no obvious legal issues involved, which can be realized easily within the existing technical infrastructure, and require limited maintenance"</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</si>
  <si>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</si>
  <si>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"guarantee that data collected by third parties (developers, contractors, external advisors) are provided without license limitations, in regular open standards and formats, without copyright restrictions, unless this is necessary on the basis of other legal requirements"</t>
  </si>
  <si>
    <t xml:space="preserve">Oversee the creation of a comprehensive inventory of datasets held by each City department which is published to the Open Data Portal and regularly updated;
</t>
  </si>
  <si>
    <t>Only safeguard: "the City will share freely with its citizens, organizations and other public bodies, as much data as is feasible, maintaining the protection of personal data and national security."</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</si>
  <si>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</si>
  <si>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 xml:space="preserve">When planning for new systems or data collection projects, or modifying existing systems
or processes, City departments and offices shall consider which datasets and associated
metadata should be published as Open Data. </t>
  </si>
  <si>
    <t>"in reusable and machine readable form", "using open standards, interfaces and formats"</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</si>
  <si>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</si>
  <si>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</si>
  <si>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</si>
  <si>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 xml:space="preserve">close fit: G. Ensure information at the City is managed in ways that assist in creating a culture of Open Government and information sharing by providing open data governance and oversight; </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</si>
  <si>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</si>
  <si>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"Such public data sets shall be updated as often as is necessary to preserve the integrity and usefulness of the data sets to the extent that the agency regularly maintains or updates the public data set."</t>
  </si>
  <si>
    <t>"Each City department and agency shall develop a schedule for making information available to the public and updating it on a regular basis."</t>
  </si>
  <si>
    <t>a close fit: "As quickly as possible make available datasets in a separate section of the citys website (e.g. www.enschede.nl/data)"</t>
  </si>
  <si>
    <t xml:space="preserve">It requires that data sets "shall be updated as often as necessary or at least annually to preserve the integrity and usefulness of the data sets" to the extent that the agency regularly maintians or updates the information. </t>
  </si>
  <si>
    <t>"Public data sets shall be updated as often as is necessary to preserve the integrity and usefulness of the data sets, to the extent that the agency regularly maintains or updates the public data set."</t>
  </si>
  <si>
    <t>"A public data set must be updated as often as is necessary to preserve the integrity and usefulness of the data set to the extent that the agency regularly maintains or updates the public data set."</t>
  </si>
  <si>
    <t>It notes that each city agency shall "make reasonable and appropriate efforts" to update its public data on a "regular basis" if that agency "regularly maintains or updates its data sets."</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</si>
  <si>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</si>
  <si>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</si>
  <si>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The Transparency Advisory Board will define a process for continuous publication of and updates to public information. </t>
  </si>
  <si>
    <t>prio</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</si>
  <si>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</si>
  <si>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Timely and consistent publication of information is an essential component of open government. As such, Departmetns shall develop schedules for making information available to the public and indicating when information is updated. </t>
  </si>
  <si>
    <t>A close fit, timeliness mentioned in the introductory language, "WHEREAS, timely and consistent publication of public information and data is an essential component of an open and effective government; and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</si>
  <si>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</si>
  <si>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</si>
  <si>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"All departments shall make reasonable and appropriate efforts to update its public data on a regular basis to the extent that the City regularly maintains or updates its data sets."</t>
  </si>
  <si>
    <t>"Timely - Open data are made available as quickly as necessary to preserve the value of the data. Frequency ofrelease should account for key audiences and downstream needs."</t>
  </si>
  <si>
    <t xml:space="preserve">Develop and oversee a routinely updated, public timeline for new dataset publication; and
</t>
  </si>
  <si>
    <t xml:space="preserve">"Every Village department and agency shall develop a schedule for making information available to the public and updating it on a regular basis." </t>
  </si>
  <si>
    <t xml:space="preserve">A close fit: "Departments will work with Metro Hartford Information Services to develop strategies and timelines for publishing open data containing information in a way that is complete, reliable, and has a high level of detail." </t>
  </si>
  <si>
    <t xml:space="preserve">A close fit: "To achieve these policies, it is the objective of the Metropolitan Government to: 
1) Publish Open Data in a timely and consistent manner." </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</si>
  <si>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</si>
  <si>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n/a / "as quickly as possible"</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</si>
  <si>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</si>
  <si>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</si>
  <si>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A close fit in some parts: "This information shall be updated as required by law and shall remain available on the City’s website for a minimum of five years after the information has been posted on the City’s website."</t>
  </si>
  <si>
    <t>EDO shall "Refresh data when updates are available."</t>
  </si>
  <si>
    <t>"Each Town department and agency shall develop a schedule for making information available to the public and updating it on a regular basis."</t>
  </si>
  <si>
    <t xml:space="preserve">City Departments shall update Data Sets as close as possible to the time of data collection to preserve the integrity and usefulness of the data sets, as determined by the City Department. </t>
  </si>
  <si>
    <t>Section B(1)D outlines that schedule must include frequency of data updates</t>
  </si>
  <si>
    <t>c. Such public data sets shall be updated as often as is necessary to preserve the integrity and
usefulness of the data sets to the extent that the City regularly maintains or updates the public
data set.</t>
  </si>
  <si>
    <t>a close fit: "Enter into agreements with other (public) bodies, to share data with them, and encourage them to freely share their data with the public in reusable formats"</t>
  </si>
  <si>
    <t>Data or Data Sets shall be updated in a reasonable manner, using automated processes to update data when possible, including real-time data when appropriate, to preserve the integrity and usefulness of the Data or Data Sets</t>
  </si>
  <si>
    <t>3. Publish quality, updated data with documentation about the data (metadata) to encourage maximum use;</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</si>
  <si>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</si>
  <si>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a. The City will develop and implement practices that allow it to: 2. Publish high quality, updated data with documentation (metadata) and permanence to encourage maximum use;</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</si>
  <si>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</si>
  <si>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</si>
  <si>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</si>
  <si>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</si>
  <si>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3. The City shall encourage optimal use of data by maintaining descriptors that define the published data, and by keeping datasets as current and consistent as possible.</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</si>
  <si>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</si>
  <si>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</si>
  <si>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</si>
  <si>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</si>
  <si>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</si>
  <si>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Close fit: "Department of Technology shall provide and manage a single Internet site (web portal) for the citys public data sets (data.sfgov.org or successor site) called DataSF.</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</si>
  <si>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</si>
  <si>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 xml:space="preserve">It references a "successor" site in addition to the current URL for the city's open data portal but it doesn't refer to the longevity of the data (except to note that the city can take down data or terminate access when necessary). </t>
  </si>
  <si>
    <t xml:space="preserve">It requires guidance to create "permanent lasting open access to public information." </t>
  </si>
  <si>
    <t>It notes that "Publishable State Data" released by this order will be published to "data.ny.gov or such other successor website maintained by or on behalf of the State" but doesnt cover the longevity of the data.</t>
  </si>
  <si>
    <t>A close fit: "The Open Data Portal shall serve as the authoritative source for Open Data provided by the Metropolitan Government. 
2) The Open Data Portal shall be hosted at http://data.nashville.gov "</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</si>
  <si>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</si>
  <si>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close fit: "a)     The City shall establish and maintain a publicly-accessible web portal linked to www.Cityofjackson.org or successor website maintained by or on behalf of the City that shall host selected government open data in a searchable and usable interface."</t>
  </si>
  <si>
    <t>Only sets a minimum retention period: "This information shall be updated as required by law and shall remain available on the City’s website for a minimum of five years after the information has been posted on the City’s website."</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</si>
  <si>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</si>
  <si>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 xml:space="preserve">Data.seattle.gov, the City’s catalog and primary repository for Open
Data, created and maintained by the City for the express purpose of
ensuring permanent, lasting open access to public information and </t>
  </si>
  <si>
    <t>A. The city will maintain open data on its existing Open Data Portal at www.ci.independence.mo.us/open/. Should a successor website be used, the IT Steering Committee shall provie public notice on the City's website: http://www.ci.independence.mo.us/</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</si>
  <si>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</si>
  <si>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</si>
  <si>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Open Data Portal: the internet site established and maintained by or on behalf of the City, located at http://www.muni.org/opendata or its successor website</t>
  </si>
  <si>
    <t xml:space="preserve">The City of Naperville commits to an open data program to share data by:...Establishing and maintaining an accessible open data portal that provides an online location for valuable City data.
</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</si>
  <si>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</si>
  <si>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Close fit: The policy calls for the creation of the CDO and Data Coordinator positions. / They oversee design assist with compliance etc.</t>
  </si>
  <si>
    <t>Close fit: Department of Information Technology and Telecommunications</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</si>
  <si>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</si>
  <si>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</si>
  <si>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requires reporting to the Office of the Governor</t>
  </si>
  <si>
    <t>"The Chief Administrative Officer must report quarterly to the Council on the Executive Branch's compliance with the Maryland Public Information Act. The report must cite the statutory exception that supports each denial or partial denial ofan information·request."</t>
  </si>
  <si>
    <t xml:space="preserve">It calls for the creation of a Chief Data Officer and the appointment of Data Coordinators as well as an open data advisory group to assist the Dept. of Technology on the creation of a annual open data compliance report. </t>
  </si>
  <si>
    <t>It "Requires the Chief Information Officer to develop policies and procedures to implement the open data initiative."</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</si>
  <si>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</si>
  <si>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</si>
  <si>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It moves the Transparency Advisory Board from the Division of Finance to the Department of Adminsitrative Services modifies the boards members and expands its duties.</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</si>
  <si>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</si>
  <si>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</si>
  <si>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"I. The commissioner shall assist state agencies in the purchase or creation of data processing devices or systems that comply with open standards for the accessing storing or transferring of data."</t>
  </si>
  <si>
    <t xml:space="preserve">§3 &amp; §4 cover the creation of a an open data management team and appointing open data coordinators at each agency. </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</si>
  <si>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</si>
  <si>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</si>
  <si>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</si>
  <si>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</si>
  <si>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</si>
  <si>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</si>
  <si>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</si>
  <si>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 xml:space="preserve">mplementation of the Open Data Initiative will be overseen by an Open Data Steering Committee, comprised of persons designated by the City Manager from internal City departments and external stakeholders, who will work with the City’s departments </t>
  </si>
  <si>
    <t>Creates a Chief Data Officer, Agency Data Officer, and Open Data Advisory Panel, all with roles in implementation. "The Chief Data Officer shall have the authority to promulgate reasonable rules to implement the requirements of this order."</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</si>
  <si>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</si>
  <si>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</si>
  <si>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</si>
  <si>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"The City of Boston Chief Information Officer, CIO, in consultation with City departments, is authorized and directed to issue a City of Boston Open Data Policy"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</si>
  <si>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</si>
  <si>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"That the City Manager is hereby directed to create and implement an open data policy ...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</si>
  <si>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</si>
  <si>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"Unless otherwise specified in this article, the City Manager shall establish rules and standards to implement an open data policy, including developing standards to determine which data sets are appropriate for public disclosure."</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</si>
  <si>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</si>
  <si>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</si>
  <si>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</si>
  <si>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</si>
  <si>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</si>
  <si>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</si>
  <si>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the City Manager has delegated oversight of the City’s open
data policy to the Department of Innovation &amp; Technology</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</si>
  <si>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</si>
  <si>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</si>
  <si>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</si>
  <si>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r>
      <rPr/>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t>
    </r>
    <r>
      <t xml:space="preserve">
</t>
    </r>
  </si>
  <si>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</si>
  <si>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This Policy is approved by the Chief Technology Officer and is implemented by the Open
Data Manager, and applies to City of Seattle data holdings and applications.</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</si>
  <si>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</si>
  <si>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 xml:space="preserve">authorize and direct the City Manager to establish and oversee a Data Governance Working Group to develop and implement the open data practices set forth in the attached Policy.
</t>
  </si>
  <si>
    <t>Roles and Responsibilities
To facilitate the implementation of this Policy, the City Manager directs the responsibilities
identified below be carried out by the identified department or position:</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</si>
  <si>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</si>
  <si>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WHEREAS,  it is essential that the Commonwealth utilize a central organization to govern, evaluate, coordinate, and improve Enterprise data development, open data planning and cooperation, research, project prioritization, investment, and effectiveness; and</t>
  </si>
  <si>
    <t>4 b. The development and implementation of these practices shall be overseen by the City Manager.</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</si>
  <si>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</si>
  <si>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Governance: Implementation of the Open Data Initiative shall be overseen by ITD who will work with the Municipality's departments to:</t>
  </si>
  <si>
    <t>The Chief Administrative Office shall issue a Policy Memorandum outlining the City’s data policy including, but not limited to,</t>
  </si>
  <si>
    <t xml:space="preserve">4) Identify appropriate City Representatives who shall comprise an Open Data Governance Committee of City representatives and, to the extent practical and financially feasible: </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</si>
  <si>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</si>
  <si>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a. Implementation of the open data program will be overseen by the Open Data Governance Committee that will work with City departments, boards and commissions, and the City Council to:</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</si>
  <si>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</si>
  <si>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</si>
  <si>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 xml:space="preserve">"[D]evelop a strategy to adopt prevailing open standards for data documents maps and other formats of media." </t>
  </si>
  <si>
    <t>Within 180 days of the effective data of this policy DOITT was charged to prepare and publish a technical standards manual.</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</si>
  <si>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</si>
  <si>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 close fit: "To implement this Act, the Office of the Governor may, by rule, establish policies, standards, and guidance as required herein."</t>
  </si>
  <si>
    <t>The Chief Information Officer is given the authority to "promulgate reasonable rules and regulations to implement the requirements of this Order."</t>
  </si>
  <si>
    <t>The CIO (in consultation with the Office of Information Practices) will develop policies and procedures to implement the policy in the form of both technical requirements and guidelines for departments to follow in making data sets available</t>
  </si>
  <si>
    <t xml:space="preserve">The County's Open Data Committee is charged with "establishing rules and standards on how to implement the Open Data Policy within 90 days of the effective date of this policy" </t>
  </si>
  <si>
    <t>The Transparency Advisory Boards recommendations must be implemented by agencies with few exemptions.</t>
  </si>
  <si>
    <t>The Information Technology Service overseeing this policy may "set forth any further definitions and guidance necessary for the implementation of this Order"</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</si>
  <si>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</si>
  <si>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</si>
  <si>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</si>
  <si>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</si>
  <si>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</si>
  <si>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</si>
  <si>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 xml:space="preserve"> Identify a lead open data coordinator for each City department who will work with the Information Technologies Data Architect and will be responsible for managing that department’s participation in the Open Data Initiative;</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</si>
  <si>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</si>
  <si>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</si>
  <si>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</si>
  <si>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"The City of Boston Chief Information Officer, CIO, in consultation with City departments, is authorized and directed to issue a City of Boston Open Data Policy"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</si>
  <si>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</si>
  <si>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</si>
  <si>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"That the City Manager is hereby directed to prepare all necessary administrative regulations and allocations of staff to further these goals."</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</si>
  <si>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</si>
  <si>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</si>
  <si>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</si>
  <si>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"The task force shall issue a report on or before February 1, 2015, and periodically will meet thereafter until publication to the internet under the plan has begun."</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</si>
  <si>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</si>
  <si>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</si>
  <si>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</si>
  <si>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"Resolved, that the policy and web access called for herein shall be completed by Information Technology within one year of the effective date of this resolution"</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</si>
  <si>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</si>
  <si>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 xml:space="preserve">Dept of Innovation &amp; Tech responsible for implementation for all depts. </t>
  </si>
  <si>
    <t>The City shall make reasonable efforts to make the Open Data available, on a schedule determined by the City Manager</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</si>
  <si>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</si>
  <si>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</si>
  <si>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Section 3. That the appropriate City representatives shall plan, execute, and monitor the Open Data Initative; shall actively encourage departmental, partner, and public participation ; and shall annually submit an open data progress report to the City Council.</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</si>
  <si>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</si>
  <si>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</si>
  <si>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The plan for maintaining compliance with the Louisiana Public Records law when publicly releasing data</t>
  </si>
  <si>
    <t>Open Data Committee shall be responsible for overseeing the implementation of the open data program, working with Unified Government departments to:</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</si>
  <si>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</si>
  <si>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</si>
  <si>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Department of Technology is ordered to  "Include an on-line forum to solicit feedback from the public and to encourage public discussion on Open Data policies and public data set availability." </t>
  </si>
  <si>
    <t>BE IT FURTHER RESOLVED that the Commission shall organize a public hearing engage relevant community business and labor stakeholders and invite appropriate administrative staff to provide important internal and external information.</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</si>
  <si>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</si>
  <si>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</si>
  <si>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"The Office of the Governor may establish and maintain an on-line forum to solicit feedback from the public and to encourage public discussion on open data policies and public data set availability on the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</si>
  <si>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</si>
  <si>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policy calls for DOIT to "establish and maintain on the portal an online forum to solicit feedback from the public and to encourage public discussion on open data policies and data set availability."</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</si>
  <si>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</si>
  <si>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</si>
  <si>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public will be present through volunteer positions on a committee that will help implement the policy.</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</si>
  <si>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</si>
  <si>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</si>
  <si>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</si>
  <si>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 xml:space="preserve">Mentioned in Data Sets §3: "c. The City's data portal will provide and an online forum to solicit feedback from the public and to encourage public discussion on open data policies and data set availability."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</si>
  <si>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</si>
  <si>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</si>
  <si>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</si>
  <si>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</si>
  <si>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</si>
  <si>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</si>
  <si>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</si>
  <si>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open data portal shall "provide functionality to 
solicit feedback from the public and to encourage public discussion on open data policies and 
data set availability"</t>
  </si>
  <si>
    <t>"The EDO, Open Data Advisory Board and departments should provide opportunities for the public to participate and provide feedback on methods for data sharing and priorities for data availability."</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</si>
  <si>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</si>
  <si>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close fit: a. The web portal shall have a mechanism for suggesting additional public data sets to be
posted. The requests will be reviewed and prioritized based on the amount of effort required
to produce the public data set</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</si>
  <si>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</si>
  <si>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Section 3 Governance: 
b.        In order to increase and improve use of the City's open data, the Governance Committee will actively encourage department and public participation by providing regular opportunities for feedback and collaboration.</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</si>
  <si>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</si>
  <si>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</si>
  <si>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 xml:space="preserve">b. In order to increase and improve use of the city’s open data, the City Manager’s Office will actively encourage department and public participation through providing regular opportunities for feedback and collaboration.
</t>
  </si>
  <si>
    <t>Annually update and publish the Open Data Plan based on recommendations and requirements solicited from elected officials, department management, department Open Data Champions, business partners and members of the public.</t>
  </si>
  <si>
    <t xml:space="preserve">In order to increase and improve use of the city's open data, the IT Steering Committee will actively encourage agency and public participation by providing regular opportunities for feedback and collaboration.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</si>
  <si>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</si>
  <si>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This was completed through the city's posting of the draft policy on the website and community engagement events </t>
  </si>
  <si>
    <t xml:space="preserve">6. The appropriate City representatives shall plan, execute, and monitor the Open Data Initiative including actively encouraging departmental, partner and public participation.
</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</si>
  <si>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</si>
  <si>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The report shall be available online through the City's website and Open Data Portal, and shall include a mechanism for public comment and feedback</t>
  </si>
  <si>
    <t>E. Incorporate public perspectives into policy implementation through channels such as the Taking Charge survey or an online Open Data survey portal</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</si>
  <si>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</si>
  <si>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In order to increase and improve use of the City's open data, the Open Data Governance Committee will actively encourage City department, board and commission, City Council and public participation through providing regular opportunities for feedback and collaboration.</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</si>
  <si>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</si>
  <si>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Order is effective within 7 days; some datasets are required to be posted within 60 days 90 days or 180 days.</t>
  </si>
  <si>
    <t>CDO to create timelines with Data Coordinators disgression given to CDO.</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</si>
  <si>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</si>
  <si>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</si>
  <si>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</si>
  <si>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"By no later than September 30 2013 and thereafter the public data sets that agencies make available on the Internet shall be accessible through a single web portal that is linked to the city’s website."</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</si>
  <si>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</si>
  <si>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</si>
  <si>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 xml:space="preserve">In the annual compliance report the Chief Data Officer will review and make recommendations for each specific agency about timelines for implementation. </t>
  </si>
  <si>
    <t>The policy calls for the identification of public information not currently made available online and the implementation of a process including timeline and benchmarks for making that information available.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</si>
  <si>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</si>
  <si>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</si>
  <si>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Does the opposite: "(c) Reexamine existing data stored in a restricted format to which the state of New Hampshire does not own the rights every 4 years to determine if the format has become open and if not whether an appropriate open standard exists."</t>
  </si>
  <si>
    <t>Includes timelines for nearly every requirement outlined</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</si>
  <si>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</si>
  <si>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a "regular basis": "f. Each city department shall make reasonable and appropriate efforts to update its public data on a regular basis to preserve the integrity and usefulness of the data sets.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</si>
  <si>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</si>
  <si>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</si>
  <si>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A close fit: "Establish timelines with the Open Data Officer for publishing the public data on the Open Data Portal."</t>
  </si>
  <si>
    <t>"Within one (1) year of the effective date of this ordinance, the City Manager shall formulate an internal policy to create rules and standards to implement this Article."</t>
  </si>
  <si>
    <t xml:space="preserve">Establishes a detailed timeline </t>
  </si>
  <si>
    <t>Assigns dates to several key points, including: "As soon as practical, but not later than July 1, 2016, the items identified in the plan as being of interest to the public must begin to be published to the internet"</t>
  </si>
  <si>
    <t>Sets timelines including: "There shall be a City Open Data Portal available within 120 days of this 
policy enactment"</t>
  </si>
  <si>
    <t>Sets various timelines</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</si>
  <si>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</si>
  <si>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</si>
  <si>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</si>
  <si>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</si>
  <si>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Work with the Open Data Team to set appropriately ambitious timelines for the
publication of datasets.</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</si>
  <si>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</si>
  <si>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partially: The City Manager will issue an annual report to the City Council regarding the state of the Open
Data Portal, including number, quality, and description of datasets and visualizations posted. </t>
  </si>
  <si>
    <t xml:space="preserve">The City Manager will issue an annual report to the City Council regarding the state of the Open Data Portal, including number, quality, and description of datasets and visualizations posted. </t>
  </si>
  <si>
    <t>6.2. This AR will be reviewed as needed, but no less frequently than every three years.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</si>
  <si>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</si>
  <si>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Any and all other considerations necessary to implement the program set forth above in a timely and efficient manner.</t>
  </si>
  <si>
    <t>F. Shall annually submit on or before July 1 of each year an Open 5 Data Initiative progress report with accompanying 6 recommendations to the Mayor and City Council.</t>
  </si>
  <si>
    <t xml:space="preserve">The Open Data Governance Committee will publish an annual report detailing specific measurables from the open data program no later than February 15 of each year, beginning in 2018. </t>
  </si>
  <si>
    <t>Close fit: CDO &amp; Data Coordinators have a process that uses quarterly reports and an annual plan to review data releases.</t>
  </si>
  <si>
    <t xml:space="preserve">The annual compliance report (to be filed no later than July 15th) will review the existing process establish ("on an agency specific basis") reasonable timelines implementation improvements and commentary on the current state of data release. </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</si>
  <si>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</si>
  <si>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</si>
  <si>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The Transparency Advisory Board will work to create a "well-designed" public information system for data quality which includes provisions such as a public listing of data and a process for continuous publishing. </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</si>
  <si>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</si>
  <si>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</si>
  <si>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</si>
  <si>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</si>
  <si>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</si>
  <si>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</si>
  <si>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 xml:space="preserve">Close -- Initial data sets for release are identified baed on principles including "the data is reliable and accurate"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</si>
  <si>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</si>
  <si>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</si>
  <si>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A close fit: "Accessible data shall be made available with the highest possible level of granularity in which it was developed by or for a unit." </t>
  </si>
  <si>
    <t>Charges deparments to "Maintain accuracy and quality of supplied data 
sets."</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</si>
  <si>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</si>
  <si>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</si>
  <si>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close fit: Section 3 Governance:
5. Establish processes for publishing datasets to the Open Data Portal, including processes for ensuring that datasets are reviewed for use-appropriate formats, quality, timeliness, and exclusion of protected and sensitive information;</t>
  </si>
  <si>
    <t>Establish processes for publishing datasets to the Open Data Web Portal, including processes for ensuring that datasets are reviewed for useappropriate formats, quality, timeliness, and exclusion of protected and sensitive information;</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</si>
  <si>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</si>
  <si>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Plan for the upcoming year to improve online public access to Open Data and
maintain data quality; and
</t>
  </si>
  <si>
    <t xml:space="preserve">Publish high quality, updated data with documentation (metadata) and permanence to encourage maximum use </t>
  </si>
  <si>
    <t xml:space="preserve">Via Open Data Standards section </t>
  </si>
  <si>
    <t>Open Data Standards section</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</si>
  <si>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</si>
  <si>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Publishing Entities and the ITD shall ensure that Publishable Data is made available and that published data sets adhere to the following principles:</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</si>
  <si>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</si>
  <si>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</si>
  <si>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close fit: The City Manager is directed to "[i]dentify funding requirements and an implementation timeline for the various elements of the recommendations"</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</si>
  <si>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</si>
  <si>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It estimates a start-up cost of $24000 (split between set-up training and software license costs) with an annual cost of $48000 for software license fees. At the time of passage the funds were not budgeted nor appropriated yet.</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</si>
  <si>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</si>
  <si>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</si>
  <si>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</si>
  <si>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</si>
  <si>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 xml:space="preserve">A close fit: directs the open data council to identify the collective cost of operating and investing in open data and funding mechnisms to support open data </t>
  </si>
  <si>
    <t>A close fit: "That the City Manager is hereby directed to prepare all necessary administrative regulations and allocations of staff to further these goals."</t>
  </si>
  <si>
    <t xml:space="preserve">A close fit: the open data plan shall "recommend an initial and ongoing staffing plan; and provide a cost estimate of preparation, planning, implementation, and maintenance" </t>
  </si>
  <si>
    <t>close fit - a. The City will create and maintain an Open Data Portal where the city’s published data will be publicly available upon the city appropriating sufficient funds to create and maintain an Open Data Portal.</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</si>
  <si>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</si>
  <si>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WHEREAS, Mayor Coleman allocated resources in the 2016 proposed budget to establish an open data program; and</t>
  </si>
  <si>
    <t>In developing the Open Data Program, the City Manager may, after considering the priority needs and financial resources of the City, request from the City Council additional funds, if necessary, to support the Progam and the Portal</t>
  </si>
  <si>
    <t>4.1.2. The publishing and update process will be automated where possible to ensure the most current Publishable Data is available on the Portal and to reduce resource time spent in publishing to the Portal;</t>
  </si>
  <si>
    <t>c. Appropriate funding shall be made available to achieve the goals of this program</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</si>
  <si>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</si>
  <si>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 xml:space="preserve">"Work with Travel Portland and regional partners to promote Portland as a host city for leading with Open Source Software conferences and related technology events such as LinuxCon Innotech etc." </t>
  </si>
  <si>
    <t>"Help establish data standards within and outside the city through collaboration with external organizations."</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</si>
  <si>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</si>
  <si>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</si>
  <si>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 xml:space="preserve">It notes that the city should look for opportunities to partner with the "creative tech sector."  </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</si>
  <si>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</si>
  <si>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</si>
  <si>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</si>
  <si>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</si>
  <si>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</si>
  <si>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</si>
  <si>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</si>
  <si>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close fit: 5. Encourage innovative uses of the City's publishable data by departments, the public, and other partners.</t>
  </si>
  <si>
    <t>6. Encourage innovative uses of the City’s publishable data by agencies, the public, and other partners.</t>
  </si>
  <si>
    <t>"The Communication and Public Engagement Division will coordinate annual opportunities for community collaboration related to the City's Open Data program."</t>
  </si>
  <si>
    <t>a. The City will develop and implement practices that allow it to: 5. Encourage innovative uses of the city’s publishable data by agencies, the public, and other partners.</t>
  </si>
  <si>
    <t>Section 3. That the appropriate City representatives shall plan, execute and monitor the Open Data Initative; shall actively encourage departmental participation; and shall annually submit an open data progress report to the City Council.</t>
  </si>
  <si>
    <t xml:space="preserve">Support innovative uses of the City’s Publishable Data by City Agencies, Contractors,
other governmental agencies, the public and other partners such as the media, businesses, non-proﬁts and research groups.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</si>
  <si>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</si>
  <si>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</si>
  <si>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Proactively consult with members of the public, departmental staff, researchers, the business community and other stakeholders to identify new datasets and to improve, and increase the use of existing datasets for the greatest benefit of all. </t>
  </si>
  <si>
    <t>WHEREAS, by sharing data freely, the City of Lincoln seeks to develop 10 opportunities for economic development and increased civic engagement for citizens of 11 Lincoln and Lancaster County; and</t>
  </si>
  <si>
    <t>Encouraging innovative uses of the City's publishable data by City staff, the public, and other partners.
Support innovative uses of the City's publishable data by City departments, boards and commissions, City Council, the public, and other partners.</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</si>
  <si>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</si>
  <si>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</si>
  <si>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</si>
  <si>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</si>
  <si>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The Order establishes that the main point of implementation and guidance for data release (the Handbook) "may be amended" by the directing agency "from time to time."</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</si>
  <si>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</si>
  <si>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</si>
  <si>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</si>
  <si>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</si>
  <si>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</si>
  <si>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</si>
  <si>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</si>
  <si>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</si>
  <si>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</si>
  <si>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</si>
  <si>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</si>
  <si>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"The City shall conduct a yearly review of its progress on providing access to data sets requested by the public through the designated web portal."</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</si>
  <si>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</si>
  <si>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</si>
  <si>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"The plan shall include a guidance document that includes the items identified in the plan that will require review and updating. The guidance document shall be updated on December 15, 2016 and each year thereafter."</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</si>
  <si>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</si>
  <si>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"Within one year of the effective date of this AP, the ITOC shall conduct a review of this AP and recommend any changes that may further the purpose and objectives outlined herein."</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</si>
  <si>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</si>
  <si>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 xml:space="preserve">The Chief Data Officer shall review this Policy within one year of its Effective Date and annually thereafter and propose amendments or revisions as needed.  </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</si>
  <si>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</si>
  <si>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</si>
  <si>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</si>
  <si>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</si>
  <si>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</si>
  <si>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During the review and reporting period, the Open Data Coordinator should also make suggestions for improving the city's open data management processes in order to ensure that the city continues to move towards the achivement of the policy's goals. </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</si>
  <si>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</si>
  <si>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</si>
  <si>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</si>
  <si>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6.1 Open Data Coordinators shall receive training concerning this AR and specific division, department or office policies and procedures, appropriate to their assigned duties.
6.2. This AR will be reviewed as needed, but no less frequently than every three years.</t>
  </si>
  <si>
    <t>The plan for reporting progress towards the achievement of the goals of the data policy;</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</si>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</sst>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yyyy/MM/dd"/>
    <numFmt numFmtId="166" formatCode="d/m/yyyy"/>
    <numFmt numFmtId="167" formatCode="#,##0.###############"/>
    <numFmt numFmtId="168" formatCode="m/d/yyyy h:mm:ss"/>
  </numFmts>
  <fonts count="128">
    <font>
      <sz val="10.0"/>
      <color rgb="FF000000"/>
      <name val="Arial"/>
    </font>
    <font/>
    <font>
      <b/>
      <sz val="11.0"/>
      <color rgb="FF000000"/>
    </font>
    <font>
      <color rgb="FFFFFFFF"/>
    </font>
    <font>
      <sz val="10.0"/>
      <color rgb="FF000000"/>
    </font>
    <font>
      <name val="Arial"/>
    </font>
    <font>
      <sz val="10.0"/>
    </font>
    <font>
      <sz val="11.0"/>
      <color rgb="FFFFFFFF"/>
    </font>
    <font>
      <b/>
      <sz val="11.0"/>
      <color rgb="FFFF9900"/>
    </font>
    <font>
      <b/>
      <sz val="11.0"/>
      <color rgb="FFFFFFFF"/>
    </font>
    <font>
      <sz val="11.0"/>
      <color rgb="FFFFFFFF"/>
      <name val="Verdana"/>
    </font>
    <font>
      <name val="Verdana"/>
    </font>
    <font>
      <b/>
      <i/>
      <sz val="10.0"/>
      <color rgb="FF000000"/>
    </font>
    <font>
      <sz val="11.0"/>
      <color rgb="FF000000"/>
      <name val="Inconsolata"/>
    </font>
    <font>
      <color rgb="FFF3F3F3"/>
      <name val="Verdana"/>
    </font>
    <font>
      <u/>
      <color rgb="FF0000FF"/>
    </font>
    <font>
      <u/>
      <color rgb="FF0000FF"/>
    </font>
    <font>
      <u/>
      <color rgb="FF0000FF"/>
    </font>
    <font>
      <u/>
      <color rgb="FF000000"/>
      <name val="Arial"/>
    </font>
    <font>
      <u/>
      <color rgb="FF0000FF"/>
    </font>
    <font>
      <u/>
      <color rgb="FF000000"/>
      <name val="Arial"/>
    </font>
    <font>
      <color rgb="FF0000FF"/>
    </font>
    <font>
      <u/>
      <color rgb="FF0000FF"/>
    </font>
    <font>
      <u/>
      <color rgb="FF1155CC"/>
      <name val="Arial"/>
    </font>
    <font>
      <u/>
      <color rgb="FF1155CC"/>
      <name val="Arial"/>
    </font>
    <font>
      <u/>
      <color rgb="FF0000FF"/>
    </font>
    <font>
      <u/>
      <color rgb="FF1155CC"/>
      <name val="Arial"/>
    </font>
    <font>
      <u/>
      <color rgb="FF0000FF"/>
    </font>
    <font>
      <color rgb="FFFFFFFF"/>
      <name val="Verdana"/>
    </font>
    <font>
      <u/>
      <sz val="10.0"/>
      <color rgb="FF0000FF"/>
    </font>
    <font>
      <sz val="10.0"/>
      <color rgb="FF0000FF"/>
    </font>
    <font>
      <u/>
      <color rgb="FF1155CC"/>
      <name val="Arial"/>
    </font>
    <font>
      <u/>
      <color rgb="FF1155CC"/>
      <name val="Arial"/>
    </font>
    <font>
      <u/>
      <sz val="10.0"/>
      <color rgb="FF0000FF"/>
    </font>
    <font>
      <u/>
      <sz val="10.0"/>
      <color rgb="FF0000FF"/>
    </font>
    <font>
      <u/>
      <color rgb="FF1155CC"/>
      <name val="Arial"/>
    </font>
    <font>
      <u/>
      <color rgb="FF1155CC"/>
      <name val="Arial"/>
    </font>
    <font>
      <color rgb="FF1155CC"/>
      <name val="Arial"/>
    </font>
    <font>
      <u/>
      <color rgb="FF1155CC"/>
      <name val="Arial"/>
    </font>
    <font>
      <u/>
      <color rgb="FF1155CC"/>
      <name val="Arial"/>
    </font>
    <font>
      <u/>
      <color rgb="FF1155CC"/>
      <name val="Arial"/>
    </font>
    <font>
      <u/>
      <color rgb="FF1155CC"/>
      <name val="Arial"/>
    </font>
    <font>
      <color rgb="FF333333"/>
      <name val="Verdana"/>
    </font>
    <font>
      <color rgb="FF000000"/>
      <name val="Arial"/>
    </font>
    <font>
      <u/>
      <color rgb="FF1155CC"/>
      <name val="Arial"/>
    </font>
    <font>
      <u/>
      <color rgb="FF0000FF"/>
    </font>
    <font>
      <u/>
      <color rgb="FF0000FF"/>
    </font>
    <font>
      <sz val="9.0"/>
    </font>
    <font>
      <color rgb="FF232323"/>
    </font>
    <font>
      <sz val="9.0"/>
      <name val="Arial"/>
    </font>
    <font>
      <u/>
      <color rgb="FF0000FF"/>
    </font>
    <font>
      <u/>
      <sz val="10.0"/>
      <color rgb="FF0000FF"/>
    </font>
    <font>
      <u/>
      <color rgb="FF0000FF"/>
    </font>
    <font>
      <u/>
      <sz val="11.0"/>
      <color rgb="FF555555"/>
      <name val="Arial"/>
    </font>
    <font>
      <u/>
      <color rgb="FF0000FF"/>
    </font>
    <font>
      <u/>
      <color rgb="FF504C4A"/>
      <name val="Georgia"/>
    </font>
    <font>
      <u/>
      <sz val="11.0"/>
      <color rgb="FF666666"/>
      <name val="Georgia"/>
    </font>
    <font>
      <u/>
      <color rgb="FF0000FF"/>
    </font>
    <font>
      <u/>
      <sz val="11.0"/>
      <color rgb="FF504C4A"/>
      <name val="Georgia"/>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u/>
      <color rgb="FF0000FF"/>
    </font>
    <font>
      <u/>
      <sz val="10.0"/>
      <color rgb="FF0000FF"/>
    </font>
    <font>
      <u/>
      <sz val="10.0"/>
      <color rgb="FF0000FF"/>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font>
    <font>
      <u/>
      <color rgb="FF1155CC"/>
      <name val="Arial"/>
    </font>
    <font>
      <u/>
      <sz val="10.0"/>
      <color rgb="FF0000FF"/>
    </font>
    <font>
      <u/>
      <color rgb="FF0000FF"/>
      <name val="Arial"/>
    </font>
    <font>
      <u/>
      <sz val="10.0"/>
      <color rgb="FF0000FF"/>
    </font>
    <font>
      <u/>
      <color rgb="FF1155CC"/>
      <name val="Arial"/>
    </font>
    <font>
      <u/>
      <color rgb="FF1155CC"/>
      <name val="Arial"/>
    </font>
    <font>
      <u/>
      <color rgb="FF1155CC"/>
      <name val="Arial"/>
    </font>
    <font>
      <u/>
      <color rgb="FF1155CC"/>
      <name val="Arial"/>
    </font>
    <font>
      <u/>
      <color rgb="FF0000FF"/>
      <name val="Arial"/>
    </font>
    <font>
      <b/>
      <sz val="10.0"/>
      <color rgb="FFFFFFFF"/>
    </font>
    <font>
      <sz val="10.0"/>
      <color rgb="FFFFFFFF"/>
    </font>
    <font>
      <sz val="11.0"/>
      <color rgb="FF000000"/>
      <name val="'Times New Roman'"/>
    </font>
    <font>
      <b/>
      <sz val="11.0"/>
    </font>
    <font>
      <b/>
      <sz val="10.0"/>
    </font>
    <font>
      <sz val="9.0"/>
      <color rgb="FF000000"/>
      <name val="Arial"/>
    </font>
    <font>
      <i/>
      <sz val="11.0"/>
      <color rgb="FF000000"/>
      <name val="Arial"/>
    </font>
    <font>
      <sz val="12.0"/>
      <color rgb="FF000000"/>
      <name val="Arial"/>
    </font>
    <font>
      <sz val="12.0"/>
      <name val="Inconsolata"/>
    </font>
    <font>
      <b/>
    </font>
    <font>
      <i/>
      <sz val="10.0"/>
    </font>
    <font>
      <u/>
      <color rgb="FF0000FF"/>
    </font>
    <font>
      <u/>
      <color rgb="FF0000FF"/>
    </font>
    <font>
      <u/>
      <color rgb="FF0000FF"/>
    </font>
    <font>
      <u/>
      <color rgb="FF0000FF"/>
    </font>
    <font>
      <u/>
      <color rgb="FF0000FF"/>
    </font>
    <font>
      <sz val="11.0"/>
      <color rgb="FF000000"/>
      <name val="Arial"/>
    </font>
    <font>
      <color rgb="FF504C4A"/>
      <name val="Arial"/>
    </font>
    <font>
      <u/>
      <color rgb="FF0000FF"/>
    </font>
    <font>
      <u/>
      <color rgb="FF0000FF"/>
    </font>
    <font>
      <sz val="10.0"/>
      <color rgb="FF362106"/>
    </font>
    <font>
      <u/>
      <color rgb="FF0000FF"/>
    </font>
    <font>
      <u/>
      <color rgb="FF0000FF"/>
    </font>
    <font>
      <color rgb="FF504C4A"/>
      <name val="&quot;Georgia&quot;"/>
    </font>
    <font>
      <u/>
      <color rgb="FF0000FF"/>
    </font>
    <font>
      <b/>
      <sz val="10.0"/>
      <color rgb="FF000000"/>
    </font>
    <font>
      <name val="Times"/>
    </font>
    <font>
      <color rgb="FF000000"/>
      <name val="Verdana"/>
    </font>
    <font>
      <color rgb="FF000000"/>
      <name val="Times"/>
    </font>
    <font>
      <sz val="11.0"/>
      <color rgb="FF504C4A"/>
      <name val="Georgia"/>
    </font>
    <font>
      <sz val="10.0"/>
      <color rgb="FF5F5F5F"/>
      <name val="Arial"/>
    </font>
    <font>
      <b/>
      <color rgb="FF000000"/>
    </font>
    <font>
      <color rgb="FF000000"/>
    </font>
    <font>
      <u/>
      <color rgb="FF0000FF"/>
    </font>
    <font>
      <u/>
      <sz val="10.0"/>
      <color rgb="FF0000FF"/>
    </font>
    <font>
      <u/>
      <sz val="10.0"/>
      <color rgb="FF0000FF"/>
    </font>
    <font>
      <u/>
      <sz val="10.0"/>
      <color rgb="FF0000FF"/>
    </font>
    <font>
      <u/>
      <sz val="10.0"/>
      <color rgb="FF0000FF"/>
    </font>
    <font>
      <i/>
      <sz val="10.0"/>
      <color rgb="FF000000"/>
    </font>
    <font>
      <sz val="12.0"/>
      <name val="Times New Roman"/>
    </font>
    <font>
      <b/>
      <name val="Arial"/>
    </font>
    <font>
      <sz val="11.0"/>
      <color rgb="FF000000"/>
      <name val="Calibri"/>
    </font>
    <font>
      <sz val="12.0"/>
      <color rgb="FF000000"/>
      <name val="'Times New Roman'"/>
    </font>
  </fonts>
  <fills count="14">
    <fill>
      <patternFill patternType="none"/>
    </fill>
    <fill>
      <patternFill patternType="lightGray"/>
    </fill>
    <fill>
      <patternFill patternType="solid">
        <fgColor rgb="FFCFE2F3"/>
        <bgColor rgb="FFCFE2F3"/>
      </patternFill>
    </fill>
    <fill>
      <patternFill patternType="solid">
        <fgColor rgb="FF000000"/>
        <bgColor rgb="FF000000"/>
      </patternFill>
    </fill>
    <fill>
      <patternFill patternType="solid">
        <fgColor rgb="FFF4CCCC"/>
        <bgColor rgb="FFF4CCCC"/>
      </patternFill>
    </fill>
    <fill>
      <patternFill patternType="solid">
        <fgColor rgb="FFFCE5CD"/>
        <bgColor rgb="FFFCE5CD"/>
      </patternFill>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434343"/>
        <bgColor rgb="FF434343"/>
      </patternFill>
    </fill>
    <fill>
      <patternFill patternType="solid">
        <fgColor rgb="FF999999"/>
        <bgColor rgb="FF999999"/>
      </patternFill>
    </fill>
    <fill>
      <patternFill patternType="solid">
        <fgColor rgb="FFD9D2E9"/>
        <bgColor rgb="FFD9D2E9"/>
      </patternFill>
    </fill>
  </fills>
  <borders count="14">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bottom/>
    </border>
    <border>
      <left style="thin">
        <color rgb="FF000000"/>
      </left>
      <right/>
      <top/>
      <bottom/>
    </border>
    <border>
      <left style="thin">
        <color rgb="FF000000"/>
      </left>
      <right style="thin">
        <color rgb="FF000000"/>
      </right>
      <top/>
      <bottom/>
    </border>
    <border>
      <left/>
      <right/>
      <top/>
      <bottom style="thin">
        <color rgb="FFFFFF00"/>
      </bottom>
    </border>
    <border>
      <left/>
      <right/>
      <top style="thin">
        <color rgb="FFFFFF00"/>
      </top>
      <bottom/>
    </border>
    <border>
      <left/>
      <right style="thin">
        <color rgb="FF000000"/>
      </right>
      <top/>
      <bottom style="thin">
        <color rgb="FFFFFF00"/>
      </bottom>
    </border>
    <border>
      <left/>
      <right style="thin">
        <color rgb="FF000000"/>
      </right>
      <top style="thin">
        <color rgb="FFFFFF00"/>
      </top>
      <bottom/>
    </border>
    <border>
      <left/>
      <right/>
      <top/>
      <bottom style="thin">
        <color rgb="FF000000"/>
      </bottom>
    </border>
    <border>
      <left/>
      <right/>
      <top style="thin">
        <color rgb="FF000000"/>
      </top>
      <bottom/>
    </border>
  </borders>
  <cellStyleXfs count="1">
    <xf borderId="0" fillId="0" fontId="0" numFmtId="0" applyAlignment="1" applyFont="1"/>
  </cellStyleXfs>
  <cellXfs count="552">
    <xf borderId="0" fillId="0" fontId="0" numFmtId="0" xfId="0" applyAlignment="1" applyFont="1">
      <alignment wrapText="1"/>
    </xf>
    <xf borderId="0" fillId="0" fontId="1" numFmtId="164" xfId="0" applyAlignment="1" applyFont="1" applyNumberFormat="1">
      <alignment wrapText="1"/>
    </xf>
    <xf borderId="0" fillId="2" fontId="2" numFmtId="0" xfId="0" applyAlignment="1" applyFill="1" applyFont="1">
      <alignment horizontal="left" vertical="top" wrapText="1"/>
    </xf>
    <xf borderId="0" fillId="3" fontId="3" numFmtId="0" xfId="0" applyFill="1" applyFont="1"/>
    <xf borderId="0" fillId="0" fontId="1" numFmtId="3" xfId="0" applyAlignment="1" applyFont="1" applyNumberFormat="1">
      <alignment wrapText="1"/>
    </xf>
    <xf borderId="0" fillId="0" fontId="1" numFmtId="10" xfId="0" applyAlignment="1" applyFont="1" applyNumberFormat="1">
      <alignment wrapText="1"/>
    </xf>
    <xf borderId="0" fillId="2" fontId="4" numFmtId="0" xfId="0" applyAlignment="1" applyFont="1">
      <alignment horizontal="left" vertical="center"/>
    </xf>
    <xf borderId="0" fillId="2" fontId="4" numFmtId="0" xfId="0" applyAlignment="1" applyFont="1">
      <alignment horizontal="left" vertical="center"/>
    </xf>
    <xf borderId="0" fillId="2" fontId="4" numFmtId="0" xfId="0" applyAlignment="1" applyFont="1">
      <alignment horizontal="left" vertical="center" wrapText="1"/>
    </xf>
    <xf borderId="0" fillId="2" fontId="4" numFmtId="0" xfId="0" applyAlignment="1" applyFont="1">
      <alignment horizontal="left" vertical="center" wrapText="1"/>
    </xf>
    <xf borderId="0" fillId="2" fontId="1" numFmtId="0" xfId="0" applyAlignment="1" applyFont="1">
      <alignment horizontal="left" vertical="center" wrapText="1"/>
    </xf>
    <xf borderId="0" fillId="2" fontId="1" numFmtId="0" xfId="0" applyAlignment="1" applyFont="1">
      <alignment horizontal="left" vertical="center" wrapText="1"/>
    </xf>
    <xf borderId="0" fillId="2" fontId="1" numFmtId="0" xfId="0" applyAlignment="1" applyFont="1">
      <alignment horizontal="left" vertical="center"/>
    </xf>
    <xf borderId="0" fillId="2" fontId="1" numFmtId="0" xfId="0" applyAlignment="1" applyFont="1">
      <alignment horizontal="left"/>
    </xf>
    <xf borderId="0" fillId="2" fontId="5" numFmtId="0" xfId="0" applyAlignment="1" applyFont="1">
      <alignment wrapText="1"/>
    </xf>
    <xf borderId="0" fillId="2" fontId="1" numFmtId="0" xfId="0" applyAlignment="1" applyFont="1">
      <alignment horizontal="left"/>
    </xf>
    <xf borderId="0" fillId="2" fontId="1" numFmtId="0" xfId="0" applyAlignment="1" applyFont="1">
      <alignment horizontal="left" wrapText="1"/>
    </xf>
    <xf borderId="0" fillId="2" fontId="1" numFmtId="0" xfId="0" applyAlignment="1" applyFont="1">
      <alignment horizontal="left" wrapText="1"/>
    </xf>
    <xf borderId="0" fillId="2" fontId="6" numFmtId="0" xfId="0" applyAlignment="1" applyFont="1">
      <alignment horizontal="left" wrapText="1"/>
    </xf>
    <xf borderId="0" fillId="2" fontId="6" numFmtId="0" xfId="0" applyAlignment="1" applyFont="1">
      <alignment horizontal="left" wrapText="1"/>
    </xf>
    <xf borderId="0" fillId="3" fontId="7" numFmtId="0" xfId="0" applyAlignment="1" applyFont="1">
      <alignment wrapText="1"/>
    </xf>
    <xf borderId="0" fillId="2" fontId="5" numFmtId="0" xfId="0" applyAlignment="1" applyFont="1">
      <alignment wrapText="1"/>
    </xf>
    <xf borderId="0" fillId="4" fontId="6" numFmtId="0" xfId="0" applyAlignment="1" applyFill="1" applyFont="1">
      <alignment horizontal="left" wrapText="1"/>
    </xf>
    <xf borderId="0" fillId="3" fontId="8" numFmtId="3" xfId="0" applyAlignment="1" applyFont="1" applyNumberFormat="1">
      <alignment horizontal="center" wrapText="1"/>
    </xf>
    <xf borderId="0" fillId="5" fontId="6" numFmtId="0" xfId="0" applyAlignment="1" applyFill="1" applyFont="1">
      <alignment horizontal="left" wrapText="1"/>
    </xf>
    <xf borderId="0" fillId="3" fontId="3" numFmtId="164" xfId="0" applyAlignment="1" applyFont="1" applyNumberFormat="1">
      <alignment wrapText="1"/>
    </xf>
    <xf borderId="0" fillId="6" fontId="9" numFmtId="0" xfId="0" applyAlignment="1" applyFill="1" applyFont="1">
      <alignment horizontal="left" vertical="top" wrapText="1"/>
    </xf>
    <xf borderId="1" fillId="3" fontId="3" numFmtId="0" xfId="0" applyAlignment="1" applyBorder="1" applyFont="1">
      <alignment/>
    </xf>
    <xf borderId="0" fillId="6" fontId="7" numFmtId="0" xfId="0" applyAlignment="1" applyFont="1">
      <alignment horizontal="left" vertical="top" wrapText="1"/>
    </xf>
    <xf borderId="0" fillId="3" fontId="10" numFmtId="0" xfId="0" applyAlignment="1" applyFont="1">
      <alignment wrapText="1"/>
    </xf>
    <xf borderId="0" fillId="6" fontId="5" numFmtId="0" xfId="0" applyAlignment="1" applyFont="1">
      <alignment vertical="top" wrapText="1"/>
    </xf>
    <xf borderId="0" fillId="6" fontId="5" numFmtId="0" xfId="0" applyAlignment="1" applyFont="1">
      <alignment wrapText="1"/>
    </xf>
    <xf borderId="0" fillId="0" fontId="1" numFmtId="0" xfId="0" applyAlignment="1" applyFont="1">
      <alignment wrapText="1"/>
    </xf>
    <xf borderId="0" fillId="6" fontId="7" numFmtId="0" xfId="0" applyAlignment="1" applyFont="1">
      <alignment horizontal="left" vertical="top" wrapText="1"/>
    </xf>
    <xf borderId="2" fillId="0" fontId="1" numFmtId="0" xfId="0" applyAlignment="1" applyBorder="1" applyFont="1">
      <alignment/>
    </xf>
    <xf borderId="0" fillId="6" fontId="6" numFmtId="0" xfId="0" applyAlignment="1" applyFont="1">
      <alignment vertical="top" wrapText="1"/>
    </xf>
    <xf borderId="0" fillId="6" fontId="6" numFmtId="0" xfId="0" applyAlignment="1" applyFont="1">
      <alignment wrapText="1"/>
    </xf>
    <xf borderId="0" fillId="4" fontId="6" numFmtId="0" xfId="0" applyAlignment="1" applyFont="1">
      <alignment wrapText="1"/>
    </xf>
    <xf borderId="0" fillId="5" fontId="6" numFmtId="0" xfId="0" applyAlignment="1" applyFont="1">
      <alignment wrapText="1"/>
    </xf>
    <xf borderId="3" fillId="0" fontId="11" numFmtId="0" xfId="0" applyAlignment="1" applyBorder="1" applyFont="1">
      <alignment wrapText="1"/>
    </xf>
    <xf borderId="0" fillId="5" fontId="6" numFmtId="0" xfId="0" applyAlignment="1" applyFont="1">
      <alignment wrapText="1"/>
    </xf>
    <xf borderId="0" fillId="7" fontId="12" numFmtId="0" xfId="0" applyAlignment="1" applyFill="1" applyFont="1">
      <alignment horizontal="left" vertical="top"/>
    </xf>
    <xf borderId="0" fillId="0" fontId="1" numFmtId="0" xfId="0" applyAlignment="1" applyFont="1">
      <alignment horizontal="left" vertical="top" wrapText="1"/>
    </xf>
    <xf borderId="0" fillId="0" fontId="1" numFmtId="0" xfId="0" applyAlignment="1" applyFont="1">
      <alignment horizontal="left" vertical="top" wrapText="1"/>
    </xf>
    <xf borderId="2" fillId="0" fontId="1" numFmtId="164" xfId="0" applyAlignment="1" applyBorder="1" applyFont="1" applyNumberFormat="1">
      <alignment wrapText="1"/>
    </xf>
    <xf borderId="2" fillId="0" fontId="11" numFmtId="0" xfId="0" applyAlignment="1" applyBorder="1" applyFont="1">
      <alignment wrapText="1"/>
    </xf>
    <xf borderId="0" fillId="0" fontId="5" numFmtId="0" xfId="0" applyAlignment="1" applyFont="1">
      <alignment horizontal="left" vertical="top" wrapText="1"/>
    </xf>
    <xf borderId="0" fillId="0" fontId="5" numFmtId="0" xfId="0" applyAlignment="1" applyFont="1">
      <alignment horizontal="left" vertical="top" wrapText="1"/>
    </xf>
    <xf borderId="0" fillId="0" fontId="1" numFmtId="0" xfId="0" applyAlignment="1" applyFont="1">
      <alignment vertical="top" wrapText="1"/>
    </xf>
    <xf borderId="0" fillId="0" fontId="1" numFmtId="0" xfId="0" applyAlignment="1" applyFont="1">
      <alignment vertical="top" wrapText="1"/>
    </xf>
    <xf borderId="4" fillId="0" fontId="11" numFmtId="0" xfId="0" applyAlignment="1" applyBorder="1" applyFont="1">
      <alignment wrapText="1"/>
    </xf>
    <xf borderId="0" fillId="0" fontId="5" numFmtId="0" xfId="0" applyAlignment="1" applyFont="1">
      <alignment wrapText="1"/>
    </xf>
    <xf borderId="0" fillId="0" fontId="6" numFmtId="0" xfId="0" applyAlignment="1" applyFont="1">
      <alignment horizontal="left" vertical="top" wrapText="1"/>
    </xf>
    <xf borderId="0" fillId="7" fontId="13" numFmtId="0" xfId="0" applyAlignment="1" applyFont="1">
      <alignment wrapText="1"/>
    </xf>
    <xf borderId="0" fillId="0" fontId="6" numFmtId="0" xfId="0" applyAlignment="1" applyFont="1">
      <alignment horizontal="left" vertical="top" wrapText="1"/>
    </xf>
    <xf borderId="1" fillId="3" fontId="3" numFmtId="0" xfId="0" applyBorder="1" applyFont="1"/>
    <xf borderId="0" fillId="0" fontId="6" numFmtId="0" xfId="0" applyAlignment="1" applyFont="1">
      <alignment horizontal="left" wrapText="1"/>
    </xf>
    <xf borderId="0" fillId="0" fontId="5" numFmtId="0" xfId="0" applyAlignment="1" applyFont="1">
      <alignment horizontal="left" vertical="top" wrapText="1"/>
    </xf>
    <xf borderId="0" fillId="7" fontId="13" numFmtId="164" xfId="0" applyAlignment="1" applyFont="1" applyNumberFormat="1">
      <alignment wrapText="1"/>
    </xf>
    <xf borderId="0" fillId="3" fontId="14" numFmtId="0" xfId="0" applyAlignment="1" applyFont="1">
      <alignment wrapText="1"/>
    </xf>
    <xf borderId="3" fillId="3" fontId="11" numFmtId="0" xfId="0" applyAlignment="1" applyBorder="1" applyFont="1">
      <alignment wrapText="1"/>
    </xf>
    <xf borderId="0" fillId="0" fontId="5" numFmtId="0" xfId="0" applyAlignment="1" applyFont="1">
      <alignment wrapText="1"/>
    </xf>
    <xf borderId="0" fillId="0" fontId="5" numFmtId="0" xfId="0" applyAlignment="1" applyFont="1">
      <alignment wrapText="1"/>
    </xf>
    <xf borderId="2" fillId="3" fontId="1" numFmtId="164" xfId="0" applyAlignment="1" applyBorder="1" applyFont="1" applyNumberFormat="1">
      <alignment wrapText="1"/>
    </xf>
    <xf borderId="0" fillId="4" fontId="5" numFmtId="0" xfId="0" applyAlignment="1" applyFont="1">
      <alignment wrapText="1"/>
    </xf>
    <xf borderId="0" fillId="5" fontId="5" numFmtId="0" xfId="0" applyAlignment="1" applyFont="1">
      <alignment wrapText="1"/>
    </xf>
    <xf borderId="0" fillId="8" fontId="12" numFmtId="0" xfId="0" applyAlignment="1" applyFill="1" applyFont="1">
      <alignment horizontal="left" vertical="top"/>
    </xf>
    <xf borderId="0" fillId="9" fontId="15" numFmtId="0" xfId="0" applyAlignment="1" applyFill="1" applyFont="1">
      <alignment wrapText="1"/>
    </xf>
    <xf borderId="1" fillId="0" fontId="1" numFmtId="0" xfId="0" applyBorder="1" applyFont="1"/>
    <xf borderId="0" fillId="8" fontId="16" numFmtId="0" xfId="0" applyAlignment="1" applyFont="1">
      <alignment vertical="top" wrapText="1"/>
    </xf>
    <xf borderId="0" fillId="8" fontId="17" numFmtId="0" xfId="0" applyAlignment="1" applyFont="1">
      <alignment horizontal="left" vertical="top" wrapText="1"/>
    </xf>
    <xf borderId="0" fillId="8" fontId="18" numFmtId="0" xfId="0" applyAlignment="1" applyFont="1">
      <alignment horizontal="left" wrapText="1"/>
    </xf>
    <xf borderId="0" fillId="8" fontId="19" numFmtId="0" xfId="0" applyAlignment="1" applyFont="1">
      <alignment horizontal="left" vertical="top" wrapText="1"/>
    </xf>
    <xf borderId="0" fillId="8" fontId="1" numFmtId="0" xfId="0" applyAlignment="1" applyFont="1">
      <alignment horizontal="left" vertical="top" wrapText="1"/>
    </xf>
    <xf borderId="0" fillId="8" fontId="1" numFmtId="0" xfId="0" applyAlignment="1" applyFont="1">
      <alignment horizontal="left" vertical="top" wrapText="1"/>
    </xf>
    <xf borderId="0" fillId="10" fontId="20" numFmtId="0" xfId="0" applyAlignment="1" applyFill="1" applyFont="1">
      <alignment wrapText="1"/>
    </xf>
    <xf borderId="2" fillId="0" fontId="1" numFmtId="0" xfId="0" applyBorder="1" applyFont="1"/>
    <xf borderId="0" fillId="8" fontId="21" numFmtId="0" xfId="0" applyAlignment="1" applyFont="1">
      <alignment horizontal="left" vertical="top" wrapText="1"/>
    </xf>
    <xf borderId="0" fillId="8" fontId="22" numFmtId="0" xfId="0" applyAlignment="1" applyFont="1">
      <alignment horizontal="left" vertical="top" wrapText="1"/>
    </xf>
    <xf borderId="0" fillId="8" fontId="23" numFmtId="0" xfId="0" applyAlignment="1" applyFont="1">
      <alignment horizontal="left" vertical="top" wrapText="1"/>
    </xf>
    <xf borderId="0" fillId="8" fontId="24" numFmtId="0" xfId="0" applyAlignment="1" applyFont="1">
      <alignment horizontal="left" vertical="top" wrapText="1"/>
    </xf>
    <xf borderId="0" fillId="8" fontId="25" numFmtId="0" xfId="0" applyAlignment="1" applyFont="1">
      <alignment horizontal="left" vertical="top" wrapText="1"/>
    </xf>
    <xf borderId="0" fillId="8" fontId="1" numFmtId="0" xfId="0" applyAlignment="1" applyFont="1">
      <alignment horizontal="left" vertical="top" wrapText="1"/>
    </xf>
    <xf borderId="0" fillId="8" fontId="26" numFmtId="0" xfId="0" applyAlignment="1" applyFont="1">
      <alignment horizontal="left"/>
    </xf>
    <xf borderId="0" fillId="8" fontId="27" numFmtId="0" xfId="0" applyAlignment="1" applyFont="1">
      <alignment horizontal="left" vertical="top" wrapText="1"/>
    </xf>
    <xf borderId="0" fillId="3" fontId="28" numFmtId="0" xfId="0" applyAlignment="1" applyFont="1">
      <alignment wrapText="1"/>
    </xf>
    <xf borderId="0" fillId="8" fontId="29" numFmtId="0" xfId="0" applyAlignment="1" applyFont="1">
      <alignment vertical="top" wrapText="1"/>
    </xf>
    <xf borderId="0" fillId="8" fontId="30" numFmtId="0" xfId="0" applyAlignment="1" applyFont="1">
      <alignment/>
    </xf>
    <xf borderId="0" fillId="8" fontId="31" numFmtId="0" xfId="0" applyAlignment="1" applyFont="1">
      <alignment vertical="top" wrapText="1"/>
    </xf>
    <xf borderId="0" fillId="8" fontId="32" numFmtId="0" xfId="0" applyAlignment="1" applyFont="1">
      <alignment vertical="top" wrapText="1"/>
    </xf>
    <xf borderId="0" fillId="8" fontId="33" numFmtId="0" xfId="0" applyAlignment="1" applyFont="1">
      <alignment/>
    </xf>
    <xf borderId="0" fillId="8" fontId="34" numFmtId="0" xfId="0" applyAlignment="1" applyFont="1">
      <alignment horizontal="left" wrapText="1"/>
    </xf>
    <xf borderId="0" fillId="8" fontId="6" numFmtId="0" xfId="0" applyAlignment="1" applyFont="1">
      <alignment/>
    </xf>
    <xf borderId="0" fillId="9" fontId="35" numFmtId="0" xfId="0" applyAlignment="1" applyFont="1">
      <alignment wrapText="1"/>
    </xf>
    <xf borderId="0" fillId="9" fontId="36" numFmtId="0" xfId="0" applyAlignment="1" applyFont="1">
      <alignment wrapText="1"/>
    </xf>
    <xf borderId="0" fillId="9" fontId="37" numFmtId="0" xfId="0" applyAlignment="1" applyFont="1">
      <alignment wrapText="1"/>
    </xf>
    <xf borderId="0" fillId="9" fontId="38" numFmtId="0" xfId="0" applyAlignment="1" applyFont="1">
      <alignment/>
    </xf>
    <xf borderId="0" fillId="9" fontId="39" numFmtId="0" xfId="0" applyAlignment="1" applyFont="1">
      <alignment wrapText="1"/>
    </xf>
    <xf borderId="0" fillId="4" fontId="40" numFmtId="0" xfId="0" applyAlignment="1" applyFont="1">
      <alignment wrapText="1"/>
    </xf>
    <xf borderId="0" fillId="5" fontId="41" numFmtId="0" xfId="0" applyAlignment="1" applyFont="1">
      <alignment wrapText="1"/>
    </xf>
    <xf borderId="0" fillId="0" fontId="6" numFmtId="0" xfId="0" applyAlignment="1" applyFont="1">
      <alignment vertical="top" wrapText="1"/>
    </xf>
    <xf borderId="0" fillId="0" fontId="6" numFmtId="0" xfId="0" applyAlignment="1" applyFont="1">
      <alignment vertical="top" wrapText="1"/>
    </xf>
    <xf borderId="0" fillId="0" fontId="6" numFmtId="0" xfId="0" applyAlignment="1" applyFont="1">
      <alignment wrapText="1"/>
    </xf>
    <xf borderId="0" fillId="0" fontId="5" numFmtId="0" xfId="0" applyAlignment="1" applyFont="1">
      <alignment vertical="top" wrapText="1"/>
    </xf>
    <xf borderId="0" fillId="0" fontId="5" numFmtId="0" xfId="0" applyAlignment="1" applyFont="1">
      <alignment vertical="top" wrapText="1"/>
    </xf>
    <xf borderId="0" fillId="0" fontId="1" numFmtId="0" xfId="0" applyAlignment="1" applyFont="1">
      <alignment wrapText="1"/>
    </xf>
    <xf borderId="0" fillId="4" fontId="1" numFmtId="0" xfId="0" applyAlignment="1" applyFont="1">
      <alignment wrapText="1"/>
    </xf>
    <xf borderId="0" fillId="5" fontId="1" numFmtId="0" xfId="0" applyAlignment="1" applyFont="1">
      <alignment wrapText="1"/>
    </xf>
    <xf borderId="0" fillId="9" fontId="1" numFmtId="0" xfId="0" applyAlignment="1" applyFont="1">
      <alignment vertical="top" wrapText="1"/>
    </xf>
    <xf borderId="0" fillId="8" fontId="5" numFmtId="0" xfId="0" applyAlignment="1" applyFont="1">
      <alignment horizontal="left" vertical="top" wrapText="1"/>
    </xf>
    <xf borderId="0" fillId="8" fontId="5" numFmtId="0" xfId="0" applyAlignment="1" applyFont="1">
      <alignment horizontal="left" vertical="top" wrapText="1"/>
    </xf>
    <xf borderId="0" fillId="8" fontId="5" numFmtId="0" xfId="0" applyAlignment="1" applyFont="1">
      <alignment horizontal="left"/>
    </xf>
    <xf borderId="0" fillId="9" fontId="1" numFmtId="0" xfId="0" applyAlignment="1" applyFont="1">
      <alignment vertical="top" wrapText="1"/>
    </xf>
    <xf borderId="0" fillId="9" fontId="6" numFmtId="0" xfId="0" applyAlignment="1" applyFont="1">
      <alignment horizontal="right" vertical="top" wrapText="1"/>
    </xf>
    <xf borderId="0" fillId="9" fontId="6" numFmtId="0" xfId="0" applyAlignment="1" applyFont="1">
      <alignment horizontal="right" vertical="top" wrapText="1"/>
    </xf>
    <xf borderId="0" fillId="9" fontId="6" numFmtId="0" xfId="0" applyAlignment="1" applyFont="1">
      <alignment horizontal="right" wrapText="1"/>
    </xf>
    <xf borderId="0" fillId="9" fontId="5" numFmtId="0" xfId="0" applyAlignment="1" applyFont="1">
      <alignment horizontal="left" vertical="top" wrapText="1"/>
    </xf>
    <xf borderId="0" fillId="9" fontId="5" numFmtId="0" xfId="0" applyAlignment="1" applyFont="1">
      <alignment horizontal="left" vertical="top" wrapText="1"/>
    </xf>
    <xf borderId="0" fillId="9" fontId="5" numFmtId="0" xfId="0" applyAlignment="1" applyFont="1">
      <alignment horizontal="right" wrapText="1"/>
    </xf>
    <xf borderId="0" fillId="9" fontId="5" numFmtId="0" xfId="0" applyAlignment="1" applyFont="1">
      <alignment horizontal="right" wrapText="1"/>
    </xf>
    <xf borderId="0" fillId="4" fontId="5" numFmtId="0" xfId="0" applyAlignment="1" applyFont="1">
      <alignment horizontal="right" wrapText="1"/>
    </xf>
    <xf borderId="0" fillId="5" fontId="5" numFmtId="0" xfId="0" applyAlignment="1" applyFont="1">
      <alignment horizontal="right" wrapText="1"/>
    </xf>
    <xf borderId="0" fillId="7" fontId="12" numFmtId="0" xfId="0" applyAlignment="1" applyFont="1">
      <alignment horizontal="left" vertical="top"/>
    </xf>
    <xf borderId="0" fillId="0" fontId="1" numFmtId="0" xfId="0" applyAlignment="1" applyFont="1">
      <alignment horizontal="left" vertical="top" wrapText="1"/>
    </xf>
    <xf borderId="0" fillId="0" fontId="5" numFmtId="0" xfId="0" applyAlignment="1" applyFont="1">
      <alignment horizontal="left" vertical="top" wrapText="1"/>
    </xf>
    <xf borderId="0" fillId="0" fontId="1" numFmtId="0" xfId="0" applyAlignment="1" applyFont="1">
      <alignment vertical="top" wrapText="1"/>
    </xf>
    <xf borderId="0" fillId="0" fontId="5" numFmtId="0" xfId="0" applyAlignment="1" applyFont="1">
      <alignment wrapText="1"/>
    </xf>
    <xf borderId="0" fillId="7" fontId="6" numFmtId="0" xfId="0" applyAlignment="1" applyFont="1">
      <alignment vertical="top" wrapText="1"/>
    </xf>
    <xf borderId="0" fillId="7" fontId="1" numFmtId="0" xfId="0" applyAlignment="1" applyFont="1">
      <alignment horizontal="left" vertical="top" wrapText="1"/>
    </xf>
    <xf borderId="0" fillId="0" fontId="6" numFmtId="0" xfId="0" applyAlignment="1" applyFont="1">
      <alignment vertical="top" wrapText="1"/>
    </xf>
    <xf borderId="0" fillId="0" fontId="6" numFmtId="0" xfId="0" applyAlignment="1" applyFont="1">
      <alignment vertical="top" wrapText="1"/>
    </xf>
    <xf borderId="0" fillId="0" fontId="6" numFmtId="0" xfId="0" applyAlignment="1" applyFont="1">
      <alignment wrapText="1"/>
    </xf>
    <xf borderId="0" fillId="0" fontId="5" numFmtId="0" xfId="0" applyAlignment="1" applyFont="1">
      <alignment vertical="top" wrapText="1"/>
    </xf>
    <xf borderId="0" fillId="0" fontId="5" numFmtId="0" xfId="0" applyAlignment="1" applyFont="1">
      <alignment vertical="top" wrapText="1"/>
    </xf>
    <xf borderId="0" fillId="0" fontId="1" numFmtId="14" xfId="0" applyAlignment="1" applyFont="1" applyNumberFormat="1">
      <alignment wrapText="1"/>
    </xf>
    <xf borderId="0" fillId="0" fontId="5" numFmtId="14" xfId="0" applyAlignment="1" applyFont="1" applyNumberFormat="1">
      <alignment horizontal="right" wrapText="1"/>
    </xf>
    <xf borderId="0" fillId="0" fontId="5" numFmtId="14" xfId="0" applyAlignment="1" applyFont="1" applyNumberFormat="1">
      <alignment horizontal="right" wrapText="1"/>
    </xf>
    <xf borderId="0" fillId="7" fontId="42" numFmtId="0" xfId="0" applyAlignment="1" applyFont="1">
      <alignment wrapText="1"/>
    </xf>
    <xf borderId="0" fillId="0" fontId="1" numFmtId="165" xfId="0" applyAlignment="1" applyFont="1" applyNumberFormat="1">
      <alignment wrapText="1"/>
    </xf>
    <xf borderId="0" fillId="0" fontId="1" numFmtId="166" xfId="0" applyAlignment="1" applyFont="1" applyNumberFormat="1">
      <alignment wrapText="1"/>
    </xf>
    <xf borderId="0" fillId="4" fontId="1" numFmtId="0" xfId="0" applyAlignment="1" applyFont="1">
      <alignment wrapText="1"/>
    </xf>
    <xf borderId="0" fillId="5" fontId="1" numFmtId="0" xfId="0" applyAlignment="1" applyFont="1">
      <alignment wrapText="1"/>
    </xf>
    <xf borderId="0" fillId="9" fontId="12" numFmtId="0" xfId="0" applyAlignment="1" applyFont="1">
      <alignment horizontal="left" vertical="top"/>
    </xf>
    <xf borderId="0" fillId="9" fontId="1" numFmtId="0" xfId="0" applyAlignment="1" applyFont="1">
      <alignment horizontal="left" vertical="top" wrapText="1"/>
    </xf>
    <xf borderId="0" fillId="9" fontId="1" numFmtId="0" xfId="0" applyAlignment="1" applyFont="1">
      <alignment horizontal="left" vertical="top" wrapText="1"/>
    </xf>
    <xf borderId="0" fillId="9" fontId="1" numFmtId="0" xfId="0" applyAlignment="1" applyFont="1">
      <alignment wrapText="1"/>
    </xf>
    <xf borderId="0" fillId="9" fontId="43" numFmtId="0" xfId="0" applyAlignment="1" applyFont="1">
      <alignment horizontal="left" vertical="top" wrapText="1"/>
    </xf>
    <xf borderId="0" fillId="9" fontId="44" numFmtId="0" xfId="0" applyAlignment="1" applyFont="1">
      <alignment horizontal="left" vertical="top" wrapText="1"/>
    </xf>
    <xf borderId="0" fillId="9" fontId="1" numFmtId="0" xfId="0" applyAlignment="1" applyFont="1">
      <alignment horizontal="left" vertical="top" wrapText="1"/>
    </xf>
    <xf borderId="0" fillId="9" fontId="45" numFmtId="0" xfId="0" applyAlignment="1" applyFont="1">
      <alignment horizontal="left" vertical="top" wrapText="1"/>
    </xf>
    <xf borderId="0" fillId="9" fontId="46" numFmtId="0" xfId="0" applyAlignment="1" applyFont="1">
      <alignment horizontal="left" vertical="top" wrapText="1"/>
    </xf>
    <xf borderId="0" fillId="9" fontId="1" numFmtId="0" xfId="0" applyAlignment="1" applyFont="1">
      <alignment horizontal="left" vertical="top" wrapText="1"/>
    </xf>
    <xf borderId="0" fillId="9" fontId="5" numFmtId="0" xfId="0" applyAlignment="1" applyFont="1">
      <alignment horizontal="left"/>
    </xf>
    <xf borderId="0" fillId="9" fontId="6" numFmtId="0" xfId="0" applyAlignment="1" applyFont="1">
      <alignment horizontal="left" vertical="top" wrapText="1"/>
    </xf>
    <xf borderId="0" fillId="9" fontId="6" numFmtId="0" xfId="0" applyAlignment="1" applyFont="1">
      <alignment horizontal="left" wrapText="1"/>
    </xf>
    <xf borderId="0" fillId="9" fontId="6" numFmtId="0" xfId="0" applyAlignment="1" applyFont="1">
      <alignment/>
    </xf>
    <xf borderId="0" fillId="8" fontId="6" numFmtId="0" xfId="0" applyAlignment="1" applyFont="1">
      <alignment horizontal="left" wrapText="1"/>
    </xf>
    <xf borderId="0" fillId="0" fontId="12" numFmtId="3" xfId="0" applyAlignment="1" applyFont="1" applyNumberFormat="1">
      <alignment horizontal="left" vertical="top" wrapText="1"/>
    </xf>
    <xf borderId="0" fillId="0" fontId="1" numFmtId="3" xfId="0" applyAlignment="1" applyFont="1" applyNumberFormat="1">
      <alignment horizontal="left" vertical="top" wrapText="1"/>
    </xf>
    <xf borderId="0" fillId="0" fontId="5" numFmtId="3" xfId="0" applyAlignment="1" applyFont="1" applyNumberFormat="1">
      <alignment horizontal="left"/>
    </xf>
    <xf borderId="0" fillId="0" fontId="5" numFmtId="3" xfId="0" applyAlignment="1" applyFont="1" applyNumberFormat="1">
      <alignment horizontal="left" vertical="top" wrapText="1"/>
    </xf>
    <xf borderId="0" fillId="0" fontId="5" numFmtId="3" xfId="0" applyAlignment="1" applyFont="1" applyNumberFormat="1">
      <alignment horizontal="right" wrapText="1"/>
    </xf>
    <xf borderId="0" fillId="0" fontId="6" numFmtId="3" xfId="0" applyAlignment="1" applyFont="1" applyNumberFormat="1">
      <alignment horizontal="left" vertical="top" wrapText="1"/>
    </xf>
    <xf borderId="0" fillId="0" fontId="47" numFmtId="3" xfId="0" applyAlignment="1" applyFont="1" applyNumberFormat="1">
      <alignment horizontal="left" vertical="top" wrapText="1"/>
    </xf>
    <xf borderId="0" fillId="0" fontId="47" numFmtId="3" xfId="0" applyAlignment="1" applyFont="1" applyNumberFormat="1">
      <alignment horizontal="left" vertical="top" wrapText="1"/>
    </xf>
    <xf borderId="0" fillId="0" fontId="47" numFmtId="3" xfId="0" applyAlignment="1" applyFont="1" applyNumberFormat="1">
      <alignment horizontal="left" wrapText="1"/>
    </xf>
    <xf borderId="0" fillId="0" fontId="48" numFmtId="3" xfId="0" applyAlignment="1" applyFont="1" applyNumberFormat="1">
      <alignment wrapText="1"/>
    </xf>
    <xf borderId="0" fillId="0" fontId="49" numFmtId="3" xfId="0" applyAlignment="1" applyFont="1" applyNumberFormat="1">
      <alignment horizontal="left" vertical="top" wrapText="1"/>
    </xf>
    <xf borderId="0" fillId="0" fontId="5" numFmtId="3" xfId="0" applyAlignment="1" applyFont="1" applyNumberFormat="1">
      <alignment horizontal="left" wrapText="1"/>
    </xf>
    <xf borderId="0" fillId="0" fontId="5" numFmtId="3" xfId="0" applyAlignment="1" applyFont="1" applyNumberFormat="1">
      <alignment horizontal="left" wrapText="1"/>
    </xf>
    <xf borderId="0" fillId="4" fontId="5" numFmtId="3" xfId="0" applyAlignment="1" applyFont="1" applyNumberFormat="1">
      <alignment horizontal="left" wrapText="1"/>
    </xf>
    <xf borderId="0" fillId="5" fontId="5" numFmtId="3" xfId="0" applyAlignment="1" applyFont="1" applyNumberFormat="1">
      <alignment horizontal="left" wrapText="1"/>
    </xf>
    <xf borderId="0" fillId="8" fontId="50" numFmtId="0" xfId="0" applyAlignment="1" applyFont="1">
      <alignment horizontal="left" vertical="top" wrapText="1"/>
    </xf>
    <xf borderId="0" fillId="8" fontId="5" numFmtId="0" xfId="0" applyAlignment="1" applyFont="1">
      <alignment horizontal="left"/>
    </xf>
    <xf borderId="0" fillId="8" fontId="6" numFmtId="0" xfId="0" applyAlignment="1" applyFont="1">
      <alignment vertical="top" wrapText="1"/>
    </xf>
    <xf borderId="0" fillId="8" fontId="51" numFmtId="0" xfId="0" applyAlignment="1" applyFont="1">
      <alignment vertical="top" wrapText="1"/>
    </xf>
    <xf borderId="0" fillId="8" fontId="6" numFmtId="0" xfId="0" applyAlignment="1" applyFont="1">
      <alignment wrapText="1"/>
    </xf>
    <xf borderId="0" fillId="8" fontId="5" numFmtId="0" xfId="0" applyAlignment="1" applyFont="1">
      <alignment wrapText="1"/>
    </xf>
    <xf borderId="0" fillId="8" fontId="6" numFmtId="0" xfId="0" applyAlignment="1" applyFont="1">
      <alignment horizontal="left" wrapText="1"/>
    </xf>
    <xf borderId="0" fillId="4" fontId="6" numFmtId="0" xfId="0" applyAlignment="1" applyFont="1">
      <alignment horizontal="left" wrapText="1"/>
    </xf>
    <xf borderId="0" fillId="5" fontId="6" numFmtId="0" xfId="0" applyAlignment="1" applyFont="1">
      <alignment horizontal="left" wrapText="1"/>
    </xf>
    <xf borderId="0" fillId="0" fontId="12" numFmtId="0" xfId="0" applyAlignment="1" applyFont="1">
      <alignment horizontal="left" vertical="top"/>
    </xf>
    <xf borderId="0" fillId="0" fontId="1" numFmtId="0" xfId="0" applyAlignment="1" applyFont="1">
      <alignment horizontal="left" vertical="top" wrapText="1"/>
    </xf>
    <xf borderId="0" fillId="0" fontId="5" numFmtId="0" xfId="0" applyAlignment="1" applyFont="1">
      <alignment horizontal="left"/>
    </xf>
    <xf borderId="0" fillId="0" fontId="6" numFmtId="0" xfId="0" applyAlignment="1" applyFont="1">
      <alignment vertical="top" wrapText="1"/>
    </xf>
    <xf borderId="4" fillId="0" fontId="1" numFmtId="0" xfId="0" applyBorder="1" applyFont="1"/>
    <xf borderId="0" fillId="0" fontId="1" numFmtId="0" xfId="0" applyFont="1"/>
    <xf borderId="0" fillId="8" fontId="1" numFmtId="0" xfId="0" applyAlignment="1" applyFont="1">
      <alignment vertical="top" wrapText="1"/>
    </xf>
    <xf borderId="0" fillId="8" fontId="6" numFmtId="0" xfId="0" applyAlignment="1" applyFont="1">
      <alignment horizontal="left" vertical="top" wrapText="1"/>
    </xf>
    <xf borderId="0" fillId="0" fontId="12" numFmtId="0" xfId="0" applyAlignment="1" applyFont="1">
      <alignment horizontal="left" vertical="top"/>
    </xf>
    <xf borderId="0" fillId="0" fontId="1" numFmtId="0" xfId="0" applyAlignment="1" applyFont="1">
      <alignment wrapText="1"/>
    </xf>
    <xf borderId="0" fillId="0" fontId="52" numFmtId="0" xfId="0" applyAlignment="1" applyFont="1">
      <alignment horizontal="left" vertical="top" wrapText="1"/>
    </xf>
    <xf borderId="0" fillId="0" fontId="1" numFmtId="164" xfId="0" applyAlignment="1" applyFont="1" applyNumberFormat="1">
      <alignment wrapText="1"/>
    </xf>
    <xf borderId="0" fillId="7" fontId="53" numFmtId="0" xfId="0" applyAlignment="1" applyFont="1">
      <alignment wrapText="1"/>
    </xf>
    <xf borderId="0" fillId="0" fontId="54" numFmtId="0" xfId="0" applyAlignment="1" applyFont="1">
      <alignment wrapText="1"/>
    </xf>
    <xf borderId="0" fillId="0" fontId="5" numFmtId="0" xfId="0" applyAlignment="1" applyFont="1">
      <alignment horizontal="left"/>
    </xf>
    <xf borderId="0" fillId="0" fontId="55" numFmtId="0" xfId="0" applyAlignment="1" applyFont="1">
      <alignment wrapText="1"/>
    </xf>
    <xf borderId="0" fillId="7" fontId="56" numFmtId="0" xfId="0" applyAlignment="1" applyFont="1">
      <alignment wrapText="1"/>
    </xf>
    <xf borderId="0" fillId="0" fontId="57" numFmtId="0" xfId="0" applyAlignment="1" applyFont="1">
      <alignment vertical="top" wrapText="1"/>
    </xf>
    <xf borderId="0" fillId="0" fontId="6" numFmtId="0" xfId="0" applyAlignment="1" applyFont="1">
      <alignment vertical="top"/>
    </xf>
    <xf borderId="0" fillId="0" fontId="58" numFmtId="0" xfId="0" applyAlignment="1" applyFont="1">
      <alignment wrapText="1"/>
    </xf>
    <xf borderId="0" fillId="0" fontId="59" numFmtId="0" xfId="0" applyAlignment="1" applyFont="1">
      <alignment vertical="top" wrapText="1"/>
    </xf>
    <xf borderId="0" fillId="0" fontId="60" numFmtId="0" xfId="0" applyAlignment="1" applyFont="1">
      <alignment wrapText="1"/>
    </xf>
    <xf borderId="0" fillId="0" fontId="61" numFmtId="0" xfId="0" applyAlignment="1" applyFont="1">
      <alignment wrapText="1"/>
    </xf>
    <xf borderId="0" fillId="4" fontId="62" numFmtId="0" xfId="0" applyAlignment="1" applyFont="1">
      <alignment wrapText="1"/>
    </xf>
    <xf borderId="0" fillId="5" fontId="63" numFmtId="0" xfId="0" applyAlignment="1" applyFont="1">
      <alignment wrapText="1"/>
    </xf>
    <xf borderId="0" fillId="9" fontId="12" numFmtId="0" xfId="0" applyAlignment="1" applyFont="1">
      <alignment horizontal="left" vertical="top"/>
    </xf>
    <xf borderId="0" fillId="9" fontId="64" numFmtId="0" xfId="0" applyAlignment="1" applyFont="1">
      <alignment horizontal="left" vertical="top" wrapText="1"/>
    </xf>
    <xf borderId="0" fillId="9" fontId="5" numFmtId="0" xfId="0" applyAlignment="1" applyFont="1">
      <alignment horizontal="left"/>
    </xf>
    <xf borderId="0" fillId="9" fontId="5" numFmtId="0" xfId="0" applyAlignment="1" applyFont="1">
      <alignment horizontal="left" vertical="top" wrapText="1"/>
    </xf>
    <xf borderId="0" fillId="9" fontId="65" numFmtId="0" xfId="0" applyAlignment="1" applyFont="1">
      <alignment vertical="top" wrapText="1"/>
    </xf>
    <xf borderId="0" fillId="9" fontId="5" numFmtId="0" xfId="0" applyAlignment="1" applyFont="1">
      <alignment wrapText="1"/>
    </xf>
    <xf borderId="0" fillId="9" fontId="66" numFmtId="0" xfId="0" applyAlignment="1" applyFont="1">
      <alignment vertical="top" wrapText="1"/>
    </xf>
    <xf borderId="0" fillId="9" fontId="6" numFmtId="0" xfId="0" applyAlignment="1" applyFont="1">
      <alignment vertical="top" wrapText="1"/>
    </xf>
    <xf borderId="0" fillId="9" fontId="67" numFmtId="0" xfId="0" applyAlignment="1" applyFont="1">
      <alignment vertical="top" wrapText="1"/>
    </xf>
    <xf borderId="0" fillId="9" fontId="68" numFmtId="0" xfId="0" applyAlignment="1" applyFont="1">
      <alignment vertical="top"/>
    </xf>
    <xf borderId="0" fillId="9" fontId="69" numFmtId="0" xfId="0" applyAlignment="1" applyFont="1">
      <alignment vertical="top" wrapText="1"/>
    </xf>
    <xf borderId="0" fillId="9" fontId="6" numFmtId="0" xfId="0" applyAlignment="1" applyFont="1">
      <alignment vertical="top"/>
    </xf>
    <xf borderId="0" fillId="9" fontId="70" numFmtId="0" xfId="0" applyAlignment="1" applyFont="1">
      <alignment wrapText="1"/>
    </xf>
    <xf borderId="0" fillId="9" fontId="71" numFmtId="0" xfId="0" applyAlignment="1" applyFont="1">
      <alignment wrapText="1"/>
    </xf>
    <xf borderId="0" fillId="0" fontId="72" numFmtId="0" xfId="0" applyAlignment="1" applyFont="1">
      <alignment horizontal="left" vertical="top" wrapText="1"/>
    </xf>
    <xf borderId="0" fillId="0" fontId="73" numFmtId="0" xfId="0" applyAlignment="1" applyFont="1">
      <alignment horizontal="left"/>
    </xf>
    <xf borderId="0" fillId="0" fontId="74" numFmtId="0" xfId="0" applyAlignment="1" applyFont="1">
      <alignment horizontal="left" vertical="top" wrapText="1"/>
    </xf>
    <xf borderId="0" fillId="0" fontId="75" numFmtId="0" xfId="0" applyAlignment="1" applyFont="1">
      <alignment horizontal="left" vertical="top" wrapText="1"/>
    </xf>
    <xf borderId="0" fillId="0" fontId="76" numFmtId="0" xfId="0" applyAlignment="1" applyFont="1">
      <alignment horizontal="left"/>
    </xf>
    <xf borderId="0" fillId="0" fontId="77" numFmtId="0" xfId="0" applyAlignment="1" applyFont="1">
      <alignment vertical="top" wrapText="1"/>
    </xf>
    <xf borderId="0" fillId="0" fontId="78" numFmtId="0" xfId="0" applyAlignment="1" applyFont="1">
      <alignment vertical="top" wrapText="1"/>
    </xf>
    <xf borderId="0" fillId="0" fontId="79" numFmtId="0" xfId="0" applyAlignment="1" applyFont="1">
      <alignment wrapText="1"/>
    </xf>
    <xf borderId="0" fillId="0" fontId="80" numFmtId="0" xfId="0" applyAlignment="1" applyFont="1">
      <alignment wrapText="1"/>
    </xf>
    <xf borderId="0" fillId="0" fontId="81" numFmtId="0" xfId="0" applyAlignment="1" applyFont="1">
      <alignment wrapText="1"/>
    </xf>
    <xf borderId="0" fillId="4" fontId="82" numFmtId="0" xfId="0" applyAlignment="1" applyFont="1">
      <alignment wrapText="1"/>
    </xf>
    <xf borderId="0" fillId="5" fontId="83" numFmtId="0" xfId="0" applyAlignment="1" applyFont="1">
      <alignment wrapText="1"/>
    </xf>
    <xf borderId="0" fillId="9" fontId="5" numFmtId="0" xfId="0" applyAlignment="1" applyFont="1">
      <alignment horizontal="left"/>
    </xf>
    <xf borderId="0" fillId="9" fontId="5" numFmtId="0" xfId="0" applyAlignment="1" applyFont="1">
      <alignment wrapText="1"/>
    </xf>
    <xf borderId="0" fillId="9" fontId="1" numFmtId="0" xfId="0" applyAlignment="1" applyFont="1">
      <alignment vertical="top" wrapText="1"/>
    </xf>
    <xf borderId="0" fillId="9" fontId="6" numFmtId="0" xfId="0" applyAlignment="1" applyFont="1">
      <alignment vertical="top" wrapText="1"/>
    </xf>
    <xf borderId="0" fillId="9" fontId="6" numFmtId="0" xfId="0" applyAlignment="1" applyFont="1">
      <alignment wrapText="1"/>
    </xf>
    <xf borderId="0" fillId="9" fontId="5" numFmtId="0" xfId="0" applyAlignment="1" applyFont="1">
      <alignment vertical="top" wrapText="1"/>
    </xf>
    <xf borderId="0" fillId="9" fontId="84" numFmtId="0" xfId="0" applyAlignment="1" applyFont="1">
      <alignment wrapText="1"/>
    </xf>
    <xf borderId="0" fillId="4" fontId="5" numFmtId="0" xfId="0" applyAlignment="1" applyFont="1">
      <alignment wrapText="1"/>
    </xf>
    <xf borderId="0" fillId="5" fontId="5" numFmtId="0" xfId="0" applyAlignment="1" applyFont="1">
      <alignment wrapText="1"/>
    </xf>
    <xf borderId="0" fillId="6" fontId="85" numFmtId="0" xfId="0" applyAlignment="1" applyFont="1">
      <alignment horizontal="left" vertical="top"/>
    </xf>
    <xf borderId="0" fillId="6" fontId="1" numFmtId="0" xfId="0" applyAlignment="1" applyFont="1">
      <alignment vertical="top" wrapText="1"/>
    </xf>
    <xf borderId="0" fillId="6" fontId="86" numFmtId="0" xfId="0" applyAlignment="1" applyFont="1">
      <alignment horizontal="left" vertical="top" wrapText="1"/>
    </xf>
    <xf borderId="0" fillId="6" fontId="5" numFmtId="0" xfId="0" applyAlignment="1" applyFont="1">
      <alignment wrapText="1"/>
    </xf>
    <xf borderId="0" fillId="0" fontId="87" numFmtId="0" xfId="0" applyAlignment="1" applyFont="1">
      <alignment wrapText="1"/>
    </xf>
    <xf borderId="5" fillId="7" fontId="88" numFmtId="0" xfId="0" applyAlignment="1" applyBorder="1" applyFont="1">
      <alignment horizontal="center" vertical="center" wrapText="1"/>
    </xf>
    <xf borderId="6" fillId="2" fontId="1" numFmtId="0" xfId="0" applyAlignment="1" applyBorder="1" applyFont="1">
      <alignment horizontal="center" vertical="center" wrapText="1"/>
    </xf>
    <xf borderId="0" fillId="2" fontId="1" numFmtId="0" xfId="0" applyAlignment="1" applyFont="1">
      <alignment horizontal="center" vertical="center" wrapText="1"/>
    </xf>
    <xf borderId="0" fillId="0" fontId="5" numFmtId="0" xfId="0" applyAlignment="1" applyFont="1">
      <alignment/>
    </xf>
    <xf borderId="5" fillId="2" fontId="1" numFmtId="0" xfId="0" applyAlignment="1" applyBorder="1" applyFont="1">
      <alignment horizontal="center" vertical="center" wrapText="1"/>
    </xf>
    <xf borderId="7" fillId="2" fontId="89" numFmtId="0" xfId="0" applyAlignment="1" applyBorder="1" applyFont="1">
      <alignment horizontal="center" vertical="center" wrapText="1"/>
    </xf>
    <xf borderId="7" fillId="2" fontId="89" numFmtId="0" xfId="0" applyAlignment="1" applyBorder="1" applyFont="1">
      <alignment horizontal="center" vertical="center" wrapText="1"/>
    </xf>
    <xf borderId="0" fillId="0" fontId="1" numFmtId="0" xfId="0" applyAlignment="1" applyFont="1">
      <alignment vertical="top" wrapText="1"/>
    </xf>
    <xf borderId="5" fillId="0" fontId="88" numFmtId="0" xfId="0" applyAlignment="1" applyBorder="1" applyFont="1">
      <alignment horizontal="center" vertical="center" wrapText="1"/>
    </xf>
    <xf borderId="0" fillId="0" fontId="5" numFmtId="0" xfId="0" applyAlignment="1" applyFont="1">
      <alignment wrapText="1"/>
    </xf>
    <xf borderId="0" fillId="0" fontId="90" numFmtId="0" xfId="0" applyAlignment="1" applyFont="1">
      <alignment wrapText="1"/>
    </xf>
    <xf borderId="6" fillId="2" fontId="1" numFmtId="0" xfId="0" applyAlignment="1" applyBorder="1" applyFont="1">
      <alignment horizontal="center" vertical="center" wrapText="1"/>
    </xf>
    <xf borderId="0" fillId="0" fontId="91" numFmtId="0" xfId="0" applyAlignment="1" applyFont="1">
      <alignment wrapText="1"/>
    </xf>
    <xf borderId="0" fillId="7" fontId="92" numFmtId="0" xfId="0" applyAlignment="1" applyFont="1">
      <alignment wrapText="1"/>
    </xf>
    <xf borderId="0" fillId="2" fontId="1" numFmtId="0" xfId="0" applyAlignment="1" applyFont="1">
      <alignment horizontal="center" vertical="center" wrapText="1"/>
    </xf>
    <xf borderId="0" fillId="4" fontId="93" numFmtId="0" xfId="0" applyAlignment="1" applyFont="1">
      <alignment vertical="top" wrapText="1"/>
    </xf>
    <xf borderId="0" fillId="4" fontId="1" numFmtId="0" xfId="0" applyAlignment="1" applyFont="1">
      <alignment vertical="top" wrapText="1"/>
    </xf>
    <xf borderId="0" fillId="5" fontId="1" numFmtId="0" xfId="0" applyAlignment="1" applyFont="1">
      <alignment vertical="top" wrapText="1"/>
    </xf>
    <xf borderId="0" fillId="5" fontId="1" numFmtId="10" xfId="0" applyAlignment="1" applyFont="1" applyNumberFormat="1">
      <alignment vertical="top" wrapText="1"/>
    </xf>
    <xf borderId="0" fillId="8" fontId="5" numFmtId="0" xfId="0" applyAlignment="1" applyFont="1">
      <alignment horizontal="left"/>
    </xf>
    <xf borderId="0" fillId="8" fontId="1" numFmtId="0" xfId="0" applyAlignment="1" applyFont="1">
      <alignment horizontal="left" vertical="top" wrapText="1"/>
    </xf>
    <xf borderId="0" fillId="9" fontId="6" numFmtId="0" xfId="0" applyAlignment="1" applyFont="1">
      <alignment vertical="top" wrapText="1"/>
    </xf>
    <xf borderId="0" fillId="9" fontId="6" numFmtId="0" xfId="0" applyAlignment="1" applyFont="1">
      <alignment vertical="top"/>
    </xf>
    <xf borderId="0" fillId="9" fontId="5" numFmtId="0" xfId="0" applyAlignment="1" applyFont="1">
      <alignment vertical="top" wrapText="1"/>
    </xf>
    <xf borderId="0" fillId="9" fontId="5" numFmtId="0" xfId="0" applyAlignment="1" applyFont="1">
      <alignment vertical="top" wrapText="1"/>
    </xf>
    <xf borderId="0" fillId="9" fontId="5" numFmtId="0" xfId="0" applyAlignment="1" applyFont="1">
      <alignment wrapText="1"/>
    </xf>
    <xf borderId="5" fillId="2" fontId="1" numFmtId="0" xfId="0" applyAlignment="1" applyBorder="1" applyFont="1">
      <alignment horizontal="center" vertical="center" wrapText="1"/>
    </xf>
    <xf borderId="0" fillId="0" fontId="90" numFmtId="0" xfId="0" applyAlignment="1" applyFont="1">
      <alignment wrapText="1"/>
    </xf>
    <xf borderId="7" fillId="0" fontId="1" numFmtId="0" xfId="0" applyAlignment="1" applyBorder="1" applyFont="1">
      <alignment wrapText="1"/>
    </xf>
    <xf borderId="5" fillId="6" fontId="7" numFmtId="0" xfId="0" applyAlignment="1" applyBorder="1" applyFont="1">
      <alignment horizontal="left" vertical="center" wrapText="1"/>
    </xf>
    <xf borderId="0" fillId="7" fontId="92" numFmtId="0" xfId="0" applyAlignment="1" applyFont="1">
      <alignment wrapText="1"/>
    </xf>
    <xf borderId="6" fillId="6" fontId="1" numFmtId="0" xfId="0" applyAlignment="1" applyBorder="1" applyFont="1">
      <alignment horizontal="left" vertical="center" wrapText="1"/>
    </xf>
    <xf borderId="0" fillId="6" fontId="1" numFmtId="0" xfId="0" applyAlignment="1" applyFont="1">
      <alignment horizontal="left" vertical="center" wrapText="1"/>
    </xf>
    <xf borderId="0" fillId="6" fontId="1" numFmtId="0" xfId="0" applyAlignment="1" applyFont="1">
      <alignment vertical="center" wrapText="1"/>
    </xf>
    <xf borderId="5" fillId="6" fontId="1" numFmtId="0" xfId="0" applyAlignment="1" applyBorder="1" applyFont="1">
      <alignment vertical="center" wrapText="1"/>
    </xf>
    <xf borderId="7" fillId="6" fontId="1" numFmtId="0" xfId="0" applyAlignment="1" applyBorder="1" applyFont="1">
      <alignment vertical="center"/>
    </xf>
    <xf borderId="8" fillId="0" fontId="94" numFmtId="0" xfId="0" applyAlignment="1" applyBorder="1" applyFont="1">
      <alignment horizontal="left" vertical="top"/>
    </xf>
    <xf borderId="7" fillId="6" fontId="89" numFmtId="0" xfId="0" applyAlignment="1" applyBorder="1" applyFont="1">
      <alignment vertical="center"/>
    </xf>
    <xf borderId="5" fillId="7" fontId="95" numFmtId="0" xfId="0" applyAlignment="1" applyBorder="1" applyFont="1">
      <alignment horizontal="left" vertical="center" wrapText="1"/>
    </xf>
    <xf borderId="6" fillId="0" fontId="1" numFmtId="0" xfId="0" applyAlignment="1" applyBorder="1" applyFont="1">
      <alignment horizontal="left" vertical="center" wrapText="1"/>
    </xf>
    <xf borderId="0" fillId="0" fontId="1" numFmtId="0" xfId="0" applyAlignment="1" applyFont="1">
      <alignment horizontal="left" vertical="center" wrapText="1"/>
    </xf>
    <xf borderId="0" fillId="0" fontId="1" numFmtId="0" xfId="0" applyAlignment="1" applyFont="1">
      <alignment vertical="center" wrapText="1"/>
    </xf>
    <xf borderId="5" fillId="0" fontId="1" numFmtId="0" xfId="0" applyAlignment="1" applyBorder="1" applyFont="1">
      <alignment vertical="center" wrapText="1"/>
    </xf>
    <xf borderId="6" fillId="0" fontId="1" numFmtId="0" xfId="0" applyAlignment="1" applyBorder="1" applyFont="1">
      <alignment vertical="center" wrapText="1"/>
    </xf>
    <xf borderId="5" fillId="0" fontId="1" numFmtId="0" xfId="0" applyAlignment="1" applyBorder="1" applyFont="1">
      <alignment wrapText="1"/>
    </xf>
    <xf borderId="0" fillId="0" fontId="5" numFmtId="0" xfId="0" applyAlignment="1" applyFont="1">
      <alignment/>
    </xf>
    <xf borderId="5" fillId="9" fontId="95" numFmtId="0" xfId="0" applyAlignment="1" applyBorder="1" applyFont="1">
      <alignment horizontal="left" vertical="center" wrapText="1"/>
    </xf>
    <xf borderId="6" fillId="9" fontId="96" numFmtId="0" xfId="0" applyAlignment="1" applyBorder="1" applyFont="1">
      <alignment horizontal="left" vertical="center"/>
    </xf>
    <xf borderId="0" fillId="9" fontId="97" numFmtId="0" xfId="0" applyAlignment="1" applyFont="1">
      <alignment vertical="center"/>
    </xf>
    <xf borderId="0" fillId="9" fontId="98" numFmtId="0" xfId="0" applyAlignment="1" applyFont="1">
      <alignment horizontal="left" vertical="center"/>
    </xf>
    <xf borderId="0" fillId="0" fontId="1" numFmtId="0" xfId="0" applyAlignment="1" applyFont="1">
      <alignment vertical="center" wrapText="1"/>
    </xf>
    <xf borderId="0" fillId="7" fontId="43" numFmtId="0" xfId="0" applyAlignment="1" applyFont="1">
      <alignment horizontal="left" vertical="top" wrapText="1"/>
    </xf>
    <xf borderId="5" fillId="9" fontId="99" numFmtId="0" xfId="0" applyAlignment="1" applyBorder="1" applyFont="1">
      <alignment vertical="center"/>
    </xf>
    <xf borderId="6" fillId="0" fontId="1" numFmtId="0" xfId="0" applyAlignment="1" applyBorder="1" applyFont="1">
      <alignment wrapText="1"/>
    </xf>
    <xf borderId="5" fillId="0" fontId="95" numFmtId="0" xfId="0" applyAlignment="1" applyBorder="1" applyFont="1">
      <alignment horizontal="left" vertical="center" wrapText="1"/>
    </xf>
    <xf borderId="9" fillId="6" fontId="85" numFmtId="0" xfId="0" applyAlignment="1" applyBorder="1" applyFont="1">
      <alignment horizontal="left" vertical="top"/>
    </xf>
    <xf borderId="6" fillId="0" fontId="1" numFmtId="0" xfId="0" applyAlignment="1" applyBorder="1" applyFont="1">
      <alignment horizontal="left" vertical="center"/>
    </xf>
    <xf borderId="0" fillId="6" fontId="1" numFmtId="0" xfId="0" applyAlignment="1" applyFont="1">
      <alignment horizontal="left" vertical="top" wrapText="1"/>
    </xf>
    <xf borderId="0" fillId="0" fontId="100" numFmtId="0" xfId="0" applyAlignment="1" applyFont="1">
      <alignment horizontal="left" vertical="center"/>
    </xf>
    <xf borderId="0" fillId="0" fontId="1" numFmtId="0" xfId="0" applyAlignment="1" applyFont="1">
      <alignment vertical="center"/>
    </xf>
    <xf borderId="0" fillId="11" fontId="93" numFmtId="0" xfId="0" applyAlignment="1" applyFill="1" applyFont="1">
      <alignment vertical="top" wrapText="1"/>
    </xf>
    <xf borderId="0" fillId="0" fontId="1" numFmtId="0" xfId="0" applyAlignment="1" applyFont="1">
      <alignment horizontal="left" vertical="center"/>
    </xf>
    <xf borderId="0" fillId="11" fontId="1" numFmtId="0" xfId="0" applyAlignment="1" applyFont="1">
      <alignment vertical="top" wrapText="1"/>
    </xf>
    <xf borderId="5" fillId="0" fontId="1" numFmtId="0" xfId="0" applyAlignment="1" applyBorder="1" applyFont="1">
      <alignment vertical="center"/>
    </xf>
    <xf borderId="0" fillId="12" fontId="1" numFmtId="10" xfId="0" applyAlignment="1" applyFill="1" applyFont="1" applyNumberFormat="1">
      <alignment vertical="top" wrapText="1"/>
    </xf>
    <xf borderId="6" fillId="9" fontId="1" numFmtId="0" xfId="0" applyAlignment="1" applyBorder="1" applyFont="1">
      <alignment horizontal="left" vertical="center" wrapText="1"/>
    </xf>
    <xf borderId="0" fillId="9" fontId="1" numFmtId="0" xfId="0" applyAlignment="1" applyFont="1">
      <alignment horizontal="left" vertical="center" wrapText="1"/>
    </xf>
    <xf borderId="0" fillId="9" fontId="1" numFmtId="0" xfId="0" applyAlignment="1" applyFont="1">
      <alignment vertical="center" wrapText="1"/>
    </xf>
    <xf borderId="5" fillId="9" fontId="1" numFmtId="0" xfId="0" applyAlignment="1" applyBorder="1" applyFont="1">
      <alignment vertical="center" wrapText="1"/>
    </xf>
    <xf borderId="0" fillId="7" fontId="94" numFmtId="0" xfId="0" applyAlignment="1" applyFont="1">
      <alignment vertical="top"/>
    </xf>
    <xf borderId="5" fillId="7" fontId="95" numFmtId="0" xfId="0" applyAlignment="1" applyBorder="1" applyFont="1">
      <alignment horizontal="left" vertical="center" wrapText="1"/>
    </xf>
    <xf borderId="6" fillId="0" fontId="1" numFmtId="0" xfId="0" applyAlignment="1" applyBorder="1" applyFont="1">
      <alignment horizontal="left" vertical="center" wrapText="1"/>
    </xf>
    <xf borderId="0" fillId="7" fontId="1" numFmtId="0" xfId="0" applyAlignment="1" applyFont="1">
      <alignment horizontal="left" vertical="top" wrapText="1"/>
    </xf>
    <xf borderId="0" fillId="0" fontId="1" numFmtId="0" xfId="0" applyAlignment="1" applyFont="1">
      <alignment horizontal="left" vertical="center" wrapText="1"/>
    </xf>
    <xf borderId="0" fillId="0" fontId="1" numFmtId="0" xfId="0" applyAlignment="1" applyFont="1">
      <alignment vertical="center" wrapText="1"/>
    </xf>
    <xf borderId="0" fillId="7" fontId="1" numFmtId="0" xfId="0" applyAlignment="1" applyFont="1">
      <alignment horizontal="left" vertical="top" wrapText="1"/>
    </xf>
    <xf borderId="0" fillId="0" fontId="1" numFmtId="0" xfId="0" applyAlignment="1" applyFont="1">
      <alignment horizontal="left" vertical="center" wrapText="1"/>
    </xf>
    <xf borderId="5" fillId="0" fontId="1" numFmtId="0" xfId="0" applyAlignment="1" applyBorder="1" applyFont="1">
      <alignment vertical="center" wrapText="1"/>
    </xf>
    <xf borderId="5" fillId="9" fontId="95" numFmtId="167" xfId="0" applyAlignment="1" applyBorder="1" applyFont="1" applyNumberFormat="1">
      <alignment horizontal="left" vertical="center" wrapText="1"/>
    </xf>
    <xf borderId="0" fillId="7" fontId="5" numFmtId="0" xfId="0" applyAlignment="1" applyFont="1">
      <alignment horizontal="left"/>
    </xf>
    <xf borderId="0" fillId="7" fontId="5" numFmtId="0" xfId="0" applyAlignment="1" applyFont="1">
      <alignment horizontal="left" vertical="top" wrapText="1"/>
    </xf>
    <xf borderId="6" fillId="9" fontId="1" numFmtId="167" xfId="0" applyAlignment="1" applyBorder="1" applyFont="1" applyNumberFormat="1">
      <alignment horizontal="left" vertical="center" wrapText="1"/>
    </xf>
    <xf borderId="0" fillId="7" fontId="1" numFmtId="0" xfId="0" applyAlignment="1" applyFont="1">
      <alignment vertical="top" wrapText="1"/>
    </xf>
    <xf borderId="0" fillId="7" fontId="1" numFmtId="0" xfId="0" applyAlignment="1" applyFont="1">
      <alignment vertical="top" wrapText="1"/>
    </xf>
    <xf borderId="0" fillId="9" fontId="1" numFmtId="167" xfId="0" applyAlignment="1" applyFont="1" applyNumberFormat="1">
      <alignment horizontal="left" vertical="center" wrapText="1"/>
    </xf>
    <xf borderId="0" fillId="7" fontId="13" numFmtId="0" xfId="0" applyAlignment="1" applyFont="1">
      <alignment wrapText="1"/>
    </xf>
    <xf borderId="0" fillId="0" fontId="101" numFmtId="0" xfId="0" applyAlignment="1" applyFont="1">
      <alignment vertical="top" wrapText="1"/>
    </xf>
    <xf borderId="0" fillId="0" fontId="102" numFmtId="0" xfId="0" applyAlignment="1" applyFont="1">
      <alignment wrapText="1"/>
    </xf>
    <xf borderId="0" fillId="0" fontId="101" numFmtId="0" xfId="0" applyAlignment="1" applyFont="1">
      <alignment wrapText="1"/>
    </xf>
    <xf borderId="0" fillId="9" fontId="94" numFmtId="0" xfId="0" applyAlignment="1" applyFont="1">
      <alignment vertical="top" wrapText="1"/>
    </xf>
    <xf borderId="5" fillId="9" fontId="1" numFmtId="167" xfId="0" applyAlignment="1" applyBorder="1" applyFont="1" applyNumberFormat="1">
      <alignment horizontal="left" vertical="center" wrapText="1"/>
    </xf>
    <xf borderId="6" fillId="0" fontId="1" numFmtId="0" xfId="0" applyAlignment="1" applyBorder="1" applyFont="1">
      <alignment horizontal="left" vertical="center" wrapText="1"/>
    </xf>
    <xf borderId="0" fillId="0" fontId="1" numFmtId="0" xfId="0" applyAlignment="1" applyFont="1">
      <alignment horizontal="left" vertical="center" wrapText="1"/>
    </xf>
    <xf borderId="0" fillId="0" fontId="1" numFmtId="0" xfId="0" applyAlignment="1" applyFont="1">
      <alignment vertical="center" wrapText="1"/>
    </xf>
    <xf borderId="0" fillId="9" fontId="5" numFmtId="0" xfId="0" applyAlignment="1" applyFont="1">
      <alignment horizontal="left" vertical="top" wrapText="1"/>
    </xf>
    <xf borderId="0" fillId="0" fontId="103" numFmtId="0" xfId="0" applyAlignment="1" applyFont="1">
      <alignment horizontal="left" vertical="center" wrapText="1"/>
    </xf>
    <xf borderId="5" fillId="0" fontId="1" numFmtId="0" xfId="0" applyAlignment="1" applyBorder="1" applyFont="1">
      <alignment vertical="center" wrapText="1"/>
    </xf>
    <xf borderId="6" fillId="9" fontId="1" numFmtId="0" xfId="0" applyAlignment="1" applyBorder="1" applyFont="1">
      <alignment horizontal="left" vertical="center" wrapText="1"/>
    </xf>
    <xf borderId="0" fillId="9" fontId="1" numFmtId="0" xfId="0" applyAlignment="1" applyFont="1">
      <alignment horizontal="left" vertical="center" wrapText="1"/>
    </xf>
    <xf borderId="0" fillId="9" fontId="1" numFmtId="0" xfId="0" applyAlignment="1" applyFont="1">
      <alignment vertical="center" wrapText="1"/>
    </xf>
    <xf borderId="0" fillId="9" fontId="1" numFmtId="0" xfId="0" applyAlignment="1" applyFont="1">
      <alignment horizontal="left" vertical="center" wrapText="1"/>
    </xf>
    <xf borderId="0" fillId="9" fontId="1" numFmtId="0" xfId="0" applyAlignment="1" applyFont="1">
      <alignment vertical="center" wrapText="1"/>
    </xf>
    <xf borderId="5" fillId="9" fontId="1" numFmtId="0" xfId="0" applyAlignment="1" applyBorder="1" applyFont="1">
      <alignment vertical="center" wrapText="1"/>
    </xf>
    <xf borderId="0" fillId="8" fontId="5" numFmtId="0" xfId="0" applyAlignment="1" applyFont="1">
      <alignment/>
    </xf>
    <xf borderId="6" fillId="0" fontId="104" numFmtId="0" xfId="0" applyAlignment="1" applyBorder="1" applyFont="1">
      <alignment horizontal="left" vertical="center"/>
    </xf>
    <xf borderId="0" fillId="9" fontId="105" numFmtId="0" xfId="0" applyAlignment="1" applyFont="1">
      <alignment horizontal="left" vertical="top" wrapText="1"/>
    </xf>
    <xf borderId="0" fillId="0" fontId="106" numFmtId="0" xfId="0" applyAlignment="1" applyFont="1">
      <alignment horizontal="left" vertical="center"/>
    </xf>
    <xf borderId="0" fillId="9" fontId="5" numFmtId="0" xfId="0" applyAlignment="1" applyFont="1">
      <alignment vertical="top" wrapText="1"/>
    </xf>
    <xf borderId="0" fillId="0" fontId="5" numFmtId="0" xfId="0" applyAlignment="1" applyFont="1">
      <alignment wrapText="1"/>
    </xf>
    <xf borderId="0" fillId="0" fontId="1" numFmtId="0" xfId="0" applyAlignment="1" applyFont="1">
      <alignment wrapText="1"/>
    </xf>
    <xf borderId="0" fillId="9" fontId="5" numFmtId="0" xfId="0" applyAlignment="1" applyFont="1">
      <alignment wrapText="1"/>
    </xf>
    <xf borderId="0" fillId="7" fontId="94" numFmtId="0" xfId="0" applyAlignment="1" applyFont="1">
      <alignment vertical="top" wrapText="1"/>
    </xf>
    <xf borderId="0" fillId="0" fontId="5" numFmtId="0" xfId="0" applyAlignment="1" applyFont="1">
      <alignment/>
    </xf>
    <xf borderId="5" fillId="0" fontId="107" numFmtId="0" xfId="0" applyAlignment="1" applyBorder="1" applyFont="1">
      <alignment horizontal="left" vertical="center"/>
    </xf>
    <xf borderId="0" fillId="0" fontId="89" numFmtId="0" xfId="0" applyAlignment="1" applyFont="1">
      <alignment horizontal="left" vertical="center"/>
    </xf>
    <xf borderId="5" fillId="6" fontId="86" numFmtId="0" xfId="0" applyAlignment="1" applyBorder="1" applyFont="1">
      <alignment horizontal="left" vertical="center" wrapText="1"/>
    </xf>
    <xf borderId="0" fillId="0" fontId="89" numFmtId="0" xfId="0" applyAlignment="1" applyFont="1">
      <alignment horizontal="left" vertical="center"/>
    </xf>
    <xf borderId="7" fillId="6" fontId="89" numFmtId="0" xfId="0" applyAlignment="1" applyBorder="1" applyFont="1">
      <alignment horizontal="center" vertical="center"/>
    </xf>
    <xf borderId="0" fillId="0" fontId="89" numFmtId="0" xfId="0" applyAlignment="1" applyFont="1">
      <alignment/>
    </xf>
    <xf borderId="0" fillId="0" fontId="1" numFmtId="0" xfId="0" applyAlignment="1" applyFont="1">
      <alignment horizontal="left" vertical="center"/>
    </xf>
    <xf borderId="6" fillId="7" fontId="1" numFmtId="0" xfId="0" applyAlignment="1" applyBorder="1" applyFont="1">
      <alignment horizontal="left" vertical="center" wrapText="1"/>
    </xf>
    <xf borderId="0" fillId="7" fontId="1" numFmtId="0" xfId="0" applyAlignment="1" applyFont="1">
      <alignment horizontal="left" vertical="center" wrapText="1"/>
    </xf>
    <xf borderId="0" fillId="0" fontId="1" numFmtId="0" xfId="0" applyAlignment="1" applyFont="1">
      <alignment/>
    </xf>
    <xf borderId="0" fillId="7" fontId="105" numFmtId="0" xfId="0" applyAlignment="1" applyFont="1">
      <alignment horizontal="left" vertical="top" wrapText="1"/>
    </xf>
    <xf borderId="0" fillId="0" fontId="1" numFmtId="0" xfId="0" applyAlignment="1" applyFont="1">
      <alignment horizontal="left" vertical="center" wrapText="1"/>
    </xf>
    <xf borderId="0" fillId="7" fontId="43" numFmtId="0" xfId="0" applyAlignment="1" applyFont="1">
      <alignment horizontal="left" wrapText="1"/>
    </xf>
    <xf borderId="5" fillId="0" fontId="1" numFmtId="0" xfId="0" applyAlignment="1" applyBorder="1" applyFont="1">
      <alignment vertical="center" wrapText="1"/>
    </xf>
    <xf borderId="0" fillId="7" fontId="43" numFmtId="0" xfId="0" applyAlignment="1" applyFont="1">
      <alignment horizontal="left" vertical="top" wrapText="1"/>
    </xf>
    <xf borderId="0" fillId="7" fontId="43" numFmtId="0" xfId="0" applyAlignment="1" applyFont="1">
      <alignment horizontal="left" vertical="top" wrapText="1"/>
    </xf>
    <xf borderId="7" fillId="0" fontId="89" numFmtId="0" xfId="0" applyAlignment="1" applyBorder="1" applyFont="1">
      <alignment horizontal="center" vertical="center"/>
    </xf>
    <xf borderId="0" fillId="7" fontId="43" numFmtId="0" xfId="0" applyAlignment="1" applyFont="1">
      <alignment horizontal="left" wrapText="1"/>
    </xf>
    <xf borderId="7" fillId="0" fontId="89" numFmtId="0" xfId="0" applyAlignment="1" applyBorder="1" applyFont="1">
      <alignment horizontal="center" vertical="center"/>
    </xf>
    <xf borderId="0" fillId="7" fontId="43" numFmtId="0" xfId="0" applyAlignment="1" applyFont="1">
      <alignment horizontal="left" wrapText="1"/>
    </xf>
    <xf borderId="0" fillId="0" fontId="108" numFmtId="0" xfId="0" applyAlignment="1" applyFont="1">
      <alignment wrapText="1"/>
    </xf>
    <xf borderId="6" fillId="9" fontId="1" numFmtId="0" xfId="0" applyAlignment="1" applyBorder="1" applyFont="1">
      <alignment horizontal="left" vertical="center" wrapText="1"/>
    </xf>
    <xf borderId="0" fillId="9" fontId="1" numFmtId="0" xfId="0" applyAlignment="1" applyFont="1">
      <alignment horizontal="left" vertical="center" wrapText="1"/>
    </xf>
    <xf borderId="0" fillId="9" fontId="1" numFmtId="0" xfId="0" applyAlignment="1" applyFont="1">
      <alignment vertical="center" wrapText="1"/>
    </xf>
    <xf borderId="5" fillId="9" fontId="1" numFmtId="0" xfId="0" applyAlignment="1" applyBorder="1" applyFont="1">
      <alignment vertical="center" wrapText="1"/>
    </xf>
    <xf borderId="5" fillId="0" fontId="1" numFmtId="0" xfId="0" applyAlignment="1" applyBorder="1" applyFont="1">
      <alignment horizontal="left" vertical="center" wrapText="1"/>
    </xf>
    <xf borderId="0" fillId="8" fontId="5" numFmtId="0" xfId="0" applyAlignment="1" applyFont="1">
      <alignment horizontal="left"/>
    </xf>
    <xf borderId="0" fillId="8" fontId="5" numFmtId="0" xfId="0" applyAlignment="1" applyFont="1">
      <alignment/>
    </xf>
    <xf borderId="10" fillId="8" fontId="109" numFmtId="0" xfId="0" applyAlignment="1" applyBorder="1" applyFont="1">
      <alignment horizontal="left" vertical="center" wrapText="1"/>
    </xf>
    <xf borderId="6" fillId="8" fontId="1" numFmtId="0" xfId="0" applyAlignment="1" applyBorder="1" applyFont="1">
      <alignment horizontal="left" vertical="center" wrapText="1"/>
    </xf>
    <xf borderId="0" fillId="8" fontId="1" numFmtId="0" xfId="0" applyAlignment="1" applyFont="1">
      <alignment horizontal="left" vertical="center" wrapText="1"/>
    </xf>
    <xf borderId="0" fillId="8" fontId="1" numFmtId="0" xfId="0" applyAlignment="1" applyFont="1">
      <alignment vertical="center" wrapText="1"/>
    </xf>
    <xf borderId="5" fillId="8" fontId="1" numFmtId="0" xfId="0" applyAlignment="1" applyBorder="1" applyFont="1">
      <alignment vertical="center" wrapText="1"/>
    </xf>
    <xf borderId="0" fillId="9" fontId="101" numFmtId="0" xfId="0" applyAlignment="1" applyFont="1">
      <alignment vertical="top" wrapText="1"/>
    </xf>
    <xf borderId="11" fillId="6" fontId="86" numFmtId="0" xfId="0" applyAlignment="1" applyBorder="1" applyFont="1">
      <alignment horizontal="left" vertical="center" wrapText="1"/>
    </xf>
    <xf borderId="0" fillId="9" fontId="5" numFmtId="0" xfId="0" applyAlignment="1" applyFont="1">
      <alignment wrapText="1"/>
    </xf>
    <xf borderId="5" fillId="7" fontId="1" numFmtId="0" xfId="0" applyAlignment="1" applyBorder="1" applyFont="1">
      <alignment horizontal="left" vertical="center" wrapText="1"/>
    </xf>
    <xf borderId="0" fillId="0" fontId="110" numFmtId="0" xfId="0" applyAlignment="1" applyFont="1">
      <alignment vertical="top" wrapText="1"/>
    </xf>
    <xf borderId="0" fillId="0" fontId="4" numFmtId="0" xfId="0" applyAlignment="1" applyFont="1">
      <alignment horizontal="left" vertical="top" wrapText="1"/>
    </xf>
    <xf borderId="0" fillId="0" fontId="4" numFmtId="0" xfId="0" applyAlignment="1" applyFont="1">
      <alignment horizontal="left" vertical="top" wrapText="1"/>
    </xf>
    <xf borderId="5" fillId="9" fontId="1" numFmtId="0" xfId="0" applyAlignment="1" applyBorder="1" applyFont="1">
      <alignment horizontal="left" vertical="center" wrapText="1"/>
    </xf>
    <xf borderId="0" fillId="0" fontId="43" numFmtId="0" xfId="0" applyAlignment="1" applyFont="1">
      <alignment horizontal="left"/>
    </xf>
    <xf borderId="0" fillId="7" fontId="1" numFmtId="0" xfId="0" applyAlignment="1" applyFont="1">
      <alignment horizontal="left" vertical="center" wrapText="1"/>
    </xf>
    <xf borderId="0" fillId="0" fontId="4" numFmtId="0" xfId="0" applyAlignment="1" applyFont="1">
      <alignment vertical="top" wrapText="1"/>
    </xf>
    <xf borderId="0" fillId="0" fontId="4" numFmtId="0" xfId="0" applyAlignment="1" applyFont="1">
      <alignment vertical="top" wrapText="1"/>
    </xf>
    <xf borderId="0" fillId="0" fontId="43" numFmtId="0" xfId="0" applyAlignment="1" applyFont="1">
      <alignment/>
    </xf>
    <xf borderId="0" fillId="4" fontId="110" numFmtId="0" xfId="0" applyAlignment="1" applyFont="1">
      <alignment vertical="top" wrapText="1"/>
    </xf>
    <xf borderId="0" fillId="8" fontId="110" numFmtId="0" xfId="0" applyAlignment="1" applyFont="1">
      <alignment vertical="top" wrapText="1"/>
    </xf>
    <xf borderId="0" fillId="13" fontId="1" numFmtId="0" xfId="0" applyAlignment="1" applyFill="1" applyFont="1">
      <alignment wrapText="1"/>
    </xf>
    <xf borderId="6" fillId="7" fontId="1" numFmtId="0" xfId="0" applyAlignment="1" applyBorder="1" applyFont="1">
      <alignment horizontal="left" vertical="center" wrapText="1"/>
    </xf>
    <xf borderId="0" fillId="4" fontId="13" numFmtId="10" xfId="0" applyAlignment="1" applyFont="1" applyNumberFormat="1">
      <alignment wrapText="1"/>
    </xf>
    <xf borderId="0" fillId="7" fontId="43" numFmtId="0" xfId="0" applyAlignment="1" applyFont="1">
      <alignment vertical="top" wrapText="1"/>
    </xf>
    <xf borderId="0" fillId="7" fontId="43" numFmtId="0" xfId="0" applyAlignment="1" applyFont="1">
      <alignment wrapText="1"/>
    </xf>
    <xf borderId="0" fillId="9" fontId="111" numFmtId="0" xfId="0" applyAlignment="1" applyFont="1">
      <alignment vertical="top" wrapText="1"/>
    </xf>
    <xf borderId="0" fillId="9" fontId="111" numFmtId="0" xfId="0" applyAlignment="1" applyFont="1">
      <alignment wrapText="1"/>
    </xf>
    <xf borderId="0" fillId="7" fontId="5" numFmtId="0" xfId="0" applyAlignment="1" applyFont="1">
      <alignment wrapText="1"/>
    </xf>
    <xf borderId="0" fillId="9" fontId="43" numFmtId="0" xfId="0" applyAlignment="1" applyFont="1">
      <alignment horizontal="left" wrapText="1"/>
    </xf>
    <xf borderId="0" fillId="7" fontId="112" numFmtId="0" xfId="0" applyAlignment="1" applyFont="1">
      <alignment wrapText="1"/>
    </xf>
    <xf borderId="0" fillId="0" fontId="110" numFmtId="0" xfId="0" applyAlignment="1" applyFont="1">
      <alignment vertical="top"/>
    </xf>
    <xf borderId="6" fillId="0" fontId="1" numFmtId="0" xfId="0" applyAlignment="1" applyBorder="1" applyFont="1">
      <alignment horizontal="left" vertical="center" wrapText="1"/>
    </xf>
    <xf borderId="0" fillId="0" fontId="5" numFmtId="0" xfId="0" applyAlignment="1" applyFont="1">
      <alignment horizontal="left"/>
    </xf>
    <xf borderId="5" fillId="8" fontId="1" numFmtId="0" xfId="0" applyAlignment="1" applyBorder="1" applyFont="1">
      <alignment horizontal="left" vertical="center" wrapText="1"/>
    </xf>
    <xf borderId="0" fillId="8" fontId="1" numFmtId="0" xfId="0" applyAlignment="1" applyFont="1">
      <alignment horizontal="left" vertical="center" wrapText="1"/>
    </xf>
    <xf borderId="0" fillId="8" fontId="1" numFmtId="0" xfId="0" applyAlignment="1" applyFont="1">
      <alignment vertical="center" wrapText="1"/>
    </xf>
    <xf borderId="6" fillId="8" fontId="1" numFmtId="0" xfId="0" applyAlignment="1" applyBorder="1" applyFont="1">
      <alignment horizontal="left" vertical="center" wrapText="1"/>
    </xf>
    <xf borderId="0" fillId="8" fontId="6" numFmtId="0" xfId="0" applyAlignment="1" applyFont="1">
      <alignment horizontal="left" vertical="top" wrapText="1"/>
    </xf>
    <xf borderId="0" fillId="7" fontId="113" numFmtId="0" xfId="0" applyAlignment="1" applyFont="1">
      <alignment horizontal="left" vertical="top" wrapText="1"/>
    </xf>
    <xf borderId="0" fillId="0" fontId="114" numFmtId="0" xfId="0" applyAlignment="1" applyFont="1">
      <alignment wrapText="1"/>
    </xf>
    <xf borderId="0" fillId="7" fontId="112" numFmtId="0" xfId="0" applyAlignment="1" applyFont="1">
      <alignment vertical="top" wrapText="1"/>
    </xf>
    <xf borderId="0" fillId="6" fontId="93" numFmtId="0" xfId="0" applyAlignment="1" applyFont="1">
      <alignment vertical="top" wrapText="1"/>
    </xf>
    <xf borderId="0" fillId="6" fontId="1" numFmtId="0" xfId="0" applyAlignment="1" applyFont="1">
      <alignment vertical="top" wrapText="1"/>
    </xf>
    <xf borderId="0" fillId="6" fontId="1" numFmtId="10" xfId="0" applyAlignment="1" applyFont="1" applyNumberFormat="1">
      <alignment vertical="top" wrapText="1"/>
    </xf>
    <xf borderId="0" fillId="7" fontId="43" numFmtId="0" xfId="0" applyAlignment="1" applyFont="1">
      <alignment vertical="top" wrapText="1"/>
    </xf>
    <xf borderId="0" fillId="0" fontId="115" numFmtId="0" xfId="0" applyAlignment="1" applyFont="1">
      <alignment horizontal="left" vertical="top" wrapText="1"/>
    </xf>
    <xf borderId="0" fillId="0" fontId="101" numFmtId="0" xfId="0" applyAlignment="1" applyFont="1">
      <alignment wrapText="1"/>
    </xf>
    <xf borderId="5" fillId="6" fontId="1" numFmtId="0" xfId="0" applyAlignment="1" applyBorder="1" applyFont="1">
      <alignment wrapText="1"/>
    </xf>
    <xf borderId="6" fillId="6" fontId="1" numFmtId="0" xfId="0" applyAlignment="1" applyBorder="1" applyFont="1">
      <alignment wrapText="1"/>
    </xf>
    <xf borderId="0" fillId="6" fontId="1" numFmtId="0" xfId="0" applyAlignment="1" applyFont="1">
      <alignment wrapText="1"/>
    </xf>
    <xf borderId="7" fillId="6" fontId="1" numFmtId="0" xfId="0" applyAlignment="1" applyBorder="1" applyFont="1">
      <alignment/>
    </xf>
    <xf borderId="5" fillId="7" fontId="12" numFmtId="0" xfId="0" applyAlignment="1" applyBorder="1" applyFont="1">
      <alignment horizontal="left" vertical="center" wrapText="1"/>
    </xf>
    <xf borderId="6" fillId="0" fontId="89" numFmtId="0" xfId="0" applyAlignment="1" applyBorder="1" applyFont="1">
      <alignment vertical="center" wrapText="1"/>
    </xf>
    <xf borderId="0" fillId="0" fontId="89" numFmtId="0" xfId="0" applyAlignment="1" applyFont="1">
      <alignment vertical="center" wrapText="1"/>
    </xf>
    <xf borderId="5" fillId="0" fontId="89" numFmtId="0" xfId="0" applyAlignment="1" applyBorder="1" applyFont="1">
      <alignment vertical="center" wrapText="1"/>
    </xf>
    <xf borderId="6" fillId="0" fontId="89" numFmtId="0" xfId="0" applyAlignment="1" applyBorder="1" applyFont="1">
      <alignment vertical="center"/>
    </xf>
    <xf borderId="5" fillId="7" fontId="12" numFmtId="0" xfId="0" applyAlignment="1" applyBorder="1" applyFont="1">
      <alignment horizontal="left" vertical="center" wrapText="1"/>
    </xf>
    <xf borderId="0" fillId="7" fontId="43" numFmtId="0" xfId="0" applyAlignment="1" applyFont="1">
      <alignment horizontal="left" wrapText="1"/>
    </xf>
    <xf borderId="0" fillId="7" fontId="111" numFmtId="0" xfId="0" applyAlignment="1" applyFont="1">
      <alignment vertical="top" wrapText="1"/>
    </xf>
    <xf borderId="0" fillId="7" fontId="111" numFmtId="0" xfId="0" applyAlignment="1" applyFont="1">
      <alignment vertical="top" wrapText="1"/>
    </xf>
    <xf borderId="0" fillId="7" fontId="111" numFmtId="0" xfId="0" applyAlignment="1" applyFont="1">
      <alignment wrapText="1"/>
    </xf>
    <xf borderId="0" fillId="9" fontId="94" numFmtId="0" xfId="0" applyAlignment="1" applyFont="1">
      <alignment vertical="top"/>
    </xf>
    <xf borderId="0" fillId="0" fontId="94" numFmtId="0" xfId="0" applyAlignment="1" applyFont="1">
      <alignment vertical="top" wrapText="1"/>
    </xf>
    <xf borderId="0" fillId="0" fontId="6" numFmtId="0" xfId="0" applyAlignment="1" applyFont="1">
      <alignment wrapText="1"/>
    </xf>
    <xf borderId="0" fillId="7" fontId="5" numFmtId="0" xfId="0" applyAlignment="1" applyFont="1">
      <alignment horizontal="left"/>
    </xf>
    <xf borderId="0" fillId="7" fontId="5" numFmtId="0" xfId="0" applyAlignment="1" applyFont="1">
      <alignment horizontal="left" vertical="top" wrapText="1"/>
    </xf>
    <xf borderId="0" fillId="8" fontId="5" numFmtId="0" xfId="0" applyAlignment="1" applyFont="1">
      <alignment horizontal="left"/>
    </xf>
    <xf borderId="0" fillId="9" fontId="116" numFmtId="0" xfId="0" applyAlignment="1" applyFont="1">
      <alignment vertical="top" wrapText="1"/>
    </xf>
    <xf borderId="0" fillId="9" fontId="117" numFmtId="0" xfId="0" applyAlignment="1" applyFont="1">
      <alignment vertical="top" wrapText="1"/>
    </xf>
    <xf borderId="0" fillId="7" fontId="88" numFmtId="0" xfId="0" applyAlignment="1" applyFont="1">
      <alignment horizontal="center" vertical="center" wrapText="1"/>
    </xf>
    <xf borderId="0" fillId="9" fontId="117" numFmtId="0" xfId="0" applyAlignment="1" applyFont="1">
      <alignment horizontal="left" vertical="top" wrapText="1"/>
    </xf>
    <xf borderId="0" fillId="2" fontId="1" numFmtId="0" xfId="0" applyAlignment="1" applyFont="1">
      <alignment horizontal="center" vertical="center" wrapText="1"/>
    </xf>
    <xf borderId="0" fillId="2" fontId="4" numFmtId="0" xfId="0" applyAlignment="1" applyFont="1">
      <alignment horizontal="center" vertical="center" wrapText="1"/>
    </xf>
    <xf borderId="0" fillId="9" fontId="43" numFmtId="0" xfId="0" applyAlignment="1" applyFont="1">
      <alignment horizontal="left" vertical="top" wrapText="1"/>
    </xf>
    <xf borderId="0" fillId="6" fontId="7" numFmtId="0" xfId="0" applyAlignment="1" applyFont="1">
      <alignment horizontal="left" vertical="center" wrapText="1"/>
    </xf>
    <xf borderId="0" fillId="9" fontId="117" numFmtId="0" xfId="0" applyAlignment="1" applyFont="1">
      <alignment horizontal="left" vertical="top" wrapText="1"/>
    </xf>
    <xf borderId="0" fillId="6" fontId="1" numFmtId="0" xfId="0" applyAlignment="1" applyFont="1">
      <alignment horizontal="left" vertical="center"/>
    </xf>
    <xf borderId="0" fillId="6" fontId="1" numFmtId="0" xfId="0" applyAlignment="1" applyFont="1">
      <alignment horizontal="left"/>
    </xf>
    <xf borderId="0" fillId="9" fontId="117" numFmtId="0" xfId="0" applyAlignment="1" applyFont="1">
      <alignment vertical="top" wrapText="1"/>
    </xf>
    <xf borderId="0" fillId="6" fontId="1" numFmtId="0" xfId="0" applyAlignment="1" applyFont="1">
      <alignment/>
    </xf>
    <xf borderId="0" fillId="6" fontId="1" numFmtId="0" xfId="0" applyAlignment="1" applyFont="1">
      <alignment horizontal="left" wrapText="1"/>
    </xf>
    <xf borderId="0" fillId="9" fontId="4" numFmtId="0" xfId="0" applyAlignment="1" applyFont="1">
      <alignment vertical="top" wrapText="1"/>
    </xf>
    <xf borderId="0" fillId="7" fontId="95" numFmtId="0" xfId="0" applyAlignment="1" applyFont="1">
      <alignment horizontal="left" vertical="center"/>
    </xf>
    <xf borderId="0" fillId="9" fontId="4" numFmtId="0" xfId="0" applyAlignment="1" applyFont="1">
      <alignment wrapText="1"/>
    </xf>
    <xf borderId="0" fillId="0" fontId="1" numFmtId="0" xfId="0" applyAlignment="1" applyFont="1">
      <alignment horizontal="left"/>
    </xf>
    <xf borderId="0" fillId="9" fontId="43" numFmtId="0" xfId="0" applyAlignment="1" applyFont="1">
      <alignment vertical="top" wrapText="1"/>
    </xf>
    <xf borderId="0" fillId="0" fontId="1" numFmtId="0" xfId="0" applyAlignment="1" applyFont="1">
      <alignment horizontal="left"/>
    </xf>
    <xf borderId="0" fillId="9" fontId="43" numFmtId="0" xfId="0" applyAlignment="1" applyFont="1">
      <alignment wrapText="1"/>
    </xf>
    <xf borderId="12" fillId="0" fontId="1" numFmtId="0" xfId="0" applyAlignment="1" applyBorder="1" applyFont="1">
      <alignment horizontal="left"/>
    </xf>
    <xf borderId="0" fillId="9" fontId="43" numFmtId="0" xfId="0" applyAlignment="1" applyFont="1">
      <alignment wrapText="1"/>
    </xf>
    <xf borderId="0" fillId="0" fontId="1" numFmtId="0" xfId="0" applyAlignment="1" applyFont="1">
      <alignment horizontal="left" wrapText="1"/>
    </xf>
    <xf borderId="0" fillId="8" fontId="95" numFmtId="0" xfId="0" applyAlignment="1" applyFont="1">
      <alignment horizontal="left" vertical="center"/>
    </xf>
    <xf borderId="0" fillId="9" fontId="118" numFmtId="0" xfId="0" applyAlignment="1" applyFont="1">
      <alignment horizontal="left"/>
    </xf>
    <xf borderId="0" fillId="8" fontId="119" numFmtId="0" xfId="0" applyAlignment="1" applyFont="1">
      <alignment horizontal="left"/>
    </xf>
    <xf borderId="0" fillId="8" fontId="120" numFmtId="0" xfId="0" applyAlignment="1" applyFont="1">
      <alignment/>
    </xf>
    <xf borderId="13" fillId="8" fontId="121" numFmtId="0" xfId="0" applyAlignment="1" applyBorder="1" applyFont="1">
      <alignment wrapText="1"/>
    </xf>
    <xf borderId="0" fillId="8" fontId="122" numFmtId="0" xfId="0" applyAlignment="1" applyFont="1">
      <alignment wrapText="1"/>
    </xf>
    <xf borderId="0" fillId="9" fontId="95" numFmtId="0" xfId="0" applyAlignment="1" applyFont="1">
      <alignment horizontal="left" vertical="center"/>
    </xf>
    <xf borderId="0" fillId="9" fontId="1" numFmtId="0" xfId="0" applyAlignment="1" applyFont="1">
      <alignment horizontal="left"/>
    </xf>
    <xf borderId="0" fillId="9" fontId="1" numFmtId="0" xfId="0" applyAlignment="1" applyFont="1">
      <alignment/>
    </xf>
    <xf borderId="0" fillId="9" fontId="1" numFmtId="0" xfId="0" applyAlignment="1" applyFont="1">
      <alignment horizontal="left"/>
    </xf>
    <xf borderId="0" fillId="9" fontId="1" numFmtId="0" xfId="0" applyAlignment="1" applyFont="1">
      <alignment horizontal="left" wrapText="1"/>
    </xf>
    <xf borderId="0" fillId="9" fontId="1" numFmtId="0" xfId="0" applyAlignment="1" applyFont="1">
      <alignment wrapText="1"/>
    </xf>
    <xf borderId="0" fillId="7" fontId="95" numFmtId="0" xfId="0" applyAlignment="1" applyFont="1">
      <alignment horizontal="left" vertical="center"/>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xf>
    <xf borderId="0" fillId="0" fontId="1" numFmtId="0" xfId="0" applyAlignment="1" applyFont="1">
      <alignment horizontal="left" vertical="center"/>
    </xf>
    <xf borderId="0" fillId="0" fontId="1" numFmtId="0" xfId="0" applyAlignment="1" applyFont="1">
      <alignment horizontal="left" wrapText="1"/>
    </xf>
    <xf borderId="0" fillId="0" fontId="1" numFmtId="0" xfId="0" applyAlignment="1" applyFont="1">
      <alignment wrapText="1"/>
    </xf>
    <xf borderId="0" fillId="9" fontId="1" numFmtId="0" xfId="0" applyAlignment="1" applyFont="1">
      <alignment horizontal="left"/>
    </xf>
    <xf borderId="0" fillId="9" fontId="1" numFmtId="0" xfId="0" applyAlignment="1" applyFont="1">
      <alignment horizontal="left"/>
    </xf>
    <xf borderId="0" fillId="9" fontId="1" numFmtId="0" xfId="0" applyAlignment="1" applyFont="1">
      <alignment/>
    </xf>
    <xf borderId="0" fillId="9" fontId="1" numFmtId="0" xfId="0" applyAlignment="1" applyFont="1">
      <alignment horizontal="left" wrapText="1"/>
    </xf>
    <xf borderId="0" fillId="9" fontId="1" numFmtId="168" xfId="0" applyAlignment="1" applyFont="1" applyNumberFormat="1">
      <alignment horizontal="left"/>
    </xf>
    <xf borderId="0" fillId="9" fontId="1" numFmtId="0" xfId="0" applyAlignment="1" applyFont="1">
      <alignment wrapText="1"/>
    </xf>
    <xf borderId="0" fillId="0" fontId="1" numFmtId="168" xfId="0" applyAlignment="1" applyFont="1" applyNumberFormat="1">
      <alignment horizontal="left"/>
    </xf>
    <xf borderId="0" fillId="0" fontId="1" numFmtId="168" xfId="0" applyAlignment="1" applyFont="1" applyNumberFormat="1">
      <alignment horizontal="left"/>
    </xf>
    <xf borderId="0" fillId="6" fontId="86" numFmtId="0" xfId="0" applyAlignment="1" applyFont="1">
      <alignment horizontal="left"/>
    </xf>
    <xf borderId="0" fillId="0" fontId="1" numFmtId="0" xfId="0" applyAlignment="1" applyFont="1">
      <alignment horizontal="left"/>
    </xf>
    <xf borderId="0" fillId="7" fontId="1" numFmtId="0" xfId="0" applyAlignment="1" applyFont="1">
      <alignment horizontal="left"/>
    </xf>
    <xf borderId="8" fillId="0" fontId="1" numFmtId="0" xfId="0" applyAlignment="1" applyBorder="1" applyFont="1">
      <alignment horizontal="left" vertical="center"/>
    </xf>
    <xf borderId="9" fillId="6" fontId="86" numFmtId="0" xfId="0" applyAlignment="1" applyBorder="1" applyFont="1">
      <alignment horizontal="left" vertical="center"/>
    </xf>
    <xf borderId="0" fillId="6" fontId="86" numFmtId="0" xfId="0" applyAlignment="1" applyFont="1">
      <alignment horizontal="left" vertical="center"/>
    </xf>
    <xf borderId="0" fillId="7" fontId="1" numFmtId="0" xfId="0" applyAlignment="1" applyFont="1">
      <alignment horizontal="left" wrapText="1"/>
    </xf>
    <xf borderId="0" fillId="9" fontId="1" numFmtId="0" xfId="0" applyAlignment="1" applyFont="1">
      <alignment horizontal="left" wrapText="1"/>
    </xf>
    <xf borderId="0" fillId="9" fontId="1" numFmtId="0" xfId="0" applyAlignment="1" applyFont="1">
      <alignment horizontal="left"/>
    </xf>
    <xf borderId="0" fillId="0" fontId="1" numFmtId="0" xfId="0" applyAlignment="1" applyFont="1">
      <alignment horizontal="left" wrapText="1"/>
    </xf>
    <xf borderId="0" fillId="7" fontId="1" numFmtId="0" xfId="0" applyAlignment="1" applyFont="1">
      <alignment horizontal="left"/>
    </xf>
    <xf borderId="0" fillId="6" fontId="1" numFmtId="0" xfId="0" applyAlignment="1" applyFont="1">
      <alignment horizontal="left" vertical="center"/>
    </xf>
    <xf borderId="0" fillId="8" fontId="1" numFmtId="0" xfId="0" applyAlignment="1" applyFont="1">
      <alignment horizontal="left" wrapText="1"/>
    </xf>
    <xf borderId="0" fillId="8" fontId="1" numFmtId="0" xfId="0" applyAlignment="1" applyFont="1">
      <alignment horizontal="left"/>
    </xf>
    <xf borderId="0" fillId="6" fontId="86" numFmtId="0" xfId="0" applyAlignment="1" applyFont="1">
      <alignment horizontal="left" vertical="center"/>
    </xf>
    <xf borderId="0" fillId="7" fontId="1" numFmtId="0" xfId="0" applyAlignment="1" applyFont="1">
      <alignment horizontal="left"/>
    </xf>
    <xf borderId="0" fillId="7" fontId="1" numFmtId="0" xfId="0" applyAlignment="1" applyFont="1">
      <alignment horizontal="left" wrapText="1"/>
    </xf>
    <xf borderId="0" fillId="7" fontId="123" numFmtId="0" xfId="0" applyAlignment="1" applyFont="1">
      <alignment horizontal="left" vertical="center"/>
    </xf>
    <xf borderId="0" fillId="0" fontId="6" numFmtId="0" xfId="0" applyAlignment="1" applyFont="1">
      <alignment wrapText="1"/>
    </xf>
    <xf borderId="0" fillId="7" fontId="86" numFmtId="0" xfId="0" applyAlignment="1" applyFont="1">
      <alignment horizontal="center" wrapText="1"/>
    </xf>
    <xf borderId="0" fillId="9" fontId="1" numFmtId="0" xfId="0" applyAlignment="1" applyFont="1">
      <alignment horizontal="left" vertical="top" wrapText="1"/>
    </xf>
    <xf borderId="0" fillId="9" fontId="6" numFmtId="0" xfId="0" applyAlignment="1" applyFont="1">
      <alignment wrapText="1"/>
    </xf>
    <xf borderId="0" fillId="9" fontId="5" numFmtId="0" xfId="0" applyAlignment="1" applyFont="1">
      <alignment wrapText="1"/>
    </xf>
    <xf borderId="0" fillId="11" fontId="1" numFmtId="10" xfId="0" applyAlignment="1" applyFont="1" applyNumberFormat="1">
      <alignment vertical="top" wrapText="1"/>
    </xf>
    <xf borderId="0" fillId="0" fontId="124" numFmtId="0" xfId="0" applyAlignment="1" applyFont="1">
      <alignment/>
    </xf>
    <xf borderId="0" fillId="0" fontId="125" numFmtId="0" xfId="0" applyAlignment="1" applyFont="1">
      <alignment vertical="top" wrapText="1"/>
    </xf>
    <xf borderId="0" fillId="9" fontId="43" numFmtId="0" xfId="0" applyAlignment="1" applyFont="1">
      <alignment wrapText="1"/>
    </xf>
    <xf borderId="0" fillId="7" fontId="105" numFmtId="0" xfId="0" applyAlignment="1" applyFont="1">
      <alignment horizontal="left" wrapText="1"/>
    </xf>
    <xf borderId="0" fillId="7" fontId="5" numFmtId="0" xfId="0" applyAlignment="1" applyFont="1">
      <alignment vertical="top" wrapText="1"/>
    </xf>
    <xf borderId="0" fillId="7" fontId="105" numFmtId="0" xfId="0" applyAlignment="1" applyFont="1">
      <alignment horizontal="left" wrapText="1"/>
    </xf>
    <xf borderId="0" fillId="7" fontId="126" numFmtId="0" xfId="0" applyAlignment="1" applyFont="1">
      <alignment horizontal="left" wrapText="1"/>
    </xf>
    <xf borderId="0" fillId="7" fontId="126" numFmtId="0" xfId="0" applyAlignment="1" applyFont="1">
      <alignment horizontal="left" wrapText="1"/>
    </xf>
    <xf borderId="0" fillId="7" fontId="5" numFmtId="0" xfId="0" applyAlignment="1" applyFont="1">
      <alignment horizontal="left"/>
    </xf>
    <xf borderId="0" fillId="7" fontId="5" numFmtId="0" xfId="0" applyAlignment="1" applyFont="1">
      <alignment horizontal="left" vertical="top" wrapText="1"/>
    </xf>
    <xf borderId="0" fillId="7" fontId="5" numFmtId="0" xfId="0" applyAlignment="1" applyFont="1">
      <alignment/>
    </xf>
    <xf borderId="0" fillId="0" fontId="127" numFmtId="0" xfId="0" applyAlignment="1" applyFont="1">
      <alignment wrapText="1"/>
    </xf>
    <xf borderId="0" fillId="0" fontId="43" numFmtId="0" xfId="0" applyAlignment="1" applyFont="1">
      <alignment vertical="top" wrapText="1"/>
    </xf>
    <xf borderId="0" fillId="0" fontId="43" numFmtId="0" xfId="0" applyAlignment="1" applyFont="1">
      <alignment vertical="top" wrapText="1"/>
    </xf>
    <xf borderId="0" fillId="0" fontId="0" numFmtId="0" xfId="0" applyAlignment="1" applyFont="1">
      <alignment wrapText="1"/>
    </xf>
    <xf borderId="0" fillId="9" fontId="110" numFmtId="0" xfId="0" applyAlignment="1" applyFont="1">
      <alignment vertical="top" wrapText="1"/>
    </xf>
    <xf borderId="0" fillId="9" fontId="43" numFmtId="0" xfId="0" applyAlignment="1" applyFont="1">
      <alignment horizontal="left" vertical="top" wrapText="1"/>
    </xf>
    <xf borderId="0" fillId="9" fontId="127" numFmtId="0" xfId="0" applyAlignment="1" applyFont="1">
      <alignment wrapText="1"/>
    </xf>
    <xf borderId="0" fillId="9" fontId="43" numFmtId="0" xfId="0" applyAlignment="1" applyFont="1">
      <alignment vertical="top" wrapText="1"/>
    </xf>
    <xf borderId="0" fillId="7" fontId="13" numFmtId="0" xfId="0" applyAlignment="1" applyFont="1">
      <alignment wrapText="1"/>
    </xf>
    <xf borderId="0" fillId="4" fontId="13" numFmtId="0" xfId="0" applyAlignment="1" applyFont="1">
      <alignment wrapText="1"/>
    </xf>
    <xf borderId="0" fillId="5" fontId="13" numFmtId="0" xfId="0" applyAlignment="1" applyFont="1">
      <alignment wrapText="1"/>
    </xf>
    <xf borderId="0" fillId="4" fontId="1" numFmtId="10" xfId="0" applyAlignment="1" applyFont="1" applyNumberFormat="1">
      <alignment vertical="top" wrapText="1"/>
    </xf>
  </cellXfs>
  <cellStyles count="1">
    <cellStyle xfId="0" name="Normal" builtinId="0"/>
  </cellStyles>
  <dxfs count="8">
    <dxf>
      <font/>
      <fill>
        <patternFill patternType="solid">
          <fgColor rgb="FFFF9900"/>
          <bgColor rgb="FFFF9900"/>
        </patternFill>
      </fill>
      <alignment wrapText="1"/>
      <border>
        <left/>
        <right/>
        <top/>
        <bottom/>
      </border>
    </dxf>
    <dxf>
      <font/>
      <fill>
        <patternFill patternType="solid">
          <fgColor rgb="FFFF0000"/>
          <bgColor rgb="FFFF0000"/>
        </patternFill>
      </fill>
      <alignment wrapText="1"/>
      <border>
        <left/>
        <right/>
        <top/>
        <bottom/>
      </border>
    </dxf>
    <dxf>
      <font/>
      <fill>
        <patternFill patternType="solid">
          <fgColor rgb="FFFFFF00"/>
          <bgColor rgb="FFFFFF00"/>
        </patternFill>
      </fill>
      <alignment wrapText="1"/>
      <border>
        <left/>
        <right/>
        <top/>
        <bottom/>
      </border>
    </dxf>
    <dxf>
      <font/>
      <fill>
        <patternFill patternType="solid">
          <fgColor rgb="FF00FF00"/>
          <bgColor rgb="FF00FF00"/>
        </patternFill>
      </fill>
      <alignment wrapText="1"/>
      <border>
        <left/>
        <right/>
        <top/>
        <bottom/>
      </border>
    </dxf>
    <dxf>
      <font>
        <color rgb="FF00FF00"/>
      </font>
      <fill>
        <patternFill patternType="none"/>
      </fill>
      <alignment wrapText="1"/>
      <border>
        <left/>
        <right/>
        <top/>
        <bottom/>
      </border>
    </dxf>
    <dxf>
      <font/>
      <fill>
        <patternFill patternType="solid">
          <fgColor rgb="FF990000"/>
          <bgColor rgb="FF990000"/>
        </patternFill>
      </fill>
      <alignment wrapText="1"/>
      <border>
        <left/>
        <right/>
        <top/>
        <bottom/>
      </border>
    </dxf>
    <dxf>
      <font>
        <color rgb="FFFF0000"/>
      </font>
      <fill>
        <patternFill patternType="none"/>
      </fill>
      <alignment wrapText="1"/>
      <border>
        <left/>
        <right/>
        <top/>
        <bottom/>
      </border>
    </dxf>
    <dxf>
      <font>
        <color rgb="FFFF9900"/>
      </font>
      <fill>
        <patternFill patternType="none"/>
      </fill>
      <alignment wrapText="1"/>
      <border>
        <left/>
        <right/>
        <top/>
        <bottom/>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cityclerk.kcmo.org/liveweb/Documents/Document.aspx?q=2FOq%2bB1upNhpfL9WVOV53K2%2b29pUTv3WiNjkPAPuuhgfOYJLK%2foUThIZ9P7zAGRA" TargetMode="External"/><Relationship Id="rId190" Type="http://schemas.openxmlformats.org/officeDocument/2006/relationships/hyperlink" Target="http://catalog.opensandiego.org/" TargetMode="External"/><Relationship Id="rId42" Type="http://schemas.openxmlformats.org/officeDocument/2006/relationships/hyperlink" Target="https://web.archive.org/web/20150919010440/http://www.openjackson.org/policy" TargetMode="External"/><Relationship Id="rId41" Type="http://schemas.openxmlformats.org/officeDocument/2006/relationships/hyperlink" Target="https://www.municode.com/library/mo/kansas_city/codes/code_of_ordinances?nodeId=PTIICOOR_CH2AD_ARTXVIOPDAPO" TargetMode="External"/><Relationship Id="rId44" Type="http://schemas.openxmlformats.org/officeDocument/2006/relationships/hyperlink" Target="https://github.com/cityofchattanooga/Chattanooga-Open-Data-Policy/blob/master/Open%20Data%20Policy.md" TargetMode="External"/><Relationship Id="rId43" Type="http://schemas.openxmlformats.org/officeDocument/2006/relationships/hyperlink" Target="http://city-egov.cincinnati-oh.gov/Webtop/ws/fyi/public/fyi_docs/Blob/3227.pdf?rpp=-10&amp;m=1&amp;w=doc_no%3D%272728%27" TargetMode="External"/><Relationship Id="rId193" Type="http://schemas.openxmlformats.org/officeDocument/2006/relationships/vmlDrawing" Target="../drawings/vmlDrawing1.vml"/><Relationship Id="rId46" Type="http://schemas.openxmlformats.org/officeDocument/2006/relationships/hyperlink" Target="https://apps.howardcountymd.gov/olis/LegislationDetail.aspx?LegislationID=839" TargetMode="External"/><Relationship Id="rId192" Type="http://schemas.openxmlformats.org/officeDocument/2006/relationships/drawing" Target="../drawings/drawing1.xml"/><Relationship Id="rId45" Type="http://schemas.openxmlformats.org/officeDocument/2006/relationships/hyperlink" Target="http://www.slcinfobase.com/PPAREO/" TargetMode="External"/><Relationship Id="rId191" Type="http://schemas.openxmlformats.org/officeDocument/2006/relationships/hyperlink" Target="https://documents.mymadison.io/docs/napervilleopendatapolicy" TargetMode="External"/><Relationship Id="rId48" Type="http://schemas.openxmlformats.org/officeDocument/2006/relationships/hyperlink" Target="http://www.cityblm.org/Modules/ShowDocument.aspx?documentid=7183" TargetMode="External"/><Relationship Id="rId187" Type="http://schemas.openxmlformats.org/officeDocument/2006/relationships/hyperlink" Target="https://data.wprdc.org/organization/city-of-pittsburgh" TargetMode="External"/><Relationship Id="rId47" Type="http://schemas.openxmlformats.org/officeDocument/2006/relationships/hyperlink" Target="http://www.minneapolismn.gov/www/groups/public/@clerk/documents/webcontent/wcms1p-128978.pdf" TargetMode="External"/><Relationship Id="rId186" Type="http://schemas.openxmlformats.org/officeDocument/2006/relationships/hyperlink" Target="http://data.openoakland.org/" TargetMode="External"/><Relationship Id="rId185" Type="http://schemas.openxmlformats.org/officeDocument/2006/relationships/hyperlink" Target="http://www.texastransparency.org/State_Finance/Spending/" TargetMode="External"/><Relationship Id="rId49" Type="http://schemas.openxmlformats.org/officeDocument/2006/relationships/hyperlink" Target="http://www.houstontx.gov/adminpolicies/8-7.html" TargetMode="External"/><Relationship Id="rId184" Type="http://schemas.openxmlformats.org/officeDocument/2006/relationships/hyperlink" Target="http://www.opendatadc.org/" TargetMode="External"/><Relationship Id="rId189" Type="http://schemas.openxmlformats.org/officeDocument/2006/relationships/hyperlink" Target="https://chattanooga.demo.socrata.com/browse/?limit=100" TargetMode="External"/><Relationship Id="rId188" Type="http://schemas.openxmlformats.org/officeDocument/2006/relationships/hyperlink" Target="http://www.opendatacincy.org/" TargetMode="External"/><Relationship Id="rId31" Type="http://schemas.openxmlformats.org/officeDocument/2006/relationships/hyperlink" Target="http://portal.cityofsacramento.org/OpenData" TargetMode="External"/><Relationship Id="rId30" Type="http://schemas.openxmlformats.org/officeDocument/2006/relationships/hyperlink" Target="http://www.lamayor.org/garcetti_directs_city_departments_to_collect_data_for_open_data_initiative" TargetMode="External"/><Relationship Id="rId33" Type="http://schemas.openxmlformats.org/officeDocument/2006/relationships/hyperlink" Target="http://www.lasvegasnevada.gov/cs/groups/public/documents/document/chjk/mda5/~edisp/prd009912.pdf" TargetMode="External"/><Relationship Id="rId183" Type="http://schemas.openxmlformats.org/officeDocument/2006/relationships/hyperlink" Target="http://data.naperville.opendata.arcgis.com/" TargetMode="External"/><Relationship Id="rId32" Type="http://schemas.openxmlformats.org/officeDocument/2006/relationships/hyperlink" Target="https://opendata.lasvegasnevada.gov/dataset/Open-Data-Policy/fzgv-7d28" TargetMode="External"/><Relationship Id="rId182" Type="http://schemas.openxmlformats.org/officeDocument/2006/relationships/hyperlink" Target="http://yourdata.wycokck.org/" TargetMode="External"/><Relationship Id="rId35" Type="http://schemas.openxmlformats.org/officeDocument/2006/relationships/hyperlink" Target="https://pittsburgh.legistar.com/LegislationDetail.aspx?ID=1632976&amp;GUID=C476BBD1-7CD9-4ED2-8A16-B7ECA89F4D40&amp;Options=ID%7CText%7C&amp;Search=open+data&amp;FullText=1" TargetMode="External"/><Relationship Id="rId181" Type="http://schemas.openxmlformats.org/officeDocument/2006/relationships/hyperlink" Target="http://data.scottsdaleaz.gov/" TargetMode="External"/><Relationship Id="rId34" Type="http://schemas.openxmlformats.org/officeDocument/2006/relationships/hyperlink" Target="https://drive.google.com/open?id=0B_ILuYKPbN3qcHFKQktDaFRkR0E" TargetMode="External"/><Relationship Id="rId180" Type="http://schemas.openxmlformats.org/officeDocument/2006/relationships/hyperlink" Target="https://data.littlerock.org/" TargetMode="External"/><Relationship Id="rId37" Type="http://schemas.openxmlformats.org/officeDocument/2006/relationships/hyperlink" Target="http://www.hartford.gov/images/mayors/executive_order_open_data.pdf" TargetMode="External"/><Relationship Id="rId176" Type="http://schemas.openxmlformats.org/officeDocument/2006/relationships/hyperlink" Target="http://www.ci.independence.mo.us/open/" TargetMode="External"/><Relationship Id="rId36" Type="http://schemas.openxmlformats.org/officeDocument/2006/relationships/hyperlink" Target="http://nebula.wsimg.com/f3f47c94e13554f3b53e45220d02c783?AccessKeyId=EB836F96604CFAA85CBF&amp;disposition=0&amp;alloworigin=1" TargetMode="External"/><Relationship Id="rId175" Type="http://schemas.openxmlformats.org/officeDocument/2006/relationships/hyperlink" Target="https://data.cityoftacoma.org/" TargetMode="External"/><Relationship Id="rId39" Type="http://schemas.openxmlformats.org/officeDocument/2006/relationships/hyperlink" Target="http://www.nashville.gov/Portals/0/SiteContent/MayorsOffice/docs/news/140512_OpenDataExecutiveOrder.pdf" TargetMode="External"/><Relationship Id="rId174" Type="http://schemas.openxmlformats.org/officeDocument/2006/relationships/hyperlink" Target="http://data.ashevillenc.gov/" TargetMode="External"/><Relationship Id="rId38" Type="http://schemas.openxmlformats.org/officeDocument/2006/relationships/hyperlink" Target="http://mgaleg.maryland.gov/2014RS/bills/sb/sb0644t.pdf" TargetMode="External"/><Relationship Id="rId173" Type="http://schemas.openxmlformats.org/officeDocument/2006/relationships/hyperlink" Target="https://data.cambridgema.gov/" TargetMode="External"/><Relationship Id="rId179" Type="http://schemas.openxmlformats.org/officeDocument/2006/relationships/hyperlink" Target="https://information.stpaul.gov/" TargetMode="External"/><Relationship Id="rId178"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20" Type="http://schemas.openxmlformats.org/officeDocument/2006/relationships/hyperlink" Target="http://www.governor.ny.gov/executiveorder/95" TargetMode="External"/><Relationship Id="rId22" Type="http://schemas.openxmlformats.org/officeDocument/2006/relationships/hyperlink" Target="https://www.cityoftulsa.org/media/448223/2015-07.pdf" TargetMode="External"/><Relationship Id="rId21" Type="http://schemas.openxmlformats.org/officeDocument/2006/relationships/hyperlink" Target="http://opentulsa.org/wp-content/uploads/2013/04/bd55b02c-59cd-46bb-8591-03642d5fde05.pdf" TargetMode="External"/><Relationship Id="rId24" Type="http://schemas.openxmlformats.org/officeDocument/2006/relationships/hyperlink" Target="http://www.nhliberty.org/bills/view/2013/HB155" TargetMode="External"/><Relationship Id="rId23" Type="http://schemas.openxmlformats.org/officeDocument/2006/relationships/hyperlink" Target="http://www.gencourt.state.nh.us/legislation/2012/HB0418.html" TargetMode="External"/><Relationship Id="rId26" Type="http://schemas.openxmlformats.org/officeDocument/2006/relationships/hyperlink" Target="http://louisvilleky.gov/government/mayor-greg-fischer/read-open-data-executive-order" TargetMode="External"/><Relationship Id="rId25" Type="http://schemas.openxmlformats.org/officeDocument/2006/relationships/hyperlink" Target="https://gist.github.com/rebeccawilliams/6311204" TargetMode="External"/><Relationship Id="rId28" Type="http://schemas.openxmlformats.org/officeDocument/2006/relationships/hyperlink" Target="http://www.cityofwestsacramento.org/civica/filebank/blobdload.asp?BlobID=9779" TargetMode="External"/><Relationship Id="rId27" Type="http://schemas.openxmlformats.org/officeDocument/2006/relationships/hyperlink" Target="http://www.scribd.com/doc/171673962/Resolution-Establishing-An-Open-Data-Policy-For-The-City-Of-Oakland-For-Making-Public-Data-Available-In-Machine-Readable-Formats-Using-Open-Data-Stand" TargetMode="External"/><Relationship Id="rId29" Type="http://schemas.openxmlformats.org/officeDocument/2006/relationships/hyperlink" Target="http://www.slideshare.net/Bytemarks/bill-53-fd1" TargetMode="External"/><Relationship Id="rId11" Type="http://schemas.openxmlformats.org/officeDocument/2006/relationships/hyperlink" Target="http://www.lexingtonky.gov/Modules/ShowDocument.aspx?documentid=16343" TargetMode="External"/><Relationship Id="rId10" Type="http://schemas.openxmlformats.org/officeDocument/2006/relationships/hyperlink" Target="http://legiscan.com/TX/text/SB701/id/307737" TargetMode="External"/><Relationship Id="rId13" Type="http://schemas.openxmlformats.org/officeDocument/2006/relationships/hyperlink" Target="http://www1.nyc.gov/assets/doitt/downloads/pdf/nyc_open_data_tsm.pdf" TargetMode="External"/><Relationship Id="rId12" Type="http://schemas.openxmlformats.org/officeDocument/2006/relationships/hyperlink" Target="http://www.raleighnc.gov/content/ITechAdmin/Documents/OpenSourceSystemsResolution.pdf" TargetMode="External"/><Relationship Id="rId15" Type="http://schemas.openxmlformats.org/officeDocument/2006/relationships/hyperlink" Target="http://madison.legistar.com/ViewReport.ashx?M=R&amp;N=Text&amp;GID=205&amp;ID=1201083&amp;GUID=2EC21911-798D-4499-BFAF-96BDACBCD8C7&amp;Title=Legislation+Text" TargetMode="External"/><Relationship Id="rId14" Type="http://schemas.openxmlformats.org/officeDocument/2006/relationships/hyperlink" Target="http://www.gcpvd.org/2012/03/19/open-providence-commission-for-transparency-and-accountability-meeting-today-march-19/" TargetMode="External"/><Relationship Id="rId17" Type="http://schemas.openxmlformats.org/officeDocument/2006/relationships/hyperlink" Target="http://www.capitol.hawaii.gov/session2013/bills/HB632_CD1_.htm" TargetMode="External"/><Relationship Id="rId16" Type="http://schemas.openxmlformats.org/officeDocument/2006/relationships/hyperlink" Target="http://www.illinois.gov/Government/ExecOrders/Documents/2012/execorder2012-03.pdf" TargetMode="External"/><Relationship Id="rId19" Type="http://schemas.openxmlformats.org/officeDocument/2006/relationships/hyperlink" Target="http://le.utah.gov/~2013/bills/sbillenr/SB0283.pdf" TargetMode="External"/><Relationship Id="rId18" Type="http://schemas.openxmlformats.org/officeDocument/2006/relationships/hyperlink" Target="https://data.smcgov.org/Government/San-Mateo-County-Open-Data-Policy/pebe-j2ye" TargetMode="External"/><Relationship Id="rId84" Type="http://schemas.openxmlformats.org/officeDocument/2006/relationships/hyperlink" Target="http://www.sanjoseca.gov/DocumentCenter/View/55954" TargetMode="External"/><Relationship Id="rId83" Type="http://schemas.openxmlformats.org/officeDocument/2006/relationships/hyperlink" Target="http://www.cambridgema.gov/~/media/Files/informationtechnologydepartment/opendata/Open%20Data%20Initiative%20Guidelines.pdf" TargetMode="External"/><Relationship Id="rId86" Type="http://schemas.openxmlformats.org/officeDocument/2006/relationships/hyperlink" Target="http://www.cookcountyil.gov/2011/09/21/preckwinkle-launches-open-data-website-data-cookcountyil-gov/" TargetMode="External"/><Relationship Id="rId85" Type="http://schemas.openxmlformats.org/officeDocument/2006/relationships/hyperlink" Target="http://www.scottsdaleaz.gov/Asset67096.aspx" TargetMode="External"/><Relationship Id="rId88" Type="http://schemas.openxmlformats.org/officeDocument/2006/relationships/hyperlink" Target="https://cityofphiladelphia.wordpress.com/2012/04/27/mayor-nutter-signs-open-data-executive-order-3/" TargetMode="External"/><Relationship Id="rId150" Type="http://schemas.openxmlformats.org/officeDocument/2006/relationships/hyperlink" Target="http://nhopengov.org/" TargetMode="External"/><Relationship Id="rId87" Type="http://schemas.openxmlformats.org/officeDocument/2006/relationships/hyperlink" Target="http://www1.nyc.gov/office-of-the-mayor/news/081-12/mayor-bloomberg-signs-legislation-creating-a-citywide-comprehensive-open-data-policy" TargetMode="External"/><Relationship Id="rId89" Type="http://schemas.openxmlformats.org/officeDocument/2006/relationships/hyperlink" Target="https://www.cityofmadison.com/news/new-city-of-madison-open-data-ordinance" TargetMode="External"/><Relationship Id="rId80" Type="http://schemas.openxmlformats.org/officeDocument/2006/relationships/hyperlink" Target="http://blog.cookcountygov.com/opencc/wp-content/uploads/2011/09/Open_Cook_County_9.21.11.pdf" TargetMode="External"/><Relationship Id="rId82" Type="http://schemas.openxmlformats.org/officeDocument/2006/relationships/hyperlink" Target="https://drive.google.com/open?id=0B_ILuYKPbN3qSk54YVdNTFlWS1E" TargetMode="External"/><Relationship Id="rId81" Type="http://schemas.openxmlformats.org/officeDocument/2006/relationships/hyperlink" Target="http://portal.cityofsacramento.org/OpenData" TargetMode="External"/><Relationship Id="rId1" Type="http://schemas.openxmlformats.org/officeDocument/2006/relationships/comments" Target="../comments1.xml"/><Relationship Id="rId2" Type="http://schemas.openxmlformats.org/officeDocument/2006/relationships/hyperlink" Target="http://www.scribd.com/fullscreen/26442622?access_key=key-20rfsh26eu0ob66xlbmu" TargetMode="External"/><Relationship Id="rId3" Type="http://schemas.openxmlformats.org/officeDocument/2006/relationships/hyperlink" Target="http://www.dcregs.dc.gov/Gateway/NoticeHome.aspx?noticeid=673973" TargetMode="External"/><Relationship Id="rId149" Type="http://schemas.openxmlformats.org/officeDocument/2006/relationships/hyperlink" Target="https://www.cityoftulsa.org/our-city/open-tulsa/open-tulsa-dataset-list.aspx" TargetMode="External"/><Relationship Id="rId4" Type="http://schemas.openxmlformats.org/officeDocument/2006/relationships/hyperlink" Target="http://dc.gov/page/transparency-open-government-and-open-data-directive" TargetMode="External"/><Relationship Id="rId148" Type="http://schemas.openxmlformats.org/officeDocument/2006/relationships/hyperlink" Target="https://www.cityoftulsa.org/our-city/open-tulsa/open-tulsa-dataset-list.aspx" TargetMode="External"/><Relationship Id="rId9" Type="http://schemas.openxmlformats.org/officeDocument/2006/relationships/hyperlink" Target="http://sfbos.org/ftp/uploadedfiles/bdsupvrs/committees/materials/gao_032813_121017.pdf" TargetMode="External"/><Relationship Id="rId143" Type="http://schemas.openxmlformats.org/officeDocument/2006/relationships/hyperlink" Target="http://data.hawaii.gov" TargetMode="External"/><Relationship Id="rId142" Type="http://schemas.openxmlformats.org/officeDocument/2006/relationships/hyperlink" Target="https://data.illinois.gov/" TargetMode="External"/><Relationship Id="rId141" Type="http://schemas.openxmlformats.org/officeDocument/2006/relationships/hyperlink" Target="https://data.cityofmadison.com/" TargetMode="External"/><Relationship Id="rId140" Type="http://schemas.openxmlformats.org/officeDocument/2006/relationships/hyperlink" Target="https://data.providenceri.gov/" TargetMode="External"/><Relationship Id="rId5" Type="http://schemas.openxmlformats.org/officeDocument/2006/relationships/hyperlink" Target="http://www.portlandonline.com/shared/cfm/image.cfm?id=275696" TargetMode="External"/><Relationship Id="rId147" Type="http://schemas.openxmlformats.org/officeDocument/2006/relationships/hyperlink" Target="https://data.ny.gov/" TargetMode="External"/><Relationship Id="rId6" Type="http://schemas.openxmlformats.org/officeDocument/2006/relationships/hyperlink" Target="http://www.memphistn.gov/portals/0/pdf_forms/MayorsTransparencyExecutiveOrder.pdf" TargetMode="External"/><Relationship Id="rId146" Type="http://schemas.openxmlformats.org/officeDocument/2006/relationships/hyperlink" Target="http://www.utah.gov/open/" TargetMode="External"/><Relationship Id="rId7" Type="http://schemas.openxmlformats.org/officeDocument/2006/relationships/hyperlink" Target="http://sfmayor.org/ftp/archive/209.126.225.7/executive-directive-09-06-open-data/index.html" TargetMode="External"/><Relationship Id="rId145" Type="http://schemas.openxmlformats.org/officeDocument/2006/relationships/hyperlink" Target="https://data.smcgov.org/" TargetMode="External"/><Relationship Id="rId8" Type="http://schemas.openxmlformats.org/officeDocument/2006/relationships/hyperlink" Target="http://www.sfbos.org/ftp/uploadedfiles/bdsupvrs/bosagendas/materials/bag110910_101155.pdf" TargetMode="External"/><Relationship Id="rId144" Type="http://schemas.openxmlformats.org/officeDocument/2006/relationships/hyperlink" Target="http://www.ri.gov/data/" TargetMode="External"/><Relationship Id="rId73" Type="http://schemas.openxmlformats.org/officeDocument/2006/relationships/hyperlink" Target="http://www.nola.gov/mayor/press-releases/2016/20160801-pr-mayor-signs-executive-order-on-open-da/" TargetMode="External"/><Relationship Id="rId72" Type="http://schemas.openxmlformats.org/officeDocument/2006/relationships/hyperlink" Target="https://www.muni.org/Departments/Mayor/Documents/Open%20Data%20Policy.pdf" TargetMode="External"/><Relationship Id="rId75" Type="http://schemas.openxmlformats.org/officeDocument/2006/relationships/hyperlink" Target="http://unifiedgov.maps.arcgis.com/sharing/rest/content/items/ad51020991e34ce5bc5dd1b02d68a088/data" TargetMode="External"/><Relationship Id="rId74" Type="http://schemas.openxmlformats.org/officeDocument/2006/relationships/hyperlink" Target="https://lincoln.ne.gov/city/council/agenda/2016/080816/16r180.pdf" TargetMode="External"/><Relationship Id="rId77" Type="http://schemas.openxmlformats.org/officeDocument/2006/relationships/hyperlink" Target="http://opentulsa.org/wp-content/uploads/2013/04/bd55b02c-59cd-46bb-8591-03642d5fde05.pdf" TargetMode="External"/><Relationship Id="rId76" Type="http://schemas.openxmlformats.org/officeDocument/2006/relationships/hyperlink" Target="https://documents.mymadison.io/docs/napervilleopendatapolicy" TargetMode="External"/><Relationship Id="rId79" Type="http://schemas.openxmlformats.org/officeDocument/2006/relationships/hyperlink" Target="https://opendata.lasvegasnevada.gov/dataset/Open-Data-Policy/fzgv-7d28" TargetMode="External"/><Relationship Id="rId78" Type="http://schemas.openxmlformats.org/officeDocument/2006/relationships/hyperlink" Target="http://www.ci.austin.tx.us/edims/document.cfm?id=161941" TargetMode="External"/><Relationship Id="rId71" Type="http://schemas.openxmlformats.org/officeDocument/2006/relationships/hyperlink" Target="http://governor.delaware.gov/orders/EO057.pdf" TargetMode="External"/><Relationship Id="rId70" Type="http://schemas.openxmlformats.org/officeDocument/2006/relationships/hyperlink" Target="http://www.scottsdaleaz.gov/Asset67096.aspx" TargetMode="External"/><Relationship Id="rId139" Type="http://schemas.openxmlformats.org/officeDocument/2006/relationships/hyperlink" Target="http://www.opendatanyc.com" TargetMode="External"/><Relationship Id="rId138" Type="http://schemas.openxmlformats.org/officeDocument/2006/relationships/hyperlink" Target="http://data.raleighnc.gov" TargetMode="External"/><Relationship Id="rId137" Type="http://schemas.openxmlformats.org/officeDocument/2006/relationships/hyperlink" Target="http://data.lexingtonky.gov/" TargetMode="External"/><Relationship Id="rId132" Type="http://schemas.openxmlformats.org/officeDocument/2006/relationships/hyperlink" Target="http://www.memphistn.gov/contracts/" TargetMode="External"/><Relationship Id="rId131" Type="http://schemas.openxmlformats.org/officeDocument/2006/relationships/hyperlink" Target="http://www.civicapps.org/datasets" TargetMode="External"/><Relationship Id="rId130" Type="http://schemas.openxmlformats.org/officeDocument/2006/relationships/hyperlink" Target="http://data.dc.gov/" TargetMode="External"/><Relationship Id="rId136" Type="http://schemas.openxmlformats.org/officeDocument/2006/relationships/hyperlink" Target="http://cookcounty.socrata.com" TargetMode="External"/><Relationship Id="rId135" Type="http://schemas.openxmlformats.org/officeDocument/2006/relationships/hyperlink" Target="http://www.texas.gov/en/connect/pages/open-data.aspx" TargetMode="External"/><Relationship Id="rId134" Type="http://schemas.openxmlformats.org/officeDocument/2006/relationships/hyperlink" Target="http://data.sfgov.org/" TargetMode="External"/><Relationship Id="rId133" Type="http://schemas.openxmlformats.org/officeDocument/2006/relationships/hyperlink" Target="http://data.sfgov.org/" TargetMode="External"/><Relationship Id="rId62" Type="http://schemas.openxmlformats.org/officeDocument/2006/relationships/hyperlink" Target="http://www.seattle.gov/Documents/Departments/SeattleGovPortals/CityServices/OpenDataPolicyV1.pdf" TargetMode="External"/><Relationship Id="rId61" Type="http://schemas.openxmlformats.org/officeDocument/2006/relationships/hyperlink" Target="https://cityoftacoma.legistar.com/LegislationDetail.aspx?ID=2558873&amp;GUID=754BE35D-0C23-421D-8CA0-62D244FD2368&amp;Options=&amp;Search=" TargetMode="External"/><Relationship Id="rId64" Type="http://schemas.openxmlformats.org/officeDocument/2006/relationships/hyperlink" Target="https://baltimore.legistar.com/LegislationDetail.aspx?ID=2547408&amp;GUID=10605A37-B70C-4878-A829-21C7AB1067D2" TargetMode="External"/><Relationship Id="rId63" Type="http://schemas.openxmlformats.org/officeDocument/2006/relationships/hyperlink" Target="https://drive.google.com/open?id=0B_ILuYKPbN3qSDBnM2lTRkxRN0Y2SFFXaDNCMVdKUGxIbzhV" TargetMode="External"/><Relationship Id="rId66" Type="http://schemas.openxmlformats.org/officeDocument/2006/relationships/hyperlink" Target="http://sanjose.granicus.com/MetaViewer.php?view_id=&amp;event_id=2130&amp;meta_id=565140" TargetMode="External"/><Relationship Id="rId172" Type="http://schemas.openxmlformats.org/officeDocument/2006/relationships/hyperlink" Target="http://data.dentontxgis.opendata.arcgis.com/" TargetMode="External"/><Relationship Id="rId65" Type="http://schemas.openxmlformats.org/officeDocument/2006/relationships/hyperlink" Target="http://www.victorvilleca.gov/uploadedFiles/CityServices/Open%20Data%20Policy.pdf" TargetMode="External"/><Relationship Id="rId171" Type="http://schemas.openxmlformats.org/officeDocument/2006/relationships/hyperlink" Target="http://clt.charlotte.opendata.arcgis.com/" TargetMode="External"/><Relationship Id="rId68"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170" Type="http://schemas.openxmlformats.org/officeDocument/2006/relationships/hyperlink" Target="http://data.ohouston.org/" TargetMode="External"/><Relationship Id="rId67" Type="http://schemas.openxmlformats.org/officeDocument/2006/relationships/hyperlink" Target="https://stpaul.legistar.com/LegislationDetail.aspx?ID=2694471&amp;GUID=B20D0CAD-629F-432E-8396-250E17D0A04B&amp;FullText=1" TargetMode="External"/><Relationship Id="rId60" Type="http://schemas.openxmlformats.org/officeDocument/2006/relationships/hyperlink" Target="http://wacocitytx.iqm2.com/Citizens/FileOpen.aspx?Type=4&amp;ID=6970&amp;MeetingID=1466" TargetMode="External"/><Relationship Id="rId165" Type="http://schemas.openxmlformats.org/officeDocument/2006/relationships/hyperlink" Target="https://data.kcmo.org/" TargetMode="External"/><Relationship Id="rId69" Type="http://schemas.openxmlformats.org/officeDocument/2006/relationships/hyperlink" Target="http://www.littlerock.org/BoardOfDirectors/MeetingAgendas/Agendas/AGENDA%20-%20WEB%20-%205-3-2016/R%20-%20Open%20Data%20Policy.pdf" TargetMode="External"/><Relationship Id="rId164" Type="http://schemas.openxmlformats.org/officeDocument/2006/relationships/hyperlink" Target="https://data.kcmo.org/" TargetMode="External"/><Relationship Id="rId163" Type="http://schemas.openxmlformats.org/officeDocument/2006/relationships/hyperlink" Target="https://data.nashville.gov/" TargetMode="External"/><Relationship Id="rId162" Type="http://schemas.openxmlformats.org/officeDocument/2006/relationships/hyperlink" Target="http://data.maryland.gov" TargetMode="External"/><Relationship Id="rId169" Type="http://schemas.openxmlformats.org/officeDocument/2006/relationships/hyperlink" Target="http://www.cityblm.org/index.aspx?page=464" TargetMode="External"/><Relationship Id="rId168" Type="http://schemas.openxmlformats.org/officeDocument/2006/relationships/hyperlink" Target="http://data.howardcountymd.gov/" TargetMode="External"/><Relationship Id="rId167" Type="http://schemas.openxmlformats.org/officeDocument/2006/relationships/hyperlink" Target="https://data.slcgov.com/" TargetMode="External"/><Relationship Id="rId166" Type="http://schemas.openxmlformats.org/officeDocument/2006/relationships/hyperlink" Target="https://data.cincinnati-oh.gov/browse" TargetMode="External"/><Relationship Id="rId51" Type="http://schemas.openxmlformats.org/officeDocument/2006/relationships/hyperlink" Target="http://legis.suffolkcountyny.gov/clerk/Resolution%20Packet/2014/reso_pack072914.pdf" TargetMode="External"/><Relationship Id="rId50" Type="http://schemas.openxmlformats.org/officeDocument/2006/relationships/hyperlink" Target="http://amherstny.iqm2.com/Citizens/FileOpen.aspx?Type=12&amp;ID=1239&amp;Inline=True" TargetMode="External"/><Relationship Id="rId53" Type="http://schemas.openxmlformats.org/officeDocument/2006/relationships/hyperlink" Target="http://charmeck.org/maps/Documents/OpenDataPolicy.pdf" TargetMode="External"/><Relationship Id="rId52" Type="http://schemas.openxmlformats.org/officeDocument/2006/relationships/hyperlink" Target="https://www.google.com/url?q=https://www.sandiego.gov/pad/programs/opendata&amp;sa=D&amp;ust=1469676752556000&amp;usg=AFQjCNFKnzYgF0YV6p0aics8tY-AZro4vg" TargetMode="External"/><Relationship Id="rId55" Type="http://schemas.openxmlformats.org/officeDocument/2006/relationships/hyperlink" Target="http://www.cambridgema.gov/~/media/Files/informationtechnologydepartment/opendata/Open%20Data%20Initiative%20Guidelines.pdf" TargetMode="External"/><Relationship Id="rId161" Type="http://schemas.openxmlformats.org/officeDocument/2006/relationships/hyperlink" Target="https://data.cityofboston.gov/" TargetMode="External"/><Relationship Id="rId54" Type="http://schemas.openxmlformats.org/officeDocument/2006/relationships/hyperlink" Target="http://www.cityofdenton.com/home/showdocument?id=22099" TargetMode="External"/><Relationship Id="rId160" Type="http://schemas.openxmlformats.org/officeDocument/2006/relationships/hyperlink" Target="http://www.data.ct.gov/" TargetMode="External"/><Relationship Id="rId57" Type="http://schemas.openxmlformats.org/officeDocument/2006/relationships/hyperlink" Target="http://www.jacksonms.gov/CivicAlerts.aspx?AID=460" TargetMode="External"/><Relationship Id="rId56" Type="http://schemas.openxmlformats.org/officeDocument/2006/relationships/hyperlink" Target="https://data.cambridgema.gov/General-Government/Cambridge-Open-Data-Ordinance-092115/tf4d-q3qs" TargetMode="External"/><Relationship Id="rId159" Type="http://schemas.openxmlformats.org/officeDocument/2006/relationships/hyperlink" Target="https://opendata.lasvegasnevada.gov/" TargetMode="External"/><Relationship Id="rId59" Type="http://schemas.openxmlformats.org/officeDocument/2006/relationships/hyperlink" Target="http://coablog.ashevillenc.gov/wp-content/uploads/2016/02/Resolution-No.-15-189.pdf" TargetMode="External"/><Relationship Id="rId154" Type="http://schemas.openxmlformats.org/officeDocument/2006/relationships/hyperlink" Target="http://data.cityofsacramento.org/home/" TargetMode="External"/><Relationship Id="rId58" Type="http://schemas.openxmlformats.org/officeDocument/2006/relationships/hyperlink" Target="http://www.mesaaz.gov/home/showdocument?id=16678" TargetMode="External"/><Relationship Id="rId153" Type="http://schemas.openxmlformats.org/officeDocument/2006/relationships/hyperlink" Target="http://data.oaklandnet.com" TargetMode="External"/><Relationship Id="rId152" Type="http://schemas.openxmlformats.org/officeDocument/2006/relationships/hyperlink" Target="http://portal.louisvilleky.gov/service/data" TargetMode="External"/><Relationship Id="rId151" Type="http://schemas.openxmlformats.org/officeDocument/2006/relationships/hyperlink" Target="https://data.southbendin.gov/" TargetMode="External"/><Relationship Id="rId158" Type="http://schemas.openxmlformats.org/officeDocument/2006/relationships/hyperlink" Target="https://opendata.lasvegasnevada.gov/" TargetMode="External"/><Relationship Id="rId157" Type="http://schemas.openxmlformats.org/officeDocument/2006/relationships/hyperlink" Target="http://data.cityofsacramento.org/home/" TargetMode="External"/><Relationship Id="rId156" Type="http://schemas.openxmlformats.org/officeDocument/2006/relationships/hyperlink" Target="http://data.lacity.org" TargetMode="External"/><Relationship Id="rId155" Type="http://schemas.openxmlformats.org/officeDocument/2006/relationships/hyperlink" Target="https://data.honolulu.gov/" TargetMode="External"/><Relationship Id="rId107" Type="http://schemas.openxmlformats.org/officeDocument/2006/relationships/hyperlink" Target="http://www.naperville.il.us/news-articles/city-council-adopts-policy-setting-framework-for-open-data-program/" TargetMode="External"/><Relationship Id="rId106" Type="http://schemas.openxmlformats.org/officeDocument/2006/relationships/hyperlink" Target="https://www.wycokck.org/uploadedFiles/Articles/2016-UG%20Expands%20Committment%20to%20Open%20Data%20and%20Transparency.pdf" TargetMode="External"/><Relationship Id="rId105" Type="http://schemas.openxmlformats.org/officeDocument/2006/relationships/hyperlink" Target="http://www.muni.org/departments/mayor/pressreleases/pages/20160427municipalityofanchorageadoptsopendatapolicy.aspx" TargetMode="External"/><Relationship Id="rId104" Type="http://schemas.openxmlformats.org/officeDocument/2006/relationships/hyperlink" Target="http://www.scottsdaleaz.gov/news/city-council-commits-to-open-data_s4_p24496" TargetMode="External"/><Relationship Id="rId109"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3" Type="http://schemas.openxmlformats.org/officeDocument/2006/relationships/hyperlink" Target="http://www.scottsdaleaz.gov/news/city-council-commits-to-open-data_s4_p24496" TargetMode="External"/><Relationship Id="rId102" Type="http://schemas.openxmlformats.org/officeDocument/2006/relationships/hyperlink" Target="http://www.sanjoseinfo.org/external/content/document/1914/2806926/1/Open%20Data%20Final.pdf" TargetMode="External"/><Relationship Id="rId101" Type="http://schemas.openxmlformats.org/officeDocument/2006/relationships/hyperlink" Target="http://coablog.ashevillenc.gov/2016/02/municipal-data-evolves-to-next-gen-in-asheville-open-data/" TargetMode="External"/><Relationship Id="rId100" Type="http://schemas.openxmlformats.org/officeDocument/2006/relationships/hyperlink" Target="http://www.jacksonms.gov/CivicAlerts.aspx?AID=571" TargetMode="External"/><Relationship Id="rId129" Type="http://schemas.openxmlformats.org/officeDocument/2006/relationships/hyperlink" Target="https://sunlightfoundation.com/2016/10/05/how-naperville-took-an-inclusive-participatory-approach-to-opening-city-data/" TargetMode="External"/><Relationship Id="rId128" Type="http://schemas.openxmlformats.org/officeDocument/2006/relationships/hyperlink" Target="http://www.bizjournals.com/kansascity/news/2016/12/09/unified-government-kck-open-data-initiative.html" TargetMode="External"/><Relationship Id="rId127" Type="http://schemas.openxmlformats.org/officeDocument/2006/relationships/hyperlink" Target="https://sunlightfoundation.com/2016/09/28/how-scottsdale-plans-to-use-complementary-policies-to-open-up-city-data/" TargetMode="External"/><Relationship Id="rId126" Type="http://schemas.openxmlformats.org/officeDocument/2006/relationships/hyperlink" Target="http://sunlightfoundation.com/blog/2016/04/28/opengov-voices-open-information-st-paul-makes-data-dynamic-relevant-and-user-friendly/" TargetMode="External"/><Relationship Id="rId121" Type="http://schemas.openxmlformats.org/officeDocument/2006/relationships/hyperlink" Target="http://sunlightfoundation.com/blog/2015/12/17/waco-becomes-4th-what-works-city-to-pass-an-open-data-policy/" TargetMode="External"/><Relationship Id="rId120" Type="http://schemas.openxmlformats.org/officeDocument/2006/relationships/hyperlink" Target="https://sunlightfoundation.com/blog/2015/08/10/opengov-voices-now-is-the-time-for-open-data-in-mesa/" TargetMode="External"/><Relationship Id="rId125" Type="http://schemas.openxmlformats.org/officeDocument/2006/relationships/hyperlink" Target="https://sunlightfoundation.com/blog/2016/04/06/opengov-voices-investing-in-open-data-analytics-in-san-jose/" TargetMode="External"/><Relationship Id="rId124" Type="http://schemas.openxmlformats.org/officeDocument/2006/relationships/hyperlink" Target="http://www.baltimoresun.com/news/maryland/baltimore-city/bs-md-ci-open-data-20160321-story.html" TargetMode="External"/><Relationship Id="rId123" Type="http://schemas.openxmlformats.org/officeDocument/2006/relationships/hyperlink" Target="http://sunlightfoundation.com/blog/2016/03/31/opengov-voices-open-indpendence-brings-a-wealth-of-data-to-missourians/" TargetMode="External"/><Relationship Id="rId122" Type="http://schemas.openxmlformats.org/officeDocument/2006/relationships/hyperlink" Target="https://sunlightfoundation.com/blog/2016/02/05/tacoma-becomes-sixth-what-works-city-to-adopt-an-open-data-policy/" TargetMode="External"/><Relationship Id="rId95" Type="http://schemas.openxmlformats.org/officeDocument/2006/relationships/hyperlink" Target="http://cityoflasvegas.tumblr.com/post/143018551108/updated-open-data-policy" TargetMode="External"/><Relationship Id="rId94" Type="http://schemas.openxmlformats.org/officeDocument/2006/relationships/hyperlink" Target="https://www.cityofsacramento.org/City-Manager/Media-Releases/OpenData" TargetMode="External"/><Relationship Id="rId97" Type="http://schemas.openxmlformats.org/officeDocument/2006/relationships/hyperlink" Target="http://www.cincinnati-oh.gov/cityofcincinnati/news/cincinnati-s-open-data-portal-opens-the-books-on-government-operations/" TargetMode="External"/><Relationship Id="rId96" Type="http://schemas.openxmlformats.org/officeDocument/2006/relationships/hyperlink" Target="http://www.cityofboston.gov/news/Default.aspx?id=20265" TargetMode="External"/><Relationship Id="rId99" Type="http://schemas.openxmlformats.org/officeDocument/2006/relationships/hyperlink" Target="http://www.detroitmi.gov/News/ArticleID/39/Mayor-Duggan-announces-new-Open-Data-Initiative-to-give-public-greater-access-to-city-data-and-information" TargetMode="External"/><Relationship Id="rId98" Type="http://schemas.openxmlformats.org/officeDocument/2006/relationships/hyperlink" Target="http://cityofdenton.com/Home/Components/News/News/4567/35?backlist=%2F" TargetMode="External"/><Relationship Id="rId91" Type="http://schemas.openxmlformats.org/officeDocument/2006/relationships/hyperlink" Target="http://www.ri.gov/press/view/18366" TargetMode="External"/><Relationship Id="rId90" Type="http://schemas.openxmlformats.org/officeDocument/2006/relationships/hyperlink" Target="http://www.cityofchicago.org/city/en/depts/mayor/press_room/press_releases/2012/december_2012/mayor_emanuel_expandsopendataoncityportalwithexecutiveorder.html" TargetMode="External"/><Relationship Id="rId93" Type="http://schemas.openxmlformats.org/officeDocument/2006/relationships/hyperlink" Target="https://louisvilleky.gov/news/louisville-metro-releases-first-open-data-report" TargetMode="External"/><Relationship Id="rId92" Type="http://schemas.openxmlformats.org/officeDocument/2006/relationships/hyperlink" Target="https://www.ci.south-bend.in.us/residents-business-government/news/2013-8-21/mayor-buttigieg-launch-city%E2%80%99s-open-data-portal-website" TargetMode="External"/><Relationship Id="rId118" Type="http://schemas.openxmlformats.org/officeDocument/2006/relationships/hyperlink" Target="http://sunlightfoundation.com/blog/2014/04/11/boston-the-tale-of-two-open-data-policies/" TargetMode="External"/><Relationship Id="rId117" Type="http://schemas.openxmlformats.org/officeDocument/2006/relationships/hyperlink" Target="http://sunlightfoundation.com/blog/2014/03/20/what-makes-pittsburghs-open-data-law-different/" TargetMode="External"/><Relationship Id="rId116" Type="http://schemas.openxmlformats.org/officeDocument/2006/relationships/hyperlink" Target="https://sunlightfoundation.com/blog/2016/03/11/crowdlaw-and-open-data-policy-a-perfect-match/" TargetMode="External"/><Relationship Id="rId115" Type="http://schemas.openxmlformats.org/officeDocument/2006/relationships/hyperlink" Target="http://sunlightfoundation.com/blog/2013/10/29/oaklands-public-participation-route-to-open-data-legislation/" TargetMode="External"/><Relationship Id="rId119" Type="http://schemas.openxmlformats.org/officeDocument/2006/relationships/hyperlink" Target="https://sunlightfoundation.com/blog/2015/03/25/detroit-embraces-transparency-with-new-open-data-portal/" TargetMode="External"/><Relationship Id="rId110" Type="http://schemas.openxmlformats.org/officeDocument/2006/relationships/hyperlink" Target="http://sunlightfoundation.com/blog/2013/10/11/nycs-plan-to-release-all-ish-of-their-data/" TargetMode="External"/><Relationship Id="rId114" Type="http://schemas.openxmlformats.org/officeDocument/2006/relationships/hyperlink" Target="http://sunlightfoundation.com/blog/2013/10/21/new-louisville-open-data-policy-insists-open-by-default-is-the-future/" TargetMode="External"/><Relationship Id="rId113" Type="http://schemas.openxmlformats.org/officeDocument/2006/relationships/hyperlink" Target="http://sunlightfoundation.com/blog/2013/08/29/south-bend-indiana-signs-open-data-policy/" TargetMode="External"/><Relationship Id="rId112" Type="http://schemas.openxmlformats.org/officeDocument/2006/relationships/hyperlink" Target="http://sunlightfoundation.com/blog/2013/03/13/a-look-at-utahs-future-in-open-data/" TargetMode="External"/><Relationship Id="rId111" Type="http://schemas.openxmlformats.org/officeDocument/2006/relationships/hyperlink" Target="http://sunlightfoundation.com/blog/2013/07/03/aloha-hawaii-open-data-legisl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1" Type="http://schemas.openxmlformats.org/officeDocument/2006/relationships/hyperlink" Target="http://www.region.halifax.ns.ca/council/agendasc/documents/120925ca1114.pdf" TargetMode="External"/><Relationship Id="rId10" Type="http://schemas.openxmlformats.org/officeDocument/2006/relationships/hyperlink" Target="http://www.brampton.ca/EN/City-Hall/OpenGov/Documents/Brampton%20Open%20Data%20Policy.pdf" TargetMode="External"/><Relationship Id="rId13" Type="http://schemas.openxmlformats.org/officeDocument/2006/relationships/hyperlink" Target="http://www.saanich.ca/living/mayor/boards/pdf/2012/HSAC/AprHSACmins.pdf" TargetMode="External"/><Relationship Id="rId12" Type="http://schemas.openxmlformats.org/officeDocument/2006/relationships/hyperlink" Target="http://guelph.ca/wp-content/uploads/GuelphOGF_Framework_Nov2012.pdf" TargetMode="External"/><Relationship Id="rId15" Type="http://schemas.openxmlformats.org/officeDocument/2006/relationships/hyperlink" Target="http://www.ottawa.ca/calendar/ottawa/citycouncil/occ/2010/05-12/csedc/08-ACS2010-COS-ITS-0005-Open%20data%20%282%29.htm" TargetMode="External"/><Relationship Id="rId14" Type="http://schemas.openxmlformats.org/officeDocument/2006/relationships/hyperlink" Target="http://www.kitchener.ca/en/insidecityhall/resources/FCS_Kitchener_OpenDataFrameworkIntroduction_Oct2313.pdf" TargetMode="External"/><Relationship Id="rId17" Type="http://schemas.openxmlformats.org/officeDocument/2006/relationships/hyperlink" Target="https://public.resource.org/8_principles.html" TargetMode="External"/><Relationship Id="rId16" Type="http://schemas.openxmlformats.org/officeDocument/2006/relationships/hyperlink" Target="http://www.hamilton.ca/NR/rdonlyres/E6C548DD-2FE2-4D21-AF65-B24A2C8BEF2B/0/Aug09EDRMS_n197439_v1_10_1__Notice_of_Motion__Open_Data_Polic.pdf" TargetMode="External"/><Relationship Id="rId18" Type="http://schemas.openxmlformats.org/officeDocument/2006/relationships/drawing" Target="../drawings/drawing4.xml"/><Relationship Id="rId1" Type="http://schemas.openxmlformats.org/officeDocument/2006/relationships/hyperlink" Target="http://www1.toronto.ca/wps/portal/contentonly?vgnextoid=7e27e03bb8d1e310VgnVCM10000071d60f89RCRD" TargetMode="External"/><Relationship Id="rId2" Type="http://schemas.openxmlformats.org/officeDocument/2006/relationships/hyperlink" Target="http://www.kitchener.ca/en/insidecityhall/resources/I-015_-_CORPORATE_ACCOUNTABILITY__TRANSPARENCY.pdf" TargetMode="External"/><Relationship Id="rId3" Type="http://schemas.openxmlformats.org/officeDocument/2006/relationships/hyperlink" Target="http://archives.york.ca/councilcommitteearchives/pdf/sep%2012%20ped%20open.pdf" TargetMode="External"/><Relationship Id="rId4" Type="http://schemas.openxmlformats.org/officeDocument/2006/relationships/hyperlink" Target="http://ottawa.ca/calendar/ottawa/citycouncil/csedc/2010/05-04/englishdisposition56.htm" TargetMode="External"/><Relationship Id="rId9" Type="http://schemas.openxmlformats.org/officeDocument/2006/relationships/hyperlink" Target="http://council.london.ca/meetings/Archives/Agendas/Board%20Of%20Control%20Agendas/Board%20of%20Control%20Agendas%202010/2010-07-21%20Agenda/Item%2027.pdf" TargetMode="External"/><Relationship Id="rId5" Type="http://schemas.openxmlformats.org/officeDocument/2006/relationships/hyperlink" Target="http://www.hamilton.ca/NR/rdonlyres/A0ED2DE8-D7DE-40AC-9402-B2E86DDF2C4F/0/Jul1054__CM13012.pdf" TargetMode="External"/><Relationship Id="rId6" Type="http://schemas.openxmlformats.org/officeDocument/2006/relationships/hyperlink" Target="http://donnees.ville.montreal.qc.ca/fichiers/GTDO/encadrement/politique-DO/Politique-DO_2012-10-04.odt" TargetMode="External"/><Relationship Id="rId7" Type="http://schemas.openxmlformats.org/officeDocument/2006/relationships/hyperlink" Target="http://www.waterloo.ca/en/contentresources/resources/government/Corporate_Policies/A-007_Open_Data_Policy.pdf" TargetMode="External"/><Relationship Id="rId8" Type="http://schemas.openxmlformats.org/officeDocument/2006/relationships/hyperlink" Target="http://vancouver.ca/files/cov/open-data-council-motion-20090519.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citywindsor.ca/opendata/Pages/Home.aspx" TargetMode="External"/><Relationship Id="rId42" Type="http://schemas.openxmlformats.org/officeDocument/2006/relationships/hyperlink" Target="http://datacatalogs.org/catalog/region-of-peel-ontario" TargetMode="External"/><Relationship Id="rId41" Type="http://schemas.openxmlformats.org/officeDocument/2006/relationships/hyperlink" Target="http://www.york.ca/opendata/" TargetMode="External"/><Relationship Id="rId44" Type="http://schemas.openxmlformats.org/officeDocument/2006/relationships/hyperlink" Target="http://datacatalogs.org/catalog/niagara_region_ca" TargetMode="External"/><Relationship Id="rId43" Type="http://schemas.openxmlformats.org/officeDocument/2006/relationships/hyperlink" Target="http://datacatalogs.org/catalog/region-of-waterloo-ontario" TargetMode="External"/><Relationship Id="rId46" Type="http://schemas.openxmlformats.org/officeDocument/2006/relationships/hyperlink" Target="http://donnees.ville.montreal.qc.ca/" TargetMode="External"/><Relationship Id="rId45" Type="http://schemas.openxmlformats.org/officeDocument/2006/relationships/hyperlink" Target="http://www.gatineau.ca/donneesouvertes/" TargetMode="External"/><Relationship Id="rId48" Type="http://schemas.openxmlformats.org/officeDocument/2006/relationships/hyperlink" Target="http://donnees.ville.sherbrooke.qc.ca/" TargetMode="External"/><Relationship Id="rId47" Type="http://schemas.openxmlformats.org/officeDocument/2006/relationships/hyperlink" Target="http://donnees.ville.quebec.qc.ca/" TargetMode="External"/><Relationship Id="rId49" Type="http://schemas.openxmlformats.org/officeDocument/2006/relationships/hyperlink" Target="http://www.regina.ca/residents/open-government/data/" TargetMode="External"/><Relationship Id="rId31" Type="http://schemas.openxmlformats.org/officeDocument/2006/relationships/hyperlink" Target="http://www.london.ca/city-hall/open-data/Pages/Open-Data-Data-Catalogue.aspx" TargetMode="External"/><Relationship Id="rId30" Type="http://schemas.openxmlformats.org/officeDocument/2006/relationships/hyperlink" Target="http://app.kitchener.ca/opendata/catalogue.aspx" TargetMode="External"/><Relationship Id="rId33" Type="http://schemas.openxmlformats.org/officeDocument/2006/relationships/hyperlink" Target="http://www.mississauga.ca/portal/residents/publicationsopendatacatalogue" TargetMode="External"/><Relationship Id="rId32" Type="http://schemas.openxmlformats.org/officeDocument/2006/relationships/hyperlink" Target="http://icreateopendata.public.esolutionsgroup.ca/" TargetMode="External"/><Relationship Id="rId35" Type="http://schemas.openxmlformats.org/officeDocument/2006/relationships/hyperlink" Target="http://oakville.ca/data/" TargetMode="External"/><Relationship Id="rId34" Type="http://schemas.openxmlformats.org/officeDocument/2006/relationships/hyperlink" Target="http://www.niagarafalls.ca/services/open/data" TargetMode="External"/><Relationship Id="rId37" Type="http://schemas.openxmlformats.org/officeDocument/2006/relationships/hyperlink" Target="http://www.toronto.ca/open" TargetMode="External"/><Relationship Id="rId36" Type="http://schemas.openxmlformats.org/officeDocument/2006/relationships/hyperlink" Target="http://data.ottawa.ca/" TargetMode="External"/><Relationship Id="rId39" Type="http://schemas.openxmlformats.org/officeDocument/2006/relationships/hyperlink" Target="http://www.welland.ca/open/Opendata.asp" TargetMode="External"/><Relationship Id="rId38" Type="http://schemas.openxmlformats.org/officeDocument/2006/relationships/hyperlink" Target="http://opendata.waterloo.ca/" TargetMode="External"/><Relationship Id="rId20" Type="http://schemas.openxmlformats.org/officeDocument/2006/relationships/hyperlink" Target="http://www.victoria.ca/EN/main/city/open-data-catalogue.html" TargetMode="External"/><Relationship Id="rId22" Type="http://schemas.openxmlformats.org/officeDocument/2006/relationships/hyperlink" Target="http://opengov.brandon.ca/open-government.aspx" TargetMode="External"/><Relationship Id="rId21" Type="http://schemas.openxmlformats.org/officeDocument/2006/relationships/hyperlink" Target="http://datacatalogs.org/catalog/north-okanagan-bc" TargetMode="External"/><Relationship Id="rId24" Type="http://schemas.openxmlformats.org/officeDocument/2006/relationships/hyperlink" Target="http://www.fredericton.ca/en/citygovernment/DataMain.asp" TargetMode="External"/><Relationship Id="rId23" Type="http://schemas.openxmlformats.org/officeDocument/2006/relationships/hyperlink" Target="http://now.winnipeg.ca/" TargetMode="External"/><Relationship Id="rId26" Type="http://schemas.openxmlformats.org/officeDocument/2006/relationships/hyperlink" Target="http://www.brampton.ca/EN/City-Hall/OpenGov/Pages/Welcome.aspx" TargetMode="External"/><Relationship Id="rId25" Type="http://schemas.openxmlformats.org/officeDocument/2006/relationships/hyperlink" Target="http://www.region.halifax.ns.ca/opendata" TargetMode="External"/><Relationship Id="rId28" Type="http://schemas.openxmlformats.org/officeDocument/2006/relationships/hyperlink" Target="http://openguelph.wpengine.com/open-data-guelph/" TargetMode="External"/><Relationship Id="rId27" Type="http://schemas.openxmlformats.org/officeDocument/2006/relationships/hyperlink" Target="http://cms.burlington.ca/Page7429.aspx" TargetMode="External"/><Relationship Id="rId29" Type="http://schemas.openxmlformats.org/officeDocument/2006/relationships/hyperlink" Target="http://www.hamilton.ca/ProjectsInitiatives/OpenData/" TargetMode="External"/><Relationship Id="rId11" Type="http://schemas.openxmlformats.org/officeDocument/2006/relationships/hyperlink" Target="http://www.tol.ca/ServicesContact/OpenData/OpenDataCatalogue.aspx" TargetMode="External"/><Relationship Id="rId10" Type="http://schemas.openxmlformats.org/officeDocument/2006/relationships/hyperlink" Target="http://www.kelowna.ca/CM/Page3936.aspx" TargetMode="External"/><Relationship Id="rId13" Type="http://schemas.openxmlformats.org/officeDocument/2006/relationships/hyperlink" Target="http://geoweb.dnv.org/data/" TargetMode="External"/><Relationship Id="rId12" Type="http://schemas.openxmlformats.org/officeDocument/2006/relationships/hyperlink" Target="http://www.nanaimo.ca/datafeeds" TargetMode="External"/><Relationship Id="rId15" Type="http://schemas.openxmlformats.org/officeDocument/2006/relationships/hyperlink" Target="http://princegeorge.ca/cityservices/online/odc/Pages/Documents.aspx" TargetMode="External"/><Relationship Id="rId14" Type="http://schemas.openxmlformats.org/officeDocument/2006/relationships/hyperlink" Target="http://www.rdos.bc.ca/departments/information-services/open-data-downloads/" TargetMode="External"/><Relationship Id="rId17" Type="http://schemas.openxmlformats.org/officeDocument/2006/relationships/hyperlink" Target="http://www.surrey.ca/city-services/658.aspx" TargetMode="External"/><Relationship Id="rId16" Type="http://schemas.openxmlformats.org/officeDocument/2006/relationships/hyperlink" Target="http://www.saanich.ca/data/catalogue/index.php" TargetMode="External"/><Relationship Id="rId19" Type="http://schemas.openxmlformats.org/officeDocument/2006/relationships/hyperlink" Target="http://www.vernon.ca/map/" TargetMode="External"/><Relationship Id="rId18" Type="http://schemas.openxmlformats.org/officeDocument/2006/relationships/hyperlink" Target="http://data.vancouver.ca/datacatalogue/index.htm" TargetMode="External"/><Relationship Id="rId1" Type="http://schemas.openxmlformats.org/officeDocument/2006/relationships/hyperlink" Target="http://www.banffopendata.ca/" TargetMode="External"/><Relationship Id="rId2" Type="http://schemas.openxmlformats.org/officeDocument/2006/relationships/hyperlink" Target="https://data.calgary.ca/" TargetMode="External"/><Relationship Id="rId3" Type="http://schemas.openxmlformats.org/officeDocument/2006/relationships/hyperlink" Target="http://data.edmonton.ca/" TargetMode="External"/><Relationship Id="rId4" Type="http://schemas.openxmlformats.org/officeDocument/2006/relationships/hyperlink" Target="http://data.countygp.ab.ca/" TargetMode="External"/><Relationship Id="rId9" Type="http://schemas.openxmlformats.org/officeDocument/2006/relationships/hyperlink" Target="http://www.kamloops.ca/downloads/maps/launch.htm" TargetMode="External"/><Relationship Id="rId5" Type="http://schemas.openxmlformats.org/officeDocument/2006/relationships/hyperlink" Target="http://data.medicinehat.ca/" TargetMode="External"/><Relationship Id="rId6" Type="http://schemas.openxmlformats.org/officeDocument/2006/relationships/hyperlink" Target="http://data.reddeer.ca/" TargetMode="External"/><Relationship Id="rId7" Type="http://schemas.openxmlformats.org/officeDocument/2006/relationships/hyperlink" Target="https://data.strathcona.ca/" TargetMode="External"/><Relationship Id="rId8" Type="http://schemas.openxmlformats.org/officeDocument/2006/relationships/hyperlink" Target="http://www.chilliwack.com/main/page.cfm?id=2329" TargetMode="External"/><Relationship Id="rId51" Type="http://schemas.openxmlformats.org/officeDocument/2006/relationships/hyperlink" Target="http://data.whitehorse.ca/" TargetMode="External"/><Relationship Id="rId50" Type="http://schemas.openxmlformats.org/officeDocument/2006/relationships/hyperlink" Target="http://www.saskatoon.ca/DEPARTMENTS/Corporate%20Services/Corporate%20Information%20Services/OpenData/Pages/OpenData.aspx" TargetMode="External"/><Relationship Id="rId5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www.opengovpartnership.org/files/plan-hiperfinal-1pdf/download?token=5t4NYel8AAZlSlqSXsfc64paUKlPde6BPDlK2Lf5Vlo" TargetMode="External"/><Relationship Id="rId10" Type="http://schemas.openxmlformats.org/officeDocument/2006/relationships/hyperlink" Target="http://www.opengovpartnership.org/file/1017/download?token=OKghY2rODlk-Mk5w9IQbvdXpr5ndyVo4WmQoCtsaZQA" TargetMode="External"/><Relationship Id="rId13" Type="http://schemas.openxmlformats.org/officeDocument/2006/relationships/hyperlink" Target="http://www.opengovpartnership.org/file/258/download?token=KXarW6gnS5YjIkDNI112uyjJWyEAI9xnkHOWHxicZZ4" TargetMode="External"/><Relationship Id="rId12" Type="http://schemas.openxmlformats.org/officeDocument/2006/relationships/hyperlink" Target="http://www.opengovpartnership.org/file/984/download?token=FBdrtsHvUxrZHkscl_WxPdhd_DRzDNYKuMNog7oSkT0" TargetMode="External"/><Relationship Id="rId15" Type="http://schemas.openxmlformats.org/officeDocument/2006/relationships/hyperlink" Target="http://www.opengovpartnership.org/file/1009/download?token=Cjhr91Qj-w-wRdSsJ6DCbU4ftnTxFA2Y1bB0tuJj8Lo" TargetMode="External"/><Relationship Id="rId14" Type="http://schemas.openxmlformats.org/officeDocument/2006/relationships/hyperlink" Target="http://www.opengovpartnership.org/file/1333/download?token=HA-LcaNJo9simhcrIpKKCvKVuD9RbftW21Zdrv1IkGI" TargetMode="External"/><Relationship Id="rId17" Type="http://schemas.openxmlformats.org/officeDocument/2006/relationships/hyperlink" Target="http://www.opengovpartnership.org/files/actionplanuruguay20121pdf/download?token=C0DhvGfNkte80OlIqUJPX0bHsdUcv61uNI2TkLoLZmY" TargetMode="External"/><Relationship Id="rId16" Type="http://schemas.openxmlformats.org/officeDocument/2006/relationships/hyperlink" Target="http://www.opengovpartnership.org/file/894/download?token=UTiiyAr5hyQicAKj3rE9NVFAYI0MynOweF4j7UvfIG4" TargetMode="External"/><Relationship Id="rId19" Type="http://schemas.openxmlformats.org/officeDocument/2006/relationships/drawing" Target="../drawings/drawing8.xml"/><Relationship Id="rId18" Type="http://schemas.openxmlformats.org/officeDocument/2006/relationships/hyperlink" Target="http://opendata.enschede.nl/opendata/dataset/output.data?dataset=alledatasets&amp;method=alledatasets_getall.html&amp;limit=-1" TargetMode="External"/><Relationship Id="rId1" Type="http://schemas.openxmlformats.org/officeDocument/2006/relationships/hyperlink" Target="http://www.slideshare.net/TonZijlstra/enschede-netherlands-open-data-motion/" TargetMode="External"/><Relationship Id="rId2" Type="http://schemas.openxmlformats.org/officeDocument/2006/relationships/hyperlink" Target="http://finance.nsw.gov.au/ict/sites/default/files/NSW%20Government%20Open%20Data%20Policy%201.0.pdf" TargetMode="External"/><Relationship Id="rId3" Type="http://schemas.openxmlformats.org/officeDocument/2006/relationships/hyperlink" Target="http://www.capetown.gov.za/en/PublicParticipation/Documents/HYS_Open_Data_Draft_Policy_version_21_February_%202014.pdf" TargetMode="External"/><Relationship Id="rId4" Type="http://schemas.openxmlformats.org/officeDocument/2006/relationships/hyperlink" Target="http://www.opengovpartnership.org/file/1381/download?token=yLKkfXqeF3jhYfsAm8LnO3ESe-Qmu7c6VByewUhrhMw" TargetMode="External"/><Relationship Id="rId9" Type="http://schemas.openxmlformats.org/officeDocument/2006/relationships/hyperlink" Target="http://www.opengovpartnership.org/file/913/download?token=-8Pzx3d4isBy6kWAJEf7xf884dI1_7u0dXSXoqVxu-c" TargetMode="External"/><Relationship Id="rId5" Type="http://schemas.openxmlformats.org/officeDocument/2006/relationships/hyperlink" Target="http://www.opengovpartnership.org/file/939/download?token=HzsL5gZmiKgzqQ4W4TNr0klWovGpg5mo_xjzeoH7mzw" TargetMode="External"/><Relationship Id="rId6" Type="http://schemas.openxmlformats.org/officeDocument/2006/relationships/hyperlink" Target="http://www.opengovpartnership.org/file/1379/download?token=JWJcsbm7PUs6TCvDQ_Vea3q9bT2IRdjfN566pp1vNwA" TargetMode="External"/><Relationship Id="rId7" Type="http://schemas.openxmlformats.org/officeDocument/2006/relationships/hyperlink" Target="http://www.opengovpartnership.org/file/901/download?token=G3KY26F_a1Rnpe48gYmPj3GLBshDg-uUebvuKH2tlWk" TargetMode="External"/><Relationship Id="rId8" Type="http://schemas.openxmlformats.org/officeDocument/2006/relationships/hyperlink" Target="http://www.opengovpartnership.org/files/plan-de-acci%C3%B3n-aga-2013-2014-el-salvadordocx/download?token=wXmIQSeFhBnPIXvVOWzRjHBgacnrL9BrAWmT2a_g1C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2.75"/>
  <cols>
    <col customWidth="1" min="1" max="1" width="47.0"/>
    <col customWidth="1" min="2" max="4" width="58.14"/>
    <col customWidth="1" min="5" max="5" width="54.14"/>
    <col customWidth="1" min="6" max="6" width="53.71"/>
    <col customWidth="1" min="7" max="10" width="54.14"/>
    <col customWidth="1" min="11" max="12" width="54.57"/>
    <col customWidth="1" min="13" max="13" width="57.57"/>
    <col customWidth="1" min="14" max="14" width="54.57"/>
    <col customWidth="1" min="15" max="15" width="53.71"/>
    <col customWidth="1" min="16" max="16" width="54.43"/>
    <col customWidth="1" min="17" max="17" width="55.14"/>
    <col customWidth="1" min="18" max="18" width="54.43"/>
    <col customWidth="1" min="19" max="20" width="49.86"/>
    <col customWidth="1" min="21" max="21" width="52.14"/>
    <col customWidth="1" min="22" max="22" width="54.29"/>
    <col customWidth="1" min="23" max="23" width="48.86"/>
    <col customWidth="1" min="24" max="25" width="55.29"/>
    <col customWidth="1" min="26" max="26" width="53.57"/>
    <col customWidth="1" min="27" max="27" width="49.43"/>
    <col customWidth="1" min="28" max="29" width="53.43"/>
    <col customWidth="1" min="30" max="31" width="51.57"/>
    <col customWidth="1" min="32" max="32" width="50.57"/>
    <col customWidth="1" min="33" max="34" width="60.0"/>
    <col customWidth="1" min="35" max="35" width="54.29"/>
    <col customWidth="1" min="36" max="36" width="51.29"/>
    <col customWidth="1" min="37" max="37" width="45.71"/>
    <col customWidth="1" min="38" max="38" width="51.57"/>
    <col customWidth="1" min="39" max="39" width="55.0"/>
    <col customWidth="1" min="40" max="40" width="58.43"/>
    <col customWidth="1" min="41" max="42" width="58.57"/>
    <col customWidth="1" min="43" max="43" width="54.0"/>
    <col customWidth="1" min="44" max="44" width="53.86"/>
    <col customWidth="1" min="45" max="45" width="51.71"/>
    <col customWidth="1" min="46" max="46" width="52.0"/>
    <col customWidth="1" min="47" max="47" width="53.71"/>
    <col customWidth="1" min="48" max="48" width="54.57"/>
    <col customWidth="1" min="49" max="49" width="55.57"/>
    <col customWidth="1" min="50" max="52" width="55.14"/>
    <col customWidth="1" min="53" max="53" width="54.86"/>
    <col customWidth="1" min="54" max="54" width="50.14"/>
    <col customWidth="1" min="55" max="55" width="48.71"/>
    <col customWidth="1" min="56" max="56" width="55.43"/>
    <col customWidth="1" min="57" max="57" width="58.71"/>
    <col customWidth="1" min="58" max="58" width="61.43"/>
    <col customWidth="1" min="59" max="59" width="65.71"/>
    <col customWidth="1" min="60" max="60" width="59.0"/>
    <col customWidth="1" min="61" max="61" width="61.43"/>
    <col customWidth="1" min="62" max="62" width="56.0"/>
    <col customWidth="1" min="63" max="63" width="51.71"/>
    <col customWidth="1" min="64" max="66" width="54.43"/>
    <col customWidth="1" min="67" max="68" width="56.86"/>
    <col customWidth="1" min="69" max="69" width="57.14"/>
    <col customWidth="1" min="70" max="70" width="59.14"/>
    <col customWidth="1" min="71" max="97" width="56.43"/>
  </cols>
  <sheetData>
    <row r="1" ht="30.0" customHeight="1">
      <c r="A1" s="2"/>
      <c r="B1" s="6" t="s">
        <v>13</v>
      </c>
      <c r="C1" s="7" t="s">
        <v>13</v>
      </c>
      <c r="D1" s="7" t="s">
        <v>13</v>
      </c>
      <c r="E1" s="8" t="s">
        <v>15</v>
      </c>
      <c r="F1" s="8" t="s">
        <v>8</v>
      </c>
      <c r="G1" s="8" t="s">
        <v>16</v>
      </c>
      <c r="H1" s="8" t="s">
        <v>16</v>
      </c>
      <c r="I1" s="8" t="s">
        <v>16</v>
      </c>
      <c r="J1" s="8" t="s">
        <v>16</v>
      </c>
      <c r="K1" s="8" t="s">
        <v>6</v>
      </c>
      <c r="L1" s="8" t="s">
        <v>17</v>
      </c>
      <c r="M1" s="8" t="s">
        <v>9</v>
      </c>
      <c r="N1" s="8" t="s">
        <v>2</v>
      </c>
      <c r="O1" s="8" t="s">
        <v>18</v>
      </c>
      <c r="P1" s="8" t="s">
        <v>4</v>
      </c>
      <c r="Q1" s="8" t="s">
        <v>19</v>
      </c>
      <c r="R1" s="8" t="s">
        <v>20</v>
      </c>
      <c r="S1" s="9" t="s">
        <v>21</v>
      </c>
      <c r="T1" s="8" t="s">
        <v>22</v>
      </c>
      <c r="U1" s="8" t="s">
        <v>23</v>
      </c>
      <c r="V1" s="8" t="s">
        <v>24</v>
      </c>
      <c r="W1" s="8" t="s">
        <v>25</v>
      </c>
      <c r="X1" s="8" t="s">
        <v>1</v>
      </c>
      <c r="Y1" s="8" t="s">
        <v>26</v>
      </c>
      <c r="Z1" s="8" t="s">
        <v>27</v>
      </c>
      <c r="AA1" s="8" t="s">
        <v>28</v>
      </c>
      <c r="AB1" s="9" t="s">
        <v>29</v>
      </c>
      <c r="AC1" s="9" t="s">
        <v>29</v>
      </c>
      <c r="AD1" s="9" t="s">
        <v>3</v>
      </c>
      <c r="AE1" s="8" t="s">
        <v>3</v>
      </c>
      <c r="AF1" s="8" t="s">
        <v>30</v>
      </c>
      <c r="AG1" s="9" t="s">
        <v>31</v>
      </c>
      <c r="AH1" s="8" t="s">
        <v>31</v>
      </c>
      <c r="AI1" s="10" t="s">
        <v>32</v>
      </c>
      <c r="AJ1" s="10" t="s">
        <v>33</v>
      </c>
      <c r="AK1" s="10" t="s">
        <v>34</v>
      </c>
      <c r="AL1" s="10" t="s">
        <v>35</v>
      </c>
      <c r="AM1" s="10" t="s">
        <v>10</v>
      </c>
      <c r="AN1" s="10" t="s">
        <v>36</v>
      </c>
      <c r="AO1" s="11" t="s">
        <v>37</v>
      </c>
      <c r="AP1" s="10" t="s">
        <v>37</v>
      </c>
      <c r="AQ1" s="10" t="s">
        <v>38</v>
      </c>
      <c r="AR1" s="12" t="s">
        <v>39</v>
      </c>
      <c r="AS1" s="13" t="s">
        <v>40</v>
      </c>
      <c r="AT1" s="13" t="s">
        <v>41</v>
      </c>
      <c r="AU1" s="13" t="s">
        <v>42</v>
      </c>
      <c r="AV1" s="13" t="s">
        <v>43</v>
      </c>
      <c r="AW1" s="13" t="s">
        <v>44</v>
      </c>
      <c r="AX1" s="14" t="s">
        <v>45</v>
      </c>
      <c r="AY1" s="13" t="s">
        <v>45</v>
      </c>
      <c r="AZ1" s="15" t="s">
        <v>45</v>
      </c>
      <c r="BA1" s="16" t="s">
        <v>46</v>
      </c>
      <c r="BB1" s="17" t="s">
        <v>47</v>
      </c>
      <c r="BC1" s="16" t="s">
        <v>48</v>
      </c>
      <c r="BD1" s="16" t="s">
        <v>11</v>
      </c>
      <c r="BE1" s="16" t="s">
        <v>49</v>
      </c>
      <c r="BF1" s="13" t="s">
        <v>50</v>
      </c>
      <c r="BG1" s="16" t="s">
        <v>12</v>
      </c>
      <c r="BH1" s="16" t="s">
        <v>51</v>
      </c>
      <c r="BI1" s="16" t="s">
        <v>52</v>
      </c>
      <c r="BJ1" s="16" t="s">
        <v>7</v>
      </c>
      <c r="BK1" s="17" t="s">
        <v>53</v>
      </c>
      <c r="BL1" s="17" t="s">
        <v>54</v>
      </c>
      <c r="BM1" s="17" t="s">
        <v>55</v>
      </c>
      <c r="BN1" s="17" t="s">
        <v>0</v>
      </c>
      <c r="BO1" s="18" t="s">
        <v>56</v>
      </c>
      <c r="BP1" s="18" t="s">
        <v>56</v>
      </c>
      <c r="BQ1" s="19" t="s">
        <v>57</v>
      </c>
      <c r="BR1" s="18" t="s">
        <v>58</v>
      </c>
      <c r="BS1" s="21" t="s">
        <v>59</v>
      </c>
      <c r="BT1" s="21" t="s">
        <v>60</v>
      </c>
      <c r="BU1" s="18" t="s">
        <v>61</v>
      </c>
      <c r="BV1" s="18" t="s">
        <v>62</v>
      </c>
      <c r="BW1" s="18" t="s">
        <v>62</v>
      </c>
      <c r="BX1" s="18" t="s">
        <v>63</v>
      </c>
      <c r="BY1" s="18" t="s">
        <v>64</v>
      </c>
      <c r="BZ1" s="18" t="s">
        <v>64</v>
      </c>
      <c r="CA1" s="18" t="s">
        <v>65</v>
      </c>
      <c r="CB1" s="18" t="s">
        <v>66</v>
      </c>
      <c r="CC1" s="18" t="s">
        <v>67</v>
      </c>
      <c r="CD1" s="18" t="s">
        <v>68</v>
      </c>
      <c r="CE1" s="18" t="s">
        <v>5</v>
      </c>
      <c r="CF1" s="18" t="s">
        <v>69</v>
      </c>
      <c r="CG1" s="18" t="s">
        <v>70</v>
      </c>
      <c r="CH1" s="18" t="s">
        <v>70</v>
      </c>
      <c r="CI1" s="18" t="s">
        <v>71</v>
      </c>
      <c r="CJ1" s="18" t="s">
        <v>72</v>
      </c>
      <c r="CK1" s="18" t="s">
        <v>73</v>
      </c>
      <c r="CL1" s="18" t="s">
        <v>74</v>
      </c>
      <c r="CM1" s="18" t="s">
        <v>75</v>
      </c>
      <c r="CN1" s="18" t="s">
        <v>76</v>
      </c>
      <c r="CO1" s="22" t="s">
        <v>77</v>
      </c>
      <c r="CP1" s="22" t="s">
        <v>78</v>
      </c>
      <c r="CQ1" s="24" t="s">
        <v>79</v>
      </c>
      <c r="CR1" s="24" t="s">
        <v>80</v>
      </c>
      <c r="CS1" s="24" t="s">
        <v>81</v>
      </c>
    </row>
    <row r="2">
      <c r="A2" s="26" t="s">
        <v>82</v>
      </c>
      <c r="B2" s="28"/>
      <c r="C2" s="28"/>
      <c r="D2" s="28"/>
      <c r="E2" s="28"/>
      <c r="F2" s="28"/>
      <c r="G2" s="28"/>
      <c r="H2" s="28"/>
      <c r="I2" s="28"/>
      <c r="J2" s="28"/>
      <c r="K2" s="28"/>
      <c r="L2" s="28"/>
      <c r="M2" s="28"/>
      <c r="N2" s="28"/>
      <c r="O2" s="28"/>
      <c r="P2" s="28"/>
      <c r="Q2" s="28"/>
      <c r="R2" s="28"/>
      <c r="S2" s="28"/>
      <c r="T2" s="28"/>
      <c r="U2" s="28"/>
      <c r="V2" s="28"/>
      <c r="W2" s="28"/>
      <c r="X2" s="28"/>
      <c r="Y2" s="28"/>
      <c r="Z2" s="28"/>
      <c r="AA2" s="28"/>
      <c r="AB2" s="30"/>
      <c r="AC2" s="30"/>
      <c r="AD2" s="28"/>
      <c r="AE2" s="28"/>
      <c r="AF2" s="28"/>
      <c r="AG2" s="28"/>
      <c r="AH2" s="28"/>
      <c r="AI2" s="28"/>
      <c r="AJ2" s="28"/>
      <c r="AK2" s="28"/>
      <c r="AL2" s="28"/>
      <c r="AM2" s="28"/>
      <c r="AN2" s="28"/>
      <c r="AO2" s="28"/>
      <c r="AP2" s="28"/>
      <c r="AQ2" s="28"/>
      <c r="AR2" s="28"/>
      <c r="AS2" s="28"/>
      <c r="AT2" s="28"/>
      <c r="AU2" s="28"/>
      <c r="AV2" s="28"/>
      <c r="AW2" s="28"/>
      <c r="AX2" s="31"/>
      <c r="AY2" s="28"/>
      <c r="AZ2" s="28"/>
      <c r="BA2" s="28"/>
      <c r="BB2" s="28"/>
      <c r="BC2" s="28"/>
      <c r="BD2" s="28"/>
      <c r="BE2" s="28"/>
      <c r="BF2" s="28"/>
      <c r="BG2" s="28"/>
      <c r="BH2" s="28"/>
      <c r="BI2" s="28"/>
      <c r="BJ2" s="28"/>
      <c r="BK2" s="33"/>
      <c r="BL2" s="28"/>
      <c r="BM2" s="28"/>
      <c r="BN2" s="28"/>
      <c r="BO2" s="35"/>
      <c r="BP2" s="35"/>
      <c r="BQ2" s="35"/>
      <c r="BR2" s="36"/>
      <c r="BS2" s="31"/>
      <c r="BT2" s="31"/>
      <c r="BU2" s="36"/>
      <c r="BV2" s="36"/>
      <c r="BW2" s="36"/>
      <c r="BX2" s="36"/>
      <c r="BY2" s="36"/>
      <c r="BZ2" s="36"/>
      <c r="CA2" s="36"/>
      <c r="CB2" s="36"/>
      <c r="CC2" s="36"/>
      <c r="CD2" s="36"/>
      <c r="CE2" s="36"/>
      <c r="CF2" s="36"/>
      <c r="CG2" s="36"/>
      <c r="CH2" s="36"/>
      <c r="CI2" s="36"/>
      <c r="CJ2" s="36"/>
      <c r="CK2" s="36"/>
      <c r="CL2" s="36"/>
      <c r="CM2" s="36"/>
      <c r="CN2" s="36"/>
      <c r="CO2" s="37"/>
      <c r="CP2" s="37"/>
      <c r="CQ2" s="38"/>
      <c r="CR2" s="38"/>
      <c r="CS2" s="40"/>
    </row>
    <row r="3">
      <c r="A3" s="41" t="s">
        <v>88</v>
      </c>
      <c r="B3" s="42" t="s">
        <v>90</v>
      </c>
      <c r="C3" s="42" t="s">
        <v>90</v>
      </c>
      <c r="D3" s="43" t="s">
        <v>91</v>
      </c>
      <c r="E3" s="43" t="s">
        <v>90</v>
      </c>
      <c r="F3" s="43" t="s">
        <v>90</v>
      </c>
      <c r="G3" s="42" t="s">
        <v>92</v>
      </c>
      <c r="H3" s="42" t="s">
        <v>92</v>
      </c>
      <c r="I3" s="43" t="s">
        <v>92</v>
      </c>
      <c r="J3" s="43" t="s">
        <v>92</v>
      </c>
      <c r="K3" s="43" t="s">
        <v>93</v>
      </c>
      <c r="L3" s="43" t="s">
        <v>94</v>
      </c>
      <c r="M3" s="43" t="s">
        <v>92</v>
      </c>
      <c r="N3" s="43" t="s">
        <v>90</v>
      </c>
      <c r="O3" s="43" t="s">
        <v>90</v>
      </c>
      <c r="P3" s="43" t="s">
        <v>91</v>
      </c>
      <c r="Q3" s="43" t="s">
        <v>91</v>
      </c>
      <c r="R3" s="43" t="s">
        <v>90</v>
      </c>
      <c r="S3" s="42" t="s">
        <v>95</v>
      </c>
      <c r="T3" s="43" t="s">
        <v>95</v>
      </c>
      <c r="U3" s="43" t="s">
        <v>94</v>
      </c>
      <c r="V3" s="43" t="s">
        <v>90</v>
      </c>
      <c r="W3" s="43" t="s">
        <v>95</v>
      </c>
      <c r="X3" s="43" t="s">
        <v>95</v>
      </c>
      <c r="Y3" s="43" t="s">
        <v>94</v>
      </c>
      <c r="Z3" s="43" t="s">
        <v>95</v>
      </c>
      <c r="AA3" s="43" t="s">
        <v>93</v>
      </c>
      <c r="AB3" s="46" t="s">
        <v>90</v>
      </c>
      <c r="AC3" s="47" t="s">
        <v>90</v>
      </c>
      <c r="AD3" s="42" t="s">
        <v>95</v>
      </c>
      <c r="AE3" s="43" t="s">
        <v>95</v>
      </c>
      <c r="AF3" s="43" t="s">
        <v>90</v>
      </c>
      <c r="AG3" s="42" t="s">
        <v>90</v>
      </c>
      <c r="AH3" s="43" t="s">
        <v>90</v>
      </c>
      <c r="AI3" s="42" t="s">
        <v>92</v>
      </c>
      <c r="AJ3" s="43" t="s">
        <v>90</v>
      </c>
      <c r="AK3" s="43" t="s">
        <v>91</v>
      </c>
      <c r="AL3" s="43" t="s">
        <v>92</v>
      </c>
      <c r="AM3" s="43" t="s">
        <v>91</v>
      </c>
      <c r="AN3" s="43" t="s">
        <v>91</v>
      </c>
      <c r="AO3" s="42" t="s">
        <v>90</v>
      </c>
      <c r="AP3" s="43" t="s">
        <v>90</v>
      </c>
      <c r="AQ3" s="43" t="s">
        <v>95</v>
      </c>
      <c r="AR3" s="48" t="s">
        <v>90</v>
      </c>
      <c r="AS3" s="48" t="s">
        <v>90</v>
      </c>
      <c r="AT3" s="48" t="s">
        <v>90</v>
      </c>
      <c r="AU3" s="48" t="s">
        <v>90</v>
      </c>
      <c r="AV3" s="48" t="s">
        <v>95</v>
      </c>
      <c r="AW3" s="49" t="s">
        <v>92</v>
      </c>
      <c r="AX3" s="51" t="s">
        <v>91</v>
      </c>
      <c r="AY3" s="48" t="s">
        <v>91</v>
      </c>
      <c r="AZ3" s="49" t="s">
        <v>90</v>
      </c>
      <c r="BA3" s="48" t="s">
        <v>90</v>
      </c>
      <c r="BB3" s="48" t="s">
        <v>91</v>
      </c>
      <c r="BC3" s="48" t="s">
        <v>90</v>
      </c>
      <c r="BD3" s="48" t="s">
        <v>90</v>
      </c>
      <c r="BE3" s="48" t="s">
        <v>94</v>
      </c>
      <c r="BF3" s="48" t="s">
        <v>90</v>
      </c>
      <c r="BG3" s="48" t="s">
        <v>90</v>
      </c>
      <c r="BH3" s="48" t="s">
        <v>90</v>
      </c>
      <c r="BI3" s="48" t="s">
        <v>90</v>
      </c>
      <c r="BJ3" s="48" t="s">
        <v>94</v>
      </c>
      <c r="BK3" s="48" t="s">
        <v>90</v>
      </c>
      <c r="BL3" s="49" t="s">
        <v>90</v>
      </c>
      <c r="BM3" s="49" t="s">
        <v>90</v>
      </c>
      <c r="BN3" s="49" t="s">
        <v>90</v>
      </c>
      <c r="BO3" s="52" t="s">
        <v>90</v>
      </c>
      <c r="BP3" s="52" t="s">
        <v>90</v>
      </c>
      <c r="BQ3" s="54" t="s">
        <v>90</v>
      </c>
      <c r="BR3" s="56" t="s">
        <v>90</v>
      </c>
      <c r="BS3" s="56" t="s">
        <v>90</v>
      </c>
      <c r="BT3" s="57" t="s">
        <v>90</v>
      </c>
      <c r="BU3" s="56" t="s">
        <v>90</v>
      </c>
      <c r="BV3" s="56" t="s">
        <v>90</v>
      </c>
      <c r="BW3" s="56" t="s">
        <v>90</v>
      </c>
      <c r="BX3" s="56" t="s">
        <v>90</v>
      </c>
      <c r="BY3" s="56" t="s">
        <v>90</v>
      </c>
      <c r="BZ3" s="56" t="s">
        <v>90</v>
      </c>
      <c r="CA3" s="56" t="s">
        <v>91</v>
      </c>
      <c r="CB3" s="61" t="s">
        <v>96</v>
      </c>
      <c r="CC3" s="62" t="s">
        <v>90</v>
      </c>
      <c r="CD3" s="62" t="s">
        <v>90</v>
      </c>
      <c r="CE3" s="62" t="s">
        <v>95</v>
      </c>
      <c r="CF3" s="62" t="s">
        <v>90</v>
      </c>
      <c r="CG3" s="62" t="s">
        <v>90</v>
      </c>
      <c r="CH3" s="62" t="s">
        <v>90</v>
      </c>
      <c r="CI3" s="62" t="s">
        <v>95</v>
      </c>
      <c r="CJ3" s="62" t="s">
        <v>90</v>
      </c>
      <c r="CK3" s="62" t="s">
        <v>90</v>
      </c>
      <c r="CL3" s="62" t="s">
        <v>90</v>
      </c>
      <c r="CM3" s="62" t="s">
        <v>90</v>
      </c>
      <c r="CN3" s="62" t="s">
        <v>90</v>
      </c>
      <c r="CO3" s="64"/>
      <c r="CP3" s="64"/>
      <c r="CQ3" s="65"/>
      <c r="CR3" s="65"/>
      <c r="CS3" s="65"/>
    </row>
    <row r="4">
      <c r="A4" s="66" t="s">
        <v>97</v>
      </c>
      <c r="B4" s="67" t="s">
        <v>98</v>
      </c>
      <c r="C4" s="67" t="s">
        <v>99</v>
      </c>
      <c r="D4" s="69" t="s">
        <v>100</v>
      </c>
      <c r="E4" s="70" t="s">
        <v>101</v>
      </c>
      <c r="F4" s="70" t="s">
        <v>102</v>
      </c>
      <c r="G4" s="71" t="s">
        <v>103</v>
      </c>
      <c r="H4" s="72" t="s">
        <v>104</v>
      </c>
      <c r="I4" s="73"/>
      <c r="J4" s="72" t="s">
        <v>105</v>
      </c>
      <c r="K4" s="70" t="s">
        <v>106</v>
      </c>
      <c r="L4" s="74"/>
      <c r="M4" s="70" t="s">
        <v>107</v>
      </c>
      <c r="N4" s="75" t="s">
        <v>108</v>
      </c>
      <c r="O4" s="77" t="s">
        <v>109</v>
      </c>
      <c r="P4" s="70" t="s">
        <v>110</v>
      </c>
      <c r="Q4" s="73" t="s">
        <v>111</v>
      </c>
      <c r="R4" s="70" t="s">
        <v>112</v>
      </c>
      <c r="S4" s="72" t="s">
        <v>113</v>
      </c>
      <c r="T4" s="74" t="s">
        <v>114</v>
      </c>
      <c r="U4" s="74" t="s">
        <v>115</v>
      </c>
      <c r="V4" s="74" t="s">
        <v>116</v>
      </c>
      <c r="W4" s="70" t="s">
        <v>117</v>
      </c>
      <c r="X4" s="78" t="str">
        <f>HYPERLINK("https://drive.google.com/file/d/0B_ILuYKPbN3qVGd1LUhqRjlEbno0R2N6S053MGt3dnNnaUFr/view?usp=sharing","Executive Order 13-01")</f>
        <v>Executive Order 13-01</v>
      </c>
      <c r="Y4" s="70" t="s">
        <v>118</v>
      </c>
      <c r="Z4" s="70" t="s">
        <v>119</v>
      </c>
      <c r="AA4" s="70" t="s">
        <v>120</v>
      </c>
      <c r="AB4" s="79" t="s">
        <v>121</v>
      </c>
      <c r="AC4" s="80" t="s">
        <v>122</v>
      </c>
      <c r="AD4" s="72" t="s">
        <v>123</v>
      </c>
      <c r="AE4" s="70" t="s">
        <v>124</v>
      </c>
      <c r="AF4" s="70" t="s">
        <v>125</v>
      </c>
      <c r="AG4" s="78" t="str">
        <f>HYPERLINK("http://www.ci.austin.tx.us/edims/document.cfm?id=161941","RESOLUTION NO. 20111208-074")</f>
        <v>RESOLUTION NO. 20111208-074</v>
      </c>
      <c r="AH4" s="74" t="s">
        <v>126</v>
      </c>
      <c r="AI4" s="72" t="s">
        <v>127</v>
      </c>
      <c r="AJ4" s="70" t="s">
        <v>128</v>
      </c>
      <c r="AK4" s="70" t="s">
        <v>129</v>
      </c>
      <c r="AL4" s="70" t="s">
        <v>130</v>
      </c>
      <c r="AM4" s="70" t="s">
        <v>131</v>
      </c>
      <c r="AN4" s="70" t="s">
        <v>132</v>
      </c>
      <c r="AO4" s="72" t="s">
        <v>133</v>
      </c>
      <c r="AP4" s="72" t="s">
        <v>134</v>
      </c>
      <c r="AQ4" s="72" t="s">
        <v>135</v>
      </c>
      <c r="AR4" s="81" t="s">
        <v>136</v>
      </c>
      <c r="AS4" s="81" t="s">
        <v>137</v>
      </c>
      <c r="AT4" s="81" t="s">
        <v>138</v>
      </c>
      <c r="AU4" s="82" t="s">
        <v>139</v>
      </c>
      <c r="AV4" s="81" t="s">
        <v>140</v>
      </c>
      <c r="AW4" s="81" t="s">
        <v>141</v>
      </c>
      <c r="AX4" s="83" t="s">
        <v>142</v>
      </c>
      <c r="AY4" s="82" t="s">
        <v>143</v>
      </c>
      <c r="AZ4" s="81" t="s">
        <v>144</v>
      </c>
      <c r="BA4" s="81" t="s">
        <v>145</v>
      </c>
      <c r="BB4" s="81" t="s">
        <v>146</v>
      </c>
      <c r="BC4" s="81" t="s">
        <v>147</v>
      </c>
      <c r="BD4" s="81" t="s">
        <v>148</v>
      </c>
      <c r="BE4" s="81" t="s">
        <v>149</v>
      </c>
      <c r="BF4" s="81" t="s">
        <v>150</v>
      </c>
      <c r="BG4" s="81" t="s">
        <v>151</v>
      </c>
      <c r="BH4" s="81" t="s">
        <v>152</v>
      </c>
      <c r="BI4" s="81" t="s">
        <v>153</v>
      </c>
      <c r="BJ4" s="81" t="s">
        <v>154</v>
      </c>
      <c r="BK4" s="81" t="s">
        <v>155</v>
      </c>
      <c r="BL4" s="81" t="s">
        <v>156</v>
      </c>
      <c r="BM4" s="81" t="s">
        <v>157</v>
      </c>
      <c r="BN4" s="84" t="str">
        <f>HYPERLINK("https://data.detroitmi.gov/about","City of Detroit Open Data Policy: Executive Order 2015-2")</f>
        <v>City of Detroit Open Data Policy: Executive Order 2015-2</v>
      </c>
      <c r="BO4" s="86" t="s">
        <v>158</v>
      </c>
      <c r="BP4" s="86" t="s">
        <v>159</v>
      </c>
      <c r="BQ4" s="86" t="s">
        <v>160</v>
      </c>
      <c r="BR4" s="87" t="s">
        <v>161</v>
      </c>
      <c r="BS4" s="88" t="s">
        <v>162</v>
      </c>
      <c r="BT4" s="89" t="s">
        <v>163</v>
      </c>
      <c r="BU4" s="90" t="s">
        <v>164</v>
      </c>
      <c r="BV4" s="91" t="s">
        <v>165</v>
      </c>
      <c r="BW4" s="90" t="str">
        <f>HYPERLINK("http://murray.seattle.gov/wp-content/uploads/2016/02/2.26-EO.pdf","http://murray.seattle.gov/wp-content/uploads/2016/02/2.26-EO.pdf")</f>
        <v>http://murray.seattle.gov/wp-content/uploads/2016/02/2.26-EO.pdf</v>
      </c>
      <c r="BX4" s="90" t="s">
        <v>166</v>
      </c>
      <c r="BY4" s="92"/>
      <c r="BZ4" s="90" t="s">
        <v>167</v>
      </c>
      <c r="CA4" s="90" t="s">
        <v>168</v>
      </c>
      <c r="CB4" s="93" t="s">
        <v>169</v>
      </c>
      <c r="CC4" s="94" t="str">
        <f>HYPERLINK("https://www.sanjoseca.gov/DocumentCenter/View/56784","https://www.sanjoseca.gov/DocumentCenter/View/56784")</f>
        <v>https://www.sanjoseca.gov/DocumentCenter/View/56784</v>
      </c>
      <c r="CD4" s="95" t="s">
        <v>170</v>
      </c>
      <c r="CE4" s="96" t="s">
        <v>171</v>
      </c>
      <c r="CF4" s="97" t="s">
        <v>172</v>
      </c>
      <c r="CG4" s="97" t="s">
        <v>173</v>
      </c>
      <c r="CH4" s="97"/>
      <c r="CI4" s="97" t="s">
        <v>174</v>
      </c>
      <c r="CJ4" s="97" t="s">
        <v>175</v>
      </c>
      <c r="CK4" s="95" t="s">
        <v>176</v>
      </c>
      <c r="CL4" s="95" t="s">
        <v>177</v>
      </c>
      <c r="CM4" s="95" t="s">
        <v>178</v>
      </c>
      <c r="CN4" s="95" t="s">
        <v>179</v>
      </c>
      <c r="CO4" s="98"/>
      <c r="CP4" s="98"/>
      <c r="CQ4" s="99"/>
      <c r="CR4" s="99"/>
      <c r="CS4" s="99"/>
    </row>
    <row r="5">
      <c r="A5" s="41" t="s">
        <v>180</v>
      </c>
      <c r="B5" s="49" t="s">
        <v>181</v>
      </c>
      <c r="C5" s="49" t="s">
        <v>182</v>
      </c>
      <c r="D5" s="49" t="s">
        <v>183</v>
      </c>
      <c r="E5" s="43" t="s">
        <v>184</v>
      </c>
      <c r="F5" s="43" t="s">
        <v>185</v>
      </c>
      <c r="G5" s="42" t="s">
        <v>185</v>
      </c>
      <c r="H5" s="43"/>
      <c r="I5" s="43" t="s">
        <v>186</v>
      </c>
      <c r="J5" s="43" t="s">
        <v>186</v>
      </c>
      <c r="K5" s="43" t="s">
        <v>187</v>
      </c>
      <c r="L5" s="43" t="s">
        <v>184</v>
      </c>
      <c r="M5" s="42" t="s">
        <v>188</v>
      </c>
      <c r="N5" s="43" t="s">
        <v>184</v>
      </c>
      <c r="O5" s="43" t="s">
        <v>184</v>
      </c>
      <c r="P5" s="43" t="s">
        <v>189</v>
      </c>
      <c r="Q5" s="43" t="s">
        <v>190</v>
      </c>
      <c r="R5" s="43" t="s">
        <v>184</v>
      </c>
      <c r="S5" s="42" t="s">
        <v>185</v>
      </c>
      <c r="T5" s="43" t="s">
        <v>184</v>
      </c>
      <c r="U5" s="43" t="s">
        <v>184</v>
      </c>
      <c r="V5" s="43" t="s">
        <v>190</v>
      </c>
      <c r="W5" s="43" t="s">
        <v>187</v>
      </c>
      <c r="X5" s="43" t="s">
        <v>185</v>
      </c>
      <c r="Y5" s="43" t="s">
        <v>181</v>
      </c>
      <c r="Z5" s="43" t="s">
        <v>184</v>
      </c>
      <c r="AA5" s="43" t="s">
        <v>185</v>
      </c>
      <c r="AB5" s="46" t="s">
        <v>191</v>
      </c>
      <c r="AC5" s="57" t="s">
        <v>185</v>
      </c>
      <c r="AD5" s="42" t="s">
        <v>184</v>
      </c>
      <c r="AE5" s="43" t="s">
        <v>187</v>
      </c>
      <c r="AF5" s="43" t="s">
        <v>185</v>
      </c>
      <c r="AG5" s="42" t="s">
        <v>188</v>
      </c>
      <c r="AH5" s="43" t="s">
        <v>181</v>
      </c>
      <c r="AI5" s="43" t="s">
        <v>185</v>
      </c>
      <c r="AJ5" s="43" t="s">
        <v>184</v>
      </c>
      <c r="AK5" s="43" t="s">
        <v>192</v>
      </c>
      <c r="AL5" s="43" t="s">
        <v>187</v>
      </c>
      <c r="AM5" s="43" t="s">
        <v>193</v>
      </c>
      <c r="AN5" s="43" t="s">
        <v>192</v>
      </c>
      <c r="AO5" s="42" t="s">
        <v>194</v>
      </c>
      <c r="AP5" s="42" t="s">
        <v>195</v>
      </c>
      <c r="AQ5" s="43" t="s">
        <v>185</v>
      </c>
      <c r="AR5" s="48" t="s">
        <v>187</v>
      </c>
      <c r="AS5" s="48" t="s">
        <v>184</v>
      </c>
      <c r="AT5" s="48" t="s">
        <v>185</v>
      </c>
      <c r="AU5" s="48" t="s">
        <v>185</v>
      </c>
      <c r="AV5" s="48" t="s">
        <v>187</v>
      </c>
      <c r="AW5" s="48" t="s">
        <v>185</v>
      </c>
      <c r="AX5" s="61" t="s">
        <v>188</v>
      </c>
      <c r="AY5" s="49" t="s">
        <v>196</v>
      </c>
      <c r="AZ5" s="49" t="s">
        <v>197</v>
      </c>
      <c r="BA5" s="48" t="s">
        <v>184</v>
      </c>
      <c r="BB5" s="48" t="s">
        <v>198</v>
      </c>
      <c r="BC5" s="48" t="s">
        <v>185</v>
      </c>
      <c r="BD5" s="48" t="s">
        <v>184</v>
      </c>
      <c r="BE5" s="48" t="s">
        <v>184</v>
      </c>
      <c r="BF5" s="48" t="s">
        <v>184</v>
      </c>
      <c r="BG5" s="48" t="s">
        <v>184</v>
      </c>
      <c r="BH5" s="48" t="s">
        <v>199</v>
      </c>
      <c r="BI5" s="48" t="s">
        <v>184</v>
      </c>
      <c r="BJ5" s="48" t="s">
        <v>188</v>
      </c>
      <c r="BK5" s="48" t="s">
        <v>184</v>
      </c>
      <c r="BL5" s="49" t="s">
        <v>200</v>
      </c>
      <c r="BM5" s="49" t="s">
        <v>201</v>
      </c>
      <c r="BN5" s="49" t="s">
        <v>202</v>
      </c>
      <c r="BO5" s="100" t="s">
        <v>203</v>
      </c>
      <c r="BP5" s="100" t="s">
        <v>184</v>
      </c>
      <c r="BQ5" s="101" t="s">
        <v>185</v>
      </c>
      <c r="BR5" s="102" t="s">
        <v>204</v>
      </c>
      <c r="BS5" s="103" t="s">
        <v>191</v>
      </c>
      <c r="BT5" s="104" t="s">
        <v>191</v>
      </c>
      <c r="BU5" s="102" t="s">
        <v>205</v>
      </c>
      <c r="BV5" s="102" t="s">
        <v>199</v>
      </c>
      <c r="BW5" s="102" t="s">
        <v>185</v>
      </c>
      <c r="BX5" s="102" t="s">
        <v>206</v>
      </c>
      <c r="BY5" s="102">
        <v>2011.0</v>
      </c>
      <c r="BZ5" s="102" t="s">
        <v>207</v>
      </c>
      <c r="CA5" s="102" t="s">
        <v>208</v>
      </c>
      <c r="CB5" s="61" t="s">
        <v>209</v>
      </c>
      <c r="CC5" s="62" t="s">
        <v>210</v>
      </c>
      <c r="CD5" s="61" t="s">
        <v>205</v>
      </c>
      <c r="CE5" s="62" t="s">
        <v>185</v>
      </c>
      <c r="CF5" s="62" t="s">
        <v>211</v>
      </c>
      <c r="CG5" s="105" t="s">
        <v>209</v>
      </c>
      <c r="CH5" s="105" t="s">
        <v>198</v>
      </c>
      <c r="CI5" s="105" t="s">
        <v>185</v>
      </c>
      <c r="CJ5" s="105" t="s">
        <v>212</v>
      </c>
      <c r="CK5" s="61"/>
      <c r="CL5" s="62" t="s">
        <v>205</v>
      </c>
      <c r="CM5" s="62" t="s">
        <v>213</v>
      </c>
      <c r="CN5" s="62" t="s">
        <v>191</v>
      </c>
      <c r="CO5" s="106"/>
      <c r="CP5" s="106"/>
      <c r="CQ5" s="107"/>
      <c r="CR5" s="107"/>
      <c r="CS5" s="107"/>
    </row>
    <row r="6">
      <c r="A6" s="66" t="s">
        <v>214</v>
      </c>
      <c r="B6" s="108">
        <v>2006.0</v>
      </c>
      <c r="C6" s="108">
        <v>2011.0</v>
      </c>
      <c r="D6" s="108">
        <v>2014.0</v>
      </c>
      <c r="E6" s="74" t="s">
        <v>215</v>
      </c>
      <c r="F6" s="74" t="s">
        <v>215</v>
      </c>
      <c r="G6" s="73">
        <v>2009.0</v>
      </c>
      <c r="H6" s="73">
        <v>2010.0</v>
      </c>
      <c r="I6" s="74" t="s">
        <v>216</v>
      </c>
      <c r="J6" s="74" t="s">
        <v>216</v>
      </c>
      <c r="K6" s="74">
        <v>2011.0</v>
      </c>
      <c r="L6" s="74" t="s">
        <v>217</v>
      </c>
      <c r="M6" s="74" t="s">
        <v>217</v>
      </c>
      <c r="N6" s="74" t="s">
        <v>218</v>
      </c>
      <c r="O6" s="74" t="s">
        <v>218</v>
      </c>
      <c r="P6" s="74" t="s">
        <v>218</v>
      </c>
      <c r="Q6" s="74" t="s">
        <v>218</v>
      </c>
      <c r="R6" s="73">
        <v>2012.0</v>
      </c>
      <c r="S6" s="73">
        <v>2012.0</v>
      </c>
      <c r="T6" s="73">
        <v>2014.0</v>
      </c>
      <c r="U6" s="74" t="s">
        <v>218</v>
      </c>
      <c r="V6" s="74" t="s">
        <v>218</v>
      </c>
      <c r="W6" s="74">
        <v>2013.0</v>
      </c>
      <c r="X6" s="74">
        <v>2013.0</v>
      </c>
      <c r="Y6" s="74">
        <v>2013.0</v>
      </c>
      <c r="Z6" s="74" t="s">
        <v>219</v>
      </c>
      <c r="AA6" s="74" t="s">
        <v>219</v>
      </c>
      <c r="AB6" s="109">
        <v>2013.0</v>
      </c>
      <c r="AC6" s="110">
        <v>2015.0</v>
      </c>
      <c r="AD6" s="73">
        <v>2012.0</v>
      </c>
      <c r="AE6" s="74" t="s">
        <v>219</v>
      </c>
      <c r="AF6" s="74" t="s">
        <v>219</v>
      </c>
      <c r="AG6" s="73">
        <v>2011.0</v>
      </c>
      <c r="AH6" s="74">
        <v>2013.0</v>
      </c>
      <c r="AI6" s="74" t="s">
        <v>219</v>
      </c>
      <c r="AJ6" s="74" t="s">
        <v>219</v>
      </c>
      <c r="AK6" s="74">
        <v>2013.0</v>
      </c>
      <c r="AL6" s="74">
        <v>2013.0</v>
      </c>
      <c r="AM6" s="74">
        <v>2013.0</v>
      </c>
      <c r="AN6" s="74">
        <v>2013.0</v>
      </c>
      <c r="AO6" s="73">
        <v>2014.0</v>
      </c>
      <c r="AP6" s="73">
        <v>2016.0</v>
      </c>
      <c r="AQ6" s="74">
        <v>2014.0</v>
      </c>
      <c r="AR6" s="82" t="s">
        <v>220</v>
      </c>
      <c r="AS6" s="82" t="s">
        <v>220</v>
      </c>
      <c r="AT6" s="82" t="s">
        <v>220</v>
      </c>
      <c r="AU6" s="82" t="s">
        <v>220</v>
      </c>
      <c r="AV6" s="82" t="s">
        <v>220</v>
      </c>
      <c r="AW6" s="82" t="s">
        <v>220</v>
      </c>
      <c r="AX6" s="111" t="s">
        <v>220</v>
      </c>
      <c r="AY6" s="82" t="s">
        <v>220</v>
      </c>
      <c r="AZ6" s="82" t="s">
        <v>221</v>
      </c>
      <c r="BA6" s="82" t="s">
        <v>220</v>
      </c>
      <c r="BB6" s="82" t="s">
        <v>220</v>
      </c>
      <c r="BC6" s="82" t="s">
        <v>220</v>
      </c>
      <c r="BD6" s="82" t="s">
        <v>220</v>
      </c>
      <c r="BE6" s="82" t="s">
        <v>220</v>
      </c>
      <c r="BF6" s="82" t="s">
        <v>220</v>
      </c>
      <c r="BG6" s="82" t="s">
        <v>220</v>
      </c>
      <c r="BH6" s="82" t="s">
        <v>220</v>
      </c>
      <c r="BI6" s="82" t="s">
        <v>220</v>
      </c>
      <c r="BJ6" s="82" t="s">
        <v>220</v>
      </c>
      <c r="BK6" s="82" t="s">
        <v>220</v>
      </c>
      <c r="BL6" s="112">
        <v>2015.0</v>
      </c>
      <c r="BM6" s="82" t="s">
        <v>221</v>
      </c>
      <c r="BN6" s="82" t="s">
        <v>221</v>
      </c>
      <c r="BO6" s="113" t="s">
        <v>220</v>
      </c>
      <c r="BP6" s="113" t="s">
        <v>221</v>
      </c>
      <c r="BQ6" s="114">
        <v>2015.0</v>
      </c>
      <c r="BR6" s="115" t="s">
        <v>221</v>
      </c>
      <c r="BS6" s="116" t="s">
        <v>221</v>
      </c>
      <c r="BT6" s="117" t="s">
        <v>221</v>
      </c>
      <c r="BU6" s="115" t="s">
        <v>222</v>
      </c>
      <c r="BV6" s="115" t="s">
        <v>222</v>
      </c>
      <c r="BW6" s="115" t="s">
        <v>222</v>
      </c>
      <c r="BX6" s="115" t="s">
        <v>221</v>
      </c>
      <c r="BY6" s="115"/>
      <c r="BZ6" s="115" t="s">
        <v>222</v>
      </c>
      <c r="CA6" s="115" t="s">
        <v>222</v>
      </c>
      <c r="CB6" s="118">
        <v>2016.0</v>
      </c>
      <c r="CC6" s="118"/>
      <c r="CD6" s="118">
        <v>2016.0</v>
      </c>
      <c r="CE6" s="119" t="s">
        <v>222</v>
      </c>
      <c r="CF6" s="119" t="s">
        <v>222</v>
      </c>
      <c r="CG6" s="119" t="s">
        <v>222</v>
      </c>
      <c r="CH6" s="119" t="s">
        <v>223</v>
      </c>
      <c r="CI6" s="119" t="s">
        <v>222</v>
      </c>
      <c r="CJ6" s="119" t="s">
        <v>222</v>
      </c>
      <c r="CK6" s="118"/>
      <c r="CL6" s="119" t="s">
        <v>222</v>
      </c>
      <c r="CM6" s="119" t="s">
        <v>222</v>
      </c>
      <c r="CN6" s="119" t="s">
        <v>222</v>
      </c>
      <c r="CO6" s="120"/>
      <c r="CP6" s="120"/>
      <c r="CQ6" s="121"/>
      <c r="CR6" s="121"/>
      <c r="CS6" s="121"/>
    </row>
    <row r="7">
      <c r="A7" s="122" t="s">
        <v>224</v>
      </c>
      <c r="B7" s="48"/>
      <c r="C7" s="48"/>
      <c r="D7" s="48" t="s">
        <v>225</v>
      </c>
      <c r="E7" s="123" t="s">
        <v>226</v>
      </c>
      <c r="F7" s="123" t="s">
        <v>227</v>
      </c>
      <c r="G7" s="123" t="s">
        <v>228</v>
      </c>
      <c r="H7" s="123"/>
      <c r="I7" s="123" t="s">
        <v>229</v>
      </c>
      <c r="J7" s="123" t="s">
        <v>229</v>
      </c>
      <c r="K7" s="123" t="s">
        <v>230</v>
      </c>
      <c r="L7" s="123" t="s">
        <v>231</v>
      </c>
      <c r="M7" s="123" t="s">
        <v>232</v>
      </c>
      <c r="N7" s="123" t="s">
        <v>233</v>
      </c>
      <c r="O7" s="123" t="s">
        <v>234</v>
      </c>
      <c r="P7" s="123" t="s">
        <v>235</v>
      </c>
      <c r="Q7" s="123" t="s">
        <v>236</v>
      </c>
      <c r="R7" s="123" t="s">
        <v>237</v>
      </c>
      <c r="S7" s="123" t="s">
        <v>238</v>
      </c>
      <c r="U7" s="123" t="s">
        <v>239</v>
      </c>
      <c r="V7" s="123" t="s">
        <v>240</v>
      </c>
      <c r="W7" s="123" t="s">
        <v>241</v>
      </c>
      <c r="X7" s="123" t="s">
        <v>242</v>
      </c>
      <c r="Y7" s="123" t="s">
        <v>243</v>
      </c>
      <c r="Z7" s="123" t="s">
        <v>244</v>
      </c>
      <c r="AA7" s="123" t="s">
        <v>245</v>
      </c>
      <c r="AB7" s="124"/>
      <c r="AC7" s="124" t="s">
        <v>246</v>
      </c>
      <c r="AD7" s="123"/>
      <c r="AE7" s="123" t="s">
        <v>247</v>
      </c>
      <c r="AF7" s="123" t="s">
        <v>248</v>
      </c>
      <c r="AG7" s="123"/>
      <c r="AH7" s="123" t="s">
        <v>249</v>
      </c>
      <c r="AI7" s="123" t="s">
        <v>250</v>
      </c>
      <c r="AJ7" s="123" t="s">
        <v>251</v>
      </c>
      <c r="AK7" s="123" t="s">
        <v>252</v>
      </c>
      <c r="AL7" s="123" t="s">
        <v>253</v>
      </c>
      <c r="AM7" s="123" t="s">
        <v>254</v>
      </c>
      <c r="AN7" s="123" t="s">
        <v>255</v>
      </c>
      <c r="AO7" s="123" t="s">
        <v>256</v>
      </c>
      <c r="AP7" s="123" t="s">
        <v>257</v>
      </c>
      <c r="AQ7" s="123" t="s">
        <v>258</v>
      </c>
      <c r="AR7" s="125" t="s">
        <v>259</v>
      </c>
      <c r="AS7" s="125" t="s">
        <v>260</v>
      </c>
      <c r="AT7" s="125" t="s">
        <v>261</v>
      </c>
      <c r="AU7" s="125" t="s">
        <v>262</v>
      </c>
      <c r="AV7" s="125" t="s">
        <v>263</v>
      </c>
      <c r="AW7" s="125" t="s">
        <v>264</v>
      </c>
      <c r="AX7" s="126" t="s">
        <v>265</v>
      </c>
      <c r="AY7" s="127" t="s">
        <v>266</v>
      </c>
      <c r="AZ7" s="127"/>
      <c r="BA7" s="125" t="s">
        <v>267</v>
      </c>
      <c r="BB7" s="125" t="s">
        <v>268</v>
      </c>
      <c r="BC7" s="125" t="s">
        <v>269</v>
      </c>
      <c r="BD7" s="125" t="s">
        <v>270</v>
      </c>
      <c r="BE7" s="125" t="s">
        <v>271</v>
      </c>
      <c r="BF7" s="125" t="s">
        <v>272</v>
      </c>
      <c r="BG7" s="125" t="s">
        <v>273</v>
      </c>
      <c r="BH7" s="125" t="s">
        <v>274</v>
      </c>
      <c r="BI7" s="125" t="s">
        <v>275</v>
      </c>
      <c r="BJ7" s="125" t="s">
        <v>276</v>
      </c>
      <c r="BK7" s="125" t="s">
        <v>277</v>
      </c>
      <c r="BL7" s="128" t="s">
        <v>278</v>
      </c>
      <c r="BM7" s="125" t="s">
        <v>279</v>
      </c>
      <c r="BN7" s="125" t="s">
        <v>280</v>
      </c>
      <c r="BO7" s="129"/>
      <c r="BP7" s="129" t="s">
        <v>281</v>
      </c>
      <c r="BQ7" s="130" t="s">
        <v>282</v>
      </c>
      <c r="BR7" s="131" t="s">
        <v>283</v>
      </c>
      <c r="BS7" s="132" t="s">
        <v>284</v>
      </c>
      <c r="BT7" s="133" t="s">
        <v>285</v>
      </c>
      <c r="BU7" s="131" t="s">
        <v>286</v>
      </c>
      <c r="BV7" s="134">
        <v>42401.0</v>
      </c>
      <c r="BW7" s="134">
        <v>42427.0</v>
      </c>
      <c r="BX7" s="32" t="s">
        <v>287</v>
      </c>
      <c r="BY7" s="32"/>
      <c r="BZ7" s="32" t="s">
        <v>288</v>
      </c>
      <c r="CA7" s="131" t="s">
        <v>289</v>
      </c>
      <c r="CB7" s="135">
        <v>42465.0</v>
      </c>
      <c r="CC7" s="135">
        <v>42503.0</v>
      </c>
      <c r="CD7" s="136">
        <v>42487.0</v>
      </c>
      <c r="CE7" s="137" t="s">
        <v>290</v>
      </c>
      <c r="CF7" s="138">
        <v>42444.0</v>
      </c>
      <c r="CG7" s="32" t="s">
        <v>291</v>
      </c>
      <c r="CH7" s="139">
        <v>42856.0</v>
      </c>
      <c r="CI7" s="32" t="s">
        <v>292</v>
      </c>
      <c r="CJ7" s="32" t="s">
        <v>293</v>
      </c>
      <c r="CK7" s="136"/>
      <c r="CL7" s="136"/>
      <c r="CM7" s="32" t="s">
        <v>294</v>
      </c>
      <c r="CN7" s="32" t="s">
        <v>295</v>
      </c>
      <c r="CO7" s="140"/>
      <c r="CP7" s="140"/>
      <c r="CQ7" s="141"/>
      <c r="CR7" s="141"/>
      <c r="CS7" s="141"/>
    </row>
    <row r="8">
      <c r="A8" s="142" t="s">
        <v>296</v>
      </c>
      <c r="B8" s="143"/>
      <c r="C8" s="143"/>
      <c r="D8" s="144" t="s">
        <v>297</v>
      </c>
      <c r="E8" s="143" t="s">
        <v>298</v>
      </c>
      <c r="F8" s="143" t="s">
        <v>298</v>
      </c>
      <c r="G8" s="143" t="s">
        <v>298</v>
      </c>
      <c r="H8" s="145" t="s">
        <v>299</v>
      </c>
      <c r="I8" s="144" t="s">
        <v>300</v>
      </c>
      <c r="J8" s="144" t="s">
        <v>300</v>
      </c>
      <c r="K8" s="143" t="s">
        <v>298</v>
      </c>
      <c r="L8" s="143" t="s">
        <v>298</v>
      </c>
      <c r="M8" s="143" t="s">
        <v>298</v>
      </c>
      <c r="N8" s="143" t="s">
        <v>298</v>
      </c>
      <c r="O8" s="143" t="s">
        <v>298</v>
      </c>
      <c r="P8" s="143" t="s">
        <v>298</v>
      </c>
      <c r="Q8" s="143" t="s">
        <v>298</v>
      </c>
      <c r="R8" s="143" t="s">
        <v>298</v>
      </c>
      <c r="S8" s="145" t="s">
        <v>298</v>
      </c>
      <c r="T8" s="144" t="s">
        <v>301</v>
      </c>
      <c r="U8" s="143" t="s">
        <v>298</v>
      </c>
      <c r="V8" s="143" t="s">
        <v>298</v>
      </c>
      <c r="W8" s="143" t="s">
        <v>298</v>
      </c>
      <c r="X8" s="143" t="s">
        <v>298</v>
      </c>
      <c r="Y8" s="143" t="s">
        <v>298</v>
      </c>
      <c r="Z8" s="143" t="s">
        <v>298</v>
      </c>
      <c r="AA8" s="143" t="s">
        <v>298</v>
      </c>
      <c r="AB8" s="146" t="s">
        <v>298</v>
      </c>
      <c r="AC8" s="147" t="s">
        <v>121</v>
      </c>
      <c r="AD8" s="144"/>
      <c r="AE8" s="144" t="s">
        <v>302</v>
      </c>
      <c r="AF8" s="143" t="s">
        <v>298</v>
      </c>
      <c r="AG8" s="148" t="s">
        <v>298</v>
      </c>
      <c r="AH8" s="149" t="s">
        <v>303</v>
      </c>
      <c r="AI8" s="143" t="s">
        <v>298</v>
      </c>
      <c r="AJ8" s="143" t="s">
        <v>298</v>
      </c>
      <c r="AK8" s="143" t="s">
        <v>298</v>
      </c>
      <c r="AL8" s="143" t="s">
        <v>298</v>
      </c>
      <c r="AM8" s="143" t="s">
        <v>298</v>
      </c>
      <c r="AN8" s="143" t="s">
        <v>298</v>
      </c>
      <c r="AO8" s="143" t="s">
        <v>298</v>
      </c>
      <c r="AP8" s="150" t="s">
        <v>133</v>
      </c>
      <c r="AQ8" s="143" t="s">
        <v>298</v>
      </c>
      <c r="AR8" s="143" t="s">
        <v>298</v>
      </c>
      <c r="AS8" s="143" t="s">
        <v>298</v>
      </c>
      <c r="AT8" s="151" t="s">
        <v>298</v>
      </c>
      <c r="AU8" s="143" t="s">
        <v>298</v>
      </c>
      <c r="AV8" s="143" t="s">
        <v>298</v>
      </c>
      <c r="AW8" s="151" t="s">
        <v>298</v>
      </c>
      <c r="AX8" s="152" t="s">
        <v>298</v>
      </c>
      <c r="AY8" s="151" t="s">
        <v>298</v>
      </c>
      <c r="AZ8" s="151"/>
      <c r="BA8" s="151" t="s">
        <v>298</v>
      </c>
      <c r="BB8" s="151" t="s">
        <v>298</v>
      </c>
      <c r="BC8" s="151" t="s">
        <v>298</v>
      </c>
      <c r="BD8" s="151" t="s">
        <v>304</v>
      </c>
      <c r="BE8" s="151" t="s">
        <v>298</v>
      </c>
      <c r="BF8" s="151" t="s">
        <v>298</v>
      </c>
      <c r="BG8" s="151" t="s">
        <v>298</v>
      </c>
      <c r="BH8" s="151" t="s">
        <v>298</v>
      </c>
      <c r="BI8" s="151" t="s">
        <v>298</v>
      </c>
      <c r="BJ8" s="151" t="s">
        <v>298</v>
      </c>
      <c r="BK8" s="151" t="s">
        <v>298</v>
      </c>
      <c r="BL8" s="151" t="s">
        <v>298</v>
      </c>
      <c r="BM8" s="151" t="s">
        <v>298</v>
      </c>
      <c r="BN8" s="151" t="s">
        <v>298</v>
      </c>
      <c r="BO8" s="153"/>
      <c r="BP8" s="153" t="s">
        <v>298</v>
      </c>
      <c r="BQ8" s="153" t="s">
        <v>298</v>
      </c>
      <c r="BR8" s="154" t="s">
        <v>304</v>
      </c>
      <c r="BS8" s="116" t="s">
        <v>298</v>
      </c>
      <c r="BT8" s="116" t="s">
        <v>298</v>
      </c>
      <c r="BU8" s="154" t="s">
        <v>298</v>
      </c>
      <c r="BV8" s="155"/>
      <c r="BW8" s="155" t="s">
        <v>305</v>
      </c>
      <c r="BX8" s="155" t="s">
        <v>298</v>
      </c>
      <c r="BY8" s="155"/>
      <c r="BZ8" s="155" t="s">
        <v>306</v>
      </c>
      <c r="CA8" s="154" t="s">
        <v>304</v>
      </c>
      <c r="CB8" s="154" t="s">
        <v>304</v>
      </c>
      <c r="CC8" s="154" t="s">
        <v>307</v>
      </c>
      <c r="CD8" s="154" t="s">
        <v>304</v>
      </c>
      <c r="CE8" s="154" t="s">
        <v>298</v>
      </c>
      <c r="CF8" s="154" t="s">
        <v>298</v>
      </c>
      <c r="CG8" s="154" t="s">
        <v>298</v>
      </c>
      <c r="CH8" s="154" t="s">
        <v>298</v>
      </c>
      <c r="CI8" s="154" t="s">
        <v>298</v>
      </c>
      <c r="CJ8" s="154" t="s">
        <v>298</v>
      </c>
      <c r="CK8" s="154"/>
      <c r="CL8" s="154"/>
      <c r="CM8" s="156" t="s">
        <v>308</v>
      </c>
      <c r="CN8" s="156"/>
      <c r="CO8" s="154"/>
      <c r="CP8" s="154"/>
      <c r="CQ8" s="154"/>
      <c r="CR8" s="154"/>
      <c r="CS8" s="154"/>
    </row>
    <row r="9" ht="15.0" customHeight="1">
      <c r="A9" s="157" t="s">
        <v>309</v>
      </c>
      <c r="B9" s="158"/>
      <c r="C9" s="158"/>
      <c r="D9" s="158">
        <v>632323.0</v>
      </c>
      <c r="E9" s="158">
        <v>603650.0</v>
      </c>
      <c r="F9" s="158">
        <v>655141.0</v>
      </c>
      <c r="G9" s="158"/>
      <c r="H9" s="158"/>
      <c r="I9" s="158">
        <v>825863.0</v>
      </c>
      <c r="J9" s="158">
        <v>825863.0</v>
      </c>
      <c r="K9" s="158">
        <v>2.606E7</v>
      </c>
      <c r="L9" s="158">
        <v>5231351.0</v>
      </c>
      <c r="M9" s="158">
        <v>305489.0</v>
      </c>
      <c r="N9" s="158">
        <v>423743.0</v>
      </c>
      <c r="O9" s="158">
        <v>8336697.0</v>
      </c>
      <c r="P9" s="158">
        <v>177994.0</v>
      </c>
      <c r="Q9" s="158">
        <v>1547607.0</v>
      </c>
      <c r="R9" s="158">
        <v>240315.0</v>
      </c>
      <c r="S9" s="158"/>
      <c r="T9" s="158">
        <v>1.288E7</v>
      </c>
      <c r="U9" s="158">
        <v>1004709.0</v>
      </c>
      <c r="V9" s="158">
        <v>2714844.0</v>
      </c>
      <c r="W9" s="158">
        <v>1392313.0</v>
      </c>
      <c r="X9" s="158">
        <v>1050000.0</v>
      </c>
      <c r="Y9" s="158">
        <v>739311.0</v>
      </c>
      <c r="Z9" s="158">
        <v>2855287.0</v>
      </c>
      <c r="AA9" s="158">
        <v>1.9570261E7</v>
      </c>
      <c r="AB9" s="159">
        <v>394098.0</v>
      </c>
      <c r="AC9" s="160">
        <v>394098.0</v>
      </c>
      <c r="AD9" s="158"/>
      <c r="AE9" s="158">
        <v>1320718.0</v>
      </c>
      <c r="AF9" s="158">
        <v>100003.0</v>
      </c>
      <c r="AG9" s="158"/>
      <c r="AH9" s="158">
        <v>842595.0</v>
      </c>
      <c r="AI9" s="158">
        <v>605108.0</v>
      </c>
      <c r="AJ9" s="158">
        <v>400740.0</v>
      </c>
      <c r="AK9" s="158">
        <v>48539.0</v>
      </c>
      <c r="AL9" s="158">
        <v>976372.0</v>
      </c>
      <c r="AM9" s="158">
        <v>3858000.0</v>
      </c>
      <c r="AN9" s="158">
        <v>475516.0</v>
      </c>
      <c r="AO9" s="158">
        <v>603488.0</v>
      </c>
      <c r="AP9" s="158">
        <v>603488.0</v>
      </c>
      <c r="AQ9" s="158">
        <v>3590000.0</v>
      </c>
      <c r="AR9" s="158">
        <v>306211.0</v>
      </c>
      <c r="AS9" s="158">
        <v>5277.0</v>
      </c>
      <c r="AT9" s="158">
        <v>124893.0</v>
      </c>
      <c r="AU9" s="158">
        <v>636479.0</v>
      </c>
      <c r="AV9" s="158">
        <v>5885000.0</v>
      </c>
      <c r="AW9" s="158">
        <v>609644.0</v>
      </c>
      <c r="AX9" s="161">
        <v>464310.0</v>
      </c>
      <c r="AY9" s="162">
        <v>140443.0</v>
      </c>
      <c r="AZ9" s="162"/>
      <c r="BA9" s="158">
        <v>33411.0</v>
      </c>
      <c r="BB9" s="158">
        <v>296550.0</v>
      </c>
      <c r="BC9" s="158">
        <v>171279.0</v>
      </c>
      <c r="BD9" s="158">
        <v>189314.0</v>
      </c>
      <c r="BE9" s="158">
        <v>299430.0</v>
      </c>
      <c r="BF9" s="158">
        <v>392880.0</v>
      </c>
      <c r="BG9" s="158">
        <v>77733.0</v>
      </c>
      <c r="BH9" s="158">
        <v>2161000.0</v>
      </c>
      <c r="BI9" s="158">
        <v>122366.0</v>
      </c>
      <c r="BJ9" s="158">
        <v>1500000.0</v>
      </c>
      <c r="BK9" s="158">
        <v>1356000.0</v>
      </c>
      <c r="BL9" s="158">
        <v>809958.0</v>
      </c>
      <c r="BM9" s="158">
        <v>121124.0</v>
      </c>
      <c r="BN9" s="158"/>
      <c r="BO9" s="163"/>
      <c r="BP9" s="163">
        <v>107289.0</v>
      </c>
      <c r="BQ9" s="164">
        <v>172638.0</v>
      </c>
      <c r="BR9" s="165">
        <v>457587.0</v>
      </c>
      <c r="BS9" s="166">
        <v>83796.0</v>
      </c>
      <c r="BT9" s="167">
        <v>127771.0</v>
      </c>
      <c r="BU9" s="165">
        <v>203446.0</v>
      </c>
      <c r="BV9" s="165">
        <v>668412.0</v>
      </c>
      <c r="BW9" s="165">
        <v>668412.0</v>
      </c>
      <c r="BX9" s="165">
        <v>117240.0</v>
      </c>
      <c r="BY9" s="165"/>
      <c r="BZ9" s="165"/>
      <c r="CA9" s="165">
        <v>121096.0</v>
      </c>
      <c r="CB9" s="168">
        <v>998537.0</v>
      </c>
      <c r="CC9" s="168">
        <v>998537.0</v>
      </c>
      <c r="CD9" s="168">
        <v>294873.0</v>
      </c>
      <c r="CE9" s="169">
        <v>1.2778E7</v>
      </c>
      <c r="CF9" s="169">
        <v>197706.0</v>
      </c>
      <c r="CG9" s="169">
        <v>226918.0</v>
      </c>
      <c r="CH9" s="169">
        <v>226918.0</v>
      </c>
      <c r="CI9" s="169"/>
      <c r="CJ9" s="169">
        <v>300950.0</v>
      </c>
      <c r="CK9" s="168"/>
      <c r="CL9" s="169">
        <v>268738.0</v>
      </c>
      <c r="CM9" s="169" t="s">
        <v>310</v>
      </c>
      <c r="CN9" s="169">
        <v>142143.0</v>
      </c>
      <c r="CO9" s="170"/>
      <c r="CP9" s="170"/>
      <c r="CQ9" s="171"/>
      <c r="CR9" s="171"/>
      <c r="CS9" s="171"/>
    </row>
    <row r="10">
      <c r="A10" s="66" t="s">
        <v>311</v>
      </c>
      <c r="B10" s="73"/>
      <c r="C10" s="73"/>
      <c r="D10" s="73" t="s">
        <v>298</v>
      </c>
      <c r="E10" s="73" t="s">
        <v>298</v>
      </c>
      <c r="F10" s="73" t="s">
        <v>298</v>
      </c>
      <c r="G10" s="73"/>
      <c r="H10" s="73"/>
      <c r="I10" s="73" t="s">
        <v>298</v>
      </c>
      <c r="J10" s="73" t="s">
        <v>298</v>
      </c>
      <c r="K10" s="73" t="s">
        <v>298</v>
      </c>
      <c r="L10" s="70" t="s">
        <v>312</v>
      </c>
      <c r="M10" s="73" t="s">
        <v>298</v>
      </c>
      <c r="N10" s="73" t="s">
        <v>298</v>
      </c>
      <c r="O10" s="74" t="s">
        <v>313</v>
      </c>
      <c r="P10" s="172" t="str">
        <f>HYPERLINK("https://www.providenceri.com/efile/4134","Final Report from Transparency Commission: http://www.providenceri.com/efile/4134")</f>
        <v>Final Report from Transparency Commission: http://www.providenceri.com/efile/4134</v>
      </c>
      <c r="Q10" s="73" t="s">
        <v>314</v>
      </c>
      <c r="R10" s="73" t="s">
        <v>298</v>
      </c>
      <c r="S10" s="73"/>
      <c r="T10" s="73" t="s">
        <v>298</v>
      </c>
      <c r="U10" s="74" t="s">
        <v>315</v>
      </c>
      <c r="V10" s="73" t="s">
        <v>298</v>
      </c>
      <c r="W10" s="73" t="s">
        <v>298</v>
      </c>
      <c r="X10" s="73" t="s">
        <v>298</v>
      </c>
      <c r="Y10" s="73" t="s">
        <v>298</v>
      </c>
      <c r="Z10" s="73" t="s">
        <v>298</v>
      </c>
      <c r="AA10" s="74" t="s">
        <v>316</v>
      </c>
      <c r="AB10" s="173" t="s">
        <v>298</v>
      </c>
      <c r="AC10" s="109" t="s">
        <v>317</v>
      </c>
      <c r="AD10" s="73"/>
      <c r="AE10" s="73" t="s">
        <v>298</v>
      </c>
      <c r="AF10" s="73" t="s">
        <v>298</v>
      </c>
      <c r="AG10" s="73"/>
      <c r="AH10" s="73" t="s">
        <v>298</v>
      </c>
      <c r="AI10" s="73" t="s">
        <v>298</v>
      </c>
      <c r="AJ10" s="73" t="s">
        <v>298</v>
      </c>
      <c r="AK10" s="73" t="s">
        <v>298</v>
      </c>
      <c r="AL10" s="73" t="s">
        <v>298</v>
      </c>
      <c r="AM10" s="73" t="s">
        <v>298</v>
      </c>
      <c r="AN10" s="70" t="s">
        <v>132</v>
      </c>
      <c r="AO10" s="73" t="s">
        <v>298</v>
      </c>
      <c r="AP10" s="73" t="s">
        <v>298</v>
      </c>
      <c r="AQ10" s="72" t="s">
        <v>318</v>
      </c>
      <c r="AR10" s="82" t="s">
        <v>298</v>
      </c>
      <c r="AS10" s="82" t="s">
        <v>298</v>
      </c>
      <c r="AT10" s="82" t="s">
        <v>298</v>
      </c>
      <c r="AU10" s="82" t="s">
        <v>319</v>
      </c>
      <c r="AV10" s="82" t="s">
        <v>298</v>
      </c>
      <c r="AW10" s="82" t="s">
        <v>298</v>
      </c>
      <c r="AX10" s="111" t="s">
        <v>298</v>
      </c>
      <c r="AY10" s="82" t="s">
        <v>298</v>
      </c>
      <c r="AZ10" s="82"/>
      <c r="BA10" s="82" t="s">
        <v>298</v>
      </c>
      <c r="BB10" s="82" t="s">
        <v>298</v>
      </c>
      <c r="BC10" s="82" t="s">
        <v>298</v>
      </c>
      <c r="BD10" s="82" t="s">
        <v>298</v>
      </c>
      <c r="BE10" s="82" t="s">
        <v>298</v>
      </c>
      <c r="BF10" s="82" t="s">
        <v>298</v>
      </c>
      <c r="BG10" s="82" t="s">
        <v>298</v>
      </c>
      <c r="BH10" s="82" t="s">
        <v>298</v>
      </c>
      <c r="BI10" s="82" t="s">
        <v>298</v>
      </c>
      <c r="BJ10" s="82" t="s">
        <v>298</v>
      </c>
      <c r="BK10" s="82" t="s">
        <v>298</v>
      </c>
      <c r="BL10" s="82" t="s">
        <v>298</v>
      </c>
      <c r="BM10" s="82" t="s">
        <v>298</v>
      </c>
      <c r="BN10" s="82" t="s">
        <v>298</v>
      </c>
      <c r="BO10" s="174"/>
      <c r="BP10" s="175" t="s">
        <v>158</v>
      </c>
      <c r="BQ10" s="174" t="s">
        <v>298</v>
      </c>
      <c r="BR10" s="176" t="s">
        <v>320</v>
      </c>
      <c r="BS10" s="177"/>
      <c r="BT10" s="177"/>
      <c r="BU10" s="176"/>
      <c r="BV10" s="176"/>
      <c r="BW10" s="176" t="s">
        <v>321</v>
      </c>
      <c r="BX10" s="176"/>
      <c r="BY10" s="176"/>
      <c r="BZ10" s="176"/>
      <c r="CA10" s="178"/>
      <c r="CB10" s="156" t="s">
        <v>298</v>
      </c>
      <c r="CC10" s="91" t="s">
        <v>322</v>
      </c>
      <c r="CD10" s="156" t="s">
        <v>298</v>
      </c>
      <c r="CE10" s="156" t="s">
        <v>298</v>
      </c>
      <c r="CF10" s="156" t="s">
        <v>323</v>
      </c>
      <c r="CG10" s="156" t="s">
        <v>298</v>
      </c>
      <c r="CH10" s="97" t="s">
        <v>173</v>
      </c>
      <c r="CI10" s="156"/>
      <c r="CJ10" s="156"/>
      <c r="CK10" s="156"/>
      <c r="CL10" s="156"/>
      <c r="CM10" s="156" t="s">
        <v>308</v>
      </c>
      <c r="CN10" s="156"/>
      <c r="CO10" s="179"/>
      <c r="CP10" s="179"/>
      <c r="CQ10" s="180"/>
      <c r="CR10" s="180"/>
      <c r="CS10" s="180"/>
    </row>
    <row r="11" ht="87.75" customHeight="1">
      <c r="A11" s="181" t="s">
        <v>324</v>
      </c>
      <c r="B11" s="48"/>
      <c r="C11" s="48"/>
      <c r="D11" s="48" t="s">
        <v>325</v>
      </c>
      <c r="E11" s="43" t="s">
        <v>326</v>
      </c>
      <c r="F11" s="42" t="s">
        <v>298</v>
      </c>
      <c r="G11" s="43"/>
      <c r="H11" s="43"/>
      <c r="I11" s="43" t="s">
        <v>327</v>
      </c>
      <c r="J11" s="43" t="s">
        <v>327</v>
      </c>
      <c r="K11" s="42" t="s">
        <v>298</v>
      </c>
      <c r="L11" s="42" t="s">
        <v>304</v>
      </c>
      <c r="M11" s="43" t="s">
        <v>328</v>
      </c>
      <c r="N11" s="42" t="s">
        <v>298</v>
      </c>
      <c r="O11" s="43" t="s">
        <v>329</v>
      </c>
      <c r="P11" s="42" t="s">
        <v>330</v>
      </c>
      <c r="Q11" s="43" t="s">
        <v>331</v>
      </c>
      <c r="R11" s="43" t="s">
        <v>332</v>
      </c>
      <c r="S11" s="43"/>
      <c r="T11" s="43" t="s">
        <v>333</v>
      </c>
      <c r="U11" s="43" t="s">
        <v>334</v>
      </c>
      <c r="V11" s="43" t="s">
        <v>335</v>
      </c>
      <c r="W11" s="43" t="s">
        <v>336</v>
      </c>
      <c r="X11" s="182"/>
      <c r="Y11" s="43" t="s">
        <v>337</v>
      </c>
      <c r="Z11" s="42" t="s">
        <v>298</v>
      </c>
      <c r="AA11" s="43" t="s">
        <v>338</v>
      </c>
      <c r="AB11" s="183" t="s">
        <v>339</v>
      </c>
      <c r="AC11" s="47" t="s">
        <v>340</v>
      </c>
      <c r="AD11" s="43"/>
      <c r="AE11" s="43" t="s">
        <v>341</v>
      </c>
      <c r="AF11" s="43" t="s">
        <v>342</v>
      </c>
      <c r="AG11" s="43"/>
      <c r="AH11" s="43" t="s">
        <v>343</v>
      </c>
      <c r="AI11" s="43" t="s">
        <v>344</v>
      </c>
      <c r="AJ11" s="43" t="s">
        <v>345</v>
      </c>
      <c r="AK11" s="43" t="s">
        <v>346</v>
      </c>
      <c r="AL11" s="43" t="s">
        <v>347</v>
      </c>
      <c r="AM11" s="42" t="s">
        <v>298</v>
      </c>
      <c r="AN11" s="43" t="s">
        <v>348</v>
      </c>
      <c r="AO11" s="42" t="s">
        <v>349</v>
      </c>
      <c r="AP11" s="42" t="s">
        <v>350</v>
      </c>
      <c r="AQ11" s="43" t="s">
        <v>351</v>
      </c>
      <c r="AR11" s="48" t="s">
        <v>352</v>
      </c>
      <c r="AS11" s="48" t="s">
        <v>353</v>
      </c>
      <c r="AT11" s="48" t="s">
        <v>354</v>
      </c>
      <c r="AU11" s="48" t="s">
        <v>355</v>
      </c>
      <c r="AV11" s="48" t="s">
        <v>356</v>
      </c>
      <c r="AW11" s="48" t="s">
        <v>357</v>
      </c>
      <c r="AX11" s="51" t="s">
        <v>358</v>
      </c>
      <c r="AY11" s="48" t="s">
        <v>358</v>
      </c>
      <c r="AZ11" s="48"/>
      <c r="BA11" s="48" t="s">
        <v>358</v>
      </c>
      <c r="BB11" s="48" t="s">
        <v>359</v>
      </c>
      <c r="BC11" s="48" t="s">
        <v>360</v>
      </c>
      <c r="BD11" s="48" t="s">
        <v>361</v>
      </c>
      <c r="BE11" s="48" t="s">
        <v>362</v>
      </c>
      <c r="BF11" s="48" t="s">
        <v>363</v>
      </c>
      <c r="BG11" s="49" t="s">
        <v>298</v>
      </c>
      <c r="BH11" s="48" t="s">
        <v>364</v>
      </c>
      <c r="BI11" s="48" t="s">
        <v>365</v>
      </c>
      <c r="BJ11" s="48" t="s">
        <v>366</v>
      </c>
      <c r="BK11" s="48" t="s">
        <v>367</v>
      </c>
      <c r="BL11" s="49" t="s">
        <v>368</v>
      </c>
      <c r="BM11" s="49" t="s">
        <v>298</v>
      </c>
      <c r="BN11" s="49" t="s">
        <v>369</v>
      </c>
      <c r="BO11" s="100"/>
      <c r="BP11" s="100" t="s">
        <v>370</v>
      </c>
      <c r="BQ11" s="100" t="s">
        <v>371</v>
      </c>
      <c r="BR11" s="184" t="s">
        <v>372</v>
      </c>
      <c r="BS11" s="104"/>
      <c r="BT11" s="104" t="s">
        <v>372</v>
      </c>
      <c r="BU11" s="184"/>
      <c r="BV11" s="184" t="s">
        <v>373</v>
      </c>
      <c r="BW11" s="184" t="s">
        <v>373</v>
      </c>
      <c r="BX11" s="184" t="s">
        <v>374</v>
      </c>
      <c r="BY11" s="184"/>
      <c r="BZ11" s="184"/>
      <c r="CA11" s="184" t="s">
        <v>375</v>
      </c>
      <c r="CB11" s="61" t="s">
        <v>374</v>
      </c>
      <c r="CC11" s="62" t="s">
        <v>376</v>
      </c>
      <c r="CD11" s="61" t="s">
        <v>377</v>
      </c>
      <c r="CE11" s="62" t="s">
        <v>378</v>
      </c>
      <c r="CF11" s="62" t="s">
        <v>358</v>
      </c>
      <c r="CG11" s="62" t="s">
        <v>379</v>
      </c>
      <c r="CH11" s="62" t="s">
        <v>380</v>
      </c>
      <c r="CI11" s="62" t="s">
        <v>381</v>
      </c>
      <c r="CJ11" s="62" t="s">
        <v>382</v>
      </c>
      <c r="CK11" s="61"/>
      <c r="CL11" s="62" t="s">
        <v>377</v>
      </c>
      <c r="CM11" s="62" t="s">
        <v>383</v>
      </c>
      <c r="CN11" s="62" t="s">
        <v>371</v>
      </c>
      <c r="CO11" s="64"/>
      <c r="CP11" s="64"/>
      <c r="CQ11" s="65"/>
      <c r="CR11" s="65"/>
      <c r="CS11" s="65"/>
    </row>
    <row r="12" ht="16.5" customHeight="1">
      <c r="A12" s="66" t="s">
        <v>384</v>
      </c>
      <c r="B12" s="73"/>
      <c r="C12" s="73"/>
      <c r="D12" s="73" t="s">
        <v>298</v>
      </c>
      <c r="E12" s="73" t="s">
        <v>298</v>
      </c>
      <c r="F12" s="73" t="s">
        <v>298</v>
      </c>
      <c r="G12" s="73"/>
      <c r="H12" s="73"/>
      <c r="I12" s="73" t="s">
        <v>298</v>
      </c>
      <c r="J12" s="73" t="s">
        <v>298</v>
      </c>
      <c r="K12" s="73" t="s">
        <v>298</v>
      </c>
      <c r="L12" s="73" t="s">
        <v>385</v>
      </c>
      <c r="M12" s="73" t="s">
        <v>298</v>
      </c>
      <c r="N12" s="73" t="s">
        <v>298</v>
      </c>
      <c r="O12" s="73" t="s">
        <v>298</v>
      </c>
      <c r="P12" s="73" t="s">
        <v>298</v>
      </c>
      <c r="Q12" s="73" t="s">
        <v>298</v>
      </c>
      <c r="R12" s="73" t="s">
        <v>298</v>
      </c>
      <c r="S12" s="74"/>
      <c r="T12" s="74" t="s">
        <v>386</v>
      </c>
      <c r="U12" s="73" t="s">
        <v>298</v>
      </c>
      <c r="V12" s="73" t="s">
        <v>298</v>
      </c>
      <c r="W12" s="73" t="s">
        <v>298</v>
      </c>
      <c r="X12" s="73" t="s">
        <v>298</v>
      </c>
      <c r="Y12" s="73" t="s">
        <v>298</v>
      </c>
      <c r="Z12" s="74" t="s">
        <v>387</v>
      </c>
      <c r="AA12" s="74" t="s">
        <v>388</v>
      </c>
      <c r="AB12" s="173" t="s">
        <v>298</v>
      </c>
      <c r="AC12" s="109" t="s">
        <v>298</v>
      </c>
      <c r="AD12" s="73"/>
      <c r="AE12" s="73" t="s">
        <v>298</v>
      </c>
      <c r="AF12" s="73" t="s">
        <v>298</v>
      </c>
      <c r="AG12" s="74"/>
      <c r="AH12" s="74" t="s">
        <v>389</v>
      </c>
      <c r="AI12" s="73" t="s">
        <v>298</v>
      </c>
      <c r="AJ12" s="73" t="s">
        <v>298</v>
      </c>
      <c r="AK12" s="73" t="s">
        <v>298</v>
      </c>
      <c r="AL12" s="73" t="s">
        <v>298</v>
      </c>
      <c r="AM12" s="73" t="s">
        <v>298</v>
      </c>
      <c r="AN12" s="73" t="s">
        <v>298</v>
      </c>
      <c r="AO12" s="73" t="s">
        <v>298</v>
      </c>
      <c r="AP12" s="73" t="s">
        <v>298</v>
      </c>
      <c r="AQ12" s="74" t="s">
        <v>390</v>
      </c>
      <c r="AR12" s="82" t="s">
        <v>391</v>
      </c>
      <c r="AS12" s="82" t="s">
        <v>392</v>
      </c>
      <c r="AT12" s="82" t="s">
        <v>393</v>
      </c>
      <c r="AU12" s="82" t="s">
        <v>298</v>
      </c>
      <c r="AV12" s="82" t="s">
        <v>298</v>
      </c>
      <c r="AW12" s="82" t="s">
        <v>394</v>
      </c>
      <c r="AX12" s="111" t="s">
        <v>298</v>
      </c>
      <c r="AY12" s="82" t="s">
        <v>298</v>
      </c>
      <c r="AZ12" s="82"/>
      <c r="BA12" s="82" t="s">
        <v>298</v>
      </c>
      <c r="BB12" s="82" t="s">
        <v>298</v>
      </c>
      <c r="BC12" s="82" t="s">
        <v>298</v>
      </c>
      <c r="BD12" s="82" t="s">
        <v>298</v>
      </c>
      <c r="BE12" s="82" t="s">
        <v>298</v>
      </c>
      <c r="BF12" s="82" t="s">
        <v>298</v>
      </c>
      <c r="BG12" s="82" t="s">
        <v>298</v>
      </c>
      <c r="BH12" s="82" t="s">
        <v>298</v>
      </c>
      <c r="BI12" s="187"/>
      <c r="BJ12" s="82" t="s">
        <v>298</v>
      </c>
      <c r="BK12" s="82" t="s">
        <v>298</v>
      </c>
      <c r="BL12" s="82" t="s">
        <v>298</v>
      </c>
      <c r="BM12" s="82" t="s">
        <v>298</v>
      </c>
      <c r="BN12" s="82"/>
      <c r="BO12" s="188"/>
      <c r="BP12" s="188" t="s">
        <v>298</v>
      </c>
      <c r="BQ12" s="188" t="s">
        <v>298</v>
      </c>
      <c r="BR12" s="156" t="s">
        <v>304</v>
      </c>
      <c r="BS12" s="177"/>
      <c r="BT12" s="177"/>
      <c r="BU12" s="178"/>
      <c r="BV12" s="178"/>
      <c r="BW12" s="178"/>
      <c r="BX12" s="178"/>
      <c r="BY12" s="178"/>
      <c r="BZ12" s="178"/>
      <c r="CA12" s="178"/>
      <c r="CB12" s="178"/>
      <c r="CC12" s="178"/>
      <c r="CD12" s="178"/>
      <c r="CE12" s="156" t="s">
        <v>298</v>
      </c>
      <c r="CF12" s="156"/>
      <c r="CG12" s="156"/>
      <c r="CH12" s="156"/>
      <c r="CI12" s="156"/>
      <c r="CJ12" s="156"/>
      <c r="CK12" s="178"/>
      <c r="CL12" s="178"/>
      <c r="CM12" s="178"/>
      <c r="CN12" s="178"/>
      <c r="CO12" s="179"/>
      <c r="CP12" s="179"/>
      <c r="CQ12" s="180"/>
      <c r="CR12" s="180"/>
      <c r="CS12" s="180"/>
    </row>
    <row r="13" ht="13.5" customHeight="1">
      <c r="A13" s="189" t="s">
        <v>395</v>
      </c>
      <c r="B13" s="42"/>
      <c r="C13" s="42"/>
      <c r="D13" s="42" t="s">
        <v>396</v>
      </c>
      <c r="E13" s="42"/>
      <c r="F13" s="42"/>
      <c r="G13" s="42"/>
      <c r="H13" s="42"/>
      <c r="I13" s="42" t="s">
        <v>397</v>
      </c>
      <c r="J13" s="42" t="s">
        <v>397</v>
      </c>
      <c r="K13" s="42"/>
      <c r="L13" s="191" t="s">
        <v>398</v>
      </c>
      <c r="M13" s="42"/>
      <c r="N13" s="42"/>
      <c r="O13" s="191" t="s">
        <v>399</v>
      </c>
      <c r="P13" s="42"/>
      <c r="Q13" s="193" t="s">
        <v>400</v>
      </c>
      <c r="R13" s="194" t="s">
        <v>401</v>
      </c>
      <c r="S13" s="42"/>
      <c r="T13" s="42"/>
      <c r="U13" s="43"/>
      <c r="V13" s="191" t="s">
        <v>402</v>
      </c>
      <c r="W13" s="43"/>
      <c r="X13" s="191" t="s">
        <v>403</v>
      </c>
      <c r="Y13" s="42"/>
      <c r="Z13" s="43"/>
      <c r="AA13" s="42"/>
      <c r="AB13" s="195" t="s">
        <v>298</v>
      </c>
      <c r="AC13" s="46" t="s">
        <v>298</v>
      </c>
      <c r="AD13" s="42"/>
      <c r="AE13" s="42"/>
      <c r="AF13" s="196" t="s">
        <v>404</v>
      </c>
      <c r="AG13" s="42"/>
      <c r="AH13" s="42"/>
      <c r="AI13" s="191" t="s">
        <v>405</v>
      </c>
      <c r="AJ13" s="43"/>
      <c r="AK13" s="42"/>
      <c r="AL13" s="42"/>
      <c r="AM13" s="42"/>
      <c r="AN13" s="197" t="s">
        <v>406</v>
      </c>
      <c r="AO13" s="42"/>
      <c r="AP13" s="191" t="s">
        <v>407</v>
      </c>
      <c r="AQ13" s="42"/>
      <c r="AR13" s="48"/>
      <c r="AS13" s="49"/>
      <c r="AT13" s="49"/>
      <c r="AU13" s="198" t="s">
        <v>408</v>
      </c>
      <c r="AV13" s="49"/>
      <c r="AW13" s="49"/>
      <c r="AY13" s="49" t="s">
        <v>298</v>
      </c>
      <c r="AZ13" s="49"/>
      <c r="BA13" s="49"/>
      <c r="BB13" s="198" t="s">
        <v>409</v>
      </c>
      <c r="BC13" s="49"/>
      <c r="BD13" s="49"/>
      <c r="BE13" s="49"/>
      <c r="BF13" s="49"/>
      <c r="BG13" s="49"/>
      <c r="BH13" s="49"/>
      <c r="BI13" s="49"/>
      <c r="BJ13" s="49"/>
      <c r="BK13" s="49"/>
      <c r="BL13" s="49" t="s">
        <v>410</v>
      </c>
      <c r="BM13" s="194" t="s">
        <v>411</v>
      </c>
      <c r="BN13" s="194" t="s">
        <v>412</v>
      </c>
      <c r="BO13" s="100"/>
      <c r="BP13" s="100"/>
      <c r="BQ13" s="194" t="s">
        <v>413</v>
      </c>
      <c r="BR13" s="199"/>
      <c r="BS13" s="200" t="s">
        <v>414</v>
      </c>
      <c r="BT13" s="201"/>
      <c r="BU13" s="199"/>
      <c r="BV13" s="32" t="s">
        <v>415</v>
      </c>
      <c r="BW13" s="32" t="s">
        <v>415</v>
      </c>
      <c r="BX13" s="32"/>
      <c r="BY13" s="32"/>
      <c r="BZ13" s="32"/>
      <c r="CA13" s="199"/>
      <c r="CB13" s="194" t="s">
        <v>416</v>
      </c>
      <c r="CC13" s="32"/>
      <c r="CD13" s="202"/>
      <c r="CE13" s="202"/>
      <c r="CF13" s="202"/>
      <c r="CG13" s="203" t="s">
        <v>417</v>
      </c>
      <c r="CH13" s="203" t="s">
        <v>417</v>
      </c>
      <c r="CI13" s="202"/>
      <c r="CJ13" s="203" t="s">
        <v>418</v>
      </c>
      <c r="CK13" s="202"/>
      <c r="CL13" s="202"/>
      <c r="CM13" s="203" t="s">
        <v>419</v>
      </c>
      <c r="CN13" s="203" t="s">
        <v>420</v>
      </c>
      <c r="CO13" s="204"/>
      <c r="CP13" s="204"/>
      <c r="CQ13" s="205"/>
      <c r="CR13" s="205"/>
      <c r="CS13" s="205"/>
    </row>
    <row r="14" ht="13.5" customHeight="1">
      <c r="A14" s="206" t="s">
        <v>421</v>
      </c>
      <c r="B14" s="143"/>
      <c r="C14" s="143"/>
      <c r="D14" s="143" t="s">
        <v>298</v>
      </c>
      <c r="E14" s="143" t="s">
        <v>298</v>
      </c>
      <c r="F14" s="143" t="s">
        <v>298</v>
      </c>
      <c r="G14" s="144"/>
      <c r="H14" s="144"/>
      <c r="I14" s="207" t="s">
        <v>422</v>
      </c>
      <c r="J14" s="207" t="s">
        <v>422</v>
      </c>
      <c r="K14" s="143" t="s">
        <v>298</v>
      </c>
      <c r="L14" s="143" t="s">
        <v>298</v>
      </c>
      <c r="M14" s="143" t="s">
        <v>298</v>
      </c>
      <c r="N14" s="143" t="s">
        <v>298</v>
      </c>
      <c r="O14" s="207" t="s">
        <v>423</v>
      </c>
      <c r="P14" s="143" t="s">
        <v>298</v>
      </c>
      <c r="Q14" s="143" t="s">
        <v>298</v>
      </c>
      <c r="R14" s="143" t="s">
        <v>298</v>
      </c>
      <c r="S14" s="143"/>
      <c r="T14" s="143" t="s">
        <v>298</v>
      </c>
      <c r="U14" s="144" t="s">
        <v>424</v>
      </c>
      <c r="V14" s="143" t="s">
        <v>298</v>
      </c>
      <c r="W14" s="207" t="s">
        <v>425</v>
      </c>
      <c r="X14" s="143" t="s">
        <v>298</v>
      </c>
      <c r="Y14" s="143" t="s">
        <v>298</v>
      </c>
      <c r="Z14" s="207" t="s">
        <v>426</v>
      </c>
      <c r="AA14" s="143" t="s">
        <v>298</v>
      </c>
      <c r="AB14" s="208" t="s">
        <v>298</v>
      </c>
      <c r="AC14" s="209" t="s">
        <v>298</v>
      </c>
      <c r="AD14" s="143"/>
      <c r="AE14" s="143" t="s">
        <v>298</v>
      </c>
      <c r="AF14" s="207" t="s">
        <v>427</v>
      </c>
      <c r="AG14" s="143"/>
      <c r="AH14" s="143" t="s">
        <v>298</v>
      </c>
      <c r="AI14" s="207" t="s">
        <v>428</v>
      </c>
      <c r="AJ14" s="207" t="s">
        <v>429</v>
      </c>
      <c r="AK14" s="143" t="s">
        <v>298</v>
      </c>
      <c r="AL14" s="143" t="s">
        <v>298</v>
      </c>
      <c r="AM14" s="143" t="s">
        <v>298</v>
      </c>
      <c r="AN14" s="143" t="s">
        <v>298</v>
      </c>
      <c r="AO14" s="143" t="s">
        <v>430</v>
      </c>
      <c r="AP14" s="150" t="s">
        <v>431</v>
      </c>
      <c r="AQ14" s="143" t="s">
        <v>298</v>
      </c>
      <c r="AR14" s="210" t="s">
        <v>432</v>
      </c>
      <c r="AS14" s="108" t="s">
        <v>298</v>
      </c>
      <c r="AT14" s="108" t="s">
        <v>298</v>
      </c>
      <c r="AU14" s="210" t="s">
        <v>433</v>
      </c>
      <c r="AV14" s="108" t="s">
        <v>298</v>
      </c>
      <c r="AW14" s="108" t="s">
        <v>298</v>
      </c>
      <c r="AX14" s="211" t="s">
        <v>298</v>
      </c>
      <c r="AY14" s="108" t="s">
        <v>298</v>
      </c>
      <c r="AZ14" s="108"/>
      <c r="BA14" s="108" t="s">
        <v>298</v>
      </c>
      <c r="BB14" s="108" t="s">
        <v>298</v>
      </c>
      <c r="BC14" s="108" t="s">
        <v>298</v>
      </c>
      <c r="BD14" s="108" t="s">
        <v>298</v>
      </c>
      <c r="BE14" s="108" t="s">
        <v>298</v>
      </c>
      <c r="BF14" s="108" t="s">
        <v>298</v>
      </c>
      <c r="BG14" s="108" t="s">
        <v>298</v>
      </c>
      <c r="BH14" s="108" t="s">
        <v>298</v>
      </c>
      <c r="BI14" s="108" t="s">
        <v>298</v>
      </c>
      <c r="BJ14" s="108" t="s">
        <v>298</v>
      </c>
      <c r="BK14" s="108" t="s">
        <v>298</v>
      </c>
      <c r="BL14" s="108" t="s">
        <v>298</v>
      </c>
      <c r="BM14" s="108" t="s">
        <v>298</v>
      </c>
      <c r="BN14" s="212" t="s">
        <v>434</v>
      </c>
      <c r="BO14" s="213"/>
      <c r="BP14" s="213" t="s">
        <v>298</v>
      </c>
      <c r="BQ14" s="214"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BR14" s="215" t="s">
        <v>435</v>
      </c>
      <c r="BS14" s="216"/>
      <c r="BT14" s="216" t="s">
        <v>436</v>
      </c>
      <c r="BU14" s="215" t="s">
        <v>437</v>
      </c>
      <c r="BV14" s="217"/>
      <c r="BW14" s="217"/>
      <c r="BX14" s="215" t="s">
        <v>438</v>
      </c>
      <c r="BY14" s="217"/>
      <c r="BZ14" s="215" t="s">
        <v>439</v>
      </c>
      <c r="CA14" s="217" t="s">
        <v>440</v>
      </c>
      <c r="CB14" s="218" t="s">
        <v>441</v>
      </c>
      <c r="CC14" s="218"/>
      <c r="CD14" s="218" t="s">
        <v>442</v>
      </c>
      <c r="CE14" s="218"/>
      <c r="CF14" s="218"/>
      <c r="CG14" s="218"/>
      <c r="CH14" s="219" t="s">
        <v>443</v>
      </c>
      <c r="CI14" s="218"/>
      <c r="CJ14" s="218"/>
      <c r="CK14" s="218"/>
      <c r="CL14" s="218"/>
      <c r="CM14" s="219" t="s">
        <v>444</v>
      </c>
      <c r="CN14" s="219" t="s">
        <v>445</v>
      </c>
      <c r="CO14" s="204"/>
      <c r="CP14" s="204"/>
      <c r="CQ14" s="205"/>
      <c r="CR14" s="205"/>
      <c r="CS14" s="205"/>
    </row>
    <row r="15">
      <c r="A15" s="181" t="s">
        <v>446</v>
      </c>
      <c r="B15" s="43"/>
      <c r="C15" s="43"/>
      <c r="D15" s="220" t="s">
        <v>447</v>
      </c>
      <c r="E15" s="220" t="s">
        <v>448</v>
      </c>
      <c r="F15" s="220" t="s">
        <v>449</v>
      </c>
      <c r="G15" s="43"/>
      <c r="H15" s="43"/>
      <c r="I15" s="220" t="s">
        <v>450</v>
      </c>
      <c r="J15" s="220" t="s">
        <v>450</v>
      </c>
      <c r="K15" s="220" t="s">
        <v>451</v>
      </c>
      <c r="L15" s="220" t="s">
        <v>452</v>
      </c>
      <c r="M15" s="220" t="s">
        <v>453</v>
      </c>
      <c r="N15" s="220" t="s">
        <v>454</v>
      </c>
      <c r="O15" s="220" t="s">
        <v>455</v>
      </c>
      <c r="P15" s="220" t="s">
        <v>456</v>
      </c>
      <c r="Q15" s="42" t="s">
        <v>457</v>
      </c>
      <c r="R15" s="220" t="s">
        <v>458</v>
      </c>
      <c r="S15" s="43"/>
      <c r="T15" s="220" t="s">
        <v>459</v>
      </c>
      <c r="U15" s="43" t="s">
        <v>460</v>
      </c>
      <c r="V15" s="43" t="s">
        <v>461</v>
      </c>
      <c r="W15" s="220" t="s">
        <v>462</v>
      </c>
      <c r="X15" s="220" t="s">
        <v>463</v>
      </c>
      <c r="Y15" s="220" t="s">
        <v>464</v>
      </c>
      <c r="Z15" s="220" t="s">
        <v>465</v>
      </c>
      <c r="AA15" s="220" t="s">
        <v>466</v>
      </c>
      <c r="AB15" s="221" t="s">
        <v>467</v>
      </c>
      <c r="AC15" s="222" t="s">
        <v>467</v>
      </c>
      <c r="AD15" s="43"/>
      <c r="AE15" s="220" t="s">
        <v>468</v>
      </c>
      <c r="AF15" s="220" t="s">
        <v>469</v>
      </c>
      <c r="AG15" s="43"/>
      <c r="AH15" s="43" t="s">
        <v>470</v>
      </c>
      <c r="AI15" s="220" t="s">
        <v>471</v>
      </c>
      <c r="AJ15" s="220" t="s">
        <v>472</v>
      </c>
      <c r="AK15" s="220" t="s">
        <v>473</v>
      </c>
      <c r="AL15" s="220" t="s">
        <v>474</v>
      </c>
      <c r="AM15" s="220" t="s">
        <v>475</v>
      </c>
      <c r="AN15" s="220" t="s">
        <v>473</v>
      </c>
      <c r="AO15" s="220" t="s">
        <v>476</v>
      </c>
      <c r="AP15" s="220" t="s">
        <v>476</v>
      </c>
      <c r="AQ15" s="220" t="s">
        <v>477</v>
      </c>
      <c r="AR15" s="123" t="s">
        <v>298</v>
      </c>
      <c r="AS15" s="123" t="s">
        <v>298</v>
      </c>
      <c r="AT15" s="123" t="s">
        <v>298</v>
      </c>
      <c r="AU15" s="223" t="s">
        <v>478</v>
      </c>
      <c r="AV15" s="223" t="s">
        <v>479</v>
      </c>
      <c r="AW15" s="223" t="s">
        <v>480</v>
      </c>
      <c r="AX15" s="224" t="s">
        <v>481</v>
      </c>
      <c r="AY15" s="223" t="s">
        <v>481</v>
      </c>
      <c r="AZ15" s="123"/>
      <c r="BA15" s="123" t="s">
        <v>298</v>
      </c>
      <c r="BB15" s="223" t="s">
        <v>482</v>
      </c>
      <c r="BC15" s="123" t="s">
        <v>298</v>
      </c>
      <c r="BD15" s="223" t="s">
        <v>485</v>
      </c>
      <c r="BE15" s="223" t="s">
        <v>487</v>
      </c>
      <c r="BF15" s="123" t="s">
        <v>298</v>
      </c>
      <c r="BG15" s="223" t="s">
        <v>491</v>
      </c>
      <c r="BH15" s="223" t="s">
        <v>492</v>
      </c>
      <c r="BI15" s="123" t="s">
        <v>298</v>
      </c>
      <c r="BJ15" s="123" t="s">
        <v>298</v>
      </c>
      <c r="BK15" s="123" t="s">
        <v>298</v>
      </c>
      <c r="BL15" s="223" t="s">
        <v>493</v>
      </c>
      <c r="BM15" s="223" t="s">
        <v>494</v>
      </c>
      <c r="BN15" s="123"/>
      <c r="BO15" s="129"/>
      <c r="BP15" s="225" t="s">
        <v>495</v>
      </c>
      <c r="BQ15" s="129" t="s">
        <v>298</v>
      </c>
      <c r="BR15" s="131" t="s">
        <v>304</v>
      </c>
      <c r="BS15" s="226" t="s">
        <v>496</v>
      </c>
      <c r="BT15" s="132" t="s">
        <v>298</v>
      </c>
      <c r="BU15" s="227" t="s">
        <v>497</v>
      </c>
      <c r="BV15" s="131"/>
      <c r="BW15" s="131"/>
      <c r="BX15" s="227" t="s">
        <v>498</v>
      </c>
      <c r="BY15" s="131"/>
      <c r="BZ15" s="131"/>
      <c r="CA15" s="131" t="s">
        <v>499</v>
      </c>
      <c r="CB15" s="228" t="s">
        <v>500</v>
      </c>
      <c r="CC15" s="228" t="s">
        <v>500</v>
      </c>
      <c r="CD15" s="228" t="s">
        <v>501</v>
      </c>
      <c r="CE15" s="228"/>
      <c r="CF15" s="229" t="s">
        <v>502</v>
      </c>
      <c r="CG15" s="228"/>
      <c r="CH15" s="229" t="s">
        <v>503</v>
      </c>
      <c r="CI15" s="228"/>
      <c r="CJ15" s="228"/>
      <c r="CK15" s="228"/>
      <c r="CL15" s="228"/>
      <c r="CM15" s="229" t="s">
        <v>504</v>
      </c>
      <c r="CN15" s="229" t="s">
        <v>505</v>
      </c>
      <c r="CO15" s="230"/>
      <c r="CP15" s="230"/>
      <c r="CQ15" s="231"/>
      <c r="CR15" s="231"/>
      <c r="CS15" s="231"/>
    </row>
    <row r="16">
      <c r="A16" s="142" t="s">
        <v>506</v>
      </c>
      <c r="B16" s="144"/>
      <c r="C16" s="144"/>
      <c r="D16" s="207" t="s">
        <v>507</v>
      </c>
      <c r="E16" s="143" t="s">
        <v>298</v>
      </c>
      <c r="F16" s="143" t="s">
        <v>298</v>
      </c>
      <c r="G16" s="143"/>
      <c r="H16" s="143"/>
      <c r="I16" s="143" t="s">
        <v>298</v>
      </c>
      <c r="J16" s="143" t="s">
        <v>298</v>
      </c>
      <c r="K16" s="207" t="s">
        <v>508</v>
      </c>
      <c r="L16" s="143" t="s">
        <v>298</v>
      </c>
      <c r="M16" s="143" t="s">
        <v>298</v>
      </c>
      <c r="N16" s="143" t="s">
        <v>298</v>
      </c>
      <c r="O16" s="143" t="s">
        <v>298</v>
      </c>
      <c r="P16" s="143" t="s">
        <v>298</v>
      </c>
      <c r="Q16" s="144" t="s">
        <v>509</v>
      </c>
      <c r="R16" s="143" t="s">
        <v>298</v>
      </c>
      <c r="S16" s="143"/>
      <c r="T16" s="143" t="s">
        <v>298</v>
      </c>
      <c r="U16" s="143" t="s">
        <v>298</v>
      </c>
      <c r="V16" s="143" t="s">
        <v>298</v>
      </c>
      <c r="W16" s="143" t="s">
        <v>298</v>
      </c>
      <c r="X16" s="143" t="s">
        <v>298</v>
      </c>
      <c r="Y16" s="143" t="s">
        <v>298</v>
      </c>
      <c r="Z16" s="143" t="s">
        <v>298</v>
      </c>
      <c r="AA16" s="143" t="s">
        <v>298</v>
      </c>
      <c r="AB16" s="232" t="s">
        <v>298</v>
      </c>
      <c r="AC16" s="209" t="s">
        <v>298</v>
      </c>
      <c r="AD16" s="143"/>
      <c r="AE16" s="143" t="s">
        <v>298</v>
      </c>
      <c r="AF16" s="143" t="s">
        <v>298</v>
      </c>
      <c r="AG16" s="143"/>
      <c r="AH16" s="143" t="s">
        <v>298</v>
      </c>
      <c r="AI16" s="143" t="s">
        <v>298</v>
      </c>
      <c r="AJ16" s="207" t="s">
        <v>510</v>
      </c>
      <c r="AK16" s="143" t="s">
        <v>298</v>
      </c>
      <c r="AL16" s="143" t="s">
        <v>298</v>
      </c>
      <c r="AM16" s="143" t="s">
        <v>298</v>
      </c>
      <c r="AN16" s="143" t="s">
        <v>298</v>
      </c>
      <c r="AO16" s="143" t="s">
        <v>298</v>
      </c>
      <c r="AP16" s="143" t="s">
        <v>298</v>
      </c>
      <c r="AQ16" s="143" t="s">
        <v>298</v>
      </c>
      <c r="AR16" s="150" t="s">
        <v>511</v>
      </c>
      <c r="AS16" s="143" t="s">
        <v>298</v>
      </c>
      <c r="AT16" s="108" t="s">
        <v>298</v>
      </c>
      <c r="AU16" s="143" t="s">
        <v>298</v>
      </c>
      <c r="AV16" s="143" t="s">
        <v>298</v>
      </c>
      <c r="AW16" s="108" t="s">
        <v>298</v>
      </c>
      <c r="AX16" s="233" t="s">
        <v>298</v>
      </c>
      <c r="AY16" s="108" t="s">
        <v>298</v>
      </c>
      <c r="AZ16" s="108"/>
      <c r="BA16" s="108" t="s">
        <v>298</v>
      </c>
      <c r="BB16" s="210" t="s">
        <v>512</v>
      </c>
      <c r="BC16" s="210" t="s">
        <v>513</v>
      </c>
      <c r="BD16" s="108" t="s">
        <v>304</v>
      </c>
      <c r="BE16" s="108" t="s">
        <v>298</v>
      </c>
      <c r="BF16" s="108" t="s">
        <v>298</v>
      </c>
      <c r="BG16" s="108" t="s">
        <v>298</v>
      </c>
      <c r="BH16" s="108" t="s">
        <v>298</v>
      </c>
      <c r="BI16" s="108" t="s">
        <v>298</v>
      </c>
      <c r="BJ16" s="108" t="s">
        <v>298</v>
      </c>
      <c r="BK16" s="210" t="s">
        <v>514</v>
      </c>
      <c r="BL16" s="234"/>
      <c r="BM16" s="234"/>
      <c r="BN16" s="234"/>
      <c r="BO16" s="235"/>
      <c r="BP16" s="235"/>
      <c r="BQ16" s="213" t="s">
        <v>298</v>
      </c>
      <c r="BR16" s="236" t="s">
        <v>304</v>
      </c>
      <c r="BS16" s="237"/>
      <c r="BT16" s="237" t="s">
        <v>298</v>
      </c>
      <c r="BU16" s="236"/>
      <c r="BV16" s="236"/>
      <c r="BW16" s="236"/>
      <c r="BX16" s="236"/>
      <c r="BY16" s="236"/>
      <c r="BZ16" s="236"/>
      <c r="CA16" s="236" t="s">
        <v>499</v>
      </c>
      <c r="CB16" s="211"/>
      <c r="CC16" s="211"/>
      <c r="CD16" s="211"/>
      <c r="CE16" s="211"/>
      <c r="CF16" s="211"/>
      <c r="CG16" s="211"/>
      <c r="CH16" s="211"/>
      <c r="CI16" s="211"/>
      <c r="CJ16" s="211"/>
      <c r="CK16" s="211"/>
      <c r="CL16" s="211"/>
      <c r="CM16" s="211"/>
      <c r="CN16" s="238" t="s">
        <v>179</v>
      </c>
      <c r="CO16" s="239"/>
      <c r="CP16" s="239"/>
      <c r="CQ16" s="240"/>
      <c r="CR16" s="240"/>
      <c r="CS16" s="240"/>
    </row>
    <row r="17" ht="117.0" customHeight="1">
      <c r="A17" s="241" t="s">
        <v>515</v>
      </c>
      <c r="B17" s="242"/>
      <c r="C17" s="242"/>
      <c r="D17" s="242"/>
      <c r="E17" s="243"/>
      <c r="F17" s="243"/>
      <c r="G17" s="243"/>
      <c r="H17" s="243"/>
      <c r="I17" s="243"/>
      <c r="J17" s="243"/>
      <c r="K17" s="243"/>
      <c r="L17" s="243"/>
      <c r="M17" s="243"/>
      <c r="N17" s="243"/>
      <c r="O17" s="243"/>
      <c r="P17" s="243"/>
      <c r="Q17" s="243"/>
      <c r="R17" s="243"/>
      <c r="S17" s="243"/>
      <c r="T17" s="243"/>
      <c r="U17" s="243"/>
      <c r="V17" s="243"/>
      <c r="W17" s="243"/>
      <c r="X17" s="243"/>
      <c r="Y17" s="243"/>
      <c r="Z17" s="243"/>
      <c r="AA17" s="243"/>
      <c r="AB17" s="244"/>
      <c r="AC17" s="30"/>
      <c r="AD17" s="243"/>
      <c r="AE17" s="243"/>
      <c r="AF17" s="243"/>
      <c r="AG17" s="243"/>
      <c r="AH17" s="243"/>
      <c r="AI17" s="243"/>
      <c r="AJ17" s="243"/>
      <c r="AK17" s="243"/>
      <c r="AL17" s="243"/>
      <c r="AM17" s="243"/>
      <c r="AN17" s="243"/>
      <c r="AO17" s="243"/>
      <c r="AP17" s="243"/>
      <c r="AQ17" s="243"/>
      <c r="AR17" s="243"/>
      <c r="AS17" s="28"/>
      <c r="AT17" s="28"/>
      <c r="AU17" s="28"/>
      <c r="AV17" s="28"/>
      <c r="AW17" s="28"/>
      <c r="AX17" s="244"/>
      <c r="AY17" s="28"/>
      <c r="AZ17" s="28"/>
      <c r="BA17" s="28"/>
      <c r="BB17" s="28"/>
      <c r="BC17" s="28"/>
      <c r="BD17" s="28"/>
      <c r="BE17" s="28"/>
      <c r="BF17" s="28"/>
      <c r="BG17" s="28"/>
      <c r="BH17" s="28"/>
      <c r="BI17" s="28"/>
      <c r="BJ17" s="28"/>
      <c r="BK17" s="28"/>
      <c r="BL17" s="28"/>
      <c r="BM17" s="28"/>
      <c r="BN17" s="28"/>
      <c r="BO17" s="35"/>
      <c r="BP17" s="35"/>
      <c r="BQ17" s="35"/>
      <c r="BR17" s="36"/>
      <c r="BS17" s="31"/>
      <c r="BT17" s="31"/>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row>
    <row r="18" ht="213.0" customHeight="1">
      <c r="A18" s="181" t="s">
        <v>516</v>
      </c>
      <c r="B18" s="48"/>
      <c r="C18" s="48"/>
      <c r="D18" s="48" t="s">
        <v>517</v>
      </c>
      <c r="E18" s="42" t="s">
        <v>298</v>
      </c>
      <c r="F18" s="43" t="s">
        <v>518</v>
      </c>
      <c r="G18" s="42"/>
      <c r="H18" s="42"/>
      <c r="I18" s="42" t="s">
        <v>298</v>
      </c>
      <c r="J18" s="42" t="s">
        <v>298</v>
      </c>
      <c r="K18" s="43" t="s">
        <v>519</v>
      </c>
      <c r="L18" s="42" t="s">
        <v>298</v>
      </c>
      <c r="M18" s="42" t="s">
        <v>298</v>
      </c>
      <c r="N18" s="42" t="s">
        <v>298</v>
      </c>
      <c r="O18" s="43" t="s">
        <v>520</v>
      </c>
      <c r="P18" s="43" t="s">
        <v>521</v>
      </c>
      <c r="Q18" s="42" t="s">
        <v>298</v>
      </c>
      <c r="R18" s="43" t="s">
        <v>522</v>
      </c>
      <c r="S18" s="43"/>
      <c r="T18" s="43" t="s">
        <v>523</v>
      </c>
      <c r="U18" s="43" t="s">
        <v>524</v>
      </c>
      <c r="V18" s="43" t="s">
        <v>525</v>
      </c>
      <c r="W18" s="43" t="s">
        <v>526</v>
      </c>
      <c r="X18" s="42" t="s">
        <v>298</v>
      </c>
      <c r="Y18" s="42" t="s">
        <v>298</v>
      </c>
      <c r="Z18" s="42" t="s">
        <v>298</v>
      </c>
      <c r="AA18" s="43" t="s">
        <v>527</v>
      </c>
      <c r="AB18" s="183" t="s">
        <v>528</v>
      </c>
      <c r="AC18" s="47" t="s">
        <v>529</v>
      </c>
      <c r="AD18" s="42"/>
      <c r="AE18" s="42" t="s">
        <v>298</v>
      </c>
      <c r="AF18" s="42" t="s">
        <v>298</v>
      </c>
      <c r="AG18" s="42"/>
      <c r="AH18" s="42" t="s">
        <v>298</v>
      </c>
      <c r="AI18" s="42" t="s">
        <v>298</v>
      </c>
      <c r="AJ18" s="43" t="s">
        <v>530</v>
      </c>
      <c r="AK18" s="43" t="s">
        <v>531</v>
      </c>
      <c r="AL18" s="43" t="s">
        <v>532</v>
      </c>
      <c r="AM18" s="42" t="s">
        <v>298</v>
      </c>
      <c r="AN18" s="43" t="s">
        <v>533</v>
      </c>
      <c r="AO18" s="43" t="s">
        <v>534</v>
      </c>
      <c r="AP18" s="245" t="s">
        <v>535</v>
      </c>
      <c r="AQ18" s="43" t="s">
        <v>536</v>
      </c>
      <c r="AR18" s="49" t="s">
        <v>298</v>
      </c>
      <c r="AS18" s="49" t="s">
        <v>298</v>
      </c>
      <c r="AT18" s="48" t="s">
        <v>538</v>
      </c>
      <c r="AU18" s="49" t="s">
        <v>298</v>
      </c>
      <c r="AV18" s="48" t="s">
        <v>540</v>
      </c>
      <c r="AW18" s="48" t="s">
        <v>543</v>
      </c>
      <c r="AX18" s="249" t="s">
        <v>298</v>
      </c>
      <c r="AY18" s="49" t="s">
        <v>553</v>
      </c>
      <c r="AZ18" s="49"/>
      <c r="BA18" s="49" t="s">
        <v>298</v>
      </c>
      <c r="BB18" s="49" t="s">
        <v>298</v>
      </c>
      <c r="BC18" s="49" t="s">
        <v>298</v>
      </c>
      <c r="BD18" s="49" t="s">
        <v>298</v>
      </c>
      <c r="BE18" s="48" t="s">
        <v>555</v>
      </c>
      <c r="BF18" s="48" t="s">
        <v>557</v>
      </c>
      <c r="BG18" s="49" t="s">
        <v>298</v>
      </c>
      <c r="BH18" s="48" t="s">
        <v>558</v>
      </c>
      <c r="BI18" s="48" t="s">
        <v>559</v>
      </c>
      <c r="BJ18" s="48" t="s">
        <v>560</v>
      </c>
      <c r="BK18" s="48" t="s">
        <v>562</v>
      </c>
      <c r="BL18" s="253" t="s">
        <v>563</v>
      </c>
      <c r="BM18" s="49" t="s">
        <v>566</v>
      </c>
      <c r="BN18" s="49" t="s">
        <v>298</v>
      </c>
      <c r="BO18" s="100"/>
      <c r="BP18" s="100" t="s">
        <v>567</v>
      </c>
      <c r="BQ18" s="101" t="s">
        <v>568</v>
      </c>
      <c r="BR18" s="32" t="s">
        <v>569</v>
      </c>
      <c r="BS18" s="104"/>
      <c r="BT18" s="104" t="s">
        <v>570</v>
      </c>
      <c r="BU18" s="32" t="s">
        <v>298</v>
      </c>
      <c r="BV18" s="32" t="s">
        <v>298</v>
      </c>
      <c r="BW18" s="255" t="s">
        <v>571</v>
      </c>
      <c r="BX18" s="255"/>
      <c r="BY18" s="255"/>
      <c r="BZ18" s="255"/>
      <c r="CA18" s="253" t="s">
        <v>572</v>
      </c>
      <c r="CB18" s="61" t="s">
        <v>573</v>
      </c>
      <c r="CC18" s="32" t="s">
        <v>573</v>
      </c>
      <c r="CD18" s="62" t="s">
        <v>574</v>
      </c>
      <c r="CE18" s="62" t="s">
        <v>298</v>
      </c>
      <c r="CF18" s="253" t="s">
        <v>575</v>
      </c>
      <c r="CG18" s="253"/>
      <c r="CH18" s="256" t="s">
        <v>576</v>
      </c>
      <c r="CI18" s="253"/>
      <c r="CJ18" s="253" t="s">
        <v>577</v>
      </c>
      <c r="CK18" s="62" t="s">
        <v>578</v>
      </c>
      <c r="CL18" s="62"/>
      <c r="CM18" s="258" t="s">
        <v>579</v>
      </c>
      <c r="CN18" s="259" t="s">
        <v>580</v>
      </c>
      <c r="CO18" s="261">
        <f t="shared" ref="CO18:CO20" si="1">COUNTIF(C18:CI18,"*close fit*")</f>
        <v>1</v>
      </c>
      <c r="CP18" s="262">
        <f t="shared" ref="CP18:CP20" si="2">COUNTIF($C18:$CI18,"*opposite*")</f>
        <v>0</v>
      </c>
      <c r="CQ18" s="263">
        <f t="shared" ref="CQ18:CQ20" si="3">COUNTIF($C18:$CI18,"")+COUNTIF($C18:$CI18,"n/a")</f>
        <v>42</v>
      </c>
      <c r="CR18" s="263">
        <f t="shared" ref="CR18:CR20" si="4">78-$CO18-$CP18-$CQ18</f>
        <v>35</v>
      </c>
      <c r="CS18" s="264" t="str">
        <f t="shared" ref="CS18:CS20" si="5">($CR18*2+$CO18-$CP18)/($A$1*2)</f>
        <v>#DIV/0!</v>
      </c>
    </row>
    <row r="19" ht="277.5" customHeight="1">
      <c r="A19" s="66" t="s">
        <v>581</v>
      </c>
      <c r="B19" s="108"/>
      <c r="C19" s="108"/>
      <c r="D19" s="108" t="s">
        <v>298</v>
      </c>
      <c r="E19" s="74" t="s">
        <v>582</v>
      </c>
      <c r="F19" s="73" t="s">
        <v>298</v>
      </c>
      <c r="G19" s="73"/>
      <c r="H19" s="73"/>
      <c r="I19" s="73" t="s">
        <v>298</v>
      </c>
      <c r="J19" s="73" t="s">
        <v>298</v>
      </c>
      <c r="K19" s="73" t="s">
        <v>298</v>
      </c>
      <c r="L19" s="73" t="s">
        <v>298</v>
      </c>
      <c r="M19" s="73" t="s">
        <v>298</v>
      </c>
      <c r="N19" s="74" t="s">
        <v>583</v>
      </c>
      <c r="O19" s="74" t="s">
        <v>584</v>
      </c>
      <c r="P19" s="73" t="s">
        <v>298</v>
      </c>
      <c r="Q19" s="73" t="s">
        <v>298</v>
      </c>
      <c r="R19" s="74" t="s">
        <v>585</v>
      </c>
      <c r="S19" s="74"/>
      <c r="T19" s="74" t="s">
        <v>586</v>
      </c>
      <c r="U19" s="74" t="s">
        <v>587</v>
      </c>
      <c r="V19" s="74" t="s">
        <v>588</v>
      </c>
      <c r="W19" s="73" t="s">
        <v>298</v>
      </c>
      <c r="X19" s="73" t="s">
        <v>298</v>
      </c>
      <c r="Y19" s="73" t="s">
        <v>298</v>
      </c>
      <c r="Z19" s="74" t="s">
        <v>589</v>
      </c>
      <c r="AA19" s="74" t="s">
        <v>590</v>
      </c>
      <c r="AB19" s="265" t="s">
        <v>298</v>
      </c>
      <c r="AC19" s="46" t="s">
        <v>298</v>
      </c>
      <c r="AD19" s="73"/>
      <c r="AE19" s="73" t="s">
        <v>298</v>
      </c>
      <c r="AF19" s="74" t="s">
        <v>591</v>
      </c>
      <c r="AG19" s="73"/>
      <c r="AH19" s="73" t="s">
        <v>298</v>
      </c>
      <c r="AI19" s="43" t="s">
        <v>592</v>
      </c>
      <c r="AJ19" s="73" t="s">
        <v>298</v>
      </c>
      <c r="AK19" s="74" t="s">
        <v>593</v>
      </c>
      <c r="AL19" s="74" t="s">
        <v>594</v>
      </c>
      <c r="AM19" s="73" t="s">
        <v>298</v>
      </c>
      <c r="AN19" s="74" t="s">
        <v>595</v>
      </c>
      <c r="AO19" s="73" t="s">
        <v>298</v>
      </c>
      <c r="AP19" s="73" t="s">
        <v>298</v>
      </c>
      <c r="AQ19" s="74" t="s">
        <v>596</v>
      </c>
      <c r="AR19" s="82" t="s">
        <v>298</v>
      </c>
      <c r="AS19" s="82" t="s">
        <v>298</v>
      </c>
      <c r="AT19" s="82" t="s">
        <v>298</v>
      </c>
      <c r="AU19" s="82" t="s">
        <v>298</v>
      </c>
      <c r="AV19" s="266"/>
      <c r="AW19" s="82" t="s">
        <v>298</v>
      </c>
      <c r="AX19" s="111" t="s">
        <v>298</v>
      </c>
      <c r="AY19" s="82" t="s">
        <v>597</v>
      </c>
      <c r="AZ19" s="82"/>
      <c r="BA19" s="82" t="s">
        <v>298</v>
      </c>
      <c r="BB19" s="82" t="s">
        <v>298</v>
      </c>
      <c r="BC19" s="82" t="s">
        <v>298</v>
      </c>
      <c r="BD19" s="82" t="s">
        <v>298</v>
      </c>
      <c r="BE19" s="82" t="s">
        <v>298</v>
      </c>
      <c r="BF19" s="82" t="s">
        <v>298</v>
      </c>
      <c r="BG19" s="82" t="s">
        <v>298</v>
      </c>
      <c r="BH19" s="82" t="s">
        <v>298</v>
      </c>
      <c r="BI19" s="82" t="s">
        <v>298</v>
      </c>
      <c r="BJ19" s="82" t="s">
        <v>298</v>
      </c>
      <c r="BK19" s="82" t="s">
        <v>598</v>
      </c>
      <c r="BL19" s="82"/>
      <c r="BM19" s="82" t="s">
        <v>599</v>
      </c>
      <c r="BN19" s="82" t="s">
        <v>298</v>
      </c>
      <c r="BO19" s="267"/>
      <c r="BP19" s="267"/>
      <c r="BQ19" s="267" t="s">
        <v>600</v>
      </c>
      <c r="BR19" s="268" t="s">
        <v>601</v>
      </c>
      <c r="BS19" s="269"/>
      <c r="BT19" s="269" t="s">
        <v>298</v>
      </c>
      <c r="BU19" s="268" t="s">
        <v>298</v>
      </c>
      <c r="BV19" s="268"/>
      <c r="BW19" s="270" t="s">
        <v>298</v>
      </c>
      <c r="BX19" s="270"/>
      <c r="BY19" s="270"/>
      <c r="BZ19" s="270"/>
      <c r="CA19" s="268"/>
      <c r="CB19" s="271" t="s">
        <v>298</v>
      </c>
      <c r="CC19" s="271" t="s">
        <v>578</v>
      </c>
      <c r="CD19" s="271" t="s">
        <v>298</v>
      </c>
      <c r="CE19" s="32" t="s">
        <v>298</v>
      </c>
      <c r="CF19" s="233"/>
      <c r="CG19" s="233"/>
      <c r="CH19" s="273" t="s">
        <v>602</v>
      </c>
      <c r="CI19" s="233"/>
      <c r="CJ19" s="271" t="s">
        <v>603</v>
      </c>
      <c r="CK19" s="271" t="s">
        <v>578</v>
      </c>
      <c r="CL19" s="271"/>
      <c r="CM19" s="271"/>
      <c r="CN19" s="276" t="s">
        <v>604</v>
      </c>
      <c r="CO19" s="261">
        <f t="shared" si="1"/>
        <v>3</v>
      </c>
      <c r="CP19" s="262">
        <f t="shared" si="2"/>
        <v>0</v>
      </c>
      <c r="CQ19" s="263">
        <f t="shared" si="3"/>
        <v>64</v>
      </c>
      <c r="CR19" s="263">
        <f t="shared" si="4"/>
        <v>11</v>
      </c>
      <c r="CS19" s="264" t="str">
        <f t="shared" si="5"/>
        <v>#DIV/0!</v>
      </c>
    </row>
    <row r="20" ht="61.5" customHeight="1">
      <c r="A20" s="282" t="s">
        <v>605</v>
      </c>
      <c r="B20" s="49"/>
      <c r="C20" s="49"/>
      <c r="D20" s="49" t="s">
        <v>298</v>
      </c>
      <c r="E20" s="42" t="s">
        <v>298</v>
      </c>
      <c r="F20" s="42" t="s">
        <v>298</v>
      </c>
      <c r="G20" s="42"/>
      <c r="H20" s="42"/>
      <c r="I20" s="42" t="s">
        <v>298</v>
      </c>
      <c r="J20" s="42" t="s">
        <v>298</v>
      </c>
      <c r="K20" s="42" t="s">
        <v>298</v>
      </c>
      <c r="L20" s="42" t="s">
        <v>298</v>
      </c>
      <c r="M20" s="42" t="s">
        <v>298</v>
      </c>
      <c r="N20" s="42" t="s">
        <v>298</v>
      </c>
      <c r="O20" s="42" t="s">
        <v>298</v>
      </c>
      <c r="P20" s="42" t="s">
        <v>298</v>
      </c>
      <c r="Q20" s="42" t="s">
        <v>298</v>
      </c>
      <c r="R20" s="42" t="s">
        <v>298</v>
      </c>
      <c r="S20" s="42"/>
      <c r="T20" s="42" t="s">
        <v>298</v>
      </c>
      <c r="U20" s="42" t="s">
        <v>298</v>
      </c>
      <c r="V20" s="42" t="s">
        <v>298</v>
      </c>
      <c r="W20" s="43" t="s">
        <v>606</v>
      </c>
      <c r="X20" s="42" t="s">
        <v>298</v>
      </c>
      <c r="Y20" s="43" t="s">
        <v>607</v>
      </c>
      <c r="Z20" s="42" t="s">
        <v>298</v>
      </c>
      <c r="AA20" s="42" t="s">
        <v>298</v>
      </c>
      <c r="AB20" s="195" t="s">
        <v>298</v>
      </c>
      <c r="AC20" s="47" t="s">
        <v>608</v>
      </c>
      <c r="AD20" s="42"/>
      <c r="AE20" s="42" t="s">
        <v>298</v>
      </c>
      <c r="AF20" s="43" t="s">
        <v>609</v>
      </c>
      <c r="AG20" s="42"/>
      <c r="AH20" s="42" t="s">
        <v>298</v>
      </c>
      <c r="AI20" s="43" t="s">
        <v>611</v>
      </c>
      <c r="AJ20" s="43" t="s">
        <v>615</v>
      </c>
      <c r="AK20" s="42" t="s">
        <v>298</v>
      </c>
      <c r="AL20" s="43" t="s">
        <v>606</v>
      </c>
      <c r="AM20" s="43" t="s">
        <v>619</v>
      </c>
      <c r="AN20" s="42" t="s">
        <v>298</v>
      </c>
      <c r="AO20" s="43" t="s">
        <v>621</v>
      </c>
      <c r="AP20" s="42" t="s">
        <v>622</v>
      </c>
      <c r="AQ20" s="42" t="s">
        <v>298</v>
      </c>
      <c r="AR20" s="48" t="s">
        <v>623</v>
      </c>
      <c r="AS20" s="49" t="s">
        <v>298</v>
      </c>
      <c r="AT20" s="49" t="s">
        <v>298</v>
      </c>
      <c r="AU20" s="49" t="s">
        <v>298</v>
      </c>
      <c r="AV20" s="48" t="s">
        <v>624</v>
      </c>
      <c r="AW20" s="48" t="s">
        <v>625</v>
      </c>
      <c r="AX20" s="291" t="s">
        <v>298</v>
      </c>
      <c r="AY20" s="49" t="s">
        <v>627</v>
      </c>
      <c r="AZ20" s="49"/>
      <c r="BA20" s="48" t="s">
        <v>629</v>
      </c>
      <c r="BB20" s="49" t="s">
        <v>298</v>
      </c>
      <c r="BC20" s="49" t="s">
        <v>298</v>
      </c>
      <c r="BD20" s="49" t="s">
        <v>298</v>
      </c>
      <c r="BE20" s="49" t="s">
        <v>298</v>
      </c>
      <c r="BF20" s="48" t="s">
        <v>630</v>
      </c>
      <c r="BG20" s="49" t="s">
        <v>298</v>
      </c>
      <c r="BH20" s="48" t="s">
        <v>631</v>
      </c>
      <c r="BI20" s="49" t="s">
        <v>298</v>
      </c>
      <c r="BJ20" s="49" t="s">
        <v>298</v>
      </c>
      <c r="BK20" s="49" t="s">
        <v>298</v>
      </c>
      <c r="BL20" s="253" t="s">
        <v>633</v>
      </c>
      <c r="BM20" s="48"/>
      <c r="BN20" s="49" t="s">
        <v>298</v>
      </c>
      <c r="BO20" s="100"/>
      <c r="BP20" s="100" t="s">
        <v>634</v>
      </c>
      <c r="BQ20" s="101" t="s">
        <v>635</v>
      </c>
      <c r="BR20" s="32" t="s">
        <v>637</v>
      </c>
      <c r="BS20" s="104"/>
      <c r="BT20" s="104" t="s">
        <v>638</v>
      </c>
      <c r="BU20" s="32" t="s">
        <v>298</v>
      </c>
      <c r="BV20" s="253" t="s">
        <v>640</v>
      </c>
      <c r="BW20" s="255" t="s">
        <v>641</v>
      </c>
      <c r="BX20" s="255"/>
      <c r="BY20" s="255"/>
      <c r="BZ20" s="255"/>
      <c r="CA20" s="296" t="s">
        <v>643</v>
      </c>
      <c r="CB20" s="61" t="s">
        <v>646</v>
      </c>
      <c r="CC20" s="62" t="s">
        <v>647</v>
      </c>
      <c r="CD20" s="62" t="s">
        <v>298</v>
      </c>
      <c r="CE20" s="297" t="s">
        <v>649</v>
      </c>
      <c r="CF20" s="253" t="s">
        <v>652</v>
      </c>
      <c r="CG20" s="253"/>
      <c r="CH20" s="256" t="s">
        <v>654</v>
      </c>
      <c r="CI20" s="253"/>
      <c r="CJ20" s="253" t="s">
        <v>655</v>
      </c>
      <c r="CK20" s="62" t="s">
        <v>578</v>
      </c>
      <c r="CL20" s="32" t="s">
        <v>657</v>
      </c>
      <c r="CM20" s="258" t="s">
        <v>659</v>
      </c>
      <c r="CN20" s="259" t="s">
        <v>660</v>
      </c>
      <c r="CO20" s="261">
        <f t="shared" si="1"/>
        <v>1</v>
      </c>
      <c r="CP20" s="262">
        <f t="shared" si="2"/>
        <v>0</v>
      </c>
      <c r="CQ20" s="263">
        <f t="shared" si="3"/>
        <v>55</v>
      </c>
      <c r="CR20" s="263">
        <f t="shared" si="4"/>
        <v>22</v>
      </c>
      <c r="CS20" s="264" t="str">
        <f t="shared" si="5"/>
        <v>#DIV/0!</v>
      </c>
    </row>
    <row r="21" ht="30.0" customHeight="1">
      <c r="A21" s="301" t="s">
        <v>662</v>
      </c>
      <c r="B21" s="242"/>
      <c r="C21" s="242"/>
      <c r="D21" s="242"/>
      <c r="E21" s="243"/>
      <c r="F21" s="243"/>
      <c r="G21" s="243"/>
      <c r="H21" s="243"/>
      <c r="I21" s="243"/>
      <c r="J21" s="243"/>
      <c r="K21" s="243"/>
      <c r="L21" s="243"/>
      <c r="M21" s="243"/>
      <c r="N21" s="243"/>
      <c r="O21" s="243"/>
      <c r="P21" s="243"/>
      <c r="Q21" s="243"/>
      <c r="R21" s="243"/>
      <c r="S21" s="243"/>
      <c r="T21" s="243"/>
      <c r="U21" s="243"/>
      <c r="V21" s="243"/>
      <c r="W21" s="243"/>
      <c r="X21" s="243"/>
      <c r="Y21" s="243"/>
      <c r="Z21" s="243"/>
      <c r="AA21" s="243"/>
      <c r="AB21" s="31"/>
      <c r="AC21" s="30"/>
      <c r="AD21" s="243"/>
      <c r="AE21" s="243"/>
      <c r="AF21" s="243"/>
      <c r="AG21" s="243"/>
      <c r="AH21" s="243"/>
      <c r="AI21" s="303"/>
      <c r="AJ21" s="303"/>
      <c r="AK21" s="303"/>
      <c r="AL21" s="303"/>
      <c r="AM21" s="303"/>
      <c r="AN21" s="303"/>
      <c r="AO21" s="303"/>
      <c r="AP21" s="303"/>
      <c r="AQ21" s="303"/>
      <c r="AR21" s="303"/>
      <c r="AS21" s="28"/>
      <c r="AT21" s="28"/>
      <c r="AU21" s="28"/>
      <c r="AV21" s="28"/>
      <c r="AW21" s="28"/>
      <c r="AX21" s="244"/>
      <c r="AY21" s="28"/>
      <c r="AZ21" s="28"/>
      <c r="BA21" s="28"/>
      <c r="BB21" s="28"/>
      <c r="BC21" s="28"/>
      <c r="BD21" s="28"/>
      <c r="BE21" s="28"/>
      <c r="BF21" s="28"/>
      <c r="BG21" s="28"/>
      <c r="BH21" s="28"/>
      <c r="BI21" s="28"/>
      <c r="BJ21" s="28"/>
      <c r="BK21" s="28"/>
      <c r="BL21" s="28"/>
      <c r="BM21" s="28"/>
      <c r="BN21" s="28"/>
      <c r="BO21" s="35"/>
      <c r="BP21" s="35"/>
      <c r="BQ21" s="35"/>
      <c r="BR21" s="36"/>
      <c r="BS21" s="31"/>
      <c r="BT21" s="31"/>
      <c r="BU21" s="36"/>
      <c r="BV21" s="36"/>
      <c r="BW21" s="36"/>
      <c r="BX21" s="36"/>
      <c r="BY21" s="36"/>
      <c r="BZ21" s="36"/>
      <c r="CA21" s="36"/>
      <c r="CB21" s="31"/>
      <c r="CC21" s="31"/>
      <c r="CD21" s="31"/>
      <c r="CE21" s="31"/>
      <c r="CF21" s="31"/>
      <c r="CG21" s="31"/>
      <c r="CH21" s="31"/>
      <c r="CI21" s="31"/>
      <c r="CJ21" s="31"/>
      <c r="CK21" s="31"/>
      <c r="CL21" s="31"/>
      <c r="CM21" s="31"/>
      <c r="CN21" s="31"/>
      <c r="CO21" s="306"/>
      <c r="CP21" s="308"/>
      <c r="CQ21" s="308"/>
      <c r="CR21" s="308"/>
      <c r="CS21" s="310"/>
    </row>
    <row r="22" ht="30.0" customHeight="1">
      <c r="A22" s="241" t="s">
        <v>666</v>
      </c>
      <c r="B22" s="242"/>
      <c r="C22" s="242"/>
      <c r="D22" s="242"/>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31"/>
      <c r="AC22" s="30"/>
      <c r="AD22" s="243"/>
      <c r="AE22" s="243"/>
      <c r="AF22" s="243"/>
      <c r="AG22" s="243"/>
      <c r="AH22" s="243"/>
      <c r="AI22" s="303"/>
      <c r="AJ22" s="303"/>
      <c r="AK22" s="303"/>
      <c r="AL22" s="303"/>
      <c r="AM22" s="303"/>
      <c r="AN22" s="303"/>
      <c r="AO22" s="303"/>
      <c r="AP22" s="303"/>
      <c r="AQ22" s="303"/>
      <c r="AR22" s="303"/>
      <c r="AS22" s="28"/>
      <c r="AT22" s="28"/>
      <c r="AU22" s="28"/>
      <c r="AV22" s="28"/>
      <c r="AW22" s="28"/>
      <c r="AX22" s="31"/>
      <c r="AY22" s="28"/>
      <c r="AZ22" s="28"/>
      <c r="BA22" s="28"/>
      <c r="BB22" s="28"/>
      <c r="BC22" s="28"/>
      <c r="BD22" s="28"/>
      <c r="BE22" s="28"/>
      <c r="BF22" s="28"/>
      <c r="BG22" s="28"/>
      <c r="BH22" s="28"/>
      <c r="BI22" s="28"/>
      <c r="BJ22" s="28"/>
      <c r="BK22" s="28"/>
      <c r="BL22" s="28"/>
      <c r="BM22" s="28"/>
      <c r="BN22" s="28"/>
      <c r="BO22" s="35"/>
      <c r="BP22" s="35"/>
      <c r="BQ22" s="35"/>
      <c r="BR22" s="36"/>
      <c r="BS22" s="31"/>
      <c r="BT22" s="31"/>
      <c r="BU22" s="36"/>
      <c r="BV22" s="36"/>
      <c r="BW22" s="36"/>
      <c r="BX22" s="36"/>
      <c r="BY22" s="36"/>
      <c r="BZ22" s="36"/>
      <c r="CA22" s="36"/>
      <c r="CB22" s="36"/>
      <c r="CC22" s="36"/>
      <c r="CD22" s="31"/>
      <c r="CE22" s="31"/>
      <c r="CF22" s="31"/>
      <c r="CG22" s="31"/>
      <c r="CH22" s="31"/>
      <c r="CI22" s="31"/>
      <c r="CJ22" s="31"/>
      <c r="CK22" s="31"/>
      <c r="CL22" s="31"/>
      <c r="CM22" s="31"/>
      <c r="CN22" s="31"/>
      <c r="CO22" s="306"/>
      <c r="CP22" s="308"/>
      <c r="CQ22" s="308"/>
      <c r="CR22" s="308"/>
      <c r="CS22" s="310"/>
    </row>
    <row r="23" ht="30.0" customHeight="1">
      <c r="A23" s="315" t="s">
        <v>668</v>
      </c>
      <c r="B23" s="48"/>
      <c r="C23" s="48"/>
      <c r="D23" s="48" t="s">
        <v>670</v>
      </c>
      <c r="E23" s="318" t="s">
        <v>298</v>
      </c>
      <c r="F23" s="318" t="s">
        <v>298</v>
      </c>
      <c r="G23" s="318"/>
      <c r="H23" s="318"/>
      <c r="I23" s="318" t="s">
        <v>298</v>
      </c>
      <c r="J23" s="318" t="s">
        <v>298</v>
      </c>
      <c r="K23" s="321" t="s">
        <v>674</v>
      </c>
      <c r="L23" s="321" t="s">
        <v>678</v>
      </c>
      <c r="M23" s="318" t="s">
        <v>298</v>
      </c>
      <c r="N23" s="318" t="s">
        <v>298</v>
      </c>
      <c r="O23" s="318" t="s">
        <v>682</v>
      </c>
      <c r="P23" s="318" t="s">
        <v>298</v>
      </c>
      <c r="Q23" s="318" t="s">
        <v>298</v>
      </c>
      <c r="R23" s="318" t="s">
        <v>298</v>
      </c>
      <c r="S23" s="321"/>
      <c r="T23" s="321" t="s">
        <v>686</v>
      </c>
      <c r="U23" s="318" t="s">
        <v>298</v>
      </c>
      <c r="V23" s="318" t="s">
        <v>298</v>
      </c>
      <c r="W23" s="318" t="s">
        <v>298</v>
      </c>
      <c r="X23" s="321" t="s">
        <v>688</v>
      </c>
      <c r="Y23" s="318" t="s">
        <v>298</v>
      </c>
      <c r="Z23" s="318" t="s">
        <v>298</v>
      </c>
      <c r="AA23" s="318" t="s">
        <v>298</v>
      </c>
      <c r="AB23" s="325" t="s">
        <v>298</v>
      </c>
      <c r="AC23" s="326" t="s">
        <v>689</v>
      </c>
      <c r="AD23" s="318"/>
      <c r="AE23" s="318" t="s">
        <v>298</v>
      </c>
      <c r="AF23" s="318" t="s">
        <v>298</v>
      </c>
      <c r="AG23" s="321"/>
      <c r="AH23" s="321" t="s">
        <v>690</v>
      </c>
      <c r="AI23" s="321" t="s">
        <v>691</v>
      </c>
      <c r="AJ23" s="318" t="s">
        <v>298</v>
      </c>
      <c r="AK23" s="318" t="s">
        <v>298</v>
      </c>
      <c r="AL23" s="318" t="s">
        <v>298</v>
      </c>
      <c r="AM23" s="318" t="s">
        <v>298</v>
      </c>
      <c r="AN23" s="318" t="s">
        <v>298</v>
      </c>
      <c r="AO23" s="321" t="s">
        <v>692</v>
      </c>
      <c r="AP23" s="318" t="s">
        <v>693</v>
      </c>
      <c r="AQ23" s="318" t="s">
        <v>298</v>
      </c>
      <c r="AR23" s="328" t="s">
        <v>694</v>
      </c>
      <c r="AS23" s="328" t="s">
        <v>695</v>
      </c>
      <c r="AT23" s="329" t="s">
        <v>298</v>
      </c>
      <c r="AU23" s="329" t="s">
        <v>298</v>
      </c>
      <c r="AV23" s="329" t="s">
        <v>298</v>
      </c>
      <c r="AW23" s="329" t="s">
        <v>298</v>
      </c>
      <c r="AX23" s="249" t="s">
        <v>696</v>
      </c>
      <c r="AY23" s="49" t="s">
        <v>697</v>
      </c>
      <c r="AZ23" s="49"/>
      <c r="BA23" s="48" t="s">
        <v>698</v>
      </c>
      <c r="BB23" s="49" t="s">
        <v>298</v>
      </c>
      <c r="BC23" s="48" t="s">
        <v>699</v>
      </c>
      <c r="BD23" s="49" t="s">
        <v>298</v>
      </c>
      <c r="BE23" s="49" t="s">
        <v>298</v>
      </c>
      <c r="BF23" s="49" t="s">
        <v>298</v>
      </c>
      <c r="BG23" s="49" t="s">
        <v>298</v>
      </c>
      <c r="BH23" s="49" t="s">
        <v>298</v>
      </c>
      <c r="BI23" s="48" t="s">
        <v>700</v>
      </c>
      <c r="BJ23" s="48" t="s">
        <v>701</v>
      </c>
      <c r="BK23" s="48" t="s">
        <v>702</v>
      </c>
      <c r="BL23" s="49" t="s">
        <v>298</v>
      </c>
      <c r="BM23" s="49" t="s">
        <v>298</v>
      </c>
      <c r="BN23" s="331" t="s">
        <v>298</v>
      </c>
      <c r="BO23" s="332"/>
      <c r="BP23" s="332" t="s">
        <v>703</v>
      </c>
      <c r="BQ23" s="101" t="s">
        <v>704</v>
      </c>
      <c r="BR23" s="32" t="s">
        <v>705</v>
      </c>
      <c r="BS23" s="103" t="s">
        <v>706</v>
      </c>
      <c r="BT23" s="104" t="s">
        <v>707</v>
      </c>
      <c r="BU23" s="32" t="s">
        <v>708</v>
      </c>
      <c r="BV23" s="32" t="s">
        <v>709</v>
      </c>
      <c r="BW23" s="255" t="s">
        <v>710</v>
      </c>
      <c r="BX23" s="255"/>
      <c r="BY23" s="255"/>
      <c r="BZ23" s="255"/>
      <c r="CA23" s="333" t="s">
        <v>711</v>
      </c>
      <c r="CB23" s="61" t="s">
        <v>712</v>
      </c>
      <c r="CC23" s="62" t="s">
        <v>713</v>
      </c>
      <c r="CD23" s="61" t="s">
        <v>714</v>
      </c>
      <c r="CE23" s="62" t="s">
        <v>298</v>
      </c>
      <c r="CF23" s="253" t="s">
        <v>715</v>
      </c>
      <c r="CG23" s="253" t="s">
        <v>716</v>
      </c>
      <c r="CH23" s="256" t="s">
        <v>717</v>
      </c>
      <c r="CI23" s="253"/>
      <c r="CJ23" s="253" t="s">
        <v>718</v>
      </c>
      <c r="CK23" s="62" t="s">
        <v>719</v>
      </c>
      <c r="CL23" s="62" t="s">
        <v>720</v>
      </c>
      <c r="CM23" s="334" t="s">
        <v>721</v>
      </c>
      <c r="CN23" s="259" t="s">
        <v>722</v>
      </c>
      <c r="CO23" s="261">
        <f t="shared" ref="CO23:CO29" si="6">COUNTIF(C23:CI23,"*close fit*")</f>
        <v>11</v>
      </c>
      <c r="CP23" s="262">
        <f t="shared" ref="CP23:CP29" si="7">COUNTIF($C23:$CI23,"*opposite*")</f>
        <v>0</v>
      </c>
      <c r="CQ23" s="263">
        <f t="shared" ref="CQ23:CQ29" si="8">COUNTIF($C23:$CI23,"")+COUNTIF($C23:$CI23,"n/a")</f>
        <v>50</v>
      </c>
      <c r="CR23" s="263">
        <f t="shared" ref="CR23:CR29" si="9">78-$CO23-$CP23-$CQ23</f>
        <v>17</v>
      </c>
      <c r="CS23" s="264" t="str">
        <f t="shared" ref="CS23:CS29" si="10">($CR23*2+$CO23-$CP23)/($A$1*2)</f>
        <v>#DIV/0!</v>
      </c>
    </row>
    <row r="24" ht="368.25" customHeight="1">
      <c r="A24" s="335" t="s">
        <v>723</v>
      </c>
      <c r="B24" s="234"/>
      <c r="C24" s="234"/>
      <c r="D24" s="234" t="s">
        <v>724</v>
      </c>
      <c r="E24" s="143" t="s">
        <v>298</v>
      </c>
      <c r="F24" s="144" t="s">
        <v>725</v>
      </c>
      <c r="G24" s="143"/>
      <c r="H24" s="143"/>
      <c r="I24" s="143" t="s">
        <v>298</v>
      </c>
      <c r="J24" s="143" t="s">
        <v>298</v>
      </c>
      <c r="K24" s="143" t="s">
        <v>298</v>
      </c>
      <c r="L24" s="144" t="s">
        <v>726</v>
      </c>
      <c r="M24" s="143" t="s">
        <v>298</v>
      </c>
      <c r="N24" s="143" t="s">
        <v>298</v>
      </c>
      <c r="O24" s="144" t="s">
        <v>727</v>
      </c>
      <c r="P24" s="143" t="s">
        <v>298</v>
      </c>
      <c r="Q24" s="143" t="s">
        <v>298</v>
      </c>
      <c r="R24" s="143" t="s">
        <v>728</v>
      </c>
      <c r="S24" s="144"/>
      <c r="T24" s="144" t="s">
        <v>729</v>
      </c>
      <c r="U24" s="143" t="s">
        <v>298</v>
      </c>
      <c r="V24" s="144" t="s">
        <v>730</v>
      </c>
      <c r="W24" s="144" t="s">
        <v>731</v>
      </c>
      <c r="X24" s="143" t="s">
        <v>298</v>
      </c>
      <c r="Y24" s="143" t="s">
        <v>298</v>
      </c>
      <c r="Z24" s="144" t="s">
        <v>732</v>
      </c>
      <c r="AA24" s="144" t="s">
        <v>733</v>
      </c>
      <c r="AB24" s="265" t="s">
        <v>298</v>
      </c>
      <c r="AC24" s="340" t="s">
        <v>735</v>
      </c>
      <c r="AD24" s="143"/>
      <c r="AE24" s="143" t="s">
        <v>298</v>
      </c>
      <c r="AF24" s="144" t="s">
        <v>736</v>
      </c>
      <c r="AG24" s="144"/>
      <c r="AH24" s="144" t="s">
        <v>690</v>
      </c>
      <c r="AI24" s="144" t="s">
        <v>738</v>
      </c>
      <c r="AJ24" s="144" t="s">
        <v>739</v>
      </c>
      <c r="AK24" s="144" t="s">
        <v>740</v>
      </c>
      <c r="AL24" s="144" t="s">
        <v>741</v>
      </c>
      <c r="AM24" s="143" t="s">
        <v>298</v>
      </c>
      <c r="AN24" s="144" t="s">
        <v>744</v>
      </c>
      <c r="AO24" s="143" t="s">
        <v>298</v>
      </c>
      <c r="AP24" s="143" t="s">
        <v>747</v>
      </c>
      <c r="AQ24" s="143" t="s">
        <v>298</v>
      </c>
      <c r="AR24" s="151" t="s">
        <v>748</v>
      </c>
      <c r="AS24" s="108" t="s">
        <v>298</v>
      </c>
      <c r="AT24" s="108" t="s">
        <v>298</v>
      </c>
      <c r="AU24" s="108" t="s">
        <v>298</v>
      </c>
      <c r="AV24" s="108" t="s">
        <v>298</v>
      </c>
      <c r="AW24" s="234" t="s">
        <v>749</v>
      </c>
      <c r="AX24" s="349" t="s">
        <v>298</v>
      </c>
      <c r="AY24" s="108" t="s">
        <v>750</v>
      </c>
      <c r="AZ24" s="108"/>
      <c r="BA24" s="234" t="s">
        <v>751</v>
      </c>
      <c r="BB24" s="234" t="s">
        <v>752</v>
      </c>
      <c r="BC24" s="234" t="s">
        <v>753</v>
      </c>
      <c r="BD24" s="108" t="s">
        <v>754</v>
      </c>
      <c r="BE24" s="108" t="s">
        <v>298</v>
      </c>
      <c r="BF24" s="108" t="s">
        <v>298</v>
      </c>
      <c r="BG24" s="234" t="s">
        <v>755</v>
      </c>
      <c r="BH24" s="234" t="s">
        <v>756</v>
      </c>
      <c r="BI24" s="108" t="s">
        <v>298</v>
      </c>
      <c r="BJ24" s="108" t="s">
        <v>298</v>
      </c>
      <c r="BK24" s="234" t="s">
        <v>757</v>
      </c>
      <c r="BL24" s="108" t="s">
        <v>758</v>
      </c>
      <c r="BM24" s="108" t="s">
        <v>298</v>
      </c>
      <c r="BN24" s="108"/>
      <c r="BO24" s="108"/>
      <c r="BP24" s="108" t="s">
        <v>759</v>
      </c>
      <c r="BQ24" s="351" t="s">
        <v>760</v>
      </c>
      <c r="BR24" s="145" t="s">
        <v>761</v>
      </c>
      <c r="BS24" s="353"/>
      <c r="BT24" s="353" t="s">
        <v>762</v>
      </c>
      <c r="BU24" s="145"/>
      <c r="BV24" s="145"/>
      <c r="BW24" s="255" t="s">
        <v>763</v>
      </c>
      <c r="BX24" s="354" t="s">
        <v>764</v>
      </c>
      <c r="BY24" s="255"/>
      <c r="BZ24" s="255"/>
      <c r="CA24" s="355"/>
      <c r="CB24" s="211" t="s">
        <v>765</v>
      </c>
      <c r="CC24" s="356" t="s">
        <v>765</v>
      </c>
      <c r="CD24" s="211" t="s">
        <v>766</v>
      </c>
      <c r="CE24" s="211"/>
      <c r="CF24" s="211"/>
      <c r="CG24" s="356" t="s">
        <v>767</v>
      </c>
      <c r="CH24" s="356" t="s">
        <v>768</v>
      </c>
      <c r="CI24" s="211"/>
      <c r="CJ24" s="356" t="s">
        <v>769</v>
      </c>
      <c r="CK24" s="356" t="s">
        <v>770</v>
      </c>
      <c r="CL24" s="356"/>
      <c r="CM24" s="356" t="s">
        <v>771</v>
      </c>
      <c r="CN24" s="259" t="s">
        <v>772</v>
      </c>
      <c r="CO24" s="261">
        <f t="shared" si="6"/>
        <v>2</v>
      </c>
      <c r="CP24" s="262">
        <f t="shared" si="7"/>
        <v>2</v>
      </c>
      <c r="CQ24" s="263">
        <f t="shared" si="8"/>
        <v>44</v>
      </c>
      <c r="CR24" s="263">
        <f t="shared" si="9"/>
        <v>30</v>
      </c>
      <c r="CS24" s="264" t="str">
        <f t="shared" si="10"/>
        <v>#DIV/0!</v>
      </c>
    </row>
    <row r="25" ht="30.0" customHeight="1">
      <c r="A25" s="357" t="s">
        <v>773</v>
      </c>
      <c r="B25" s="48"/>
      <c r="C25" s="48"/>
      <c r="D25" s="48" t="s">
        <v>774</v>
      </c>
      <c r="E25" s="321" t="s">
        <v>775</v>
      </c>
      <c r="F25" s="321" t="s">
        <v>776</v>
      </c>
      <c r="G25" s="321"/>
      <c r="H25" s="321"/>
      <c r="I25" s="321" t="s">
        <v>777</v>
      </c>
      <c r="J25" s="321" t="s">
        <v>777</v>
      </c>
      <c r="K25" s="321" t="s">
        <v>778</v>
      </c>
      <c r="L25" s="321" t="s">
        <v>779</v>
      </c>
      <c r="M25" s="321" t="s">
        <v>780</v>
      </c>
      <c r="N25" s="321" t="s">
        <v>781</v>
      </c>
      <c r="O25" s="318" t="s">
        <v>298</v>
      </c>
      <c r="P25" s="321" t="s">
        <v>782</v>
      </c>
      <c r="Q25" s="321" t="s">
        <v>783</v>
      </c>
      <c r="R25" s="318" t="s">
        <v>298</v>
      </c>
      <c r="S25" s="318"/>
      <c r="T25" s="318" t="s">
        <v>298</v>
      </c>
      <c r="U25" s="318" t="s">
        <v>298</v>
      </c>
      <c r="V25" s="321" t="s">
        <v>784</v>
      </c>
      <c r="W25" s="321" t="s">
        <v>785</v>
      </c>
      <c r="X25" s="321" t="s">
        <v>786</v>
      </c>
      <c r="Y25" s="321" t="s">
        <v>787</v>
      </c>
      <c r="Z25" s="321" t="s">
        <v>788</v>
      </c>
      <c r="AA25" s="321" t="s">
        <v>789</v>
      </c>
      <c r="AB25" s="325" t="s">
        <v>790</v>
      </c>
      <c r="AC25" s="326" t="s">
        <v>791</v>
      </c>
      <c r="AD25" s="318"/>
      <c r="AE25" s="318" t="s">
        <v>298</v>
      </c>
      <c r="AF25" s="321" t="s">
        <v>792</v>
      </c>
      <c r="AG25" s="321"/>
      <c r="AH25" s="321" t="s">
        <v>793</v>
      </c>
      <c r="AI25" s="321" t="s">
        <v>794</v>
      </c>
      <c r="AJ25" s="321" t="s">
        <v>795</v>
      </c>
      <c r="AK25" s="321" t="s">
        <v>796</v>
      </c>
      <c r="AL25" s="321" t="s">
        <v>797</v>
      </c>
      <c r="AM25" s="321" t="s">
        <v>798</v>
      </c>
      <c r="AN25" s="321" t="s">
        <v>799</v>
      </c>
      <c r="AO25" s="321" t="s">
        <v>800</v>
      </c>
      <c r="AP25" s="318" t="s">
        <v>801</v>
      </c>
      <c r="AQ25" s="321" t="s">
        <v>802</v>
      </c>
      <c r="AR25" s="128" t="s">
        <v>803</v>
      </c>
      <c r="AS25" s="328" t="s">
        <v>804</v>
      </c>
      <c r="AT25" s="328" t="s">
        <v>805</v>
      </c>
      <c r="AU25" s="328" t="s">
        <v>806</v>
      </c>
      <c r="AV25" s="329" t="s">
        <v>298</v>
      </c>
      <c r="AW25" s="328" t="s">
        <v>807</v>
      </c>
      <c r="AX25" s="358" t="s">
        <v>808</v>
      </c>
      <c r="AY25" s="48" t="s">
        <v>808</v>
      </c>
      <c r="AZ25" s="48"/>
      <c r="BA25" s="48" t="s">
        <v>809</v>
      </c>
      <c r="BB25" s="48" t="s">
        <v>810</v>
      </c>
      <c r="BC25" s="48" t="s">
        <v>811</v>
      </c>
      <c r="BD25" s="48" t="s">
        <v>812</v>
      </c>
      <c r="BE25" s="48" t="s">
        <v>813</v>
      </c>
      <c r="BF25" s="48" t="s">
        <v>814</v>
      </c>
      <c r="BG25" s="48" t="s">
        <v>816</v>
      </c>
      <c r="BH25" s="48" t="s">
        <v>817</v>
      </c>
      <c r="BI25" s="48" t="s">
        <v>821</v>
      </c>
      <c r="BJ25" s="48" t="s">
        <v>822</v>
      </c>
      <c r="BK25" s="48" t="s">
        <v>823</v>
      </c>
      <c r="BL25" s="49"/>
      <c r="BM25" s="49" t="s">
        <v>825</v>
      </c>
      <c r="BN25" s="49"/>
      <c r="BO25" s="332"/>
      <c r="BP25" s="332" t="s">
        <v>826</v>
      </c>
      <c r="BQ25" s="369" t="s">
        <v>830</v>
      </c>
      <c r="BR25" s="371" t="s">
        <v>835</v>
      </c>
      <c r="BS25" s="373" t="s">
        <v>841</v>
      </c>
      <c r="BT25" s="374" t="s">
        <v>844</v>
      </c>
      <c r="BU25" s="371" t="s">
        <v>851</v>
      </c>
      <c r="BV25" s="371"/>
      <c r="BW25" s="376" t="s">
        <v>853</v>
      </c>
      <c r="BX25" s="378" t="s">
        <v>857</v>
      </c>
      <c r="BY25" s="376"/>
      <c r="BZ25" s="376"/>
      <c r="CA25" s="379"/>
      <c r="CB25" s="61" t="s">
        <v>864</v>
      </c>
      <c r="CC25" s="62" t="s">
        <v>867</v>
      </c>
      <c r="CD25" s="61" t="s">
        <v>868</v>
      </c>
      <c r="CE25" s="61"/>
      <c r="CF25" s="62" t="s">
        <v>298</v>
      </c>
      <c r="CG25" s="62" t="s">
        <v>871</v>
      </c>
      <c r="CH25" s="256" t="s">
        <v>873</v>
      </c>
      <c r="CI25" s="62"/>
      <c r="CJ25" s="62" t="s">
        <v>876</v>
      </c>
      <c r="CK25" s="62" t="s">
        <v>578</v>
      </c>
      <c r="CL25" s="62"/>
      <c r="CM25" s="334" t="s">
        <v>877</v>
      </c>
      <c r="CN25" s="334"/>
      <c r="CO25" s="261">
        <f t="shared" si="6"/>
        <v>0</v>
      </c>
      <c r="CP25" s="262">
        <f t="shared" si="7"/>
        <v>0</v>
      </c>
      <c r="CQ25" s="263">
        <f t="shared" si="8"/>
        <v>23</v>
      </c>
      <c r="CR25" s="263">
        <f t="shared" si="9"/>
        <v>55</v>
      </c>
      <c r="CS25" s="264" t="str">
        <f t="shared" si="10"/>
        <v>#DIV/0!</v>
      </c>
    </row>
    <row r="26" ht="30.0" customHeight="1">
      <c r="A26" s="335" t="s">
        <v>886</v>
      </c>
      <c r="B26" s="108"/>
      <c r="C26" s="108"/>
      <c r="D26" s="108" t="s">
        <v>298</v>
      </c>
      <c r="E26" s="143" t="s">
        <v>298</v>
      </c>
      <c r="F26" s="143" t="s">
        <v>298</v>
      </c>
      <c r="G26" s="144"/>
      <c r="H26" s="144"/>
      <c r="I26" s="144" t="s">
        <v>889</v>
      </c>
      <c r="J26" s="144" t="s">
        <v>889</v>
      </c>
      <c r="K26" s="143" t="s">
        <v>298</v>
      </c>
      <c r="L26" s="143" t="s">
        <v>298</v>
      </c>
      <c r="M26" s="143" t="s">
        <v>298</v>
      </c>
      <c r="N26" s="143" t="s">
        <v>298</v>
      </c>
      <c r="O26" s="144" t="s">
        <v>893</v>
      </c>
      <c r="P26" s="143" t="s">
        <v>298</v>
      </c>
      <c r="Q26" s="144" t="s">
        <v>895</v>
      </c>
      <c r="R26" s="144" t="s">
        <v>898</v>
      </c>
      <c r="S26" s="143"/>
      <c r="T26" s="143" t="s">
        <v>298</v>
      </c>
      <c r="U26" s="144" t="s">
        <v>901</v>
      </c>
      <c r="V26" s="144" t="s">
        <v>902</v>
      </c>
      <c r="W26" s="143" t="s">
        <v>298</v>
      </c>
      <c r="X26" s="143" t="s">
        <v>298</v>
      </c>
      <c r="Y26" s="143" t="s">
        <v>298</v>
      </c>
      <c r="Z26" s="144" t="s">
        <v>905</v>
      </c>
      <c r="AA26" s="144" t="s">
        <v>906</v>
      </c>
      <c r="AB26" s="385" t="s">
        <v>298</v>
      </c>
      <c r="AC26" s="340" t="s">
        <v>915</v>
      </c>
      <c r="AD26" s="143"/>
      <c r="AE26" s="143" t="s">
        <v>298</v>
      </c>
      <c r="AF26" s="143" t="s">
        <v>298</v>
      </c>
      <c r="AG26" s="144"/>
      <c r="AH26" s="144" t="s">
        <v>920</v>
      </c>
      <c r="AI26" s="144" t="s">
        <v>923</v>
      </c>
      <c r="AJ26" s="144" t="s">
        <v>927</v>
      </c>
      <c r="AK26" s="143" t="s">
        <v>930</v>
      </c>
      <c r="AL26" s="143" t="s">
        <v>298</v>
      </c>
      <c r="AM26" s="143" t="s">
        <v>298</v>
      </c>
      <c r="AN26" s="144" t="s">
        <v>933</v>
      </c>
      <c r="AO26" s="143" t="s">
        <v>934</v>
      </c>
      <c r="AP26" s="143" t="s">
        <v>937</v>
      </c>
      <c r="AQ26" s="143" t="s">
        <v>298</v>
      </c>
      <c r="AR26" s="234" t="s">
        <v>938</v>
      </c>
      <c r="AS26" s="108" t="s">
        <v>298</v>
      </c>
      <c r="AT26" s="234" t="s">
        <v>941</v>
      </c>
      <c r="AU26" s="108" t="s">
        <v>298</v>
      </c>
      <c r="AV26" s="108" t="s">
        <v>298</v>
      </c>
      <c r="AW26" s="234" t="s">
        <v>945</v>
      </c>
      <c r="AX26" s="386" t="s">
        <v>298</v>
      </c>
      <c r="AY26" s="108" t="s">
        <v>298</v>
      </c>
      <c r="AZ26" s="108"/>
      <c r="BA26" s="234" t="s">
        <v>947</v>
      </c>
      <c r="BB26" s="108" t="s">
        <v>298</v>
      </c>
      <c r="BC26" s="234" t="s">
        <v>949</v>
      </c>
      <c r="BD26" s="108" t="s">
        <v>298</v>
      </c>
      <c r="BE26" s="234" t="s">
        <v>952</v>
      </c>
      <c r="BF26" s="234" t="s">
        <v>954</v>
      </c>
      <c r="BG26" s="108" t="s">
        <v>298</v>
      </c>
      <c r="BH26" s="234" t="s">
        <v>960</v>
      </c>
      <c r="BI26" s="108" t="s">
        <v>298</v>
      </c>
      <c r="BJ26" s="108" t="s">
        <v>298</v>
      </c>
      <c r="BK26" s="234" t="s">
        <v>963</v>
      </c>
      <c r="BL26" s="108" t="s">
        <v>298</v>
      </c>
      <c r="BM26" s="108" t="s">
        <v>298</v>
      </c>
      <c r="BN26" s="108"/>
      <c r="BO26" s="392"/>
      <c r="BP26" s="392" t="s">
        <v>968</v>
      </c>
      <c r="BQ26" s="213" t="s">
        <v>971</v>
      </c>
      <c r="BR26" s="213" t="s">
        <v>973</v>
      </c>
      <c r="BS26" s="237" t="s">
        <v>974</v>
      </c>
      <c r="BT26" s="237" t="s">
        <v>298</v>
      </c>
      <c r="BU26" s="213"/>
      <c r="BV26" s="213" t="s">
        <v>976</v>
      </c>
      <c r="BW26" s="394" t="s">
        <v>981</v>
      </c>
      <c r="BX26" s="394"/>
      <c r="BY26" s="394"/>
      <c r="BZ26" s="394"/>
      <c r="CA26" s="355"/>
      <c r="CB26" s="211" t="s">
        <v>990</v>
      </c>
      <c r="CC26" s="356" t="s">
        <v>994</v>
      </c>
      <c r="CD26" s="356" t="s">
        <v>298</v>
      </c>
      <c r="CE26" s="211"/>
      <c r="CF26" s="211"/>
      <c r="CG26" s="211"/>
      <c r="CH26" s="256" t="s">
        <v>996</v>
      </c>
      <c r="CI26" s="211"/>
      <c r="CJ26" s="211"/>
      <c r="CK26" s="356" t="s">
        <v>998</v>
      </c>
      <c r="CL26" s="356"/>
      <c r="CM26" s="334" t="s">
        <v>1002</v>
      </c>
      <c r="CN26" s="259" t="s">
        <v>1003</v>
      </c>
      <c r="CO26" s="261">
        <f t="shared" si="6"/>
        <v>6</v>
      </c>
      <c r="CP26" s="262">
        <f t="shared" si="7"/>
        <v>0</v>
      </c>
      <c r="CQ26" s="263">
        <f t="shared" si="8"/>
        <v>50</v>
      </c>
      <c r="CR26" s="263">
        <f t="shared" si="9"/>
        <v>22</v>
      </c>
      <c r="CS26" s="264" t="str">
        <f t="shared" si="10"/>
        <v>#DIV/0!</v>
      </c>
    </row>
    <row r="27" ht="30.0" customHeight="1">
      <c r="A27" s="396" t="s">
        <v>1004</v>
      </c>
      <c r="B27" s="48"/>
      <c r="C27" s="48"/>
      <c r="D27" s="48" t="s">
        <v>1005</v>
      </c>
      <c r="E27" s="397" t="s">
        <v>298</v>
      </c>
      <c r="F27" s="398" t="s">
        <v>1006</v>
      </c>
      <c r="G27" s="398"/>
      <c r="H27" s="398"/>
      <c r="I27" s="398" t="s">
        <v>1007</v>
      </c>
      <c r="J27" s="398" t="s">
        <v>1007</v>
      </c>
      <c r="K27" s="398" t="s">
        <v>1008</v>
      </c>
      <c r="L27" s="397" t="s">
        <v>298</v>
      </c>
      <c r="M27" s="397" t="s">
        <v>298</v>
      </c>
      <c r="N27" s="397" t="s">
        <v>298</v>
      </c>
      <c r="O27" s="398" t="s">
        <v>1009</v>
      </c>
      <c r="P27" s="397" t="s">
        <v>298</v>
      </c>
      <c r="Q27" s="398" t="s">
        <v>1010</v>
      </c>
      <c r="R27" s="398" t="s">
        <v>1011</v>
      </c>
      <c r="S27" s="397"/>
      <c r="T27" s="397" t="s">
        <v>298</v>
      </c>
      <c r="U27" s="397" t="s">
        <v>1016</v>
      </c>
      <c r="V27" s="397" t="s">
        <v>298</v>
      </c>
      <c r="W27" s="397" t="s">
        <v>298</v>
      </c>
      <c r="X27" s="397" t="s">
        <v>298</v>
      </c>
      <c r="Y27" s="397" t="s">
        <v>298</v>
      </c>
      <c r="Z27" s="397" t="s">
        <v>298</v>
      </c>
      <c r="AA27" s="398" t="s">
        <v>1019</v>
      </c>
      <c r="AB27" s="400" t="s">
        <v>298</v>
      </c>
      <c r="AC27" s="47" t="s">
        <v>1020</v>
      </c>
      <c r="AD27" s="397"/>
      <c r="AE27" s="397" t="s">
        <v>298</v>
      </c>
      <c r="AF27" s="397" t="s">
        <v>298</v>
      </c>
      <c r="AG27" s="398"/>
      <c r="AH27" s="398" t="s">
        <v>1021</v>
      </c>
      <c r="AI27" s="397" t="s">
        <v>298</v>
      </c>
      <c r="AJ27" s="398" t="s">
        <v>1022</v>
      </c>
      <c r="AK27" s="397" t="s">
        <v>298</v>
      </c>
      <c r="AL27" s="397" t="s">
        <v>298</v>
      </c>
      <c r="AM27" s="397" t="s">
        <v>298</v>
      </c>
      <c r="AN27" s="398" t="s">
        <v>1023</v>
      </c>
      <c r="AO27" s="398" t="s">
        <v>1024</v>
      </c>
      <c r="AP27" s="397" t="s">
        <v>1026</v>
      </c>
      <c r="AQ27" s="398" t="s">
        <v>1028</v>
      </c>
      <c r="AR27" s="402" t="s">
        <v>1029</v>
      </c>
      <c r="AS27" s="402" t="s">
        <v>1033</v>
      </c>
      <c r="AT27" s="403" t="s">
        <v>298</v>
      </c>
      <c r="AU27" s="403" t="s">
        <v>298</v>
      </c>
      <c r="AV27" s="403" t="s">
        <v>298</v>
      </c>
      <c r="AW27" s="402" t="s">
        <v>1037</v>
      </c>
      <c r="AX27" s="404" t="s">
        <v>298</v>
      </c>
      <c r="AY27" s="403" t="s">
        <v>1040</v>
      </c>
      <c r="AZ27" s="403"/>
      <c r="BA27" s="403" t="s">
        <v>298</v>
      </c>
      <c r="BB27" s="403" t="s">
        <v>298</v>
      </c>
      <c r="BC27" s="403" t="s">
        <v>298</v>
      </c>
      <c r="BD27" s="402" t="s">
        <v>1042</v>
      </c>
      <c r="BE27" s="402" t="s">
        <v>1044</v>
      </c>
      <c r="BF27" s="403" t="s">
        <v>1045</v>
      </c>
      <c r="BG27" s="403" t="s">
        <v>298</v>
      </c>
      <c r="BH27" s="402" t="s">
        <v>1048</v>
      </c>
      <c r="BI27" s="402" t="s">
        <v>1050</v>
      </c>
      <c r="BJ27" s="403" t="s">
        <v>298</v>
      </c>
      <c r="BK27" s="402" t="s">
        <v>1055</v>
      </c>
      <c r="BL27" s="403"/>
      <c r="BM27" s="403" t="s">
        <v>1056</v>
      </c>
      <c r="BN27" s="403"/>
      <c r="BO27" s="332"/>
      <c r="BP27" s="332" t="s">
        <v>1057</v>
      </c>
      <c r="BQ27" s="101" t="s">
        <v>1058</v>
      </c>
      <c r="BR27" s="100" t="s">
        <v>1060</v>
      </c>
      <c r="BS27" s="103"/>
      <c r="BT27" s="103" t="s">
        <v>1061</v>
      </c>
      <c r="BU27" s="100"/>
      <c r="BV27" s="32" t="s">
        <v>1062</v>
      </c>
      <c r="BW27" s="255" t="s">
        <v>1064</v>
      </c>
      <c r="BX27" s="354" t="s">
        <v>1066</v>
      </c>
      <c r="BY27" s="255"/>
      <c r="BZ27" s="255"/>
      <c r="CA27" s="333" t="s">
        <v>1068</v>
      </c>
      <c r="CB27" s="61" t="s">
        <v>1070</v>
      </c>
      <c r="CC27" s="62" t="s">
        <v>1072</v>
      </c>
      <c r="CD27" s="61" t="s">
        <v>1074</v>
      </c>
      <c r="CE27" s="410" t="s">
        <v>1076</v>
      </c>
      <c r="CF27" s="411"/>
      <c r="CG27" s="411"/>
      <c r="CH27" s="334" t="s">
        <v>1080</v>
      </c>
      <c r="CI27" s="411"/>
      <c r="CJ27" s="411" t="s">
        <v>1082</v>
      </c>
      <c r="CK27" s="62" t="s">
        <v>1083</v>
      </c>
      <c r="CL27" s="62"/>
      <c r="CM27" s="334" t="s">
        <v>1084</v>
      </c>
      <c r="CN27" s="259" t="s">
        <v>1085</v>
      </c>
      <c r="CO27" s="261">
        <f t="shared" si="6"/>
        <v>8</v>
      </c>
      <c r="CP27" s="262">
        <f t="shared" si="7"/>
        <v>0</v>
      </c>
      <c r="CQ27" s="263">
        <f t="shared" si="8"/>
        <v>44</v>
      </c>
      <c r="CR27" s="263">
        <f t="shared" si="9"/>
        <v>26</v>
      </c>
      <c r="CS27" s="264" t="str">
        <f t="shared" si="10"/>
        <v>#DIV/0!</v>
      </c>
    </row>
    <row r="28" ht="30.0" customHeight="1">
      <c r="A28" s="335" t="s">
        <v>1077</v>
      </c>
      <c r="B28" s="108"/>
      <c r="C28" s="108"/>
      <c r="D28" s="108" t="s">
        <v>1095</v>
      </c>
      <c r="E28" s="151" t="s">
        <v>298</v>
      </c>
      <c r="F28" s="151" t="s">
        <v>1098</v>
      </c>
      <c r="G28" s="151"/>
      <c r="H28" s="151"/>
      <c r="I28" s="151" t="s">
        <v>298</v>
      </c>
      <c r="J28" s="151" t="s">
        <v>298</v>
      </c>
      <c r="K28" s="151" t="s">
        <v>1099</v>
      </c>
      <c r="L28" s="151" t="s">
        <v>298</v>
      </c>
      <c r="M28" s="151" t="s">
        <v>298</v>
      </c>
      <c r="N28" s="151" t="s">
        <v>298</v>
      </c>
      <c r="O28" s="151" t="s">
        <v>298</v>
      </c>
      <c r="P28" s="151" t="s">
        <v>298</v>
      </c>
      <c r="Q28" s="151" t="s">
        <v>298</v>
      </c>
      <c r="R28" s="151" t="s">
        <v>298</v>
      </c>
      <c r="S28" s="151"/>
      <c r="T28" s="151" t="s">
        <v>298</v>
      </c>
      <c r="U28" s="151" t="s">
        <v>298</v>
      </c>
      <c r="V28" s="151" t="s">
        <v>1100</v>
      </c>
      <c r="W28" s="151" t="s">
        <v>298</v>
      </c>
      <c r="X28" s="151" t="s">
        <v>298</v>
      </c>
      <c r="Y28" s="151" t="s">
        <v>298</v>
      </c>
      <c r="Z28" s="151" t="s">
        <v>298</v>
      </c>
      <c r="AA28" s="151" t="s">
        <v>298</v>
      </c>
      <c r="AB28" s="111" t="s">
        <v>298</v>
      </c>
      <c r="AC28" s="116" t="s">
        <v>298</v>
      </c>
      <c r="AD28" s="151"/>
      <c r="AE28" s="151" t="s">
        <v>298</v>
      </c>
      <c r="AF28" s="151" t="s">
        <v>298</v>
      </c>
      <c r="AG28" s="151"/>
      <c r="AH28" s="151" t="s">
        <v>298</v>
      </c>
      <c r="AI28" s="151" t="s">
        <v>298</v>
      </c>
      <c r="AJ28" s="151" t="s">
        <v>298</v>
      </c>
      <c r="AK28" s="151" t="s">
        <v>298</v>
      </c>
      <c r="AL28" s="151" t="s">
        <v>298</v>
      </c>
      <c r="AM28" s="151" t="s">
        <v>298</v>
      </c>
      <c r="AN28" s="151" t="s">
        <v>298</v>
      </c>
      <c r="AO28" s="151" t="s">
        <v>298</v>
      </c>
      <c r="AP28" s="151" t="s">
        <v>1103</v>
      </c>
      <c r="AQ28" s="151" t="s">
        <v>1105</v>
      </c>
      <c r="AR28" s="151" t="s">
        <v>1108</v>
      </c>
      <c r="AS28" s="108" t="s">
        <v>298</v>
      </c>
      <c r="AT28" s="108" t="s">
        <v>298</v>
      </c>
      <c r="AU28" s="108" t="s">
        <v>298</v>
      </c>
      <c r="AV28" s="108" t="s">
        <v>298</v>
      </c>
      <c r="AW28" s="234" t="s">
        <v>1111</v>
      </c>
      <c r="AX28" s="349" t="s">
        <v>298</v>
      </c>
      <c r="AY28" s="108" t="s">
        <v>298</v>
      </c>
      <c r="AZ28" s="108" t="s">
        <v>1115</v>
      </c>
      <c r="BA28" s="108" t="s">
        <v>298</v>
      </c>
      <c r="BB28" s="108" t="s">
        <v>298</v>
      </c>
      <c r="BC28" s="234" t="s">
        <v>1118</v>
      </c>
      <c r="BD28" s="108" t="s">
        <v>298</v>
      </c>
      <c r="BE28" s="108" t="s">
        <v>298</v>
      </c>
      <c r="BF28" s="234" t="s">
        <v>1120</v>
      </c>
      <c r="BG28" s="108" t="s">
        <v>1121</v>
      </c>
      <c r="BH28" s="234" t="s">
        <v>1122</v>
      </c>
      <c r="BI28" s="108" t="s">
        <v>298</v>
      </c>
      <c r="BJ28" s="108" t="s">
        <v>298</v>
      </c>
      <c r="BK28" s="108" t="s">
        <v>298</v>
      </c>
      <c r="BL28" s="108"/>
      <c r="BM28" s="108" t="s">
        <v>298</v>
      </c>
      <c r="BN28" s="108"/>
      <c r="BO28" s="392"/>
      <c r="BP28" s="392" t="s">
        <v>1123</v>
      </c>
      <c r="BQ28" s="213" t="s">
        <v>1124</v>
      </c>
      <c r="BR28" s="145" t="s">
        <v>1125</v>
      </c>
      <c r="BS28" s="412"/>
      <c r="BT28" s="412" t="s">
        <v>298</v>
      </c>
      <c r="BU28" s="413"/>
      <c r="BV28" s="32" t="s">
        <v>1126</v>
      </c>
      <c r="BW28" s="414" t="s">
        <v>1127</v>
      </c>
      <c r="BX28" s="414"/>
      <c r="BY28" s="414"/>
      <c r="BZ28" s="414"/>
      <c r="CA28" s="355"/>
      <c r="CB28" s="211" t="s">
        <v>1131</v>
      </c>
      <c r="CC28" s="415" t="s">
        <v>1133</v>
      </c>
      <c r="CD28" s="356" t="s">
        <v>298</v>
      </c>
      <c r="CE28" s="416"/>
      <c r="CF28" s="416"/>
      <c r="CG28" s="416"/>
      <c r="CH28" s="416"/>
      <c r="CI28" s="416"/>
      <c r="CJ28" s="416" t="s">
        <v>1136</v>
      </c>
      <c r="CK28" s="356" t="s">
        <v>578</v>
      </c>
      <c r="CL28" s="32"/>
      <c r="CM28" s="32"/>
      <c r="CN28" s="32"/>
      <c r="CO28" s="261">
        <f t="shared" si="6"/>
        <v>3</v>
      </c>
      <c r="CP28" s="262">
        <f t="shared" si="7"/>
        <v>1</v>
      </c>
      <c r="CQ28" s="263">
        <f t="shared" si="8"/>
        <v>65</v>
      </c>
      <c r="CR28" s="263">
        <f t="shared" si="9"/>
        <v>9</v>
      </c>
      <c r="CS28" s="264" t="str">
        <f t="shared" si="10"/>
        <v>#DIV/0!</v>
      </c>
    </row>
    <row r="29" ht="30.0" customHeight="1">
      <c r="A29" s="417" t="s">
        <v>1086</v>
      </c>
      <c r="B29" s="48"/>
      <c r="C29" s="48"/>
      <c r="D29" s="48" t="s">
        <v>1146</v>
      </c>
      <c r="E29" s="43" t="s">
        <v>1147</v>
      </c>
      <c r="F29" s="42" t="s">
        <v>298</v>
      </c>
      <c r="G29" s="43"/>
      <c r="H29" s="43"/>
      <c r="I29" s="43" t="s">
        <v>1150</v>
      </c>
      <c r="J29" s="43" t="s">
        <v>1150</v>
      </c>
      <c r="K29" s="43" t="s">
        <v>1156</v>
      </c>
      <c r="L29" s="43" t="s">
        <v>1158</v>
      </c>
      <c r="M29" s="43" t="s">
        <v>1160</v>
      </c>
      <c r="N29" s="42" t="s">
        <v>298</v>
      </c>
      <c r="O29" s="43" t="s">
        <v>1162</v>
      </c>
      <c r="P29" s="42" t="s">
        <v>298</v>
      </c>
      <c r="Q29" s="43" t="s">
        <v>1163</v>
      </c>
      <c r="R29" s="43" t="s">
        <v>1164</v>
      </c>
      <c r="S29" s="43"/>
      <c r="T29" s="43" t="s">
        <v>1165</v>
      </c>
      <c r="U29" s="43" t="s">
        <v>1166</v>
      </c>
      <c r="V29" s="43" t="s">
        <v>1168</v>
      </c>
      <c r="W29" s="43" t="s">
        <v>1169</v>
      </c>
      <c r="X29" s="42" t="s">
        <v>298</v>
      </c>
      <c r="Y29" s="123" t="s">
        <v>1170</v>
      </c>
      <c r="Z29" s="43" t="s">
        <v>1171</v>
      </c>
      <c r="AA29" s="43" t="s">
        <v>1173</v>
      </c>
      <c r="AB29" s="419" t="s">
        <v>1174</v>
      </c>
      <c r="AC29" s="47" t="s">
        <v>1176</v>
      </c>
      <c r="AD29" s="42"/>
      <c r="AE29" s="42" t="s">
        <v>298</v>
      </c>
      <c r="AF29" s="43" t="s">
        <v>1177</v>
      </c>
      <c r="AG29" s="43"/>
      <c r="AH29" s="43" t="s">
        <v>1178</v>
      </c>
      <c r="AI29" s="43" t="s">
        <v>1181</v>
      </c>
      <c r="AJ29" s="43" t="s">
        <v>1184</v>
      </c>
      <c r="AK29" s="43" t="s">
        <v>1186</v>
      </c>
      <c r="AL29" s="43" t="s">
        <v>1189</v>
      </c>
      <c r="AM29" s="43" t="s">
        <v>1190</v>
      </c>
      <c r="AN29" s="43" t="s">
        <v>1191</v>
      </c>
      <c r="AO29" s="43" t="s">
        <v>1193</v>
      </c>
      <c r="AP29" s="42" t="s">
        <v>747</v>
      </c>
      <c r="AQ29" s="43" t="s">
        <v>1195</v>
      </c>
      <c r="AR29" s="48" t="s">
        <v>1196</v>
      </c>
      <c r="AS29" s="49" t="s">
        <v>298</v>
      </c>
      <c r="AT29" s="48" t="s">
        <v>1197</v>
      </c>
      <c r="AU29" s="48" t="s">
        <v>1198</v>
      </c>
      <c r="AV29" s="48" t="s">
        <v>1199</v>
      </c>
      <c r="AW29" s="48" t="s">
        <v>1201</v>
      </c>
      <c r="AX29" s="358" t="s">
        <v>298</v>
      </c>
      <c r="AY29" s="49" t="s">
        <v>1202</v>
      </c>
      <c r="AZ29" s="49"/>
      <c r="BA29" s="48" t="s">
        <v>1203</v>
      </c>
      <c r="BB29" s="48" t="s">
        <v>1204</v>
      </c>
      <c r="BC29" s="49" t="s">
        <v>1205</v>
      </c>
      <c r="BD29" s="48" t="s">
        <v>1206</v>
      </c>
      <c r="BE29" s="48" t="s">
        <v>1207</v>
      </c>
      <c r="BF29" s="48" t="s">
        <v>1208</v>
      </c>
      <c r="BG29" s="48" t="s">
        <v>1209</v>
      </c>
      <c r="BH29" s="48" t="s">
        <v>1210</v>
      </c>
      <c r="BI29" s="49" t="s">
        <v>298</v>
      </c>
      <c r="BJ29" s="48" t="s">
        <v>1212</v>
      </c>
      <c r="BK29" s="48" t="s">
        <v>1213</v>
      </c>
      <c r="BL29" s="424" t="s">
        <v>1215</v>
      </c>
      <c r="BM29" s="424" t="s">
        <v>1217</v>
      </c>
      <c r="BN29" s="424" t="s">
        <v>298</v>
      </c>
      <c r="BO29" s="332"/>
      <c r="BP29" s="332" t="s">
        <v>1220</v>
      </c>
      <c r="BQ29" s="369" t="s">
        <v>1221</v>
      </c>
      <c r="BR29" s="32" t="s">
        <v>1222</v>
      </c>
      <c r="BS29" s="425"/>
      <c r="BT29" s="425" t="s">
        <v>1225</v>
      </c>
      <c r="BU29" s="371" t="s">
        <v>1227</v>
      </c>
      <c r="BV29" s="253" t="s">
        <v>1230</v>
      </c>
      <c r="BW29" s="376" t="s">
        <v>1235</v>
      </c>
      <c r="BX29" s="378" t="s">
        <v>1236</v>
      </c>
      <c r="BY29" s="376"/>
      <c r="BZ29" s="376"/>
      <c r="CA29" s="426" t="s">
        <v>1238</v>
      </c>
      <c r="CB29" s="61" t="s">
        <v>1240</v>
      </c>
      <c r="CC29" s="62" t="s">
        <v>1241</v>
      </c>
      <c r="CD29" s="61" t="s">
        <v>1242</v>
      </c>
      <c r="CE29" s="427" t="s">
        <v>1244</v>
      </c>
      <c r="CF29" s="49" t="s">
        <v>1246</v>
      </c>
      <c r="CG29" s="49" t="s">
        <v>1247</v>
      </c>
      <c r="CH29" s="256" t="s">
        <v>1248</v>
      </c>
      <c r="CI29" s="49"/>
      <c r="CJ29" s="49" t="s">
        <v>1249</v>
      </c>
      <c r="CK29" s="62" t="s">
        <v>578</v>
      </c>
      <c r="CL29" s="62" t="s">
        <v>1251</v>
      </c>
      <c r="CM29" s="62" t="s">
        <v>1252</v>
      </c>
      <c r="CN29" s="259" t="s">
        <v>1253</v>
      </c>
      <c r="CO29" s="261">
        <f t="shared" si="6"/>
        <v>3</v>
      </c>
      <c r="CP29" s="262">
        <f t="shared" si="7"/>
        <v>0</v>
      </c>
      <c r="CQ29" s="263">
        <f t="shared" si="8"/>
        <v>21</v>
      </c>
      <c r="CR29" s="263">
        <f t="shared" si="9"/>
        <v>54</v>
      </c>
      <c r="CS29" s="264" t="str">
        <f t="shared" si="10"/>
        <v>#DIV/0!</v>
      </c>
    </row>
    <row r="30" ht="30.0" customHeight="1">
      <c r="A30" s="241" t="s">
        <v>1101</v>
      </c>
      <c r="B30" s="242"/>
      <c r="C30" s="242"/>
      <c r="D30" s="242"/>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31"/>
      <c r="AC30" s="30"/>
      <c r="AD30" s="243"/>
      <c r="AE30" s="243"/>
      <c r="AF30" s="303"/>
      <c r="AG30" s="243"/>
      <c r="AH30" s="243"/>
      <c r="AI30" s="303"/>
      <c r="AJ30" s="303"/>
      <c r="AK30" s="303"/>
      <c r="AL30" s="303"/>
      <c r="AM30" s="303"/>
      <c r="AN30" s="303"/>
      <c r="AO30" s="303"/>
      <c r="AP30" s="303"/>
      <c r="AQ30" s="303"/>
      <c r="AR30" s="303"/>
      <c r="AS30" s="28"/>
      <c r="AT30" s="28"/>
      <c r="AU30" s="28"/>
      <c r="AV30" s="28"/>
      <c r="AW30" s="28"/>
      <c r="AX30" s="244"/>
      <c r="AY30" s="28"/>
      <c r="AZ30" s="28"/>
      <c r="BA30" s="28"/>
      <c r="BB30" s="28"/>
      <c r="BC30" s="28"/>
      <c r="BD30" s="28"/>
      <c r="BE30" s="28"/>
      <c r="BF30" s="28"/>
      <c r="BG30" s="28"/>
      <c r="BH30" s="28"/>
      <c r="BI30" s="28"/>
      <c r="BJ30" s="28"/>
      <c r="BK30" s="28"/>
      <c r="BL30" s="28"/>
      <c r="BM30" s="28"/>
      <c r="BN30" s="28"/>
      <c r="BO30" s="35"/>
      <c r="BP30" s="35"/>
      <c r="BQ30" s="35"/>
      <c r="BR30" s="36"/>
      <c r="BS30" s="31"/>
      <c r="BT30" s="31"/>
      <c r="BU30" s="36"/>
      <c r="BV30" s="36"/>
      <c r="BW30" s="36"/>
      <c r="BX30" s="36"/>
      <c r="BY30" s="36"/>
      <c r="BZ30" s="36"/>
      <c r="CB30" s="31"/>
      <c r="CC30" s="31"/>
      <c r="CD30" s="31"/>
      <c r="CE30" s="31"/>
      <c r="CF30" s="31"/>
      <c r="CG30" s="31"/>
      <c r="CH30" s="31"/>
      <c r="CI30" s="31"/>
      <c r="CJ30" s="31"/>
      <c r="CK30" s="31"/>
      <c r="CL30" s="31"/>
      <c r="CM30" s="31"/>
      <c r="CN30" s="31"/>
      <c r="CO30" s="428"/>
      <c r="CP30" s="429"/>
      <c r="CQ30" s="429"/>
      <c r="CR30" s="429"/>
      <c r="CS30" s="430"/>
    </row>
    <row r="31" ht="30.0" customHeight="1">
      <c r="A31" s="315" t="s">
        <v>1102</v>
      </c>
      <c r="B31" s="48"/>
      <c r="C31" s="48"/>
      <c r="D31" s="48" t="s">
        <v>1267</v>
      </c>
      <c r="E31" s="321" t="s">
        <v>1268</v>
      </c>
      <c r="F31" s="318" t="s">
        <v>298</v>
      </c>
      <c r="G31" s="321"/>
      <c r="H31" s="321"/>
      <c r="I31" s="321" t="s">
        <v>1269</v>
      </c>
      <c r="J31" s="321" t="s">
        <v>1269</v>
      </c>
      <c r="K31" s="321" t="s">
        <v>1270</v>
      </c>
      <c r="L31" s="321" t="s">
        <v>1271</v>
      </c>
      <c r="M31" s="321" t="s">
        <v>1272</v>
      </c>
      <c r="N31" s="321" t="s">
        <v>1274</v>
      </c>
      <c r="O31" s="321" t="s">
        <v>1276</v>
      </c>
      <c r="P31" s="318" t="s">
        <v>298</v>
      </c>
      <c r="Q31" s="321" t="s">
        <v>1279</v>
      </c>
      <c r="R31" s="321" t="s">
        <v>1281</v>
      </c>
      <c r="S31" s="321"/>
      <c r="T31" s="321" t="s">
        <v>1283</v>
      </c>
      <c r="U31" s="321" t="s">
        <v>1285</v>
      </c>
      <c r="V31" s="321" t="s">
        <v>1287</v>
      </c>
      <c r="W31" s="321" t="s">
        <v>1289</v>
      </c>
      <c r="X31" s="318" t="s">
        <v>298</v>
      </c>
      <c r="Y31" s="321" t="s">
        <v>1291</v>
      </c>
      <c r="Z31" s="321" t="s">
        <v>1292</v>
      </c>
      <c r="AA31" s="321" t="s">
        <v>1293</v>
      </c>
      <c r="AB31" s="325" t="s">
        <v>1294</v>
      </c>
      <c r="AC31" s="431" t="s">
        <v>1295</v>
      </c>
      <c r="AD31" s="321"/>
      <c r="AE31" s="321" t="s">
        <v>1296</v>
      </c>
      <c r="AF31" s="321" t="s">
        <v>1297</v>
      </c>
      <c r="AG31" s="321"/>
      <c r="AH31" s="321" t="s">
        <v>1298</v>
      </c>
      <c r="AI31" s="321" t="s">
        <v>1299</v>
      </c>
      <c r="AJ31" s="321" t="s">
        <v>1300</v>
      </c>
      <c r="AK31" s="321" t="s">
        <v>1301</v>
      </c>
      <c r="AL31" s="321" t="s">
        <v>1303</v>
      </c>
      <c r="AM31" s="321" t="s">
        <v>1304</v>
      </c>
      <c r="AN31" s="321" t="s">
        <v>1306</v>
      </c>
      <c r="AO31" s="321" t="s">
        <v>1308</v>
      </c>
      <c r="AP31" s="318" t="s">
        <v>1309</v>
      </c>
      <c r="AQ31" s="318" t="s">
        <v>298</v>
      </c>
      <c r="AR31" s="328" t="s">
        <v>1311</v>
      </c>
      <c r="AS31" s="328" t="s">
        <v>1312</v>
      </c>
      <c r="AT31" s="328" t="s">
        <v>1316</v>
      </c>
      <c r="AU31" s="328" t="s">
        <v>1318</v>
      </c>
      <c r="AV31" s="328" t="s">
        <v>1320</v>
      </c>
      <c r="AW31" s="328" t="s">
        <v>1321</v>
      </c>
      <c r="AX31" s="249" t="s">
        <v>1324</v>
      </c>
      <c r="AY31" s="49" t="s">
        <v>1326</v>
      </c>
      <c r="AZ31" s="49"/>
      <c r="BA31" s="48" t="s">
        <v>1327</v>
      </c>
      <c r="BB31" s="48" t="s">
        <v>1330</v>
      </c>
      <c r="BC31" s="48" t="s">
        <v>1332</v>
      </c>
      <c r="BD31" s="48" t="s">
        <v>1334</v>
      </c>
      <c r="BE31" s="48" t="s">
        <v>1335</v>
      </c>
      <c r="BF31" s="48" t="s">
        <v>1338</v>
      </c>
      <c r="BG31" s="48" t="s">
        <v>1340</v>
      </c>
      <c r="BH31" s="48" t="s">
        <v>1341</v>
      </c>
      <c r="BI31" s="48" t="s">
        <v>1342</v>
      </c>
      <c r="BJ31" s="49" t="s">
        <v>298</v>
      </c>
      <c r="BK31" s="48" t="s">
        <v>1345</v>
      </c>
      <c r="BL31" s="49" t="s">
        <v>1346</v>
      </c>
      <c r="BM31" s="49" t="s">
        <v>1347</v>
      </c>
      <c r="BN31" s="432" t="s">
        <v>1349</v>
      </c>
      <c r="BO31" s="332"/>
      <c r="BP31" s="332" t="s">
        <v>1353</v>
      </c>
      <c r="BQ31" s="101" t="s">
        <v>1355</v>
      </c>
      <c r="BR31" s="102" t="s">
        <v>1356</v>
      </c>
      <c r="BS31" s="103" t="s">
        <v>1357</v>
      </c>
      <c r="BT31" s="104" t="s">
        <v>1359</v>
      </c>
      <c r="BU31" s="102" t="s">
        <v>1361</v>
      </c>
      <c r="BV31" s="102" t="s">
        <v>1363</v>
      </c>
      <c r="BW31" s="255" t="s">
        <v>1364</v>
      </c>
      <c r="BX31" s="354" t="s">
        <v>1365</v>
      </c>
      <c r="BY31" s="255"/>
      <c r="BZ31" s="255"/>
      <c r="CA31" s="426" t="s">
        <v>1367</v>
      </c>
      <c r="CB31" s="62" t="s">
        <v>1369</v>
      </c>
      <c r="CC31" s="62" t="s">
        <v>1369</v>
      </c>
      <c r="CD31" s="61" t="s">
        <v>1373</v>
      </c>
      <c r="CE31" s="371" t="s">
        <v>1374</v>
      </c>
      <c r="CF31" s="32" t="s">
        <v>1376</v>
      </c>
      <c r="CG31" s="32"/>
      <c r="CH31" s="256" t="s">
        <v>1378</v>
      </c>
      <c r="CI31" s="32" t="s">
        <v>1379</v>
      </c>
      <c r="CJ31" s="32" t="s">
        <v>1380</v>
      </c>
      <c r="CK31" s="62" t="s">
        <v>578</v>
      </c>
      <c r="CL31" s="62"/>
      <c r="CM31" s="433" t="s">
        <v>1381</v>
      </c>
      <c r="CN31" s="433" t="s">
        <v>1385</v>
      </c>
      <c r="CO31" s="261">
        <f t="shared" ref="CO31:CO46" si="11">COUNTIF(C31:CI31,"*close fit*")</f>
        <v>12</v>
      </c>
      <c r="CP31" s="262">
        <f t="shared" ref="CP31:CP55" si="12">COUNTIF($C31:$CI31,"*opposite*")</f>
        <v>0</v>
      </c>
      <c r="CQ31" s="263">
        <f t="shared" ref="CQ31:CQ46" si="13">COUNTIF($C31:$CI31,"")+COUNTIF($C31:$CI31,"n/a")</f>
        <v>16</v>
      </c>
      <c r="CR31" s="263">
        <f t="shared" ref="CR31:CR46" si="14">78-$CO31-$CP31-$CQ31</f>
        <v>50</v>
      </c>
      <c r="CS31" s="264" t="str">
        <f t="shared" ref="CS31:CS46" si="15">($CR31*2+$CO31-$CP31)/($A$1*2)</f>
        <v>#DIV/0!</v>
      </c>
    </row>
    <row r="32" ht="30.0" customHeight="1">
      <c r="A32" s="335" t="s">
        <v>1128</v>
      </c>
      <c r="B32" s="234"/>
      <c r="C32" s="234"/>
      <c r="D32" s="234" t="s">
        <v>1389</v>
      </c>
      <c r="E32" s="143" t="s">
        <v>298</v>
      </c>
      <c r="F32" s="143" t="s">
        <v>298</v>
      </c>
      <c r="G32" s="143"/>
      <c r="H32" s="143"/>
      <c r="I32" s="143" t="s">
        <v>298</v>
      </c>
      <c r="J32" s="143" t="s">
        <v>298</v>
      </c>
      <c r="K32" s="143" t="s">
        <v>298</v>
      </c>
      <c r="L32" s="143" t="s">
        <v>298</v>
      </c>
      <c r="M32" s="143" t="s">
        <v>298</v>
      </c>
      <c r="N32" s="143" t="s">
        <v>298</v>
      </c>
      <c r="O32" s="143" t="s">
        <v>298</v>
      </c>
      <c r="P32" s="143" t="s">
        <v>298</v>
      </c>
      <c r="Q32" s="143" t="s">
        <v>298</v>
      </c>
      <c r="R32" s="143" t="s">
        <v>298</v>
      </c>
      <c r="S32" s="143"/>
      <c r="T32" s="143" t="s">
        <v>298</v>
      </c>
      <c r="U32" s="143" t="s">
        <v>298</v>
      </c>
      <c r="V32" s="143" t="s">
        <v>298</v>
      </c>
      <c r="W32" s="143" t="s">
        <v>298</v>
      </c>
      <c r="X32" s="143" t="s">
        <v>298</v>
      </c>
      <c r="Y32" s="143" t="s">
        <v>298</v>
      </c>
      <c r="Z32" s="143" t="s">
        <v>298</v>
      </c>
      <c r="AA32" s="143" t="s">
        <v>298</v>
      </c>
      <c r="AB32" s="265" t="s">
        <v>298</v>
      </c>
      <c r="AC32" s="340" t="s">
        <v>1390</v>
      </c>
      <c r="AD32" s="143"/>
      <c r="AE32" s="143" t="s">
        <v>298</v>
      </c>
      <c r="AF32" s="143" t="s">
        <v>298</v>
      </c>
      <c r="AG32" s="143"/>
      <c r="AH32" s="143" t="s">
        <v>298</v>
      </c>
      <c r="AI32" s="143" t="s">
        <v>298</v>
      </c>
      <c r="AJ32" s="143" t="s">
        <v>298</v>
      </c>
      <c r="AK32" s="143" t="s">
        <v>298</v>
      </c>
      <c r="AL32" s="143" t="s">
        <v>298</v>
      </c>
      <c r="AM32" s="143" t="s">
        <v>298</v>
      </c>
      <c r="AN32" s="143" t="s">
        <v>298</v>
      </c>
      <c r="AO32" s="143" t="s">
        <v>298</v>
      </c>
      <c r="AP32" s="143" t="s">
        <v>1391</v>
      </c>
      <c r="AQ32" s="143" t="s">
        <v>298</v>
      </c>
      <c r="AR32" s="151" t="s">
        <v>298</v>
      </c>
      <c r="AS32" s="234" t="s">
        <v>1392</v>
      </c>
      <c r="AT32" s="234" t="s">
        <v>1316</v>
      </c>
      <c r="AU32" s="234" t="s">
        <v>1393</v>
      </c>
      <c r="AV32" s="108" t="s">
        <v>298</v>
      </c>
      <c r="AW32" s="108" t="s">
        <v>298</v>
      </c>
      <c r="AX32" s="349" t="s">
        <v>298</v>
      </c>
      <c r="AY32" s="108" t="s">
        <v>298</v>
      </c>
      <c r="AZ32" s="108"/>
      <c r="BA32" s="108" t="s">
        <v>298</v>
      </c>
      <c r="BB32" s="108" t="s">
        <v>298</v>
      </c>
      <c r="BC32" s="108" t="s">
        <v>298</v>
      </c>
      <c r="BD32" s="108" t="s">
        <v>298</v>
      </c>
      <c r="BE32" s="234" t="s">
        <v>1394</v>
      </c>
      <c r="BF32" s="108" t="s">
        <v>298</v>
      </c>
      <c r="BG32" s="108" t="s">
        <v>298</v>
      </c>
      <c r="BH32" s="108" t="s">
        <v>298</v>
      </c>
      <c r="BI32" s="234" t="s">
        <v>1395</v>
      </c>
      <c r="BJ32" s="108" t="s">
        <v>298</v>
      </c>
      <c r="BK32" s="108" t="s">
        <v>298</v>
      </c>
      <c r="BL32" s="108"/>
      <c r="BM32" s="108" t="s">
        <v>298</v>
      </c>
      <c r="BN32" s="108" t="s">
        <v>1396</v>
      </c>
      <c r="BO32" s="213"/>
      <c r="BP32" s="213" t="s">
        <v>1397</v>
      </c>
      <c r="BQ32" s="213" t="s">
        <v>1398</v>
      </c>
      <c r="BR32" s="145" t="s">
        <v>1399</v>
      </c>
      <c r="BS32" s="237" t="s">
        <v>1357</v>
      </c>
      <c r="BT32" s="353" t="s">
        <v>1400</v>
      </c>
      <c r="BU32" s="145" t="s">
        <v>1361</v>
      </c>
      <c r="BV32" s="145"/>
      <c r="BW32" s="255" t="s">
        <v>1401</v>
      </c>
      <c r="BX32" s="255"/>
      <c r="BY32" s="255"/>
      <c r="BZ32" s="255"/>
      <c r="CA32" s="355"/>
      <c r="CB32" s="356" t="s">
        <v>1402</v>
      </c>
      <c r="CC32" s="415" t="s">
        <v>1403</v>
      </c>
      <c r="CD32" s="356" t="s">
        <v>298</v>
      </c>
      <c r="CE32" s="211"/>
      <c r="CF32" s="211"/>
      <c r="CG32" s="211"/>
      <c r="CH32" s="334" t="s">
        <v>1405</v>
      </c>
      <c r="CI32" s="211"/>
      <c r="CJ32" s="211"/>
      <c r="CK32" s="356" t="s">
        <v>578</v>
      </c>
      <c r="CL32" s="32" t="s">
        <v>1406</v>
      </c>
      <c r="CM32" s="433" t="s">
        <v>1381</v>
      </c>
      <c r="CN32" s="433" t="s">
        <v>1385</v>
      </c>
      <c r="CO32" s="261">
        <f t="shared" si="11"/>
        <v>7</v>
      </c>
      <c r="CP32" s="262">
        <f t="shared" si="12"/>
        <v>0</v>
      </c>
      <c r="CQ32" s="263">
        <f t="shared" si="13"/>
        <v>66</v>
      </c>
      <c r="CR32" s="263">
        <f t="shared" si="14"/>
        <v>5</v>
      </c>
      <c r="CS32" s="264" t="str">
        <f t="shared" si="15"/>
        <v>#DIV/0!</v>
      </c>
    </row>
    <row r="33" ht="30.0" customHeight="1">
      <c r="A33" s="315" t="s">
        <v>1135</v>
      </c>
      <c r="B33" s="48"/>
      <c r="C33" s="48"/>
      <c r="D33" s="48" t="s">
        <v>1407</v>
      </c>
      <c r="E33" s="321" t="s">
        <v>1408</v>
      </c>
      <c r="F33" s="321" t="s">
        <v>1409</v>
      </c>
      <c r="G33" s="321"/>
      <c r="H33" s="321"/>
      <c r="I33" s="321" t="s">
        <v>1410</v>
      </c>
      <c r="J33" s="321" t="s">
        <v>1410</v>
      </c>
      <c r="K33" s="318" t="s">
        <v>298</v>
      </c>
      <c r="L33" s="318" t="s">
        <v>298</v>
      </c>
      <c r="M33" s="321" t="s">
        <v>1412</v>
      </c>
      <c r="N33" s="318" t="s">
        <v>298</v>
      </c>
      <c r="O33" s="321" t="s">
        <v>1413</v>
      </c>
      <c r="P33" s="318" t="s">
        <v>298</v>
      </c>
      <c r="Q33" s="318" t="s">
        <v>298</v>
      </c>
      <c r="R33" s="321" t="s">
        <v>1414</v>
      </c>
      <c r="S33" s="321"/>
      <c r="T33" s="321" t="s">
        <v>1415</v>
      </c>
      <c r="U33" s="318" t="s">
        <v>298</v>
      </c>
      <c r="V33" s="321" t="s">
        <v>1416</v>
      </c>
      <c r="W33" s="321" t="s">
        <v>1417</v>
      </c>
      <c r="X33" s="318" t="s">
        <v>298</v>
      </c>
      <c r="Y33" s="318" t="s">
        <v>298</v>
      </c>
      <c r="Z33" s="321" t="s">
        <v>1418</v>
      </c>
      <c r="AA33" s="321" t="s">
        <v>1419</v>
      </c>
      <c r="AB33" s="325" t="s">
        <v>298</v>
      </c>
      <c r="AC33" s="326" t="s">
        <v>1420</v>
      </c>
      <c r="AD33" s="318"/>
      <c r="AE33" s="318" t="s">
        <v>298</v>
      </c>
      <c r="AF33" s="321" t="s">
        <v>1421</v>
      </c>
      <c r="AG33" s="321"/>
      <c r="AH33" s="321" t="s">
        <v>1422</v>
      </c>
      <c r="AI33" s="321" t="s">
        <v>1423</v>
      </c>
      <c r="AJ33" s="321" t="s">
        <v>1424</v>
      </c>
      <c r="AK33" s="321" t="s">
        <v>1425</v>
      </c>
      <c r="AL33" s="321" t="s">
        <v>1426</v>
      </c>
      <c r="AM33" s="318" t="s">
        <v>298</v>
      </c>
      <c r="AN33" s="318" t="s">
        <v>298</v>
      </c>
      <c r="AO33" s="321" t="s">
        <v>1427</v>
      </c>
      <c r="AP33" s="318" t="s">
        <v>622</v>
      </c>
      <c r="AQ33" s="318" t="s">
        <v>298</v>
      </c>
      <c r="AR33" s="128" t="s">
        <v>1428</v>
      </c>
      <c r="AS33" s="329" t="s">
        <v>298</v>
      </c>
      <c r="AT33" s="329" t="s">
        <v>298</v>
      </c>
      <c r="AU33" s="329" t="s">
        <v>298</v>
      </c>
      <c r="AV33" s="328" t="s">
        <v>1320</v>
      </c>
      <c r="AW33" s="328" t="s">
        <v>1429</v>
      </c>
      <c r="AX33" s="358" t="s">
        <v>1324</v>
      </c>
      <c r="AY33" s="49" t="s">
        <v>1430</v>
      </c>
      <c r="AZ33" s="49"/>
      <c r="BA33" s="48" t="s">
        <v>1431</v>
      </c>
      <c r="BB33" s="48" t="s">
        <v>1330</v>
      </c>
      <c r="BC33" s="48" t="s">
        <v>1432</v>
      </c>
      <c r="BD33" s="48" t="s">
        <v>1334</v>
      </c>
      <c r="BE33" s="48" t="s">
        <v>1433</v>
      </c>
      <c r="BF33" s="49" t="s">
        <v>298</v>
      </c>
      <c r="BG33" s="49" t="s">
        <v>298</v>
      </c>
      <c r="BH33" s="48" t="s">
        <v>1434</v>
      </c>
      <c r="BI33" s="49" t="s">
        <v>298</v>
      </c>
      <c r="BJ33" s="49" t="s">
        <v>298</v>
      </c>
      <c r="BK33" s="48" t="s">
        <v>1435</v>
      </c>
      <c r="BL33" s="49"/>
      <c r="BM33" s="49" t="s">
        <v>1436</v>
      </c>
      <c r="BN33" s="49" t="s">
        <v>298</v>
      </c>
      <c r="BO33" s="332"/>
      <c r="BP33" s="332" t="s">
        <v>1437</v>
      </c>
      <c r="BQ33" s="101" t="s">
        <v>1438</v>
      </c>
      <c r="BR33" s="444" t="s">
        <v>1439</v>
      </c>
      <c r="BS33" s="445" t="s">
        <v>1440</v>
      </c>
      <c r="BT33" s="446" t="s">
        <v>1441</v>
      </c>
      <c r="BU33" s="447" t="s">
        <v>1361</v>
      </c>
      <c r="BV33" s="447" t="s">
        <v>1442</v>
      </c>
      <c r="BW33" s="446" t="s">
        <v>1443</v>
      </c>
      <c r="BX33" s="446"/>
      <c r="BY33" s="446"/>
      <c r="BZ33" s="446"/>
      <c r="CA33" s="426" t="s">
        <v>1444</v>
      </c>
      <c r="CB33" s="61" t="s">
        <v>1445</v>
      </c>
      <c r="CC33" s="62" t="s">
        <v>1446</v>
      </c>
      <c r="CD33" s="61" t="s">
        <v>1074</v>
      </c>
      <c r="CE33" s="61"/>
      <c r="CF33" s="32" t="s">
        <v>1447</v>
      </c>
      <c r="CG33" s="32"/>
      <c r="CH33" s="256" t="s">
        <v>1378</v>
      </c>
      <c r="CI33" s="32"/>
      <c r="CJ33" s="32" t="s">
        <v>1448</v>
      </c>
      <c r="CK33" s="62" t="s">
        <v>578</v>
      </c>
      <c r="CL33" s="62" t="s">
        <v>1449</v>
      </c>
      <c r="CM33" s="334" t="s">
        <v>771</v>
      </c>
      <c r="CN33" s="259" t="s">
        <v>1450</v>
      </c>
      <c r="CO33" s="261">
        <f t="shared" si="11"/>
        <v>9</v>
      </c>
      <c r="CP33" s="262">
        <f t="shared" si="12"/>
        <v>0</v>
      </c>
      <c r="CQ33" s="263">
        <f t="shared" si="13"/>
        <v>36</v>
      </c>
      <c r="CR33" s="263">
        <f t="shared" si="14"/>
        <v>33</v>
      </c>
      <c r="CS33" s="264" t="str">
        <f t="shared" si="15"/>
        <v>#DIV/0!</v>
      </c>
    </row>
    <row r="34" ht="30.0" customHeight="1">
      <c r="A34" s="448" t="s">
        <v>1148</v>
      </c>
      <c r="B34" s="234"/>
      <c r="C34" s="234"/>
      <c r="D34" s="234" t="s">
        <v>1451</v>
      </c>
      <c r="E34" s="143" t="s">
        <v>298</v>
      </c>
      <c r="F34" s="143" t="s">
        <v>298</v>
      </c>
      <c r="G34" s="144"/>
      <c r="H34" s="144"/>
      <c r="I34" s="144" t="s">
        <v>1410</v>
      </c>
      <c r="J34" s="144" t="s">
        <v>1410</v>
      </c>
      <c r="K34" s="143" t="s">
        <v>298</v>
      </c>
      <c r="L34" s="143" t="s">
        <v>298</v>
      </c>
      <c r="M34" s="144" t="s">
        <v>1412</v>
      </c>
      <c r="N34" s="143" t="s">
        <v>298</v>
      </c>
      <c r="O34" s="144" t="s">
        <v>1413</v>
      </c>
      <c r="P34" s="143" t="s">
        <v>298</v>
      </c>
      <c r="Q34" s="143" t="s">
        <v>298</v>
      </c>
      <c r="R34" s="144" t="s">
        <v>1452</v>
      </c>
      <c r="S34" s="144"/>
      <c r="T34" s="144" t="s">
        <v>1415</v>
      </c>
      <c r="U34" s="144" t="s">
        <v>1453</v>
      </c>
      <c r="V34" s="144" t="s">
        <v>1454</v>
      </c>
      <c r="W34" s="144" t="s">
        <v>1417</v>
      </c>
      <c r="X34" s="143" t="s">
        <v>298</v>
      </c>
      <c r="Y34" s="144" t="s">
        <v>1455</v>
      </c>
      <c r="Z34" s="144" t="s">
        <v>1418</v>
      </c>
      <c r="AA34" s="143" t="s">
        <v>298</v>
      </c>
      <c r="AB34" s="385" t="s">
        <v>1456</v>
      </c>
      <c r="AC34" s="340" t="s">
        <v>1457</v>
      </c>
      <c r="AD34" s="143"/>
      <c r="AE34" s="143" t="s">
        <v>298</v>
      </c>
      <c r="AF34" s="143" t="s">
        <v>298</v>
      </c>
      <c r="AG34" s="144"/>
      <c r="AH34" s="144" t="s">
        <v>1422</v>
      </c>
      <c r="AI34" s="143" t="s">
        <v>298</v>
      </c>
      <c r="AJ34" s="144" t="s">
        <v>1458</v>
      </c>
      <c r="AK34" s="144" t="s">
        <v>1459</v>
      </c>
      <c r="AL34" s="144" t="s">
        <v>1426</v>
      </c>
      <c r="AM34" s="143" t="s">
        <v>298</v>
      </c>
      <c r="AN34" s="143" t="s">
        <v>298</v>
      </c>
      <c r="AO34" s="144" t="s">
        <v>1427</v>
      </c>
      <c r="AP34" s="143" t="s">
        <v>1460</v>
      </c>
      <c r="AQ34" s="143" t="s">
        <v>298</v>
      </c>
      <c r="AR34" s="151" t="s">
        <v>1461</v>
      </c>
      <c r="AS34" s="108" t="s">
        <v>298</v>
      </c>
      <c r="AT34" s="108" t="s">
        <v>298</v>
      </c>
      <c r="AU34" s="108" t="s">
        <v>298</v>
      </c>
      <c r="AV34" s="108" t="s">
        <v>298</v>
      </c>
      <c r="AW34" s="234" t="s">
        <v>1462</v>
      </c>
      <c r="AX34" s="349" t="s">
        <v>1324</v>
      </c>
      <c r="AY34" s="108" t="s">
        <v>298</v>
      </c>
      <c r="AZ34" s="108"/>
      <c r="BA34" s="234" t="s">
        <v>1463</v>
      </c>
      <c r="BB34" s="234" t="s">
        <v>1464</v>
      </c>
      <c r="BC34" s="234" t="s">
        <v>1432</v>
      </c>
      <c r="BD34" s="108" t="s">
        <v>298</v>
      </c>
      <c r="BE34" s="234" t="s">
        <v>1433</v>
      </c>
      <c r="BF34" s="108" t="s">
        <v>298</v>
      </c>
      <c r="BG34" s="108" t="s">
        <v>298</v>
      </c>
      <c r="BH34" s="234" t="s">
        <v>1434</v>
      </c>
      <c r="BI34" s="108" t="s">
        <v>298</v>
      </c>
      <c r="BJ34" s="108" t="s">
        <v>298</v>
      </c>
      <c r="BK34" s="234" t="s">
        <v>1435</v>
      </c>
      <c r="BL34" s="108"/>
      <c r="BM34" s="108" t="s">
        <v>1465</v>
      </c>
      <c r="BN34" s="108"/>
      <c r="BO34" s="108"/>
      <c r="BP34" s="108" t="s">
        <v>1466</v>
      </c>
      <c r="BQ34" s="235" t="s">
        <v>1467</v>
      </c>
      <c r="BR34" s="236" t="s">
        <v>1468</v>
      </c>
      <c r="BS34" s="237" t="s">
        <v>1469</v>
      </c>
      <c r="BT34" s="353" t="s">
        <v>1470</v>
      </c>
      <c r="BU34" s="415" t="s">
        <v>1361</v>
      </c>
      <c r="BV34" s="415" t="s">
        <v>1471</v>
      </c>
      <c r="BW34" s="415" t="s">
        <v>1471</v>
      </c>
      <c r="BX34" s="415" t="s">
        <v>1472</v>
      </c>
      <c r="BY34" s="415"/>
      <c r="BZ34" s="415"/>
      <c r="CA34" s="415" t="s">
        <v>1473</v>
      </c>
      <c r="CB34" s="211" t="s">
        <v>1474</v>
      </c>
      <c r="CC34" s="356" t="s">
        <v>1475</v>
      </c>
      <c r="CD34" s="211" t="s">
        <v>1074</v>
      </c>
      <c r="CE34" s="211"/>
      <c r="CF34" s="253" t="s">
        <v>1476</v>
      </c>
      <c r="CG34" s="253"/>
      <c r="CH34" s="334" t="s">
        <v>1477</v>
      </c>
      <c r="CI34" s="253"/>
      <c r="CJ34" s="253" t="s">
        <v>1478</v>
      </c>
      <c r="CK34" s="356" t="s">
        <v>1479</v>
      </c>
      <c r="CL34" s="356" t="s">
        <v>1480</v>
      </c>
      <c r="CM34" s="433" t="s">
        <v>1481</v>
      </c>
      <c r="CN34" s="259" t="s">
        <v>1482</v>
      </c>
      <c r="CO34" s="261">
        <f t="shared" si="11"/>
        <v>7</v>
      </c>
      <c r="CP34" s="262">
        <f t="shared" si="12"/>
        <v>1</v>
      </c>
      <c r="CQ34" s="263">
        <f t="shared" si="13"/>
        <v>40</v>
      </c>
      <c r="CR34" s="263">
        <f t="shared" si="14"/>
        <v>30</v>
      </c>
      <c r="CS34" s="264" t="str">
        <f t="shared" si="15"/>
        <v>#DIV/0!</v>
      </c>
    </row>
    <row r="35" ht="30.0" customHeight="1">
      <c r="A35" s="449" t="s">
        <v>1167</v>
      </c>
      <c r="B35" s="49"/>
      <c r="C35" s="49"/>
      <c r="D35" s="49" t="s">
        <v>298</v>
      </c>
      <c r="E35" s="42" t="s">
        <v>298</v>
      </c>
      <c r="F35" s="42" t="s">
        <v>298</v>
      </c>
      <c r="G35" s="42"/>
      <c r="H35" s="42"/>
      <c r="I35" s="42" t="s">
        <v>298</v>
      </c>
      <c r="J35" s="42" t="s">
        <v>298</v>
      </c>
      <c r="K35" s="42" t="s">
        <v>298</v>
      </c>
      <c r="L35" s="42" t="s">
        <v>298</v>
      </c>
      <c r="M35" s="42" t="s">
        <v>298</v>
      </c>
      <c r="N35" s="42" t="s">
        <v>298</v>
      </c>
      <c r="O35" s="42" t="s">
        <v>298</v>
      </c>
      <c r="P35" s="42" t="s">
        <v>298</v>
      </c>
      <c r="Q35" s="42" t="s">
        <v>298</v>
      </c>
      <c r="R35" s="42" t="s">
        <v>298</v>
      </c>
      <c r="S35" s="42"/>
      <c r="T35" s="42" t="s">
        <v>298</v>
      </c>
      <c r="U35" s="42" t="s">
        <v>298</v>
      </c>
      <c r="V35" s="42" t="s">
        <v>298</v>
      </c>
      <c r="W35" s="42" t="s">
        <v>298</v>
      </c>
      <c r="X35" s="42" t="s">
        <v>298</v>
      </c>
      <c r="Y35" s="42" t="s">
        <v>298</v>
      </c>
      <c r="Z35" s="42" t="s">
        <v>298</v>
      </c>
      <c r="AA35" s="42" t="s">
        <v>298</v>
      </c>
      <c r="AB35" s="183" t="s">
        <v>298</v>
      </c>
      <c r="AC35" s="46" t="s">
        <v>298</v>
      </c>
      <c r="AD35" s="42"/>
      <c r="AE35" s="42" t="s">
        <v>298</v>
      </c>
      <c r="AF35" s="42" t="s">
        <v>298</v>
      </c>
      <c r="AG35" s="42"/>
      <c r="AH35" s="42" t="s">
        <v>298</v>
      </c>
      <c r="AI35" s="42" t="s">
        <v>298</v>
      </c>
      <c r="AJ35" s="42" t="s">
        <v>298</v>
      </c>
      <c r="AK35" s="42" t="s">
        <v>298</v>
      </c>
      <c r="AL35" s="42" t="s">
        <v>298</v>
      </c>
      <c r="AM35" s="42" t="s">
        <v>298</v>
      </c>
      <c r="AN35" s="42" t="s">
        <v>298</v>
      </c>
      <c r="AO35" s="42" t="s">
        <v>298</v>
      </c>
      <c r="AP35" s="42" t="s">
        <v>298</v>
      </c>
      <c r="AQ35" s="42" t="s">
        <v>298</v>
      </c>
      <c r="AR35" s="49" t="s">
        <v>298</v>
      </c>
      <c r="AS35" s="49" t="s">
        <v>298</v>
      </c>
      <c r="AT35" s="49" t="s">
        <v>298</v>
      </c>
      <c r="AU35" s="49" t="s">
        <v>298</v>
      </c>
      <c r="AV35" s="48" t="s">
        <v>1320</v>
      </c>
      <c r="AW35" s="49" t="s">
        <v>298</v>
      </c>
      <c r="AX35" s="358" t="s">
        <v>298</v>
      </c>
      <c r="AY35" s="49" t="s">
        <v>298</v>
      </c>
      <c r="AZ35" s="49"/>
      <c r="BA35" s="49" t="s">
        <v>298</v>
      </c>
      <c r="BB35" s="49" t="s">
        <v>298</v>
      </c>
      <c r="BC35" s="49" t="s">
        <v>298</v>
      </c>
      <c r="BD35" s="49" t="s">
        <v>298</v>
      </c>
      <c r="BE35" s="49" t="s">
        <v>298</v>
      </c>
      <c r="BF35" s="49" t="s">
        <v>298</v>
      </c>
      <c r="BG35" s="49" t="s">
        <v>298</v>
      </c>
      <c r="BH35" s="49" t="s">
        <v>298</v>
      </c>
      <c r="BI35" s="49" t="s">
        <v>298</v>
      </c>
      <c r="BJ35" s="49" t="s">
        <v>298</v>
      </c>
      <c r="BK35" s="49" t="s">
        <v>298</v>
      </c>
      <c r="BL35" s="49"/>
      <c r="BM35" s="49" t="s">
        <v>1483</v>
      </c>
      <c r="BN35" s="49"/>
      <c r="BO35" s="101"/>
      <c r="BP35" s="101"/>
      <c r="BQ35" s="100" t="s">
        <v>298</v>
      </c>
      <c r="BR35" s="450"/>
      <c r="BS35" s="103"/>
      <c r="BT35" s="103" t="s">
        <v>304</v>
      </c>
      <c r="BU35" s="450"/>
      <c r="BV35" s="102" t="s">
        <v>1484</v>
      </c>
      <c r="BW35" s="102" t="s">
        <v>1484</v>
      </c>
      <c r="BX35" s="102"/>
      <c r="BY35" s="102"/>
      <c r="BZ35" s="102"/>
      <c r="CA35" s="450"/>
      <c r="CB35" s="62" t="s">
        <v>298</v>
      </c>
      <c r="CC35" s="62" t="s">
        <v>298</v>
      </c>
      <c r="CD35" s="62" t="s">
        <v>298</v>
      </c>
      <c r="CE35" s="51"/>
      <c r="CF35" s="51"/>
      <c r="CG35" s="51"/>
      <c r="CH35" s="334"/>
      <c r="CI35" s="51"/>
      <c r="CJ35" s="51"/>
      <c r="CK35" s="62" t="s">
        <v>578</v>
      </c>
      <c r="CL35" s="62" t="s">
        <v>298</v>
      </c>
      <c r="CM35" s="62"/>
      <c r="CN35" s="259" t="s">
        <v>1485</v>
      </c>
      <c r="CO35" s="261">
        <f t="shared" si="11"/>
        <v>2</v>
      </c>
      <c r="CP35" s="262">
        <f t="shared" si="12"/>
        <v>0</v>
      </c>
      <c r="CQ35" s="263">
        <f t="shared" si="13"/>
        <v>80</v>
      </c>
      <c r="CR35" s="263">
        <f t="shared" si="14"/>
        <v>-4</v>
      </c>
      <c r="CS35" s="264" t="str">
        <f t="shared" si="15"/>
        <v>#DIV/0!</v>
      </c>
    </row>
    <row r="36" ht="30.0" customHeight="1">
      <c r="A36" s="448" t="s">
        <v>1175</v>
      </c>
      <c r="B36" s="234"/>
      <c r="C36" s="234"/>
      <c r="D36" s="234" t="s">
        <v>1486</v>
      </c>
      <c r="E36" s="143" t="s">
        <v>298</v>
      </c>
      <c r="F36" s="143" t="s">
        <v>298</v>
      </c>
      <c r="G36" s="144"/>
      <c r="H36" s="144"/>
      <c r="I36" s="144" t="s">
        <v>1487</v>
      </c>
      <c r="J36" s="144" t="s">
        <v>1487</v>
      </c>
      <c r="K36" s="143" t="s">
        <v>298</v>
      </c>
      <c r="L36" s="144" t="s">
        <v>1488</v>
      </c>
      <c r="M36" s="143" t="s">
        <v>298</v>
      </c>
      <c r="N36" s="143" t="s">
        <v>298</v>
      </c>
      <c r="O36" s="144" t="s">
        <v>1489</v>
      </c>
      <c r="P36" s="143" t="s">
        <v>298</v>
      </c>
      <c r="Q36" s="143" t="s">
        <v>298</v>
      </c>
      <c r="R36" s="144" t="s">
        <v>1490</v>
      </c>
      <c r="S36" s="143"/>
      <c r="T36" s="143" t="s">
        <v>298</v>
      </c>
      <c r="U36" s="144" t="s">
        <v>1491</v>
      </c>
      <c r="V36" s="144" t="s">
        <v>1492</v>
      </c>
      <c r="W36" s="143" t="s">
        <v>298</v>
      </c>
      <c r="X36" s="143" t="s">
        <v>298</v>
      </c>
      <c r="Y36" s="143" t="s">
        <v>298</v>
      </c>
      <c r="Z36" s="143" t="s">
        <v>298</v>
      </c>
      <c r="AA36" s="143" t="s">
        <v>298</v>
      </c>
      <c r="AB36" s="173" t="s">
        <v>298</v>
      </c>
      <c r="AC36" s="209" t="s">
        <v>298</v>
      </c>
      <c r="AD36" s="143"/>
      <c r="AE36" s="143" t="s">
        <v>298</v>
      </c>
      <c r="AF36" s="143" t="s">
        <v>298</v>
      </c>
      <c r="AG36" s="143"/>
      <c r="AH36" s="143" t="s">
        <v>298</v>
      </c>
      <c r="AI36" s="143" t="s">
        <v>298</v>
      </c>
      <c r="AJ36" s="144" t="s">
        <v>1493</v>
      </c>
      <c r="AK36" s="144" t="s">
        <v>1495</v>
      </c>
      <c r="AL36" s="143" t="s">
        <v>298</v>
      </c>
      <c r="AM36" s="143" t="s">
        <v>298</v>
      </c>
      <c r="AN36" s="144" t="s">
        <v>1497</v>
      </c>
      <c r="AO36" s="144" t="s">
        <v>1498</v>
      </c>
      <c r="AP36" s="143" t="s">
        <v>298</v>
      </c>
      <c r="AQ36" s="143" t="s">
        <v>298</v>
      </c>
      <c r="AR36" s="151" t="s">
        <v>298</v>
      </c>
      <c r="AS36" s="108" t="s">
        <v>298</v>
      </c>
      <c r="AT36" s="108" t="s">
        <v>298</v>
      </c>
      <c r="AU36" s="234" t="s">
        <v>1499</v>
      </c>
      <c r="AV36" s="108" t="s">
        <v>298</v>
      </c>
      <c r="AW36" s="234" t="s">
        <v>1501</v>
      </c>
      <c r="AX36" s="349" t="s">
        <v>298</v>
      </c>
      <c r="AY36" s="108" t="s">
        <v>298</v>
      </c>
      <c r="AZ36" s="108"/>
      <c r="BA36" s="234" t="s">
        <v>1502</v>
      </c>
      <c r="BB36" s="108" t="s">
        <v>298</v>
      </c>
      <c r="BC36" s="108" t="s">
        <v>298</v>
      </c>
      <c r="BD36" s="108" t="s">
        <v>298</v>
      </c>
      <c r="BE36" s="234" t="s">
        <v>1503</v>
      </c>
      <c r="BF36" s="234" t="s">
        <v>1504</v>
      </c>
      <c r="BG36" s="108" t="s">
        <v>298</v>
      </c>
      <c r="BH36" s="108" t="s">
        <v>298</v>
      </c>
      <c r="BI36" s="108" t="s">
        <v>298</v>
      </c>
      <c r="BJ36" s="108" t="s">
        <v>298</v>
      </c>
      <c r="BK36" s="108" t="s">
        <v>298</v>
      </c>
      <c r="BL36" s="108"/>
      <c r="BM36" s="108" t="s">
        <v>298</v>
      </c>
      <c r="BN36" s="108"/>
      <c r="BO36" s="213"/>
      <c r="BP36" s="213" t="s">
        <v>1505</v>
      </c>
      <c r="BQ36" s="213" t="s">
        <v>298</v>
      </c>
      <c r="BR36" s="145" t="s">
        <v>1506</v>
      </c>
      <c r="BS36" s="353"/>
      <c r="BT36" s="353" t="s">
        <v>1507</v>
      </c>
      <c r="BU36" s="145" t="s">
        <v>1508</v>
      </c>
      <c r="BV36" s="32" t="s">
        <v>1509</v>
      </c>
      <c r="BW36" s="32" t="s">
        <v>1509</v>
      </c>
      <c r="BX36" s="32" t="s">
        <v>1510</v>
      </c>
      <c r="BY36" s="32"/>
      <c r="BZ36" s="32"/>
      <c r="CA36" s="145" t="s">
        <v>1511</v>
      </c>
      <c r="CB36" s="211" t="s">
        <v>1512</v>
      </c>
      <c r="CC36" s="356" t="s">
        <v>1513</v>
      </c>
      <c r="CD36" s="211" t="s">
        <v>1514</v>
      </c>
      <c r="CE36" s="211"/>
      <c r="CF36" s="32" t="s">
        <v>1515</v>
      </c>
      <c r="CG36" s="32"/>
      <c r="CH36" s="334" t="s">
        <v>1516</v>
      </c>
      <c r="CI36" s="32"/>
      <c r="CJ36" s="32" t="s">
        <v>1517</v>
      </c>
      <c r="CK36" s="356" t="s">
        <v>578</v>
      </c>
      <c r="CL36" s="356" t="s">
        <v>1518</v>
      </c>
      <c r="CM36" s="32" t="s">
        <v>1519</v>
      </c>
      <c r="CN36" s="259" t="s">
        <v>1450</v>
      </c>
      <c r="CO36" s="261">
        <f t="shared" si="11"/>
        <v>5</v>
      </c>
      <c r="CP36" s="262">
        <f t="shared" si="12"/>
        <v>0</v>
      </c>
      <c r="CQ36" s="263">
        <f t="shared" si="13"/>
        <v>55</v>
      </c>
      <c r="CR36" s="263">
        <f t="shared" si="14"/>
        <v>18</v>
      </c>
      <c r="CS36" s="264" t="str">
        <f t="shared" si="15"/>
        <v>#DIV/0!</v>
      </c>
    </row>
    <row r="37" ht="30.0" customHeight="1">
      <c r="A37" s="315" t="s">
        <v>1192</v>
      </c>
      <c r="B37" s="49"/>
      <c r="C37" s="49"/>
      <c r="D37" s="49" t="s">
        <v>298</v>
      </c>
      <c r="E37" s="318" t="s">
        <v>298</v>
      </c>
      <c r="F37" s="318" t="s">
        <v>298</v>
      </c>
      <c r="G37" s="318"/>
      <c r="H37" s="318"/>
      <c r="I37" s="318" t="s">
        <v>298</v>
      </c>
      <c r="J37" s="318" t="s">
        <v>298</v>
      </c>
      <c r="K37" s="318" t="s">
        <v>298</v>
      </c>
      <c r="L37" s="318" t="s">
        <v>298</v>
      </c>
      <c r="M37" s="318" t="s">
        <v>298</v>
      </c>
      <c r="N37" s="318" t="s">
        <v>298</v>
      </c>
      <c r="O37" s="318" t="s">
        <v>298</v>
      </c>
      <c r="P37" s="318" t="s">
        <v>298</v>
      </c>
      <c r="Q37" s="318" t="s">
        <v>298</v>
      </c>
      <c r="R37" s="318" t="s">
        <v>298</v>
      </c>
      <c r="S37" s="318"/>
      <c r="T37" s="318" t="s">
        <v>298</v>
      </c>
      <c r="U37" s="318" t="s">
        <v>298</v>
      </c>
      <c r="V37" s="318" t="s">
        <v>298</v>
      </c>
      <c r="W37" s="318" t="s">
        <v>298</v>
      </c>
      <c r="X37" s="318" t="s">
        <v>298</v>
      </c>
      <c r="Y37" s="318" t="s">
        <v>298</v>
      </c>
      <c r="Z37" s="318" t="s">
        <v>298</v>
      </c>
      <c r="AA37" s="318" t="s">
        <v>298</v>
      </c>
      <c r="AB37" s="451" t="s">
        <v>298</v>
      </c>
      <c r="AC37" s="452" t="s">
        <v>298</v>
      </c>
      <c r="AD37" s="318"/>
      <c r="AE37" s="318" t="s">
        <v>298</v>
      </c>
      <c r="AF37" s="318" t="s">
        <v>298</v>
      </c>
      <c r="AG37" s="318"/>
      <c r="AH37" s="318" t="s">
        <v>298</v>
      </c>
      <c r="AI37" s="318" t="s">
        <v>298</v>
      </c>
      <c r="AJ37" s="318" t="s">
        <v>298</v>
      </c>
      <c r="AK37" s="318" t="s">
        <v>298</v>
      </c>
      <c r="AL37" s="318" t="s">
        <v>298</v>
      </c>
      <c r="AM37" s="318" t="s">
        <v>298</v>
      </c>
      <c r="AN37" s="318" t="s">
        <v>298</v>
      </c>
      <c r="AO37" s="318" t="s">
        <v>298</v>
      </c>
      <c r="AP37" s="318" t="s">
        <v>1391</v>
      </c>
      <c r="AQ37" s="318" t="s">
        <v>298</v>
      </c>
      <c r="AR37" s="128" t="s">
        <v>298</v>
      </c>
      <c r="AS37" s="329" t="s">
        <v>298</v>
      </c>
      <c r="AT37" s="329" t="s">
        <v>298</v>
      </c>
      <c r="AU37" s="329" t="s">
        <v>298</v>
      </c>
      <c r="AV37" s="329" t="s">
        <v>298</v>
      </c>
      <c r="AW37" s="329" t="s">
        <v>298</v>
      </c>
      <c r="AX37" s="358" t="s">
        <v>298</v>
      </c>
      <c r="AY37" s="49" t="s">
        <v>298</v>
      </c>
      <c r="AZ37" s="49"/>
      <c r="BA37" s="49" t="s">
        <v>298</v>
      </c>
      <c r="BB37" s="49" t="s">
        <v>298</v>
      </c>
      <c r="BC37" s="49" t="s">
        <v>298</v>
      </c>
      <c r="BD37" s="49" t="s">
        <v>298</v>
      </c>
      <c r="BE37" s="49" t="s">
        <v>298</v>
      </c>
      <c r="BF37" s="49" t="s">
        <v>298</v>
      </c>
      <c r="BG37" s="49" t="s">
        <v>298</v>
      </c>
      <c r="BH37" s="49" t="s">
        <v>298</v>
      </c>
      <c r="BI37" s="49" t="s">
        <v>298</v>
      </c>
      <c r="BJ37" s="49" t="s">
        <v>298</v>
      </c>
      <c r="BK37" s="49" t="s">
        <v>298</v>
      </c>
      <c r="BL37" s="49"/>
      <c r="BM37" s="49" t="s">
        <v>298</v>
      </c>
      <c r="BN37" s="49"/>
      <c r="BO37" s="100"/>
      <c r="BP37" s="100" t="s">
        <v>298</v>
      </c>
      <c r="BQ37" s="100" t="s">
        <v>298</v>
      </c>
      <c r="BR37" s="102"/>
      <c r="BS37" s="103"/>
      <c r="BT37" s="103" t="s">
        <v>304</v>
      </c>
      <c r="BU37" s="102"/>
      <c r="BV37" s="32" t="s">
        <v>1520</v>
      </c>
      <c r="BW37" s="32" t="s">
        <v>1520</v>
      </c>
      <c r="BX37" s="32"/>
      <c r="BY37" s="32"/>
      <c r="BZ37" s="32"/>
      <c r="CA37" s="102"/>
      <c r="CB37" s="62" t="s">
        <v>298</v>
      </c>
      <c r="CC37" s="62" t="s">
        <v>298</v>
      </c>
      <c r="CD37" s="62" t="s">
        <v>298</v>
      </c>
      <c r="CE37" s="61"/>
      <c r="CF37" s="61"/>
      <c r="CG37" s="61"/>
      <c r="CH37" s="256" t="s">
        <v>1521</v>
      </c>
      <c r="CI37" s="61"/>
      <c r="CJ37" s="32" t="s">
        <v>1517</v>
      </c>
      <c r="CK37" s="62" t="s">
        <v>578</v>
      </c>
      <c r="CL37" s="62"/>
      <c r="CM37" s="355"/>
      <c r="CN37" s="355"/>
      <c r="CO37" s="261">
        <f t="shared" si="11"/>
        <v>0</v>
      </c>
      <c r="CP37" s="262">
        <f t="shared" si="12"/>
        <v>0</v>
      </c>
      <c r="CQ37" s="263">
        <f t="shared" si="13"/>
        <v>80</v>
      </c>
      <c r="CR37" s="263">
        <f t="shared" si="14"/>
        <v>-2</v>
      </c>
      <c r="CS37" s="264" t="str">
        <f t="shared" si="15"/>
        <v>#DIV/0!</v>
      </c>
    </row>
    <row r="38" ht="30.0" customHeight="1">
      <c r="A38" s="448" t="s">
        <v>1200</v>
      </c>
      <c r="B38" s="108"/>
      <c r="C38" s="108"/>
      <c r="D38" s="108" t="s">
        <v>298</v>
      </c>
      <c r="E38" s="143" t="s">
        <v>1208</v>
      </c>
      <c r="F38" s="143" t="s">
        <v>298</v>
      </c>
      <c r="G38" s="143"/>
      <c r="H38" s="143"/>
      <c r="I38" s="143" t="s">
        <v>298</v>
      </c>
      <c r="J38" s="143" t="s">
        <v>298</v>
      </c>
      <c r="K38" s="143" t="s">
        <v>298</v>
      </c>
      <c r="L38" s="143" t="s">
        <v>298</v>
      </c>
      <c r="M38" s="143" t="s">
        <v>298</v>
      </c>
      <c r="N38" s="143" t="s">
        <v>298</v>
      </c>
      <c r="O38" s="143" t="s">
        <v>298</v>
      </c>
      <c r="P38" s="143" t="s">
        <v>298</v>
      </c>
      <c r="Q38" s="143" t="s">
        <v>298</v>
      </c>
      <c r="R38" s="143" t="s">
        <v>298</v>
      </c>
      <c r="S38" s="143"/>
      <c r="T38" s="143" t="s">
        <v>298</v>
      </c>
      <c r="U38" s="143" t="s">
        <v>298</v>
      </c>
      <c r="V38" s="143" t="s">
        <v>1522</v>
      </c>
      <c r="W38" s="143" t="s">
        <v>298</v>
      </c>
      <c r="X38" s="143" t="s">
        <v>298</v>
      </c>
      <c r="Y38" s="143" t="s">
        <v>298</v>
      </c>
      <c r="Z38" s="143" t="s">
        <v>298</v>
      </c>
      <c r="AA38" s="143" t="s">
        <v>298</v>
      </c>
      <c r="AB38" s="453" t="s">
        <v>298</v>
      </c>
      <c r="AC38" s="209" t="s">
        <v>298</v>
      </c>
      <c r="AD38" s="143"/>
      <c r="AE38" s="143" t="s">
        <v>298</v>
      </c>
      <c r="AF38" s="143" t="s">
        <v>298</v>
      </c>
      <c r="AG38" s="143"/>
      <c r="AH38" s="143" t="s">
        <v>298</v>
      </c>
      <c r="AI38" s="143" t="s">
        <v>298</v>
      </c>
      <c r="AJ38" s="143" t="s">
        <v>298</v>
      </c>
      <c r="AK38" s="143" t="s">
        <v>298</v>
      </c>
      <c r="AL38" s="143" t="s">
        <v>298</v>
      </c>
      <c r="AM38" s="143" t="s">
        <v>298</v>
      </c>
      <c r="AN38" s="143" t="s">
        <v>298</v>
      </c>
      <c r="AO38" s="143" t="s">
        <v>298</v>
      </c>
      <c r="AP38" s="143" t="s">
        <v>298</v>
      </c>
      <c r="AQ38" s="143" t="s">
        <v>298</v>
      </c>
      <c r="AR38" s="151" t="s">
        <v>298</v>
      </c>
      <c r="AS38" s="108" t="s">
        <v>298</v>
      </c>
      <c r="AT38" s="108" t="s">
        <v>298</v>
      </c>
      <c r="AU38" s="108" t="s">
        <v>298</v>
      </c>
      <c r="AV38" s="108" t="s">
        <v>298</v>
      </c>
      <c r="AW38" s="108" t="s">
        <v>298</v>
      </c>
      <c r="AX38" s="349" t="s">
        <v>298</v>
      </c>
      <c r="AY38" s="108" t="s">
        <v>298</v>
      </c>
      <c r="AZ38" s="108"/>
      <c r="BA38" s="108" t="s">
        <v>298</v>
      </c>
      <c r="BB38" s="108" t="s">
        <v>298</v>
      </c>
      <c r="BC38" s="108" t="s">
        <v>298</v>
      </c>
      <c r="BD38" s="108" t="s">
        <v>298</v>
      </c>
      <c r="BE38" s="108" t="s">
        <v>298</v>
      </c>
      <c r="BF38" s="108" t="s">
        <v>298</v>
      </c>
      <c r="BG38" s="108" t="s">
        <v>298</v>
      </c>
      <c r="BH38" s="108" t="s">
        <v>298</v>
      </c>
      <c r="BI38" s="108" t="s">
        <v>298</v>
      </c>
      <c r="BJ38" s="108" t="s">
        <v>298</v>
      </c>
      <c r="BK38" s="108" t="s">
        <v>298</v>
      </c>
      <c r="BL38" s="108" t="s">
        <v>298</v>
      </c>
      <c r="BM38" s="108" t="s">
        <v>298</v>
      </c>
      <c r="BN38" s="108"/>
      <c r="BO38" s="213"/>
      <c r="BP38" s="213" t="s">
        <v>298</v>
      </c>
      <c r="BQ38" s="213" t="s">
        <v>298</v>
      </c>
      <c r="BR38" s="236"/>
      <c r="BS38" s="237"/>
      <c r="BT38" s="237" t="s">
        <v>304</v>
      </c>
      <c r="BU38" s="236"/>
      <c r="BV38" s="236" t="s">
        <v>1523</v>
      </c>
      <c r="BW38" s="236" t="s">
        <v>1523</v>
      </c>
      <c r="BX38" s="236"/>
      <c r="BY38" s="236"/>
      <c r="BZ38" s="236"/>
      <c r="CA38" s="236" t="s">
        <v>298</v>
      </c>
      <c r="CB38" s="356" t="s">
        <v>298</v>
      </c>
      <c r="CC38" s="356" t="s">
        <v>298</v>
      </c>
      <c r="CD38" s="356" t="s">
        <v>298</v>
      </c>
      <c r="CE38" s="211"/>
      <c r="CF38" s="211"/>
      <c r="CG38" s="211"/>
      <c r="CH38" s="355"/>
      <c r="CI38" s="211"/>
      <c r="CJ38" s="211"/>
      <c r="CK38" s="356" t="s">
        <v>578</v>
      </c>
      <c r="CL38" s="356"/>
      <c r="CM38" s="32"/>
      <c r="CN38" s="32"/>
      <c r="CO38" s="261">
        <f t="shared" si="11"/>
        <v>0</v>
      </c>
      <c r="CP38" s="262">
        <f t="shared" si="12"/>
        <v>0</v>
      </c>
      <c r="CQ38" s="263">
        <f t="shared" si="13"/>
        <v>80</v>
      </c>
      <c r="CR38" s="263">
        <f t="shared" si="14"/>
        <v>-2</v>
      </c>
      <c r="CS38" s="264" t="str">
        <f t="shared" si="15"/>
        <v>#DIV/0!</v>
      </c>
    </row>
    <row r="39" ht="30.0" customHeight="1">
      <c r="A39" s="315" t="s">
        <v>1211</v>
      </c>
      <c r="B39" s="49"/>
      <c r="C39" s="49"/>
      <c r="D39" s="49" t="s">
        <v>298</v>
      </c>
      <c r="E39" s="321" t="s">
        <v>1524</v>
      </c>
      <c r="F39" s="318" t="s">
        <v>298</v>
      </c>
      <c r="G39" s="318"/>
      <c r="H39" s="318"/>
      <c r="I39" s="318" t="s">
        <v>298</v>
      </c>
      <c r="J39" s="318" t="s">
        <v>298</v>
      </c>
      <c r="K39" s="318" t="s">
        <v>298</v>
      </c>
      <c r="L39" s="318" t="s">
        <v>298</v>
      </c>
      <c r="M39" s="318" t="s">
        <v>298</v>
      </c>
      <c r="N39" s="321" t="s">
        <v>1525</v>
      </c>
      <c r="O39" s="318" t="s">
        <v>298</v>
      </c>
      <c r="P39" s="318" t="s">
        <v>298</v>
      </c>
      <c r="Q39" s="318" t="s">
        <v>298</v>
      </c>
      <c r="R39" s="318" t="s">
        <v>298</v>
      </c>
      <c r="S39" s="318"/>
      <c r="T39" s="318" t="s">
        <v>298</v>
      </c>
      <c r="U39" s="318" t="s">
        <v>298</v>
      </c>
      <c r="V39" s="318" t="s">
        <v>1522</v>
      </c>
      <c r="W39" s="318" t="s">
        <v>298</v>
      </c>
      <c r="X39" s="318" t="s">
        <v>298</v>
      </c>
      <c r="Y39" s="318" t="s">
        <v>298</v>
      </c>
      <c r="Z39" s="318" t="s">
        <v>298</v>
      </c>
      <c r="AA39" s="318" t="s">
        <v>298</v>
      </c>
      <c r="AB39" s="451" t="s">
        <v>1526</v>
      </c>
      <c r="AC39" s="326" t="s">
        <v>1527</v>
      </c>
      <c r="AD39" s="321"/>
      <c r="AE39" s="321" t="s">
        <v>1528</v>
      </c>
      <c r="AF39" s="318" t="s">
        <v>298</v>
      </c>
      <c r="AG39" s="321"/>
      <c r="AH39" s="321" t="s">
        <v>1529</v>
      </c>
      <c r="AI39" s="318" t="s">
        <v>298</v>
      </c>
      <c r="AJ39" s="318" t="s">
        <v>298</v>
      </c>
      <c r="AK39" s="318" t="s">
        <v>298</v>
      </c>
      <c r="AL39" s="318" t="s">
        <v>298</v>
      </c>
      <c r="AM39" s="318" t="s">
        <v>298</v>
      </c>
      <c r="AN39" s="318" t="s">
        <v>298</v>
      </c>
      <c r="AO39" s="318" t="s">
        <v>298</v>
      </c>
      <c r="AP39" s="318" t="s">
        <v>298</v>
      </c>
      <c r="AQ39" s="318" t="s">
        <v>298</v>
      </c>
      <c r="AR39" s="329" t="s">
        <v>298</v>
      </c>
      <c r="AS39" s="329" t="s">
        <v>298</v>
      </c>
      <c r="AT39" s="329" t="s">
        <v>298</v>
      </c>
      <c r="AU39" s="329" t="s">
        <v>298</v>
      </c>
      <c r="AV39" s="329" t="s">
        <v>298</v>
      </c>
      <c r="AW39" s="329" t="s">
        <v>298</v>
      </c>
      <c r="AX39" s="358" t="s">
        <v>298</v>
      </c>
      <c r="AY39" s="49" t="s">
        <v>298</v>
      </c>
      <c r="AZ39" s="49"/>
      <c r="BA39" s="49" t="s">
        <v>298</v>
      </c>
      <c r="BB39" s="49" t="s">
        <v>298</v>
      </c>
      <c r="BC39" s="49" t="s">
        <v>298</v>
      </c>
      <c r="BD39" s="49" t="s">
        <v>298</v>
      </c>
      <c r="BE39" s="49" t="s">
        <v>298</v>
      </c>
      <c r="BF39" s="49" t="s">
        <v>298</v>
      </c>
      <c r="BG39" s="49" t="s">
        <v>298</v>
      </c>
      <c r="BH39" s="49" t="s">
        <v>298</v>
      </c>
      <c r="BI39" s="49" t="s">
        <v>298</v>
      </c>
      <c r="BJ39" s="49" t="s">
        <v>298</v>
      </c>
      <c r="BK39" s="49" t="s">
        <v>298</v>
      </c>
      <c r="BL39" s="49"/>
      <c r="BM39" s="49" t="s">
        <v>1530</v>
      </c>
      <c r="BN39" s="49"/>
      <c r="BO39" s="100"/>
      <c r="BP39" s="100" t="s">
        <v>298</v>
      </c>
      <c r="BQ39" s="100" t="s">
        <v>298</v>
      </c>
      <c r="BR39" s="102"/>
      <c r="BS39" s="103"/>
      <c r="BT39" s="103" t="s">
        <v>304</v>
      </c>
      <c r="BU39" s="102"/>
      <c r="BV39" s="102"/>
      <c r="BW39" s="102"/>
      <c r="BX39" s="102"/>
      <c r="BY39" s="102"/>
      <c r="BZ39" s="102"/>
      <c r="CA39" s="102"/>
      <c r="CB39" s="61" t="s">
        <v>1474</v>
      </c>
      <c r="CC39" s="62" t="s">
        <v>1475</v>
      </c>
      <c r="CD39" s="62" t="s">
        <v>298</v>
      </c>
      <c r="CE39" s="61"/>
      <c r="CF39" s="61"/>
      <c r="CG39" s="61"/>
      <c r="CH39" s="256" t="s">
        <v>1378</v>
      </c>
      <c r="CI39" s="61"/>
      <c r="CJ39" s="61"/>
      <c r="CK39" s="62" t="s">
        <v>578</v>
      </c>
      <c r="CL39" s="62"/>
      <c r="CM39" s="355"/>
      <c r="CN39" s="355"/>
      <c r="CO39" s="261">
        <f t="shared" si="11"/>
        <v>1</v>
      </c>
      <c r="CP39" s="262">
        <f t="shared" si="12"/>
        <v>1</v>
      </c>
      <c r="CQ39" s="263">
        <f t="shared" si="13"/>
        <v>73</v>
      </c>
      <c r="CR39" s="263">
        <f t="shared" si="14"/>
        <v>3</v>
      </c>
      <c r="CS39" s="264" t="str">
        <f t="shared" si="15"/>
        <v>#DIV/0!</v>
      </c>
    </row>
    <row r="40" ht="30.0" customHeight="1">
      <c r="A40" s="454" t="s">
        <v>1218</v>
      </c>
      <c r="B40" s="455"/>
      <c r="C40" s="455"/>
      <c r="D40" s="455" t="s">
        <v>298</v>
      </c>
      <c r="E40" s="457" t="s">
        <v>298</v>
      </c>
      <c r="F40" s="457" t="s">
        <v>298</v>
      </c>
      <c r="G40" s="457"/>
      <c r="H40" s="457"/>
      <c r="I40" s="457" t="s">
        <v>298</v>
      </c>
      <c r="J40" s="457" t="s">
        <v>298</v>
      </c>
      <c r="K40" s="457" t="s">
        <v>298</v>
      </c>
      <c r="L40" s="457" t="s">
        <v>298</v>
      </c>
      <c r="M40" s="457" t="s">
        <v>298</v>
      </c>
      <c r="N40" s="457" t="s">
        <v>298</v>
      </c>
      <c r="O40" s="457" t="s">
        <v>298</v>
      </c>
      <c r="P40" s="457" t="s">
        <v>298</v>
      </c>
      <c r="Q40" s="457" t="s">
        <v>298</v>
      </c>
      <c r="R40" s="457" t="s">
        <v>298</v>
      </c>
      <c r="S40" s="457"/>
      <c r="T40" s="457" t="s">
        <v>298</v>
      </c>
      <c r="U40" s="457" t="s">
        <v>298</v>
      </c>
      <c r="V40" s="457" t="s">
        <v>1522</v>
      </c>
      <c r="W40" s="457" t="s">
        <v>298</v>
      </c>
      <c r="X40" s="457" t="s">
        <v>298</v>
      </c>
      <c r="Y40" s="457" t="s">
        <v>298</v>
      </c>
      <c r="Z40" s="457" t="s">
        <v>298</v>
      </c>
      <c r="AA40" s="457" t="s">
        <v>298</v>
      </c>
      <c r="AB40" s="385" t="s">
        <v>298</v>
      </c>
      <c r="AC40" s="460" t="s">
        <v>1540</v>
      </c>
      <c r="AD40" s="457"/>
      <c r="AE40" s="457" t="s">
        <v>298</v>
      </c>
      <c r="AF40" s="457" t="s">
        <v>298</v>
      </c>
      <c r="AG40" s="457"/>
      <c r="AH40" s="457" t="s">
        <v>298</v>
      </c>
      <c r="AI40" s="457" t="s">
        <v>298</v>
      </c>
      <c r="AJ40" s="457" t="s">
        <v>298</v>
      </c>
      <c r="AK40" s="457" t="s">
        <v>298</v>
      </c>
      <c r="AL40" s="457" t="s">
        <v>298</v>
      </c>
      <c r="AM40" s="457" t="s">
        <v>298</v>
      </c>
      <c r="AN40" s="457" t="s">
        <v>298</v>
      </c>
      <c r="AO40" s="457" t="s">
        <v>298</v>
      </c>
      <c r="AP40" s="457" t="s">
        <v>298</v>
      </c>
      <c r="AQ40" s="457" t="s">
        <v>298</v>
      </c>
      <c r="AR40" s="462" t="s">
        <v>298</v>
      </c>
      <c r="AS40" s="455" t="s">
        <v>298</v>
      </c>
      <c r="AT40" s="455" t="s">
        <v>298</v>
      </c>
      <c r="AU40" s="455" t="s">
        <v>298</v>
      </c>
      <c r="AV40" s="455" t="s">
        <v>298</v>
      </c>
      <c r="AW40" s="455" t="s">
        <v>298</v>
      </c>
      <c r="AX40" s="349" t="s">
        <v>298</v>
      </c>
      <c r="AY40" s="455" t="s">
        <v>298</v>
      </c>
      <c r="AZ40" s="455"/>
      <c r="BA40" s="455" t="s">
        <v>298</v>
      </c>
      <c r="BB40" s="455" t="s">
        <v>298</v>
      </c>
      <c r="BC40" s="455" t="s">
        <v>298</v>
      </c>
      <c r="BD40" s="455" t="s">
        <v>298</v>
      </c>
      <c r="BE40" s="465" t="s">
        <v>1550</v>
      </c>
      <c r="BF40" s="455" t="s">
        <v>298</v>
      </c>
      <c r="BG40" s="455" t="s">
        <v>298</v>
      </c>
      <c r="BH40" s="455" t="s">
        <v>298</v>
      </c>
      <c r="BI40" s="455" t="s">
        <v>298</v>
      </c>
      <c r="BJ40" s="455" t="s">
        <v>298</v>
      </c>
      <c r="BK40" s="455" t="s">
        <v>298</v>
      </c>
      <c r="BL40" s="455"/>
      <c r="BM40" s="455" t="s">
        <v>298</v>
      </c>
      <c r="BN40" s="455"/>
      <c r="BO40" s="468"/>
      <c r="BP40" s="468" t="s">
        <v>298</v>
      </c>
      <c r="BQ40" s="468" t="s">
        <v>298</v>
      </c>
      <c r="BR40" s="470"/>
      <c r="BS40" s="472"/>
      <c r="BT40" s="472" t="s">
        <v>304</v>
      </c>
      <c r="BU40" s="470"/>
      <c r="BV40" s="470"/>
      <c r="BW40" s="470"/>
      <c r="BX40" s="470"/>
      <c r="BY40" s="470"/>
      <c r="BZ40" s="470"/>
      <c r="CA40" s="470"/>
      <c r="CB40" s="474" t="s">
        <v>298</v>
      </c>
      <c r="CC40" s="474" t="s">
        <v>298</v>
      </c>
      <c r="CD40" s="474" t="s">
        <v>298</v>
      </c>
      <c r="CE40" s="476"/>
      <c r="CF40" s="476"/>
      <c r="CG40" s="476"/>
      <c r="CH40" s="476"/>
      <c r="CI40" s="476"/>
      <c r="CJ40" s="476"/>
      <c r="CK40" s="474" t="s">
        <v>578</v>
      </c>
      <c r="CL40" s="474"/>
      <c r="CM40" s="32"/>
      <c r="CN40" s="259" t="s">
        <v>1552</v>
      </c>
      <c r="CO40" s="261">
        <f t="shared" si="11"/>
        <v>0</v>
      </c>
      <c r="CP40" s="262">
        <f t="shared" si="12"/>
        <v>1</v>
      </c>
      <c r="CQ40" s="263">
        <f t="shared" si="13"/>
        <v>81</v>
      </c>
      <c r="CR40" s="263">
        <f t="shared" si="14"/>
        <v>-4</v>
      </c>
      <c r="CS40" s="264" t="str">
        <f t="shared" si="15"/>
        <v>#DIV/0!</v>
      </c>
    </row>
    <row r="41" ht="30.0" customHeight="1">
      <c r="A41" s="449" t="s">
        <v>1224</v>
      </c>
      <c r="B41" s="48"/>
      <c r="C41" s="48"/>
      <c r="D41" s="48" t="s">
        <v>1556</v>
      </c>
      <c r="E41" s="42" t="s">
        <v>298</v>
      </c>
      <c r="F41" s="42" t="s">
        <v>298</v>
      </c>
      <c r="G41" s="43"/>
      <c r="H41" s="43"/>
      <c r="I41" s="43" t="s">
        <v>1557</v>
      </c>
      <c r="J41" s="43" t="s">
        <v>1557</v>
      </c>
      <c r="K41" s="42" t="s">
        <v>298</v>
      </c>
      <c r="L41" s="43" t="s">
        <v>1559</v>
      </c>
      <c r="M41" s="42" t="s">
        <v>298</v>
      </c>
      <c r="N41" s="43" t="s">
        <v>1274</v>
      </c>
      <c r="O41" s="43" t="s">
        <v>1560</v>
      </c>
      <c r="P41" s="43" t="s">
        <v>1561</v>
      </c>
      <c r="Q41" s="43" t="s">
        <v>1563</v>
      </c>
      <c r="R41" s="43" t="s">
        <v>1564</v>
      </c>
      <c r="S41" s="43"/>
      <c r="T41" s="43" t="s">
        <v>1565</v>
      </c>
      <c r="U41" s="43" t="s">
        <v>1566</v>
      </c>
      <c r="V41" s="43" t="s">
        <v>1567</v>
      </c>
      <c r="W41" s="43" t="s">
        <v>1568</v>
      </c>
      <c r="X41" s="43" t="s">
        <v>1569</v>
      </c>
      <c r="Y41" s="43" t="s">
        <v>1570</v>
      </c>
      <c r="Z41" s="43" t="s">
        <v>1571</v>
      </c>
      <c r="AA41" s="43" t="s">
        <v>1572</v>
      </c>
      <c r="AB41" s="183" t="s">
        <v>298</v>
      </c>
      <c r="AC41" s="47" t="s">
        <v>1573</v>
      </c>
      <c r="AD41" s="42"/>
      <c r="AE41" s="42" t="s">
        <v>298</v>
      </c>
      <c r="AF41" s="43" t="s">
        <v>1575</v>
      </c>
      <c r="AG41" s="43"/>
      <c r="AH41" s="43" t="s">
        <v>1576</v>
      </c>
      <c r="AI41" s="43" t="s">
        <v>1577</v>
      </c>
      <c r="AJ41" s="43" t="s">
        <v>1580</v>
      </c>
      <c r="AK41" s="43" t="s">
        <v>1583</v>
      </c>
      <c r="AL41" s="43" t="s">
        <v>1585</v>
      </c>
      <c r="AM41" s="43" t="s">
        <v>1587</v>
      </c>
      <c r="AN41" s="43" t="s">
        <v>1589</v>
      </c>
      <c r="AO41" s="43" t="s">
        <v>1590</v>
      </c>
      <c r="AP41" s="42" t="s">
        <v>1592</v>
      </c>
      <c r="AQ41" s="43" t="s">
        <v>1593</v>
      </c>
      <c r="AR41" s="48" t="s">
        <v>1595</v>
      </c>
      <c r="AS41" s="48" t="s">
        <v>1596</v>
      </c>
      <c r="AT41" s="48" t="s">
        <v>1598</v>
      </c>
      <c r="AU41" s="48" t="s">
        <v>1600</v>
      </c>
      <c r="AV41" s="48" t="s">
        <v>1320</v>
      </c>
      <c r="AW41" s="48" t="s">
        <v>1602</v>
      </c>
      <c r="AX41" s="358" t="s">
        <v>298</v>
      </c>
      <c r="AY41" s="49" t="s">
        <v>1603</v>
      </c>
      <c r="AZ41" s="49"/>
      <c r="BA41" s="48" t="s">
        <v>1604</v>
      </c>
      <c r="BB41" s="48" t="s">
        <v>1605</v>
      </c>
      <c r="BC41" s="48" t="s">
        <v>1606</v>
      </c>
      <c r="BD41" s="48" t="s">
        <v>1607</v>
      </c>
      <c r="BE41" s="48" t="s">
        <v>1608</v>
      </c>
      <c r="BF41" s="48" t="s">
        <v>1609</v>
      </c>
      <c r="BG41" s="48" t="s">
        <v>1610</v>
      </c>
      <c r="BH41" s="48" t="s">
        <v>1611</v>
      </c>
      <c r="BI41" s="48" t="s">
        <v>1612</v>
      </c>
      <c r="BJ41" s="48" t="s">
        <v>1613</v>
      </c>
      <c r="BK41" s="48" t="s">
        <v>1614</v>
      </c>
      <c r="BL41" s="49"/>
      <c r="BM41" s="49" t="s">
        <v>1615</v>
      </c>
      <c r="BN41" s="49" t="s">
        <v>1617</v>
      </c>
      <c r="BO41" s="49"/>
      <c r="BP41" s="49" t="s">
        <v>1618</v>
      </c>
      <c r="BQ41" s="101" t="s">
        <v>1619</v>
      </c>
      <c r="BR41" s="32" t="s">
        <v>1620</v>
      </c>
      <c r="BS41" s="103" t="s">
        <v>1621</v>
      </c>
      <c r="BT41" s="104" t="s">
        <v>1622</v>
      </c>
      <c r="BU41" s="32" t="s">
        <v>1623</v>
      </c>
      <c r="BV41" s="32"/>
      <c r="BW41" s="32"/>
      <c r="BX41" s="32" t="s">
        <v>1624</v>
      </c>
      <c r="BY41" s="32"/>
      <c r="BZ41" s="32"/>
      <c r="CA41" s="426" t="s">
        <v>1625</v>
      </c>
      <c r="CB41" s="61" t="s">
        <v>1626</v>
      </c>
      <c r="CC41" s="62" t="s">
        <v>1627</v>
      </c>
      <c r="CD41" s="61" t="s">
        <v>1628</v>
      </c>
      <c r="CE41" s="427" t="s">
        <v>1629</v>
      </c>
      <c r="CF41" s="253" t="s">
        <v>1630</v>
      </c>
      <c r="CG41" s="253" t="s">
        <v>1631</v>
      </c>
      <c r="CH41" s="256" t="s">
        <v>1521</v>
      </c>
      <c r="CI41" s="253"/>
      <c r="CJ41" s="253" t="s">
        <v>1632</v>
      </c>
      <c r="CK41" s="62" t="s">
        <v>1633</v>
      </c>
      <c r="CL41" s="62" t="s">
        <v>1634</v>
      </c>
      <c r="CM41" s="334" t="s">
        <v>1635</v>
      </c>
      <c r="CN41" s="259" t="s">
        <v>1636</v>
      </c>
      <c r="CO41" s="261">
        <f t="shared" si="11"/>
        <v>3</v>
      </c>
      <c r="CP41" s="262">
        <f t="shared" si="12"/>
        <v>0</v>
      </c>
      <c r="CQ41" s="263">
        <f t="shared" si="13"/>
        <v>21</v>
      </c>
      <c r="CR41" s="263">
        <f t="shared" si="14"/>
        <v>54</v>
      </c>
      <c r="CS41" s="264" t="str">
        <f t="shared" si="15"/>
        <v>#DIV/0!</v>
      </c>
    </row>
    <row r="42" ht="30.0" customHeight="1">
      <c r="A42" s="448" t="s">
        <v>1237</v>
      </c>
      <c r="B42" s="108"/>
      <c r="C42" s="108"/>
      <c r="D42" s="108" t="s">
        <v>298</v>
      </c>
      <c r="E42" s="143" t="s">
        <v>298</v>
      </c>
      <c r="F42" s="143" t="s">
        <v>298</v>
      </c>
      <c r="G42" s="144"/>
      <c r="H42" s="144"/>
      <c r="I42" s="144" t="s">
        <v>1641</v>
      </c>
      <c r="J42" s="144" t="s">
        <v>1641</v>
      </c>
      <c r="K42" s="143" t="s">
        <v>298</v>
      </c>
      <c r="L42" s="143" t="s">
        <v>298</v>
      </c>
      <c r="M42" s="143" t="s">
        <v>298</v>
      </c>
      <c r="N42" s="143" t="s">
        <v>298</v>
      </c>
      <c r="O42" s="144" t="s">
        <v>1642</v>
      </c>
      <c r="P42" s="143" t="s">
        <v>298</v>
      </c>
      <c r="Q42" s="143" t="s">
        <v>298</v>
      </c>
      <c r="R42" s="143" t="s">
        <v>298</v>
      </c>
      <c r="S42" s="143"/>
      <c r="T42" s="143" t="s">
        <v>298</v>
      </c>
      <c r="U42" s="143" t="s">
        <v>298</v>
      </c>
      <c r="V42" s="143" t="s">
        <v>1522</v>
      </c>
      <c r="W42" s="143" t="s">
        <v>298</v>
      </c>
      <c r="X42" s="143" t="s">
        <v>298</v>
      </c>
      <c r="Y42" s="143" t="s">
        <v>298</v>
      </c>
      <c r="Z42" s="144" t="s">
        <v>1644</v>
      </c>
      <c r="AA42" s="143" t="s">
        <v>298</v>
      </c>
      <c r="AB42" s="265" t="s">
        <v>298</v>
      </c>
      <c r="AC42" s="209" t="s">
        <v>1522</v>
      </c>
      <c r="AD42" s="143"/>
      <c r="AE42" s="143" t="s">
        <v>298</v>
      </c>
      <c r="AF42" s="143" t="s">
        <v>298</v>
      </c>
      <c r="AG42" s="143"/>
      <c r="AH42" s="143" t="s">
        <v>298</v>
      </c>
      <c r="AI42" s="143" t="s">
        <v>298</v>
      </c>
      <c r="AJ42" s="143" t="s">
        <v>298</v>
      </c>
      <c r="AK42" s="143" t="s">
        <v>298</v>
      </c>
      <c r="AL42" s="143" t="s">
        <v>298</v>
      </c>
      <c r="AM42" s="143" t="s">
        <v>298</v>
      </c>
      <c r="AN42" s="143" t="s">
        <v>298</v>
      </c>
      <c r="AO42" s="143" t="s">
        <v>298</v>
      </c>
      <c r="AP42" s="143" t="s">
        <v>1645</v>
      </c>
      <c r="AQ42" s="143" t="s">
        <v>298</v>
      </c>
      <c r="AR42" s="151" t="s">
        <v>298</v>
      </c>
      <c r="AS42" s="108" t="s">
        <v>298</v>
      </c>
      <c r="AT42" s="108" t="s">
        <v>298</v>
      </c>
      <c r="AU42" s="108" t="s">
        <v>298</v>
      </c>
      <c r="AV42" s="108" t="s">
        <v>298</v>
      </c>
      <c r="AW42" s="108" t="s">
        <v>298</v>
      </c>
      <c r="AX42" s="349" t="s">
        <v>298</v>
      </c>
      <c r="AY42" s="108" t="s">
        <v>298</v>
      </c>
      <c r="AZ42" s="108"/>
      <c r="BA42" s="108" t="s">
        <v>298</v>
      </c>
      <c r="BB42" s="108" t="s">
        <v>298</v>
      </c>
      <c r="BC42" s="108" t="s">
        <v>298</v>
      </c>
      <c r="BD42" s="108" t="s">
        <v>298</v>
      </c>
      <c r="BE42" s="108" t="s">
        <v>298</v>
      </c>
      <c r="BF42" s="234" t="s">
        <v>1338</v>
      </c>
      <c r="BG42" s="108" t="s">
        <v>298</v>
      </c>
      <c r="BH42" s="108" t="s">
        <v>298</v>
      </c>
      <c r="BI42" s="108" t="s">
        <v>298</v>
      </c>
      <c r="BJ42" s="108" t="s">
        <v>298</v>
      </c>
      <c r="BK42" s="108" t="s">
        <v>298</v>
      </c>
      <c r="BL42" s="112" t="s">
        <v>1346</v>
      </c>
      <c r="BM42" s="108" t="s">
        <v>298</v>
      </c>
      <c r="BN42" s="108"/>
      <c r="BO42" s="213"/>
      <c r="BP42" s="213" t="s">
        <v>298</v>
      </c>
      <c r="BQ42" s="235" t="s">
        <v>1646</v>
      </c>
      <c r="BR42" s="236" t="s">
        <v>1647</v>
      </c>
      <c r="BS42" s="353"/>
      <c r="BT42" s="237" t="s">
        <v>1648</v>
      </c>
      <c r="BU42" s="236"/>
      <c r="BV42" s="236" t="s">
        <v>1649</v>
      </c>
      <c r="BW42" s="236" t="s">
        <v>1649</v>
      </c>
      <c r="BX42" s="236"/>
      <c r="BY42" s="236"/>
      <c r="BZ42" s="236"/>
      <c r="CA42" s="426" t="s">
        <v>1650</v>
      </c>
      <c r="CB42" s="356" t="s">
        <v>298</v>
      </c>
      <c r="CC42" s="356" t="s">
        <v>298</v>
      </c>
      <c r="CD42" s="356" t="s">
        <v>298</v>
      </c>
      <c r="CE42" s="211"/>
      <c r="CF42" s="32" t="s">
        <v>1651</v>
      </c>
      <c r="CG42" s="32"/>
      <c r="CH42" s="256" t="s">
        <v>1652</v>
      </c>
      <c r="CI42" s="32"/>
      <c r="CJ42" s="32" t="s">
        <v>1653</v>
      </c>
      <c r="CK42" s="356" t="s">
        <v>578</v>
      </c>
      <c r="CL42" s="356"/>
      <c r="CM42" s="433" t="s">
        <v>1654</v>
      </c>
      <c r="CN42" s="259" t="s">
        <v>1656</v>
      </c>
      <c r="CO42" s="261">
        <f t="shared" si="11"/>
        <v>1</v>
      </c>
      <c r="CP42" s="262">
        <f t="shared" si="12"/>
        <v>0</v>
      </c>
      <c r="CQ42" s="263">
        <f t="shared" si="13"/>
        <v>68</v>
      </c>
      <c r="CR42" s="263">
        <f t="shared" si="14"/>
        <v>9</v>
      </c>
      <c r="CS42" s="264" t="str">
        <f t="shared" si="15"/>
        <v>#DIV/0!</v>
      </c>
    </row>
    <row r="43" ht="30.0" customHeight="1">
      <c r="A43" s="315" t="s">
        <v>1243</v>
      </c>
      <c r="B43" s="48"/>
      <c r="C43" s="48"/>
      <c r="D43" s="48" t="s">
        <v>1657</v>
      </c>
      <c r="E43" s="318" t="s">
        <v>298</v>
      </c>
      <c r="F43" s="318" t="s">
        <v>298</v>
      </c>
      <c r="G43" s="318"/>
      <c r="H43" s="318"/>
      <c r="I43" s="318" t="s">
        <v>298</v>
      </c>
      <c r="J43" s="318" t="s">
        <v>298</v>
      </c>
      <c r="K43" s="318" t="s">
        <v>298</v>
      </c>
      <c r="L43" s="318" t="s">
        <v>298</v>
      </c>
      <c r="M43" s="318" t="s">
        <v>298</v>
      </c>
      <c r="N43" s="318" t="s">
        <v>298</v>
      </c>
      <c r="O43" s="321" t="s">
        <v>1658</v>
      </c>
      <c r="P43" s="318" t="s">
        <v>298</v>
      </c>
      <c r="Q43" s="318" t="s">
        <v>298</v>
      </c>
      <c r="R43" s="318" t="s">
        <v>298</v>
      </c>
      <c r="S43" s="318"/>
      <c r="T43" s="318" t="s">
        <v>298</v>
      </c>
      <c r="U43" s="318" t="s">
        <v>298</v>
      </c>
      <c r="V43" s="318" t="s">
        <v>1522</v>
      </c>
      <c r="W43" s="318" t="s">
        <v>298</v>
      </c>
      <c r="X43" s="318" t="s">
        <v>298</v>
      </c>
      <c r="Y43" s="318" t="s">
        <v>298</v>
      </c>
      <c r="Z43" s="318" t="s">
        <v>298</v>
      </c>
      <c r="AA43" s="318" t="s">
        <v>298</v>
      </c>
      <c r="AB43" s="451" t="s">
        <v>298</v>
      </c>
      <c r="AC43" s="452" t="s">
        <v>298</v>
      </c>
      <c r="AD43" s="318"/>
      <c r="AE43" s="318" t="s">
        <v>298</v>
      </c>
      <c r="AF43" s="318" t="s">
        <v>298</v>
      </c>
      <c r="AG43" s="318"/>
      <c r="AH43" s="318" t="s">
        <v>298</v>
      </c>
      <c r="AI43" s="318" t="s">
        <v>298</v>
      </c>
      <c r="AJ43" s="318" t="s">
        <v>298</v>
      </c>
      <c r="AK43" s="318" t="s">
        <v>298</v>
      </c>
      <c r="AL43" s="321" t="s">
        <v>1659</v>
      </c>
      <c r="AM43" s="318" t="s">
        <v>298</v>
      </c>
      <c r="AN43" s="318" t="s">
        <v>298</v>
      </c>
      <c r="AO43" s="318" t="s">
        <v>298</v>
      </c>
      <c r="AP43" s="318" t="s">
        <v>298</v>
      </c>
      <c r="AQ43" s="318" t="s">
        <v>298</v>
      </c>
      <c r="AR43" s="128" t="s">
        <v>298</v>
      </c>
      <c r="AS43" s="329" t="s">
        <v>298</v>
      </c>
      <c r="AT43" s="329" t="s">
        <v>298</v>
      </c>
      <c r="AU43" s="328" t="s">
        <v>1393</v>
      </c>
      <c r="AV43" s="329" t="s">
        <v>298</v>
      </c>
      <c r="AW43" s="329" t="s">
        <v>298</v>
      </c>
      <c r="AX43" s="358" t="s">
        <v>298</v>
      </c>
      <c r="AY43" s="49" t="s">
        <v>298</v>
      </c>
      <c r="AZ43" s="49"/>
      <c r="BA43" s="49" t="s">
        <v>298</v>
      </c>
      <c r="BB43" s="49" t="s">
        <v>298</v>
      </c>
      <c r="BC43" s="49" t="s">
        <v>298</v>
      </c>
      <c r="BD43" s="49" t="s">
        <v>298</v>
      </c>
      <c r="BE43" s="49" t="s">
        <v>298</v>
      </c>
      <c r="BF43" s="48" t="s">
        <v>1338</v>
      </c>
      <c r="BG43" s="49" t="s">
        <v>298</v>
      </c>
      <c r="BH43" s="49" t="s">
        <v>298</v>
      </c>
      <c r="BI43" s="49" t="s">
        <v>298</v>
      </c>
      <c r="BJ43" s="49" t="s">
        <v>298</v>
      </c>
      <c r="BK43" s="48" t="s">
        <v>1660</v>
      </c>
      <c r="BL43" s="49" t="s">
        <v>298</v>
      </c>
      <c r="BM43" s="49" t="s">
        <v>298</v>
      </c>
      <c r="BN43" s="49"/>
      <c r="BO43" s="100"/>
      <c r="BP43" s="100" t="s">
        <v>298</v>
      </c>
      <c r="BQ43" s="100" t="s">
        <v>298</v>
      </c>
      <c r="BR43" s="102"/>
      <c r="BS43" s="103"/>
      <c r="BT43" s="103" t="s">
        <v>304</v>
      </c>
      <c r="BU43" s="102"/>
      <c r="BV43" s="32" t="s">
        <v>1661</v>
      </c>
      <c r="BW43" s="32" t="s">
        <v>1661</v>
      </c>
      <c r="BX43" s="32"/>
      <c r="BY43" s="32"/>
      <c r="BZ43" s="32"/>
      <c r="CA43" s="102" t="s">
        <v>298</v>
      </c>
      <c r="CB43" s="62" t="s">
        <v>298</v>
      </c>
      <c r="CC43" s="62" t="s">
        <v>298</v>
      </c>
      <c r="CD43" s="62" t="s">
        <v>298</v>
      </c>
      <c r="CE43" s="61"/>
      <c r="CF43" s="61"/>
      <c r="CG43" s="61"/>
      <c r="CH43" s="61"/>
      <c r="CI43" s="61"/>
      <c r="CJ43" s="32" t="s">
        <v>1653</v>
      </c>
      <c r="CK43" s="62" t="s">
        <v>578</v>
      </c>
      <c r="CL43" s="62"/>
      <c r="CM43" s="355"/>
      <c r="CN43" s="259" t="s">
        <v>1656</v>
      </c>
      <c r="CO43" s="261">
        <f t="shared" si="11"/>
        <v>2</v>
      </c>
      <c r="CP43" s="262">
        <f t="shared" si="12"/>
        <v>0</v>
      </c>
      <c r="CQ43" s="263">
        <f t="shared" si="13"/>
        <v>75</v>
      </c>
      <c r="CR43" s="263">
        <f t="shared" si="14"/>
        <v>1</v>
      </c>
      <c r="CS43" s="264" t="str">
        <f t="shared" si="15"/>
        <v>#DIV/0!</v>
      </c>
    </row>
    <row r="44" ht="30.0" customHeight="1">
      <c r="A44" s="448" t="s">
        <v>1250</v>
      </c>
      <c r="B44" s="108"/>
      <c r="C44" s="108"/>
      <c r="D44" s="108" t="s">
        <v>298</v>
      </c>
      <c r="E44" s="143" t="s">
        <v>298</v>
      </c>
      <c r="F44" s="143" t="s">
        <v>1666</v>
      </c>
      <c r="G44" s="143"/>
      <c r="H44" s="143"/>
      <c r="I44" s="143" t="s">
        <v>298</v>
      </c>
      <c r="J44" s="143" t="s">
        <v>298</v>
      </c>
      <c r="K44" s="143" t="s">
        <v>298</v>
      </c>
      <c r="L44" s="143" t="s">
        <v>298</v>
      </c>
      <c r="M44" s="143" t="s">
        <v>298</v>
      </c>
      <c r="N44" s="143" t="s">
        <v>298</v>
      </c>
      <c r="O44" s="143" t="s">
        <v>298</v>
      </c>
      <c r="P44" s="143" t="s">
        <v>298</v>
      </c>
      <c r="Q44" s="143" t="s">
        <v>298</v>
      </c>
      <c r="R44" s="143" t="s">
        <v>298</v>
      </c>
      <c r="S44" s="143"/>
      <c r="T44" s="143" t="s">
        <v>298</v>
      </c>
      <c r="U44" s="143" t="s">
        <v>298</v>
      </c>
      <c r="V44" s="143" t="s">
        <v>298</v>
      </c>
      <c r="W44" s="143" t="s">
        <v>298</v>
      </c>
      <c r="X44" s="143" t="s">
        <v>298</v>
      </c>
      <c r="Y44" s="143" t="s">
        <v>298</v>
      </c>
      <c r="Z44" s="143" t="s">
        <v>298</v>
      </c>
      <c r="AA44" s="143" t="s">
        <v>298</v>
      </c>
      <c r="AB44" s="453" t="s">
        <v>298</v>
      </c>
      <c r="AC44" s="209" t="s">
        <v>298</v>
      </c>
      <c r="AD44" s="144"/>
      <c r="AE44" s="144" t="s">
        <v>1668</v>
      </c>
      <c r="AF44" s="143" t="s">
        <v>298</v>
      </c>
      <c r="AG44" s="143"/>
      <c r="AH44" s="143" t="s">
        <v>298</v>
      </c>
      <c r="AI44" s="143" t="s">
        <v>298</v>
      </c>
      <c r="AJ44" s="143" t="s">
        <v>298</v>
      </c>
      <c r="AK44" s="143" t="s">
        <v>298</v>
      </c>
      <c r="AL44" s="143" t="s">
        <v>298</v>
      </c>
      <c r="AM44" s="143" t="s">
        <v>298</v>
      </c>
      <c r="AN44" s="143" t="s">
        <v>298</v>
      </c>
      <c r="AO44" s="143" t="s">
        <v>298</v>
      </c>
      <c r="AP44" s="143" t="s">
        <v>1670</v>
      </c>
      <c r="AQ44" s="143" t="s">
        <v>298</v>
      </c>
      <c r="AR44" s="151" t="s">
        <v>298</v>
      </c>
      <c r="AS44" s="234" t="s">
        <v>1500</v>
      </c>
      <c r="AT44" s="108" t="s">
        <v>298</v>
      </c>
      <c r="AU44" s="108" t="s">
        <v>298</v>
      </c>
      <c r="AV44" s="108" t="s">
        <v>298</v>
      </c>
      <c r="AW44" s="108" t="s">
        <v>298</v>
      </c>
      <c r="AX44" s="349" t="s">
        <v>298</v>
      </c>
      <c r="AY44" s="108" t="s">
        <v>298</v>
      </c>
      <c r="AZ44" s="108"/>
      <c r="BA44" s="108" t="s">
        <v>298</v>
      </c>
      <c r="BB44" s="108" t="s">
        <v>298</v>
      </c>
      <c r="BC44" s="108" t="s">
        <v>298</v>
      </c>
      <c r="BD44" s="108" t="s">
        <v>298</v>
      </c>
      <c r="BE44" s="108" t="s">
        <v>298</v>
      </c>
      <c r="BF44" s="108" t="s">
        <v>298</v>
      </c>
      <c r="BG44" s="108" t="s">
        <v>298</v>
      </c>
      <c r="BH44" s="108" t="s">
        <v>298</v>
      </c>
      <c r="BI44" s="108" t="s">
        <v>298</v>
      </c>
      <c r="BJ44" s="108" t="s">
        <v>298</v>
      </c>
      <c r="BK44" s="108" t="s">
        <v>298</v>
      </c>
      <c r="BL44" s="108" t="s">
        <v>298</v>
      </c>
      <c r="BM44" s="108" t="s">
        <v>298</v>
      </c>
      <c r="BN44" s="108"/>
      <c r="BO44" s="235"/>
      <c r="BP44" s="235"/>
      <c r="BQ44" s="213" t="s">
        <v>298</v>
      </c>
      <c r="BR44" s="236"/>
      <c r="BS44" s="237" t="s">
        <v>1672</v>
      </c>
      <c r="BT44" s="237" t="s">
        <v>304</v>
      </c>
      <c r="BU44" s="236"/>
      <c r="BV44" s="236" t="s">
        <v>1673</v>
      </c>
      <c r="BW44" s="236" t="s">
        <v>1673</v>
      </c>
      <c r="BX44" s="236"/>
      <c r="BY44" s="236"/>
      <c r="BZ44" s="236"/>
      <c r="CA44" s="236"/>
      <c r="CB44" s="211" t="s">
        <v>1675</v>
      </c>
      <c r="CC44" s="356" t="s">
        <v>1676</v>
      </c>
      <c r="CD44" s="356" t="s">
        <v>298</v>
      </c>
      <c r="CE44" s="211"/>
      <c r="CF44" s="211"/>
      <c r="CG44" s="211"/>
      <c r="CH44" s="334" t="s">
        <v>1677</v>
      </c>
      <c r="CI44" s="211"/>
      <c r="CJ44" s="211"/>
      <c r="CK44" s="356" t="s">
        <v>1083</v>
      </c>
      <c r="CL44" s="356" t="s">
        <v>1678</v>
      </c>
      <c r="CM44" s="32"/>
      <c r="CO44" s="261">
        <f t="shared" si="11"/>
        <v>2</v>
      </c>
      <c r="CP44" s="262">
        <f t="shared" si="12"/>
        <v>0</v>
      </c>
      <c r="CQ44" s="263">
        <f t="shared" si="13"/>
        <v>74</v>
      </c>
      <c r="CR44" s="263">
        <f t="shared" si="14"/>
        <v>2</v>
      </c>
      <c r="CS44" s="264" t="str">
        <f t="shared" si="15"/>
        <v>#DIV/0!</v>
      </c>
    </row>
    <row r="45" ht="30.0" customHeight="1">
      <c r="A45" s="315" t="s">
        <v>1254</v>
      </c>
      <c r="B45" s="48"/>
      <c r="C45" s="48"/>
      <c r="D45" s="48" t="s">
        <v>1679</v>
      </c>
      <c r="E45" s="321" t="s">
        <v>1408</v>
      </c>
      <c r="F45" s="318" t="s">
        <v>298</v>
      </c>
      <c r="G45" s="318"/>
      <c r="H45" s="318"/>
      <c r="I45" s="318" t="s">
        <v>298</v>
      </c>
      <c r="J45" s="318" t="s">
        <v>298</v>
      </c>
      <c r="K45" s="318" t="s">
        <v>298</v>
      </c>
      <c r="L45" s="318" t="s">
        <v>298</v>
      </c>
      <c r="M45" s="318" t="s">
        <v>298</v>
      </c>
      <c r="N45" s="318" t="s">
        <v>298</v>
      </c>
      <c r="O45" s="321" t="s">
        <v>1680</v>
      </c>
      <c r="P45" s="318" t="s">
        <v>298</v>
      </c>
      <c r="Q45" s="321" t="s">
        <v>1681</v>
      </c>
      <c r="R45" s="321" t="s">
        <v>1683</v>
      </c>
      <c r="S45" s="321"/>
      <c r="T45" s="321" t="s">
        <v>1684</v>
      </c>
      <c r="U45" s="321" t="s">
        <v>1685</v>
      </c>
      <c r="V45" s="321" t="s">
        <v>1686</v>
      </c>
      <c r="W45" s="321" t="s">
        <v>1687</v>
      </c>
      <c r="X45" s="318" t="s">
        <v>298</v>
      </c>
      <c r="Y45" s="321" t="s">
        <v>1688</v>
      </c>
      <c r="Z45" s="321" t="s">
        <v>1689</v>
      </c>
      <c r="AA45" s="321" t="s">
        <v>1690</v>
      </c>
      <c r="AB45" s="451" t="s">
        <v>298</v>
      </c>
      <c r="AC45" s="326" t="s">
        <v>1691</v>
      </c>
      <c r="AD45" s="318"/>
      <c r="AE45" s="318" t="s">
        <v>298</v>
      </c>
      <c r="AF45" s="318" t="s">
        <v>298</v>
      </c>
      <c r="AG45" s="321"/>
      <c r="AH45" s="321" t="s">
        <v>1692</v>
      </c>
      <c r="AI45" s="318" t="s">
        <v>298</v>
      </c>
      <c r="AJ45" s="318" t="s">
        <v>298</v>
      </c>
      <c r="AK45" s="321" t="s">
        <v>1693</v>
      </c>
      <c r="AL45" s="321" t="s">
        <v>1694</v>
      </c>
      <c r="AM45" s="321" t="s">
        <v>1695</v>
      </c>
      <c r="AN45" s="321" t="s">
        <v>1696</v>
      </c>
      <c r="AO45" s="321" t="s">
        <v>1697</v>
      </c>
      <c r="AP45" s="318" t="s">
        <v>1698</v>
      </c>
      <c r="AQ45" s="318" t="s">
        <v>298</v>
      </c>
      <c r="AR45" s="329" t="s">
        <v>298</v>
      </c>
      <c r="AS45" s="328" t="s">
        <v>1699</v>
      </c>
      <c r="AT45" s="328" t="s">
        <v>1700</v>
      </c>
      <c r="AU45" s="329" t="s">
        <v>298</v>
      </c>
      <c r="AV45" s="329" t="s">
        <v>298</v>
      </c>
      <c r="AW45" s="328" t="s">
        <v>1701</v>
      </c>
      <c r="AX45" s="358" t="s">
        <v>298</v>
      </c>
      <c r="AY45" s="49"/>
      <c r="AZ45" s="49"/>
      <c r="BA45" s="48" t="s">
        <v>1702</v>
      </c>
      <c r="BB45" s="48" t="s">
        <v>1330</v>
      </c>
      <c r="BC45" s="49" t="s">
        <v>298</v>
      </c>
      <c r="BD45" s="49" t="s">
        <v>298</v>
      </c>
      <c r="BE45" s="48" t="s">
        <v>1704</v>
      </c>
      <c r="BF45" s="48" t="s">
        <v>1705</v>
      </c>
      <c r="BG45" s="48" t="s">
        <v>1706</v>
      </c>
      <c r="BH45" s="48" t="s">
        <v>1707</v>
      </c>
      <c r="BI45" s="48" t="s">
        <v>1708</v>
      </c>
      <c r="BJ45" s="49" t="s">
        <v>298</v>
      </c>
      <c r="BK45" s="48" t="s">
        <v>1709</v>
      </c>
      <c r="BL45" s="49" t="s">
        <v>1710</v>
      </c>
      <c r="BM45" s="49" t="s">
        <v>1711</v>
      </c>
      <c r="BN45" s="49"/>
      <c r="BO45" s="49"/>
      <c r="BP45" s="49" t="s">
        <v>1713</v>
      </c>
      <c r="BQ45" s="101"/>
      <c r="BR45" s="32" t="s">
        <v>1714</v>
      </c>
      <c r="BS45" s="103" t="s">
        <v>1715</v>
      </c>
      <c r="BT45" s="104" t="s">
        <v>1716</v>
      </c>
      <c r="BU45" s="523" t="s">
        <v>1508</v>
      </c>
      <c r="BV45" s="523"/>
      <c r="BW45" s="523"/>
      <c r="BX45" s="523" t="s">
        <v>1717</v>
      </c>
      <c r="BY45" s="523"/>
      <c r="BZ45" s="523"/>
      <c r="CA45" s="523" t="s">
        <v>1718</v>
      </c>
      <c r="CB45" s="61" t="s">
        <v>1719</v>
      </c>
      <c r="CC45" s="62" t="s">
        <v>1720</v>
      </c>
      <c r="CD45" s="61" t="s">
        <v>1721</v>
      </c>
      <c r="CE45" s="61"/>
      <c r="CF45" s="61"/>
      <c r="CG45" s="62" t="s">
        <v>1722</v>
      </c>
      <c r="CH45" s="256" t="s">
        <v>1723</v>
      </c>
      <c r="CI45" s="61"/>
      <c r="CJ45" s="62" t="s">
        <v>1724</v>
      </c>
      <c r="CK45" s="62" t="s">
        <v>578</v>
      </c>
      <c r="CL45" s="62" t="s">
        <v>1725</v>
      </c>
      <c r="CM45" s="433" t="s">
        <v>1654</v>
      </c>
      <c r="CN45" s="32" t="s">
        <v>1726</v>
      </c>
      <c r="CO45" s="261">
        <f t="shared" si="11"/>
        <v>10</v>
      </c>
      <c r="CP45" s="262">
        <f t="shared" si="12"/>
        <v>0</v>
      </c>
      <c r="CQ45" s="263">
        <f t="shared" si="13"/>
        <v>40</v>
      </c>
      <c r="CR45" s="263">
        <f t="shared" si="14"/>
        <v>28</v>
      </c>
      <c r="CS45" s="264" t="str">
        <f t="shared" si="15"/>
        <v>#DIV/0!</v>
      </c>
    </row>
    <row r="46" ht="30.0" customHeight="1">
      <c r="A46" s="448" t="s">
        <v>1261</v>
      </c>
      <c r="B46" s="108"/>
      <c r="C46" s="108"/>
      <c r="D46" s="108" t="s">
        <v>298</v>
      </c>
      <c r="E46" s="143" t="s">
        <v>298</v>
      </c>
      <c r="F46" s="143" t="s">
        <v>298</v>
      </c>
      <c r="G46" s="144"/>
      <c r="H46" s="144"/>
      <c r="I46" s="144" t="s">
        <v>1727</v>
      </c>
      <c r="J46" s="144" t="s">
        <v>1727</v>
      </c>
      <c r="K46" s="143" t="s">
        <v>298</v>
      </c>
      <c r="L46" s="143" t="s">
        <v>298</v>
      </c>
      <c r="M46" s="143" t="s">
        <v>298</v>
      </c>
      <c r="N46" s="143" t="s">
        <v>298</v>
      </c>
      <c r="O46" s="525"/>
      <c r="P46" s="143" t="s">
        <v>298</v>
      </c>
      <c r="Q46" s="143" t="s">
        <v>298</v>
      </c>
      <c r="R46" s="143" t="s">
        <v>298</v>
      </c>
      <c r="S46" s="143"/>
      <c r="T46" s="143" t="s">
        <v>298</v>
      </c>
      <c r="U46" s="144" t="s">
        <v>1728</v>
      </c>
      <c r="V46" s="143" t="s">
        <v>1729</v>
      </c>
      <c r="W46" s="143" t="s">
        <v>298</v>
      </c>
      <c r="X46" s="143" t="s">
        <v>298</v>
      </c>
      <c r="Y46" s="143" t="s">
        <v>298</v>
      </c>
      <c r="Z46" s="144" t="s">
        <v>1730</v>
      </c>
      <c r="AA46" s="144" t="s">
        <v>1731</v>
      </c>
      <c r="AB46" s="265" t="s">
        <v>298</v>
      </c>
      <c r="AC46" s="209" t="s">
        <v>298</v>
      </c>
      <c r="AD46" s="143"/>
      <c r="AE46" s="143" t="s">
        <v>298</v>
      </c>
      <c r="AF46" s="143" t="s">
        <v>298</v>
      </c>
      <c r="AG46" s="143"/>
      <c r="AH46" s="143" t="s">
        <v>298</v>
      </c>
      <c r="AI46" s="143" t="s">
        <v>298</v>
      </c>
      <c r="AJ46" s="143" t="s">
        <v>298</v>
      </c>
      <c r="AK46" s="143" t="s">
        <v>298</v>
      </c>
      <c r="AL46" s="143" t="s">
        <v>298</v>
      </c>
      <c r="AM46" s="143" t="s">
        <v>298</v>
      </c>
      <c r="AN46" s="143" t="s">
        <v>298</v>
      </c>
      <c r="AO46" s="143" t="s">
        <v>298</v>
      </c>
      <c r="AP46" s="143" t="s">
        <v>298</v>
      </c>
      <c r="AQ46" s="143" t="s">
        <v>298</v>
      </c>
      <c r="AR46" s="151" t="s">
        <v>298</v>
      </c>
      <c r="AS46" s="108" t="s">
        <v>298</v>
      </c>
      <c r="AT46" s="108" t="s">
        <v>298</v>
      </c>
      <c r="AU46" s="108" t="s">
        <v>298</v>
      </c>
      <c r="AV46" s="108" t="s">
        <v>298</v>
      </c>
      <c r="AW46" s="234" t="s">
        <v>1732</v>
      </c>
      <c r="AX46" s="349" t="s">
        <v>298</v>
      </c>
      <c r="AY46" s="108" t="s">
        <v>1733</v>
      </c>
      <c r="AZ46" s="108"/>
      <c r="BA46" s="234" t="s">
        <v>1734</v>
      </c>
      <c r="BB46" s="234" t="s">
        <v>1330</v>
      </c>
      <c r="BC46" s="108" t="s">
        <v>298</v>
      </c>
      <c r="BD46" s="108" t="s">
        <v>298</v>
      </c>
      <c r="BE46" s="108" t="s">
        <v>298</v>
      </c>
      <c r="BF46" s="108" t="s">
        <v>298</v>
      </c>
      <c r="BG46" s="234" t="s">
        <v>1735</v>
      </c>
      <c r="BH46" s="108" t="s">
        <v>298</v>
      </c>
      <c r="BI46" s="108" t="s">
        <v>298</v>
      </c>
      <c r="BJ46" s="108" t="s">
        <v>298</v>
      </c>
      <c r="BK46" s="108" t="s">
        <v>298</v>
      </c>
      <c r="BL46" s="108"/>
      <c r="BM46" s="108" t="s">
        <v>298</v>
      </c>
      <c r="BN46" s="108"/>
      <c r="BO46" s="213"/>
      <c r="BP46" s="213" t="s">
        <v>298</v>
      </c>
      <c r="BQ46" s="235"/>
      <c r="BR46" s="526" t="s">
        <v>304</v>
      </c>
      <c r="BS46" s="356" t="s">
        <v>1736</v>
      </c>
      <c r="BT46" s="527"/>
      <c r="BU46" s="526"/>
      <c r="BV46" s="526" t="s">
        <v>1737</v>
      </c>
      <c r="BW46" s="526" t="s">
        <v>1737</v>
      </c>
      <c r="BX46" s="526" t="s">
        <v>1738</v>
      </c>
      <c r="BY46" s="526"/>
      <c r="BZ46" s="526"/>
      <c r="CA46" s="526"/>
      <c r="CB46" s="211" t="s">
        <v>1739</v>
      </c>
      <c r="CC46" s="415" t="s">
        <v>1739</v>
      </c>
      <c r="CD46" s="356" t="s">
        <v>298</v>
      </c>
      <c r="CE46" s="211"/>
      <c r="CF46" s="211"/>
      <c r="CG46" s="211"/>
      <c r="CH46" s="334" t="s">
        <v>1740</v>
      </c>
      <c r="CI46" s="211"/>
      <c r="CJ46" s="356" t="s">
        <v>1741</v>
      </c>
      <c r="CK46" s="356" t="s">
        <v>578</v>
      </c>
      <c r="CL46" s="356"/>
      <c r="CM46" s="258"/>
      <c r="CN46" s="259" t="s">
        <v>1742</v>
      </c>
      <c r="CO46" s="261">
        <f t="shared" si="11"/>
        <v>5</v>
      </c>
      <c r="CP46" s="262">
        <f t="shared" si="12"/>
        <v>0</v>
      </c>
      <c r="CQ46" s="263">
        <f t="shared" si="13"/>
        <v>66</v>
      </c>
      <c r="CR46" s="263">
        <f t="shared" si="14"/>
        <v>7</v>
      </c>
      <c r="CS46" s="264" t="str">
        <f t="shared" si="15"/>
        <v>#DIV/0!</v>
      </c>
    </row>
    <row r="47" ht="30.0" customHeight="1">
      <c r="A47" s="241" t="s">
        <v>1273</v>
      </c>
      <c r="B47" s="242"/>
      <c r="C47" s="242"/>
      <c r="D47" s="242"/>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4"/>
      <c r="AC47" s="30"/>
      <c r="AD47" s="243"/>
      <c r="AE47" s="243"/>
      <c r="AF47" s="303"/>
      <c r="AG47" s="243"/>
      <c r="AH47" s="243"/>
      <c r="AI47" s="303"/>
      <c r="AJ47" s="303"/>
      <c r="AK47" s="303"/>
      <c r="AL47" s="303"/>
      <c r="AM47" s="303"/>
      <c r="AN47" s="303"/>
      <c r="AO47" s="303"/>
      <c r="AP47" s="303"/>
      <c r="AQ47" s="303"/>
      <c r="AR47" s="303"/>
      <c r="AS47" s="28"/>
      <c r="AT47" s="28"/>
      <c r="AU47" s="28"/>
      <c r="AV47" s="28"/>
      <c r="AW47" s="28"/>
      <c r="AX47" s="244"/>
      <c r="AY47" s="28"/>
      <c r="AZ47" s="28"/>
      <c r="BA47" s="28"/>
      <c r="BB47" s="28"/>
      <c r="BC47" s="28"/>
      <c r="BD47" s="28"/>
      <c r="BE47" s="28"/>
      <c r="BF47" s="28"/>
      <c r="BG47" s="28"/>
      <c r="BH47" s="28"/>
      <c r="BI47" s="28"/>
      <c r="BJ47" s="28"/>
      <c r="BK47" s="28"/>
      <c r="BL47" s="28"/>
      <c r="BM47" s="28"/>
      <c r="BN47" s="28"/>
      <c r="BO47" s="35"/>
      <c r="BP47" s="35"/>
      <c r="BQ47" s="35"/>
      <c r="BR47" s="36"/>
      <c r="BS47" s="31"/>
      <c r="BT47" s="31"/>
      <c r="BU47" s="36"/>
      <c r="BV47" s="36"/>
      <c r="BW47" s="36"/>
      <c r="BX47" s="36"/>
      <c r="BY47" s="36"/>
      <c r="BZ47" s="36"/>
      <c r="CA47" s="36"/>
      <c r="CB47" s="36"/>
      <c r="CC47" s="36"/>
      <c r="CD47" s="31"/>
      <c r="CE47" s="31"/>
      <c r="CF47" s="31"/>
      <c r="CG47" s="31"/>
      <c r="CH47" s="31"/>
      <c r="CI47" s="31"/>
      <c r="CJ47" s="31"/>
      <c r="CK47" s="31"/>
      <c r="CL47" s="31"/>
      <c r="CM47" s="31"/>
      <c r="CN47" s="31"/>
      <c r="CO47" s="306"/>
      <c r="CP47" s="308">
        <f t="shared" si="12"/>
        <v>0</v>
      </c>
      <c r="CQ47" s="308"/>
      <c r="CR47" s="308"/>
      <c r="CS47" s="528"/>
    </row>
    <row r="48" ht="212.25" customHeight="1">
      <c r="A48" s="315" t="s">
        <v>1275</v>
      </c>
      <c r="B48" s="48"/>
      <c r="C48" s="48"/>
      <c r="D48" s="48" t="s">
        <v>1743</v>
      </c>
      <c r="E48" s="318" t="s">
        <v>298</v>
      </c>
      <c r="F48" s="318" t="s">
        <v>298</v>
      </c>
      <c r="G48" s="321"/>
      <c r="H48" s="321"/>
      <c r="I48" s="321" t="s">
        <v>1744</v>
      </c>
      <c r="J48" s="321" t="s">
        <v>1744</v>
      </c>
      <c r="K48" s="318" t="s">
        <v>298</v>
      </c>
      <c r="L48" s="318" t="s">
        <v>298</v>
      </c>
      <c r="M48" s="318" t="s">
        <v>298</v>
      </c>
      <c r="N48" s="318" t="s">
        <v>298</v>
      </c>
      <c r="O48" s="321" t="s">
        <v>1745</v>
      </c>
      <c r="P48" s="321" t="s">
        <v>1746</v>
      </c>
      <c r="Q48" s="321" t="s">
        <v>1747</v>
      </c>
      <c r="R48" s="321"/>
      <c r="S48" s="321"/>
      <c r="T48" s="321" t="s">
        <v>1748</v>
      </c>
      <c r="U48" s="321" t="s">
        <v>1749</v>
      </c>
      <c r="V48" s="321" t="s">
        <v>1750</v>
      </c>
      <c r="W48" s="321" t="s">
        <v>1751</v>
      </c>
      <c r="X48" s="321" t="s">
        <v>1752</v>
      </c>
      <c r="Y48" s="321" t="s">
        <v>1753</v>
      </c>
      <c r="Z48" s="321" t="s">
        <v>1754</v>
      </c>
      <c r="AA48" s="321" t="s">
        <v>1755</v>
      </c>
      <c r="AB48" s="325" t="s">
        <v>339</v>
      </c>
      <c r="AC48" s="326" t="s">
        <v>1756</v>
      </c>
      <c r="AD48" s="321"/>
      <c r="AE48" s="321" t="s">
        <v>1757</v>
      </c>
      <c r="AF48" s="321" t="s">
        <v>1758</v>
      </c>
      <c r="AG48" s="321"/>
      <c r="AH48" s="321" t="s">
        <v>1759</v>
      </c>
      <c r="AI48" s="321" t="s">
        <v>1760</v>
      </c>
      <c r="AJ48" s="321" t="s">
        <v>1761</v>
      </c>
      <c r="AK48" s="321" t="s">
        <v>1762</v>
      </c>
      <c r="AL48" s="321" t="s">
        <v>1763</v>
      </c>
      <c r="AM48" s="318" t="s">
        <v>298</v>
      </c>
      <c r="AN48" s="321" t="s">
        <v>1764</v>
      </c>
      <c r="AO48" s="321" t="s">
        <v>1765</v>
      </c>
      <c r="AP48" s="318" t="s">
        <v>1766</v>
      </c>
      <c r="AQ48" s="321" t="s">
        <v>1767</v>
      </c>
      <c r="AR48" s="328" t="s">
        <v>1768</v>
      </c>
      <c r="AS48" s="328" t="s">
        <v>1769</v>
      </c>
      <c r="AT48" s="328" t="s">
        <v>1770</v>
      </c>
      <c r="AU48" s="328" t="s">
        <v>1771</v>
      </c>
      <c r="AV48" s="329" t="s">
        <v>298</v>
      </c>
      <c r="AW48" s="328" t="s">
        <v>1772</v>
      </c>
      <c r="AX48" s="249" t="s">
        <v>1773</v>
      </c>
      <c r="AY48" s="49" t="s">
        <v>1774</v>
      </c>
      <c r="AZ48" s="49"/>
      <c r="BA48" s="48" t="s">
        <v>1775</v>
      </c>
      <c r="BB48" s="48" t="s">
        <v>359</v>
      </c>
      <c r="BC48" s="48" t="s">
        <v>360</v>
      </c>
      <c r="BD48" s="48" t="s">
        <v>1776</v>
      </c>
      <c r="BE48" s="48" t="s">
        <v>1777</v>
      </c>
      <c r="BF48" s="48" t="s">
        <v>1778</v>
      </c>
      <c r="BG48" s="49" t="s">
        <v>298</v>
      </c>
      <c r="BH48" s="48" t="s">
        <v>1779</v>
      </c>
      <c r="BI48" s="48" t="s">
        <v>365</v>
      </c>
      <c r="BJ48" s="48" t="s">
        <v>1780</v>
      </c>
      <c r="BK48" s="48" t="s">
        <v>1781</v>
      </c>
      <c r="BL48" s="49" t="s">
        <v>1782</v>
      </c>
      <c r="BM48" s="49" t="s">
        <v>298</v>
      </c>
      <c r="BN48" s="49"/>
      <c r="BO48" s="49"/>
      <c r="BP48" s="49" t="s">
        <v>1783</v>
      </c>
      <c r="BQ48" s="100" t="s">
        <v>1784</v>
      </c>
      <c r="BR48" s="529" t="s">
        <v>1785</v>
      </c>
      <c r="BS48" s="103" t="s">
        <v>1736</v>
      </c>
      <c r="BT48" s="530" t="s">
        <v>1786</v>
      </c>
      <c r="BU48" s="529" t="s">
        <v>1787</v>
      </c>
      <c r="BV48" s="529" t="s">
        <v>1788</v>
      </c>
      <c r="BW48" s="529" t="s">
        <v>1788</v>
      </c>
      <c r="BX48" s="529" t="s">
        <v>1789</v>
      </c>
      <c r="BY48" s="529"/>
      <c r="BZ48" s="529"/>
      <c r="CA48" s="529" t="s">
        <v>1790</v>
      </c>
      <c r="CB48" s="61" t="s">
        <v>1791</v>
      </c>
      <c r="CC48" s="62" t="s">
        <v>1792</v>
      </c>
      <c r="CD48" s="62" t="s">
        <v>298</v>
      </c>
      <c r="CE48" s="416" t="s">
        <v>1793</v>
      </c>
      <c r="CF48" s="49" t="s">
        <v>1794</v>
      </c>
      <c r="CG48" s="49" t="s">
        <v>1631</v>
      </c>
      <c r="CH48" s="256" t="s">
        <v>1795</v>
      </c>
      <c r="CI48" s="49"/>
      <c r="CJ48" s="49" t="s">
        <v>1796</v>
      </c>
      <c r="CK48" s="62" t="s">
        <v>1797</v>
      </c>
      <c r="CL48" s="62" t="s">
        <v>1798</v>
      </c>
      <c r="CM48" s="334" t="s">
        <v>1799</v>
      </c>
      <c r="CN48" s="259" t="s">
        <v>1800</v>
      </c>
      <c r="CO48" s="261">
        <f t="shared" ref="CO48:CO55" si="16">COUNTIF(C48:CI48,"*close fit*")</f>
        <v>5</v>
      </c>
      <c r="CP48" s="262">
        <f t="shared" si="12"/>
        <v>0</v>
      </c>
      <c r="CQ48" s="263">
        <f t="shared" ref="CQ48:CQ55" si="17">COUNTIF($C48:$CI48,"")+COUNTIF($C48:$CI48,"n/a")</f>
        <v>24</v>
      </c>
      <c r="CR48" s="263">
        <f t="shared" ref="CR48:CR55" si="18">78-$CO48-$CP48-$CQ48</f>
        <v>49</v>
      </c>
      <c r="CS48" s="264" t="str">
        <f t="shared" ref="CS48:CS56" si="19">($CR48*2+$CO48-$CP48)/($A$1*2)</f>
        <v>#DIV/0!</v>
      </c>
    </row>
    <row r="49" ht="30.0" customHeight="1">
      <c r="A49" s="335" t="s">
        <v>1302</v>
      </c>
      <c r="B49" s="108"/>
      <c r="C49" s="108"/>
      <c r="D49" s="108" t="s">
        <v>298</v>
      </c>
      <c r="E49" s="143" t="s">
        <v>298</v>
      </c>
      <c r="F49" s="143" t="s">
        <v>298</v>
      </c>
      <c r="G49" s="144"/>
      <c r="H49" s="144"/>
      <c r="I49" s="144" t="s">
        <v>1801</v>
      </c>
      <c r="J49" s="144" t="s">
        <v>1801</v>
      </c>
      <c r="K49" s="143" t="s">
        <v>298</v>
      </c>
      <c r="L49" s="144" t="s">
        <v>1802</v>
      </c>
      <c r="M49" s="143" t="s">
        <v>1803</v>
      </c>
      <c r="N49" s="143" t="s">
        <v>298</v>
      </c>
      <c r="O49" s="144" t="s">
        <v>1804</v>
      </c>
      <c r="P49" s="143" t="s">
        <v>298</v>
      </c>
      <c r="Q49" s="144" t="s">
        <v>1805</v>
      </c>
      <c r="R49" s="143" t="s">
        <v>298</v>
      </c>
      <c r="S49" s="144"/>
      <c r="T49" s="144" t="s">
        <v>1806</v>
      </c>
      <c r="U49" s="143" t="s">
        <v>298</v>
      </c>
      <c r="V49" s="144" t="s">
        <v>1807</v>
      </c>
      <c r="W49" s="144" t="s">
        <v>1808</v>
      </c>
      <c r="X49" s="143" t="s">
        <v>298</v>
      </c>
      <c r="Y49" s="144" t="s">
        <v>1809</v>
      </c>
      <c r="Z49" s="144" t="s">
        <v>1810</v>
      </c>
      <c r="AA49" s="144" t="s">
        <v>1811</v>
      </c>
      <c r="AB49" s="265" t="s">
        <v>298</v>
      </c>
      <c r="AC49" s="340" t="s">
        <v>1812</v>
      </c>
      <c r="AD49" s="143"/>
      <c r="AE49" s="143" t="s">
        <v>298</v>
      </c>
      <c r="AF49" s="144" t="s">
        <v>1813</v>
      </c>
      <c r="AG49" s="144"/>
      <c r="AH49" s="144" t="s">
        <v>1814</v>
      </c>
      <c r="AI49" s="144" t="s">
        <v>1815</v>
      </c>
      <c r="AJ49" s="143" t="s">
        <v>298</v>
      </c>
      <c r="AK49" s="143" t="s">
        <v>298</v>
      </c>
      <c r="AL49" s="144" t="s">
        <v>1816</v>
      </c>
      <c r="AM49" s="143" t="s">
        <v>298</v>
      </c>
      <c r="AN49" s="143" t="s">
        <v>298</v>
      </c>
      <c r="AO49" s="144" t="s">
        <v>1817</v>
      </c>
      <c r="AP49" s="143" t="s">
        <v>1818</v>
      </c>
      <c r="AQ49" s="144" t="s">
        <v>1819</v>
      </c>
      <c r="AR49" s="151" t="s">
        <v>748</v>
      </c>
      <c r="AS49" s="234" t="s">
        <v>1820</v>
      </c>
      <c r="AT49" s="234" t="s">
        <v>1821</v>
      </c>
      <c r="AU49" s="234" t="s">
        <v>1822</v>
      </c>
      <c r="AV49" s="234" t="s">
        <v>1823</v>
      </c>
      <c r="AW49" s="234" t="s">
        <v>1824</v>
      </c>
      <c r="AX49" s="349" t="s">
        <v>1825</v>
      </c>
      <c r="AY49" s="108" t="s">
        <v>1826</v>
      </c>
      <c r="AZ49" s="108"/>
      <c r="BA49" s="234" t="s">
        <v>1827</v>
      </c>
      <c r="BB49" s="234" t="s">
        <v>1828</v>
      </c>
      <c r="BC49" s="108" t="s">
        <v>298</v>
      </c>
      <c r="BD49" s="108" t="s">
        <v>298</v>
      </c>
      <c r="BE49" s="234" t="s">
        <v>1829</v>
      </c>
      <c r="BF49" s="234" t="s">
        <v>1830</v>
      </c>
      <c r="BG49" s="108" t="s">
        <v>298</v>
      </c>
      <c r="BH49" s="234" t="s">
        <v>1831</v>
      </c>
      <c r="BI49" s="234" t="s">
        <v>1832</v>
      </c>
      <c r="BJ49" s="234" t="s">
        <v>1833</v>
      </c>
      <c r="BK49" s="234" t="s">
        <v>1834</v>
      </c>
      <c r="BL49" s="108" t="s">
        <v>1835</v>
      </c>
      <c r="BM49" s="108" t="s">
        <v>298</v>
      </c>
      <c r="BN49" s="108"/>
      <c r="BO49" s="108"/>
      <c r="BP49" s="108" t="s">
        <v>1836</v>
      </c>
      <c r="BQ49" s="235"/>
      <c r="BR49" s="526"/>
      <c r="BS49" s="237" t="s">
        <v>1837</v>
      </c>
      <c r="BT49" s="353" t="s">
        <v>1838</v>
      </c>
      <c r="BU49" s="531" t="s">
        <v>1839</v>
      </c>
      <c r="BV49" s="531"/>
      <c r="BW49" s="531"/>
      <c r="BX49" s="531"/>
      <c r="BY49" s="531"/>
      <c r="BZ49" s="531"/>
      <c r="CA49" s="531"/>
      <c r="CB49" s="211" t="s">
        <v>1840</v>
      </c>
      <c r="CC49" s="356" t="s">
        <v>1841</v>
      </c>
      <c r="CD49" s="356" t="s">
        <v>298</v>
      </c>
      <c r="CE49" s="211"/>
      <c r="CF49" s="211"/>
      <c r="CG49" s="211"/>
      <c r="CH49" s="256" t="s">
        <v>1795</v>
      </c>
      <c r="CI49" s="211"/>
      <c r="CJ49" s="211"/>
      <c r="CK49" s="356" t="s">
        <v>1842</v>
      </c>
      <c r="CL49" s="356"/>
      <c r="CM49" s="433" t="s">
        <v>1843</v>
      </c>
      <c r="CN49" s="259" t="s">
        <v>1800</v>
      </c>
      <c r="CO49" s="261">
        <f t="shared" si="16"/>
        <v>4</v>
      </c>
      <c r="CP49" s="262">
        <f t="shared" si="12"/>
        <v>0</v>
      </c>
      <c r="CQ49" s="263">
        <f t="shared" si="17"/>
        <v>41</v>
      </c>
      <c r="CR49" s="263">
        <f t="shared" si="18"/>
        <v>33</v>
      </c>
      <c r="CS49" s="264" t="str">
        <f t="shared" si="19"/>
        <v>#DIV/0!</v>
      </c>
    </row>
    <row r="50" ht="30.0" customHeight="1">
      <c r="A50" s="357" t="s">
        <v>1313</v>
      </c>
      <c r="B50" s="331"/>
      <c r="C50" s="331">
        <v>2.0</v>
      </c>
      <c r="D50" s="48" t="s">
        <v>1844</v>
      </c>
      <c r="E50" s="318" t="s">
        <v>298</v>
      </c>
      <c r="F50" s="321" t="s">
        <v>1845</v>
      </c>
      <c r="G50" s="321"/>
      <c r="H50" s="321"/>
      <c r="I50" s="321" t="s">
        <v>1846</v>
      </c>
      <c r="J50" s="321" t="s">
        <v>1846</v>
      </c>
      <c r="K50" s="318" t="s">
        <v>298</v>
      </c>
      <c r="L50" s="318" t="s">
        <v>298</v>
      </c>
      <c r="M50" s="318" t="s">
        <v>298</v>
      </c>
      <c r="N50" s="318" t="s">
        <v>298</v>
      </c>
      <c r="O50" s="318" t="s">
        <v>298</v>
      </c>
      <c r="P50" s="321" t="s">
        <v>1847</v>
      </c>
      <c r="Q50" s="321" t="s">
        <v>1848</v>
      </c>
      <c r="R50" s="321" t="s">
        <v>1849</v>
      </c>
      <c r="S50" s="321"/>
      <c r="T50" s="321" t="s">
        <v>1850</v>
      </c>
      <c r="U50" s="321" t="s">
        <v>1851</v>
      </c>
      <c r="V50" s="321" t="s">
        <v>1852</v>
      </c>
      <c r="W50" s="318" t="s">
        <v>298</v>
      </c>
      <c r="X50" s="318" t="s">
        <v>298</v>
      </c>
      <c r="Y50" s="318" t="s">
        <v>1853</v>
      </c>
      <c r="Z50" s="318" t="s">
        <v>298</v>
      </c>
      <c r="AA50" s="321" t="s">
        <v>1854</v>
      </c>
      <c r="AB50" s="325" t="s">
        <v>1855</v>
      </c>
      <c r="AC50" s="326" t="s">
        <v>1856</v>
      </c>
      <c r="AD50" s="318"/>
      <c r="AE50" s="318" t="s">
        <v>298</v>
      </c>
      <c r="AF50" s="318" t="s">
        <v>298</v>
      </c>
      <c r="AG50" s="321"/>
      <c r="AH50" s="321" t="s">
        <v>1857</v>
      </c>
      <c r="AI50" s="318" t="s">
        <v>298</v>
      </c>
      <c r="AJ50" s="321" t="s">
        <v>1858</v>
      </c>
      <c r="AK50" s="321" t="s">
        <v>1859</v>
      </c>
      <c r="AL50" s="321" t="s">
        <v>1860</v>
      </c>
      <c r="AM50" s="321" t="s">
        <v>1861</v>
      </c>
      <c r="AN50" s="318" t="s">
        <v>298</v>
      </c>
      <c r="AO50" s="318" t="s">
        <v>298</v>
      </c>
      <c r="AP50" s="318" t="s">
        <v>1026</v>
      </c>
      <c r="AQ50" s="318" t="s">
        <v>298</v>
      </c>
      <c r="AR50" s="128" t="s">
        <v>298</v>
      </c>
      <c r="AS50" s="328" t="s">
        <v>1862</v>
      </c>
      <c r="AT50" s="329" t="s">
        <v>298</v>
      </c>
      <c r="AU50" s="328" t="s">
        <v>1863</v>
      </c>
      <c r="AV50" s="329" t="s">
        <v>298</v>
      </c>
      <c r="AW50" s="328" t="s">
        <v>1864</v>
      </c>
      <c r="AX50" s="358" t="s">
        <v>298</v>
      </c>
      <c r="AY50" s="49" t="s">
        <v>298</v>
      </c>
      <c r="AZ50" s="49"/>
      <c r="BA50" s="48" t="s">
        <v>1865</v>
      </c>
      <c r="BB50" s="48" t="s">
        <v>1866</v>
      </c>
      <c r="BC50" s="49" t="s">
        <v>298</v>
      </c>
      <c r="BD50" s="49" t="s">
        <v>298</v>
      </c>
      <c r="BE50" s="49" t="s">
        <v>298</v>
      </c>
      <c r="BF50" s="48" t="s">
        <v>1867</v>
      </c>
      <c r="BG50" s="49" t="s">
        <v>298</v>
      </c>
      <c r="BH50" s="48" t="s">
        <v>1868</v>
      </c>
      <c r="BI50" s="48" t="s">
        <v>1869</v>
      </c>
      <c r="BJ50" s="49" t="s">
        <v>298</v>
      </c>
      <c r="BK50" s="49" t="s">
        <v>298</v>
      </c>
      <c r="BL50" s="49"/>
      <c r="BM50" s="49" t="s">
        <v>1870</v>
      </c>
      <c r="BN50" s="49"/>
      <c r="BO50" s="100"/>
      <c r="BP50" s="100" t="s">
        <v>1871</v>
      </c>
      <c r="BQ50" s="101" t="s">
        <v>1872</v>
      </c>
      <c r="BR50" s="32" t="s">
        <v>1873</v>
      </c>
      <c r="BS50" s="103" t="s">
        <v>1874</v>
      </c>
      <c r="BT50" s="104" t="s">
        <v>1875</v>
      </c>
      <c r="BU50" s="411" t="s">
        <v>1839</v>
      </c>
      <c r="BV50" s="32" t="s">
        <v>1876</v>
      </c>
      <c r="BW50" s="32" t="s">
        <v>1876</v>
      </c>
      <c r="BX50" s="32" t="s">
        <v>1877</v>
      </c>
      <c r="BY50" s="32"/>
      <c r="BZ50" s="32"/>
      <c r="CA50" s="411" t="s">
        <v>1878</v>
      </c>
      <c r="CB50" s="61" t="s">
        <v>1879</v>
      </c>
      <c r="CC50" s="62" t="s">
        <v>1879</v>
      </c>
      <c r="CD50" s="61" t="s">
        <v>1880</v>
      </c>
      <c r="CE50" s="61"/>
      <c r="CF50" s="61"/>
      <c r="CG50" s="61"/>
      <c r="CH50" s="334" t="s">
        <v>1881</v>
      </c>
      <c r="CI50" s="61"/>
      <c r="CJ50" s="62" t="s">
        <v>1882</v>
      </c>
      <c r="CK50" s="62" t="s">
        <v>578</v>
      </c>
      <c r="CL50" s="32" t="s">
        <v>1883</v>
      </c>
      <c r="CM50" s="334" t="s">
        <v>1884</v>
      </c>
      <c r="CN50" s="259" t="s">
        <v>1885</v>
      </c>
      <c r="CO50" s="261">
        <f t="shared" si="16"/>
        <v>3</v>
      </c>
      <c r="CP50" s="262">
        <f t="shared" si="12"/>
        <v>0</v>
      </c>
      <c r="CQ50" s="263">
        <f t="shared" si="17"/>
        <v>41</v>
      </c>
      <c r="CR50" s="263">
        <f t="shared" si="18"/>
        <v>34</v>
      </c>
      <c r="CS50" s="264" t="str">
        <f t="shared" si="19"/>
        <v>#DIV/0!</v>
      </c>
    </row>
    <row r="51" ht="30.0" customHeight="1">
      <c r="A51" s="335" t="s">
        <v>1328</v>
      </c>
      <c r="B51" s="331"/>
      <c r="C51" s="331">
        <v>2.0</v>
      </c>
      <c r="D51" s="234" t="s">
        <v>1886</v>
      </c>
      <c r="E51" s="143" t="s">
        <v>298</v>
      </c>
      <c r="F51" s="144" t="s">
        <v>1887</v>
      </c>
      <c r="G51" s="144"/>
      <c r="H51" s="144"/>
      <c r="I51" s="144" t="s">
        <v>1888</v>
      </c>
      <c r="J51" s="144" t="s">
        <v>1888</v>
      </c>
      <c r="K51" s="143" t="s">
        <v>298</v>
      </c>
      <c r="L51" s="144" t="s">
        <v>1889</v>
      </c>
      <c r="M51" s="143" t="s">
        <v>298</v>
      </c>
      <c r="N51" s="143" t="s">
        <v>298</v>
      </c>
      <c r="O51" s="144" t="s">
        <v>1890</v>
      </c>
      <c r="P51" s="143" t="s">
        <v>1891</v>
      </c>
      <c r="Q51" s="144" t="s">
        <v>1681</v>
      </c>
      <c r="R51" s="144" t="s">
        <v>1892</v>
      </c>
      <c r="S51" s="144"/>
      <c r="T51" s="144" t="s">
        <v>1893</v>
      </c>
      <c r="U51" s="143" t="s">
        <v>1894</v>
      </c>
      <c r="V51" s="144" t="s">
        <v>1895</v>
      </c>
      <c r="W51" s="143" t="s">
        <v>298</v>
      </c>
      <c r="X51" s="143" t="s">
        <v>298</v>
      </c>
      <c r="Y51" s="143" t="s">
        <v>298</v>
      </c>
      <c r="Z51" s="144" t="s">
        <v>1896</v>
      </c>
      <c r="AA51" s="144" t="s">
        <v>1897</v>
      </c>
      <c r="AB51" s="385" t="s">
        <v>298</v>
      </c>
      <c r="AC51" s="340" t="s">
        <v>1898</v>
      </c>
      <c r="AD51" s="144"/>
      <c r="AE51" s="144" t="s">
        <v>1899</v>
      </c>
      <c r="AF51" s="143" t="s">
        <v>298</v>
      </c>
      <c r="AG51" s="144"/>
      <c r="AH51" s="144" t="s">
        <v>1900</v>
      </c>
      <c r="AI51" s="144" t="s">
        <v>1901</v>
      </c>
      <c r="AJ51" s="143" t="s">
        <v>298</v>
      </c>
      <c r="AK51" s="144" t="s">
        <v>1902</v>
      </c>
      <c r="AL51" s="143" t="s">
        <v>298</v>
      </c>
      <c r="AM51" s="143" t="s">
        <v>298</v>
      </c>
      <c r="AN51" s="143" t="s">
        <v>298</v>
      </c>
      <c r="AO51" s="143" t="s">
        <v>298</v>
      </c>
      <c r="AP51" s="143" t="s">
        <v>298</v>
      </c>
      <c r="AQ51" s="144" t="s">
        <v>1903</v>
      </c>
      <c r="AR51" s="234" t="s">
        <v>1904</v>
      </c>
      <c r="AS51" s="108" t="s">
        <v>298</v>
      </c>
      <c r="AT51" s="108" t="s">
        <v>298</v>
      </c>
      <c r="AU51" s="108" t="s">
        <v>298</v>
      </c>
      <c r="AV51" s="108" t="s">
        <v>298</v>
      </c>
      <c r="AW51" s="108" t="s">
        <v>298</v>
      </c>
      <c r="AX51" s="349" t="s">
        <v>298</v>
      </c>
      <c r="AY51" s="108" t="s">
        <v>1905</v>
      </c>
      <c r="AZ51" s="108"/>
      <c r="BA51" s="234" t="s">
        <v>1906</v>
      </c>
      <c r="BB51" s="234" t="s">
        <v>1907</v>
      </c>
      <c r="BC51" s="108" t="s">
        <v>298</v>
      </c>
      <c r="BD51" s="108" t="s">
        <v>298</v>
      </c>
      <c r="BE51" s="234" t="s">
        <v>1908</v>
      </c>
      <c r="BF51" s="234" t="s">
        <v>1909</v>
      </c>
      <c r="BG51" s="108" t="s">
        <v>298</v>
      </c>
      <c r="BH51" s="108" t="s">
        <v>298</v>
      </c>
      <c r="BI51" s="108" t="s">
        <v>298</v>
      </c>
      <c r="BJ51" s="108" t="s">
        <v>298</v>
      </c>
      <c r="BK51" s="234" t="s">
        <v>1910</v>
      </c>
      <c r="BL51" s="108"/>
      <c r="BM51" s="108" t="s">
        <v>298</v>
      </c>
      <c r="BN51" s="108"/>
      <c r="BO51" s="213"/>
      <c r="BP51" s="213" t="s">
        <v>298</v>
      </c>
      <c r="BQ51" s="235" t="s">
        <v>1911</v>
      </c>
      <c r="BR51" s="236" t="s">
        <v>1912</v>
      </c>
      <c r="BS51" s="237" t="s">
        <v>1913</v>
      </c>
      <c r="BT51" s="237" t="s">
        <v>298</v>
      </c>
      <c r="BU51" s="236" t="s">
        <v>1914</v>
      </c>
      <c r="BV51" s="213" t="s">
        <v>1915</v>
      </c>
      <c r="BW51" s="213" t="s">
        <v>1915</v>
      </c>
      <c r="BX51" s="236" t="s">
        <v>1916</v>
      </c>
      <c r="BY51" s="236"/>
      <c r="BZ51" s="236"/>
      <c r="CA51" s="236"/>
      <c r="CB51" s="211" t="s">
        <v>1917</v>
      </c>
      <c r="CC51" s="356" t="s">
        <v>1918</v>
      </c>
      <c r="CD51" s="356" t="s">
        <v>298</v>
      </c>
      <c r="CE51" s="211"/>
      <c r="CF51" s="211"/>
      <c r="CG51" s="356" t="s">
        <v>1722</v>
      </c>
      <c r="CH51" s="256" t="s">
        <v>1919</v>
      </c>
      <c r="CI51" s="211"/>
      <c r="CJ51" s="356" t="s">
        <v>1920</v>
      </c>
      <c r="CK51" s="356" t="s">
        <v>1921</v>
      </c>
      <c r="CL51" s="32" t="s">
        <v>1922</v>
      </c>
      <c r="CM51" s="334"/>
      <c r="CN51" s="259" t="s">
        <v>1923</v>
      </c>
      <c r="CO51" s="261">
        <f t="shared" si="16"/>
        <v>5</v>
      </c>
      <c r="CP51" s="262">
        <f t="shared" si="12"/>
        <v>1</v>
      </c>
      <c r="CQ51" s="263">
        <f t="shared" si="17"/>
        <v>46</v>
      </c>
      <c r="CR51" s="263">
        <f t="shared" si="18"/>
        <v>26</v>
      </c>
      <c r="CS51" s="264" t="str">
        <f t="shared" si="19"/>
        <v>#DIV/0!</v>
      </c>
    </row>
    <row r="52" ht="30.0" customHeight="1">
      <c r="A52" s="315" t="s">
        <v>1343</v>
      </c>
      <c r="B52" s="331"/>
      <c r="C52" s="331"/>
      <c r="D52" s="49" t="s">
        <v>298</v>
      </c>
      <c r="E52" s="318" t="s">
        <v>298</v>
      </c>
      <c r="F52" s="318" t="s">
        <v>298</v>
      </c>
      <c r="G52" s="321"/>
      <c r="H52" s="321"/>
      <c r="I52" s="321" t="s">
        <v>1924</v>
      </c>
      <c r="J52" s="321" t="s">
        <v>1924</v>
      </c>
      <c r="K52" s="318" t="s">
        <v>298</v>
      </c>
      <c r="L52" s="318" t="s">
        <v>298</v>
      </c>
      <c r="M52" s="318" t="s">
        <v>298</v>
      </c>
      <c r="N52" s="318" t="s">
        <v>298</v>
      </c>
      <c r="O52" s="318" t="s">
        <v>298</v>
      </c>
      <c r="P52" s="318" t="s">
        <v>298</v>
      </c>
      <c r="Q52" s="318" t="s">
        <v>298</v>
      </c>
      <c r="R52" s="318" t="s">
        <v>298</v>
      </c>
      <c r="S52" s="318"/>
      <c r="T52" s="318" t="s">
        <v>298</v>
      </c>
      <c r="U52" s="318" t="s">
        <v>298</v>
      </c>
      <c r="V52" s="321" t="s">
        <v>1925</v>
      </c>
      <c r="W52" s="321" t="s">
        <v>1926</v>
      </c>
      <c r="X52" s="318" t="s">
        <v>298</v>
      </c>
      <c r="Y52" s="321" t="s">
        <v>1927</v>
      </c>
      <c r="Z52" s="321" t="s">
        <v>1928</v>
      </c>
      <c r="AA52" s="318" t="s">
        <v>298</v>
      </c>
      <c r="AB52" s="325" t="s">
        <v>298</v>
      </c>
      <c r="AC52" s="326" t="s">
        <v>1929</v>
      </c>
      <c r="AD52" s="321"/>
      <c r="AE52" s="321" t="s">
        <v>1930</v>
      </c>
      <c r="AF52" s="321" t="s">
        <v>1931</v>
      </c>
      <c r="AG52" s="318"/>
      <c r="AH52" s="318" t="s">
        <v>298</v>
      </c>
      <c r="AI52" s="321" t="s">
        <v>1932</v>
      </c>
      <c r="AJ52" s="321" t="s">
        <v>1933</v>
      </c>
      <c r="AK52" s="318" t="s">
        <v>298</v>
      </c>
      <c r="AL52" s="321" t="s">
        <v>1934</v>
      </c>
      <c r="AM52" s="318" t="s">
        <v>298</v>
      </c>
      <c r="AN52" s="318" t="s">
        <v>298</v>
      </c>
      <c r="AO52" s="318" t="s">
        <v>298</v>
      </c>
      <c r="AP52" s="318" t="s">
        <v>1391</v>
      </c>
      <c r="AQ52" s="321" t="s">
        <v>1935</v>
      </c>
      <c r="AR52" s="328" t="s">
        <v>1029</v>
      </c>
      <c r="AS52" s="328" t="s">
        <v>1936</v>
      </c>
      <c r="AT52" s="328" t="s">
        <v>1700</v>
      </c>
      <c r="AU52" s="329" t="s">
        <v>298</v>
      </c>
      <c r="AV52" s="329" t="s">
        <v>298</v>
      </c>
      <c r="AW52" s="329" t="s">
        <v>298</v>
      </c>
      <c r="AX52" s="358" t="s">
        <v>298</v>
      </c>
      <c r="AY52" s="49" t="s">
        <v>298</v>
      </c>
      <c r="AZ52" s="49"/>
      <c r="BA52" s="49" t="s">
        <v>298</v>
      </c>
      <c r="BB52" s="48" t="s">
        <v>1330</v>
      </c>
      <c r="BC52" s="49" t="s">
        <v>298</v>
      </c>
      <c r="BD52" s="48" t="s">
        <v>1937</v>
      </c>
      <c r="BE52" s="48" t="s">
        <v>1938</v>
      </c>
      <c r="BF52" s="48" t="s">
        <v>1939</v>
      </c>
      <c r="BG52" s="49" t="s">
        <v>298</v>
      </c>
      <c r="BH52" s="48" t="s">
        <v>1940</v>
      </c>
      <c r="BI52" s="48" t="s">
        <v>1050</v>
      </c>
      <c r="BJ52" s="49" t="s">
        <v>298</v>
      </c>
      <c r="BK52" s="49" t="s">
        <v>298</v>
      </c>
      <c r="BL52" s="48"/>
      <c r="BM52" s="48"/>
      <c r="BN52" s="48"/>
      <c r="BO52" s="49"/>
      <c r="BP52" s="49" t="s">
        <v>1941</v>
      </c>
      <c r="BQ52" s="369" t="s">
        <v>1942</v>
      </c>
      <c r="BR52" s="532" t="s">
        <v>1943</v>
      </c>
      <c r="BS52" s="533" t="s">
        <v>1944</v>
      </c>
      <c r="BT52" s="533" t="s">
        <v>298</v>
      </c>
      <c r="BU52" s="534"/>
      <c r="BV52" s="532" t="s">
        <v>1945</v>
      </c>
      <c r="BW52" s="532" t="s">
        <v>1945</v>
      </c>
      <c r="BX52" s="532" t="s">
        <v>1946</v>
      </c>
      <c r="BY52" s="532"/>
      <c r="BZ52" s="532"/>
      <c r="CA52" s="534"/>
      <c r="CB52" s="535" t="s">
        <v>1947</v>
      </c>
      <c r="CC52" s="536" t="s">
        <v>1948</v>
      </c>
      <c r="CD52" s="51" t="s">
        <v>1949</v>
      </c>
      <c r="CE52" s="51"/>
      <c r="CF52" s="51"/>
      <c r="CG52" s="51"/>
      <c r="CH52" s="334" t="s">
        <v>1405</v>
      </c>
      <c r="CI52" s="51"/>
      <c r="CJ52" s="62" t="s">
        <v>1950</v>
      </c>
      <c r="CK52" s="62" t="s">
        <v>578</v>
      </c>
      <c r="CL52" s="32" t="s">
        <v>1951</v>
      </c>
      <c r="CM52" s="433" t="s">
        <v>1654</v>
      </c>
      <c r="CN52" s="259" t="s">
        <v>1952</v>
      </c>
      <c r="CO52" s="261">
        <f t="shared" si="16"/>
        <v>11</v>
      </c>
      <c r="CP52" s="262">
        <f t="shared" si="12"/>
        <v>1</v>
      </c>
      <c r="CQ52" s="263">
        <f t="shared" si="17"/>
        <v>51</v>
      </c>
      <c r="CR52" s="263">
        <f t="shared" si="18"/>
        <v>15</v>
      </c>
      <c r="CS52" s="264" t="str">
        <f t="shared" si="19"/>
        <v>#DIV/0!</v>
      </c>
    </row>
    <row r="53" ht="30.0" customHeight="1">
      <c r="A53" s="448" t="s">
        <v>1354</v>
      </c>
      <c r="B53" s="331"/>
      <c r="C53" s="331" t="s">
        <v>298</v>
      </c>
      <c r="D53" s="108" t="s">
        <v>298</v>
      </c>
      <c r="E53" s="143" t="s">
        <v>298</v>
      </c>
      <c r="F53" s="143" t="s">
        <v>298</v>
      </c>
      <c r="G53" s="144"/>
      <c r="H53" s="144"/>
      <c r="I53" s="144"/>
      <c r="J53" s="144"/>
      <c r="K53" s="143" t="s">
        <v>298</v>
      </c>
      <c r="L53" s="143" t="s">
        <v>298</v>
      </c>
      <c r="M53" s="143" t="s">
        <v>1953</v>
      </c>
      <c r="N53" s="143" t="s">
        <v>298</v>
      </c>
      <c r="O53" s="144"/>
      <c r="P53" s="143" t="s">
        <v>1954</v>
      </c>
      <c r="Q53" s="144" t="s">
        <v>1955</v>
      </c>
      <c r="R53" s="144" t="s">
        <v>1956</v>
      </c>
      <c r="S53" s="143"/>
      <c r="T53" s="143" t="s">
        <v>298</v>
      </c>
      <c r="U53" s="143" t="s">
        <v>298</v>
      </c>
      <c r="V53" s="143" t="s">
        <v>298</v>
      </c>
      <c r="W53" s="144" t="s">
        <v>1957</v>
      </c>
      <c r="X53" s="143" t="s">
        <v>298</v>
      </c>
      <c r="Y53" s="143" t="s">
        <v>298</v>
      </c>
      <c r="Z53" s="143" t="s">
        <v>298</v>
      </c>
      <c r="AA53" s="143" t="s">
        <v>298</v>
      </c>
      <c r="AB53" s="385" t="s">
        <v>298</v>
      </c>
      <c r="AC53" s="340" t="s">
        <v>1958</v>
      </c>
      <c r="AD53" s="143"/>
      <c r="AE53" s="143" t="s">
        <v>298</v>
      </c>
      <c r="AF53" s="143" t="s">
        <v>298</v>
      </c>
      <c r="AG53" s="144"/>
      <c r="AH53" s="144" t="s">
        <v>1959</v>
      </c>
      <c r="AI53" s="143" t="s">
        <v>298</v>
      </c>
      <c r="AJ53" s="143" t="s">
        <v>298</v>
      </c>
      <c r="AK53" s="143" t="s">
        <v>298</v>
      </c>
      <c r="AL53" s="143" t="s">
        <v>298</v>
      </c>
      <c r="AM53" s="143" t="s">
        <v>298</v>
      </c>
      <c r="AN53" s="143" t="s">
        <v>298</v>
      </c>
      <c r="AO53" s="143" t="s">
        <v>298</v>
      </c>
      <c r="AP53" s="143" t="s">
        <v>298</v>
      </c>
      <c r="AQ53" s="143" t="s">
        <v>298</v>
      </c>
      <c r="AR53" s="108" t="s">
        <v>298</v>
      </c>
      <c r="AS53" s="108" t="s">
        <v>298</v>
      </c>
      <c r="AT53" s="108" t="s">
        <v>298</v>
      </c>
      <c r="AU53" s="108" t="s">
        <v>298</v>
      </c>
      <c r="AV53" s="234" t="s">
        <v>1960</v>
      </c>
      <c r="AW53" s="108" t="s">
        <v>298</v>
      </c>
      <c r="AX53" s="349" t="s">
        <v>1961</v>
      </c>
      <c r="AY53" s="108" t="s">
        <v>298</v>
      </c>
      <c r="AZ53" s="108"/>
      <c r="BA53" s="108" t="s">
        <v>298</v>
      </c>
      <c r="BB53" s="108" t="s">
        <v>298</v>
      </c>
      <c r="BC53" s="108" t="s">
        <v>298</v>
      </c>
      <c r="BD53" s="108" t="s">
        <v>298</v>
      </c>
      <c r="BE53" s="234" t="s">
        <v>1962</v>
      </c>
      <c r="BF53" s="108" t="s">
        <v>298</v>
      </c>
      <c r="BG53" s="108" t="s">
        <v>298</v>
      </c>
      <c r="BH53" s="108" t="s">
        <v>298</v>
      </c>
      <c r="BI53" s="108" t="s">
        <v>298</v>
      </c>
      <c r="BJ53" s="108" t="s">
        <v>298</v>
      </c>
      <c r="BK53" s="108" t="s">
        <v>298</v>
      </c>
      <c r="BL53" s="108"/>
      <c r="BM53" s="108" t="s">
        <v>298</v>
      </c>
      <c r="BN53" s="108"/>
      <c r="BO53" s="213"/>
      <c r="BP53" s="213" t="s">
        <v>298</v>
      </c>
      <c r="BQ53" s="213" t="s">
        <v>298</v>
      </c>
      <c r="BR53" s="526"/>
      <c r="BS53" s="353"/>
      <c r="BT53" s="353" t="s">
        <v>1963</v>
      </c>
      <c r="BU53" s="526"/>
      <c r="BV53" s="526"/>
      <c r="BW53" s="526"/>
      <c r="BX53" s="526"/>
      <c r="BY53" s="526"/>
      <c r="BZ53" s="526"/>
      <c r="CA53" s="526" t="s">
        <v>1964</v>
      </c>
      <c r="CB53" s="526" t="s">
        <v>298</v>
      </c>
      <c r="CC53" s="526" t="s">
        <v>298</v>
      </c>
      <c r="CD53" s="211" t="s">
        <v>1965</v>
      </c>
      <c r="CE53" s="211"/>
      <c r="CF53" s="211"/>
      <c r="CG53" s="356" t="s">
        <v>1966</v>
      </c>
      <c r="CH53" s="334" t="s">
        <v>1967</v>
      </c>
      <c r="CI53" s="211"/>
      <c r="CJ53" s="356"/>
      <c r="CK53" s="356" t="s">
        <v>578</v>
      </c>
      <c r="CL53" s="356"/>
      <c r="CM53" s="334"/>
      <c r="CN53" s="259" t="s">
        <v>1968</v>
      </c>
      <c r="CO53" s="261">
        <f t="shared" si="16"/>
        <v>7</v>
      </c>
      <c r="CP53" s="262">
        <f t="shared" si="12"/>
        <v>0</v>
      </c>
      <c r="CQ53" s="263">
        <f t="shared" si="17"/>
        <v>70</v>
      </c>
      <c r="CR53" s="263">
        <f t="shared" si="18"/>
        <v>1</v>
      </c>
      <c r="CS53" s="264" t="str">
        <f t="shared" si="19"/>
        <v>#DIV/0!</v>
      </c>
    </row>
    <row r="54" ht="30.0" customHeight="1">
      <c r="A54" s="315" t="s">
        <v>1366</v>
      </c>
      <c r="B54" s="331"/>
      <c r="C54" s="331">
        <v>2.0</v>
      </c>
      <c r="D54" s="48" t="s">
        <v>1969</v>
      </c>
      <c r="E54" s="128" t="s">
        <v>1970</v>
      </c>
      <c r="F54" s="128" t="s">
        <v>298</v>
      </c>
      <c r="G54" s="128"/>
      <c r="H54" s="128"/>
      <c r="I54" s="128" t="s">
        <v>1971</v>
      </c>
      <c r="J54" s="128" t="s">
        <v>1971</v>
      </c>
      <c r="K54" s="128" t="s">
        <v>298</v>
      </c>
      <c r="L54" s="128" t="s">
        <v>298</v>
      </c>
      <c r="M54" s="128" t="s">
        <v>1412</v>
      </c>
      <c r="N54" s="128" t="s">
        <v>298</v>
      </c>
      <c r="O54" s="128" t="s">
        <v>298</v>
      </c>
      <c r="P54" s="128" t="s">
        <v>298</v>
      </c>
      <c r="Q54" s="128" t="s">
        <v>1972</v>
      </c>
      <c r="R54" s="128" t="s">
        <v>298</v>
      </c>
      <c r="S54" s="128"/>
      <c r="T54" s="128" t="s">
        <v>1973</v>
      </c>
      <c r="U54" s="128" t="s">
        <v>298</v>
      </c>
      <c r="V54" s="128" t="s">
        <v>1522</v>
      </c>
      <c r="W54" s="128" t="s">
        <v>298</v>
      </c>
      <c r="X54" s="128" t="s">
        <v>298</v>
      </c>
      <c r="Y54" s="128" t="s">
        <v>298</v>
      </c>
      <c r="Z54" s="128" t="s">
        <v>298</v>
      </c>
      <c r="AA54" s="128" t="s">
        <v>298</v>
      </c>
      <c r="AB54" s="537" t="s">
        <v>1974</v>
      </c>
      <c r="AC54" s="538" t="s">
        <v>298</v>
      </c>
      <c r="AD54" s="128"/>
      <c r="AE54" s="128" t="s">
        <v>298</v>
      </c>
      <c r="AF54" s="128" t="s">
        <v>298</v>
      </c>
      <c r="AG54" s="128"/>
      <c r="AH54" s="128" t="s">
        <v>389</v>
      </c>
      <c r="AI54" s="128" t="s">
        <v>1975</v>
      </c>
      <c r="AJ54" s="128" t="s">
        <v>298</v>
      </c>
      <c r="AK54" s="128" t="s">
        <v>298</v>
      </c>
      <c r="AL54" s="128" t="s">
        <v>1976</v>
      </c>
      <c r="AM54" s="128" t="s">
        <v>1861</v>
      </c>
      <c r="AN54" s="128" t="s">
        <v>298</v>
      </c>
      <c r="AO54" s="128" t="s">
        <v>298</v>
      </c>
      <c r="AP54" s="128" t="s">
        <v>298</v>
      </c>
      <c r="AQ54" s="128" t="s">
        <v>298</v>
      </c>
      <c r="AR54" s="128" t="s">
        <v>1977</v>
      </c>
      <c r="AS54" s="328" t="s">
        <v>392</v>
      </c>
      <c r="AT54" s="328" t="s">
        <v>393</v>
      </c>
      <c r="AU54" s="328" t="s">
        <v>1863</v>
      </c>
      <c r="AV54" s="328" t="s">
        <v>1978</v>
      </c>
      <c r="AW54" s="328" t="s">
        <v>1979</v>
      </c>
      <c r="AX54" s="539" t="s">
        <v>298</v>
      </c>
      <c r="AY54" s="329" t="s">
        <v>298</v>
      </c>
      <c r="AZ54" s="329"/>
      <c r="BA54" s="329" t="s">
        <v>298</v>
      </c>
      <c r="BB54" s="329" t="s">
        <v>298</v>
      </c>
      <c r="BC54" s="329" t="s">
        <v>298</v>
      </c>
      <c r="BD54" s="329" t="s">
        <v>298</v>
      </c>
      <c r="BE54" s="329" t="s">
        <v>298</v>
      </c>
      <c r="BF54" s="329" t="s">
        <v>298</v>
      </c>
      <c r="BG54" s="329" t="s">
        <v>298</v>
      </c>
      <c r="BH54" s="329" t="s">
        <v>298</v>
      </c>
      <c r="BI54" s="328" t="s">
        <v>1980</v>
      </c>
      <c r="BJ54" s="329" t="s">
        <v>298</v>
      </c>
      <c r="BK54" s="329" t="s">
        <v>298</v>
      </c>
      <c r="BL54" s="329"/>
      <c r="BM54" s="329" t="s">
        <v>298</v>
      </c>
      <c r="BN54" s="329"/>
      <c r="BO54" s="49"/>
      <c r="BP54" s="49" t="s">
        <v>1981</v>
      </c>
      <c r="BQ54" s="101" t="s">
        <v>1982</v>
      </c>
      <c r="BR54" s="540" t="s">
        <v>1983</v>
      </c>
      <c r="BS54" s="541" t="s">
        <v>1984</v>
      </c>
      <c r="BT54" s="542" t="s">
        <v>1985</v>
      </c>
      <c r="BU54" s="540" t="s">
        <v>1986</v>
      </c>
      <c r="BV54" s="540"/>
      <c r="BW54" s="540"/>
      <c r="BX54" s="540"/>
      <c r="BY54" s="540"/>
      <c r="BZ54" s="540"/>
      <c r="CA54" s="543" t="s">
        <v>1987</v>
      </c>
      <c r="CB54" s="61" t="s">
        <v>1988</v>
      </c>
      <c r="CC54" s="62" t="s">
        <v>1989</v>
      </c>
      <c r="CD54" s="61" t="s">
        <v>1880</v>
      </c>
      <c r="CE54" s="61"/>
      <c r="CF54" s="61"/>
      <c r="CG54" s="61"/>
      <c r="CH54" s="61"/>
      <c r="CI54" s="61"/>
      <c r="CJ54" s="62" t="s">
        <v>1990</v>
      </c>
      <c r="CK54" s="62" t="s">
        <v>770</v>
      </c>
      <c r="CL54" s="32" t="s">
        <v>1991</v>
      </c>
      <c r="CM54" s="32"/>
      <c r="CN54" s="32" t="s">
        <v>1992</v>
      </c>
      <c r="CO54" s="261">
        <f t="shared" si="16"/>
        <v>2</v>
      </c>
      <c r="CP54" s="262">
        <f t="shared" si="12"/>
        <v>0</v>
      </c>
      <c r="CQ54" s="263">
        <f t="shared" si="17"/>
        <v>54</v>
      </c>
      <c r="CR54" s="263">
        <f t="shared" si="18"/>
        <v>22</v>
      </c>
      <c r="CS54" s="264" t="str">
        <f t="shared" si="19"/>
        <v>#DIV/0!</v>
      </c>
    </row>
    <row r="55" ht="30.0" customHeight="1">
      <c r="A55" s="544" t="s">
        <v>1382</v>
      </c>
      <c r="B55" s="331"/>
      <c r="C55" s="331"/>
      <c r="D55" s="234" t="s">
        <v>1993</v>
      </c>
      <c r="E55" s="143" t="s">
        <v>298</v>
      </c>
      <c r="F55" s="143" t="s">
        <v>298</v>
      </c>
      <c r="G55" s="144"/>
      <c r="H55" s="144"/>
      <c r="I55" s="144" t="s">
        <v>1994</v>
      </c>
      <c r="J55" s="144" t="s">
        <v>1994</v>
      </c>
      <c r="K55" s="143" t="s">
        <v>298</v>
      </c>
      <c r="L55" s="143" t="s">
        <v>298</v>
      </c>
      <c r="M55" s="143" t="s">
        <v>298</v>
      </c>
      <c r="N55" s="143" t="s">
        <v>298</v>
      </c>
      <c r="O55" s="143" t="s">
        <v>298</v>
      </c>
      <c r="P55" s="143" t="s">
        <v>298</v>
      </c>
      <c r="Q55" s="143" t="s">
        <v>298</v>
      </c>
      <c r="R55" s="143" t="s">
        <v>298</v>
      </c>
      <c r="S55" s="143"/>
      <c r="T55" s="143" t="s">
        <v>298</v>
      </c>
      <c r="U55" s="143" t="s">
        <v>298</v>
      </c>
      <c r="V55" s="144" t="s">
        <v>1995</v>
      </c>
      <c r="W55" s="143" t="s">
        <v>298</v>
      </c>
      <c r="X55" s="143" t="s">
        <v>298</v>
      </c>
      <c r="Y55" s="151" t="s">
        <v>1996</v>
      </c>
      <c r="Z55" s="143" t="s">
        <v>298</v>
      </c>
      <c r="AA55" s="144" t="s">
        <v>1997</v>
      </c>
      <c r="AB55" s="111" t="s">
        <v>298</v>
      </c>
      <c r="AC55" s="340" t="s">
        <v>1998</v>
      </c>
      <c r="AD55" s="143"/>
      <c r="AE55" s="143" t="s">
        <v>298</v>
      </c>
      <c r="AF55" s="143" t="s">
        <v>304</v>
      </c>
      <c r="AG55" s="144"/>
      <c r="AH55" s="144" t="s">
        <v>1999</v>
      </c>
      <c r="AI55" s="144" t="s">
        <v>2000</v>
      </c>
      <c r="AJ55" s="143" t="s">
        <v>298</v>
      </c>
      <c r="AK55" s="143" t="s">
        <v>304</v>
      </c>
      <c r="AL55" s="143" t="s">
        <v>298</v>
      </c>
      <c r="AM55" s="143" t="s">
        <v>298</v>
      </c>
      <c r="AN55" s="144" t="s">
        <v>2001</v>
      </c>
      <c r="AO55" s="143" t="s">
        <v>298</v>
      </c>
      <c r="AP55" s="143" t="s">
        <v>2002</v>
      </c>
      <c r="AQ55" s="143" t="s">
        <v>298</v>
      </c>
      <c r="AR55" s="234" t="s">
        <v>2003</v>
      </c>
      <c r="AS55" s="234" t="s">
        <v>2004</v>
      </c>
      <c r="AT55" s="234" t="s">
        <v>2005</v>
      </c>
      <c r="AU55" s="108" t="s">
        <v>298</v>
      </c>
      <c r="AV55" s="234" t="s">
        <v>2006</v>
      </c>
      <c r="AW55" s="234" t="s">
        <v>2007</v>
      </c>
      <c r="AX55" s="349" t="s">
        <v>2008</v>
      </c>
      <c r="AY55" s="234" t="s">
        <v>2008</v>
      </c>
      <c r="AZ55" s="234"/>
      <c r="BA55" s="234" t="s">
        <v>2009</v>
      </c>
      <c r="BB55" s="234" t="s">
        <v>2010</v>
      </c>
      <c r="BC55" s="234" t="s">
        <v>2011</v>
      </c>
      <c r="BD55" s="108" t="s">
        <v>298</v>
      </c>
      <c r="BE55" s="234" t="s">
        <v>2012</v>
      </c>
      <c r="BF55" s="234" t="s">
        <v>2013</v>
      </c>
      <c r="BG55" s="108" t="s">
        <v>298</v>
      </c>
      <c r="BH55" s="234" t="s">
        <v>2014</v>
      </c>
      <c r="BI55" s="234" t="s">
        <v>2015</v>
      </c>
      <c r="BJ55" s="108" t="s">
        <v>298</v>
      </c>
      <c r="BK55" s="234" t="s">
        <v>2016</v>
      </c>
      <c r="BL55" s="108"/>
      <c r="BM55" s="108" t="s">
        <v>298</v>
      </c>
      <c r="BN55" s="108"/>
      <c r="BO55" s="545"/>
      <c r="BP55" s="545" t="s">
        <v>1941</v>
      </c>
      <c r="BQ55" s="235" t="s">
        <v>2017</v>
      </c>
      <c r="BR55" s="546" t="s">
        <v>2018</v>
      </c>
      <c r="BS55" s="472" t="s">
        <v>2019</v>
      </c>
      <c r="BT55" s="547" t="s">
        <v>2020</v>
      </c>
      <c r="BU55" s="546" t="s">
        <v>1986</v>
      </c>
      <c r="BV55" s="546" t="s">
        <v>2021</v>
      </c>
      <c r="BW55" s="546" t="s">
        <v>2021</v>
      </c>
      <c r="BX55" s="546" t="s">
        <v>2022</v>
      </c>
      <c r="BY55" s="546"/>
      <c r="BZ55" s="546"/>
      <c r="CA55" s="546"/>
      <c r="CB55" s="211" t="s">
        <v>2023</v>
      </c>
      <c r="CC55" s="356" t="s">
        <v>2024</v>
      </c>
      <c r="CD55" s="211" t="s">
        <v>1880</v>
      </c>
      <c r="CE55" s="211"/>
      <c r="CF55" s="32" t="s">
        <v>2025</v>
      </c>
      <c r="CG55" s="32" t="s">
        <v>1722</v>
      </c>
      <c r="CH55" s="334" t="s">
        <v>2026</v>
      </c>
      <c r="CI55" s="32"/>
      <c r="CJ55" s="32" t="s">
        <v>1920</v>
      </c>
      <c r="CK55" s="356" t="s">
        <v>2027</v>
      </c>
      <c r="CL55" s="356"/>
      <c r="CM55" s="334" t="s">
        <v>2028</v>
      </c>
      <c r="CN55" s="334" t="s">
        <v>1952</v>
      </c>
      <c r="CO55" s="261">
        <f t="shared" si="16"/>
        <v>0</v>
      </c>
      <c r="CP55" s="262">
        <f t="shared" si="12"/>
        <v>0</v>
      </c>
      <c r="CQ55" s="263">
        <f t="shared" si="17"/>
        <v>42</v>
      </c>
      <c r="CR55" s="263">
        <f t="shared" si="18"/>
        <v>36</v>
      </c>
      <c r="CS55" s="264" t="str">
        <f t="shared" si="19"/>
        <v>#DIV/0!</v>
      </c>
    </row>
    <row r="56" ht="30.0" customHeight="1">
      <c r="A56" s="406"/>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48"/>
      <c r="BM56" s="53"/>
      <c r="BN56" s="53"/>
      <c r="BO56" s="53"/>
      <c r="BP56" s="53"/>
      <c r="BQ56" s="53"/>
      <c r="BR56" s="53"/>
      <c r="BS56" s="331"/>
      <c r="BT56" s="53"/>
      <c r="BU56" s="53"/>
      <c r="BV56" s="53"/>
      <c r="BW56" s="53"/>
      <c r="BX56" s="53"/>
      <c r="BY56" s="53"/>
      <c r="BZ56" s="53"/>
      <c r="CA56" s="53"/>
      <c r="CB56" s="53"/>
      <c r="CC56" s="53"/>
      <c r="CD56" s="53"/>
      <c r="CE56" s="53"/>
      <c r="CF56" s="53"/>
      <c r="CG56" s="53"/>
      <c r="CI56" s="53"/>
      <c r="CJ56" s="53"/>
      <c r="CK56" s="53"/>
      <c r="CL56" s="53"/>
      <c r="CM56" s="53"/>
      <c r="CN56" s="53"/>
      <c r="CO56" s="549"/>
      <c r="CP56" s="549"/>
      <c r="CQ56" s="550"/>
      <c r="CR56" s="550"/>
      <c r="CS56" s="264" t="str">
        <f t="shared" si="19"/>
        <v>#DIV/0!</v>
      </c>
    </row>
    <row r="57" ht="30.0" customHeight="1">
      <c r="A57" s="406" t="s">
        <v>1047</v>
      </c>
      <c r="B57" s="53"/>
      <c r="C57" s="53">
        <f t="shared" ref="C57:AY57" si="20">COUNTIF(C$23:C$55,"*close fit*")</f>
        <v>0</v>
      </c>
      <c r="D57" s="53">
        <f t="shared" si="20"/>
        <v>2</v>
      </c>
      <c r="E57" s="53">
        <f t="shared" si="20"/>
        <v>0</v>
      </c>
      <c r="F57" s="53">
        <f t="shared" si="20"/>
        <v>0</v>
      </c>
      <c r="G57" s="53">
        <f t="shared" si="20"/>
        <v>0</v>
      </c>
      <c r="H57" s="53">
        <f t="shared" si="20"/>
        <v>0</v>
      </c>
      <c r="I57" s="53">
        <f t="shared" si="20"/>
        <v>3</v>
      </c>
      <c r="J57" s="53">
        <f t="shared" si="20"/>
        <v>3</v>
      </c>
      <c r="K57" s="53">
        <f t="shared" si="20"/>
        <v>3</v>
      </c>
      <c r="L57" s="53">
        <f t="shared" si="20"/>
        <v>2</v>
      </c>
      <c r="M57" s="53">
        <f t="shared" si="20"/>
        <v>1</v>
      </c>
      <c r="N57" s="53">
        <f t="shared" si="20"/>
        <v>0</v>
      </c>
      <c r="O57" s="53">
        <f t="shared" si="20"/>
        <v>4</v>
      </c>
      <c r="P57" s="53">
        <f t="shared" si="20"/>
        <v>0</v>
      </c>
      <c r="Q57" s="53">
        <f t="shared" si="20"/>
        <v>0</v>
      </c>
      <c r="R57" s="53">
        <f t="shared" si="20"/>
        <v>1</v>
      </c>
      <c r="S57" s="53">
        <f t="shared" si="20"/>
        <v>0</v>
      </c>
      <c r="T57" s="53">
        <f t="shared" si="20"/>
        <v>3</v>
      </c>
      <c r="U57" s="53">
        <f t="shared" si="20"/>
        <v>1</v>
      </c>
      <c r="V57" s="53">
        <f t="shared" si="20"/>
        <v>0</v>
      </c>
      <c r="W57" s="53">
        <f t="shared" si="20"/>
        <v>0</v>
      </c>
      <c r="X57" s="53">
        <f t="shared" si="20"/>
        <v>2</v>
      </c>
      <c r="Y57" s="53">
        <f t="shared" si="20"/>
        <v>0</v>
      </c>
      <c r="Z57" s="53">
        <f t="shared" si="20"/>
        <v>0</v>
      </c>
      <c r="AA57" s="53">
        <f t="shared" si="20"/>
        <v>0</v>
      </c>
      <c r="AB57" s="53">
        <f t="shared" si="20"/>
        <v>0</v>
      </c>
      <c r="AC57" s="53">
        <f t="shared" si="20"/>
        <v>9</v>
      </c>
      <c r="AD57" s="53">
        <f t="shared" si="20"/>
        <v>0</v>
      </c>
      <c r="AE57" s="53">
        <f t="shared" si="20"/>
        <v>0</v>
      </c>
      <c r="AF57" s="53">
        <f t="shared" si="20"/>
        <v>0</v>
      </c>
      <c r="AG57" s="53">
        <f t="shared" si="20"/>
        <v>0</v>
      </c>
      <c r="AH57" s="53">
        <f t="shared" si="20"/>
        <v>6</v>
      </c>
      <c r="AI57" s="53">
        <f t="shared" si="20"/>
        <v>0</v>
      </c>
      <c r="AJ57" s="53">
        <f t="shared" si="20"/>
        <v>3</v>
      </c>
      <c r="AK57" s="53">
        <f t="shared" si="20"/>
        <v>4</v>
      </c>
      <c r="AL57" s="53">
        <f t="shared" si="20"/>
        <v>0</v>
      </c>
      <c r="AM57" s="53">
        <f t="shared" si="20"/>
        <v>0</v>
      </c>
      <c r="AN57" s="53">
        <f t="shared" si="20"/>
        <v>2</v>
      </c>
      <c r="AO57" s="53">
        <f t="shared" si="20"/>
        <v>5</v>
      </c>
      <c r="AP57" s="53">
        <f t="shared" si="20"/>
        <v>0</v>
      </c>
      <c r="AQ57" s="53">
        <f t="shared" si="20"/>
        <v>0</v>
      </c>
      <c r="AR57" s="53">
        <f t="shared" si="20"/>
        <v>2</v>
      </c>
      <c r="AS57" s="53">
        <f t="shared" si="20"/>
        <v>3</v>
      </c>
      <c r="AT57" s="53">
        <f t="shared" si="20"/>
        <v>2</v>
      </c>
      <c r="AU57" s="53">
        <f t="shared" si="20"/>
        <v>6</v>
      </c>
      <c r="AV57" s="53">
        <f t="shared" si="20"/>
        <v>5</v>
      </c>
      <c r="AW57" s="53">
        <f t="shared" si="20"/>
        <v>5</v>
      </c>
      <c r="AX57" s="53">
        <f t="shared" si="20"/>
        <v>2</v>
      </c>
      <c r="AY57" s="53">
        <f t="shared" si="20"/>
        <v>3</v>
      </c>
      <c r="AZ57" s="53"/>
      <c r="BA57" s="53">
        <f t="shared" ref="BA57:BN57" si="21">COUNTIF(BA$23:BA$55,"*close fit*")</f>
        <v>4</v>
      </c>
      <c r="BB57" s="53">
        <f t="shared" si="21"/>
        <v>8</v>
      </c>
      <c r="BC57" s="53">
        <f t="shared" si="21"/>
        <v>1</v>
      </c>
      <c r="BD57" s="53">
        <f t="shared" si="21"/>
        <v>3</v>
      </c>
      <c r="BE57" s="53">
        <f t="shared" si="21"/>
        <v>6</v>
      </c>
      <c r="BF57" s="53">
        <f t="shared" si="21"/>
        <v>1</v>
      </c>
      <c r="BG57" s="53">
        <f t="shared" si="21"/>
        <v>2</v>
      </c>
      <c r="BH57" s="53">
        <f t="shared" si="21"/>
        <v>5</v>
      </c>
      <c r="BI57" s="53">
        <f t="shared" si="21"/>
        <v>3</v>
      </c>
      <c r="BJ57" s="53">
        <f t="shared" si="21"/>
        <v>1</v>
      </c>
      <c r="BK57" s="53">
        <f t="shared" si="21"/>
        <v>2</v>
      </c>
      <c r="BL57" s="53">
        <f t="shared" si="21"/>
        <v>0</v>
      </c>
      <c r="BM57" s="53">
        <f t="shared" si="21"/>
        <v>3</v>
      </c>
      <c r="BN57" s="53">
        <f t="shared" si="21"/>
        <v>0</v>
      </c>
      <c r="BO57" s="53"/>
      <c r="BP57" s="53">
        <f t="shared" ref="BP57:BX57" si="22">COUNTIF(BP$23:BP$55,"*close fit*")</f>
        <v>1</v>
      </c>
      <c r="BQ57" s="53">
        <f t="shared" si="22"/>
        <v>7</v>
      </c>
      <c r="BR57" s="53">
        <f t="shared" si="22"/>
        <v>0</v>
      </c>
      <c r="BS57" s="53">
        <f t="shared" si="22"/>
        <v>0</v>
      </c>
      <c r="BT57" s="53">
        <f t="shared" si="22"/>
        <v>2</v>
      </c>
      <c r="BU57" s="53">
        <f t="shared" si="22"/>
        <v>0</v>
      </c>
      <c r="BV57" s="53">
        <f t="shared" si="22"/>
        <v>0</v>
      </c>
      <c r="BW57" s="53">
        <f t="shared" si="22"/>
        <v>0</v>
      </c>
      <c r="BX57" s="53">
        <f t="shared" si="22"/>
        <v>2</v>
      </c>
      <c r="BY57" s="53"/>
      <c r="BZ57" s="53">
        <f t="shared" ref="BZ57:CF57" si="23">COUNTIF(BZ$23:BZ$55,"*close fit*")</f>
        <v>0</v>
      </c>
      <c r="CA57" s="53">
        <f t="shared" si="23"/>
        <v>0</v>
      </c>
      <c r="CB57" s="53">
        <f t="shared" si="23"/>
        <v>1</v>
      </c>
      <c r="CC57" s="53">
        <f t="shared" si="23"/>
        <v>1</v>
      </c>
      <c r="CD57" s="53">
        <f t="shared" si="23"/>
        <v>0</v>
      </c>
      <c r="CE57" s="53">
        <f t="shared" si="23"/>
        <v>1</v>
      </c>
      <c r="CF57" s="53">
        <f t="shared" si="23"/>
        <v>0</v>
      </c>
      <c r="CG57" s="53"/>
      <c r="CH57" s="256"/>
      <c r="CI57" s="53">
        <f>COUNTIF(CI$23:CI$55,"*close fit*")</f>
        <v>0</v>
      </c>
      <c r="CJ57" s="53"/>
      <c r="CK57" s="53">
        <f t="shared" ref="CK57:CN57" si="24">COUNTIF(CK$23:CK$55,"*close fit*")</f>
        <v>0</v>
      </c>
      <c r="CL57" s="53">
        <f t="shared" si="24"/>
        <v>4</v>
      </c>
      <c r="CM57" s="53">
        <f t="shared" si="24"/>
        <v>0</v>
      </c>
      <c r="CN57" s="53">
        <f t="shared" si="24"/>
        <v>0</v>
      </c>
      <c r="CO57" s="549"/>
      <c r="CP57" s="549"/>
      <c r="CQ57" s="550"/>
      <c r="CR57" s="550"/>
      <c r="CS57" s="264"/>
    </row>
    <row r="58" ht="30.0" customHeight="1">
      <c r="A58" s="406" t="s">
        <v>1051</v>
      </c>
      <c r="B58" s="53"/>
      <c r="C58" s="53">
        <f t="shared" ref="C58:AY58" si="25">COUNTIF(C$23:C$55,"*opposite*")</f>
        <v>0</v>
      </c>
      <c r="D58" s="53">
        <f t="shared" si="25"/>
        <v>0</v>
      </c>
      <c r="E58" s="53">
        <f t="shared" si="25"/>
        <v>0</v>
      </c>
      <c r="F58" s="53">
        <f t="shared" si="25"/>
        <v>0</v>
      </c>
      <c r="G58" s="53">
        <f t="shared" si="25"/>
        <v>0</v>
      </c>
      <c r="H58" s="53">
        <f t="shared" si="25"/>
        <v>0</v>
      </c>
      <c r="I58" s="53">
        <f t="shared" si="25"/>
        <v>0</v>
      </c>
      <c r="J58" s="53">
        <f t="shared" si="25"/>
        <v>0</v>
      </c>
      <c r="K58" s="53">
        <f t="shared" si="25"/>
        <v>0</v>
      </c>
      <c r="L58" s="53">
        <f t="shared" si="25"/>
        <v>0</v>
      </c>
      <c r="M58" s="53">
        <f t="shared" si="25"/>
        <v>0</v>
      </c>
      <c r="N58" s="53">
        <f t="shared" si="25"/>
        <v>0</v>
      </c>
      <c r="O58" s="53">
        <f t="shared" si="25"/>
        <v>1</v>
      </c>
      <c r="P58" s="53">
        <f t="shared" si="25"/>
        <v>0</v>
      </c>
      <c r="Q58" s="53">
        <f t="shared" si="25"/>
        <v>0</v>
      </c>
      <c r="R58" s="53">
        <f t="shared" si="25"/>
        <v>0</v>
      </c>
      <c r="S58" s="53">
        <f t="shared" si="25"/>
        <v>0</v>
      </c>
      <c r="T58" s="53">
        <f t="shared" si="25"/>
        <v>0</v>
      </c>
      <c r="U58" s="53">
        <f t="shared" si="25"/>
        <v>0</v>
      </c>
      <c r="V58" s="53">
        <f t="shared" si="25"/>
        <v>2</v>
      </c>
      <c r="W58" s="53">
        <f t="shared" si="25"/>
        <v>1</v>
      </c>
      <c r="X58" s="53">
        <f t="shared" si="25"/>
        <v>0</v>
      </c>
      <c r="Y58" s="53">
        <f t="shared" si="25"/>
        <v>0</v>
      </c>
      <c r="Z58" s="53">
        <f t="shared" si="25"/>
        <v>0</v>
      </c>
      <c r="AA58" s="53">
        <f t="shared" si="25"/>
        <v>0</v>
      </c>
      <c r="AB58" s="53">
        <f t="shared" si="25"/>
        <v>0</v>
      </c>
      <c r="AC58" s="53">
        <f t="shared" si="25"/>
        <v>1</v>
      </c>
      <c r="AD58" s="53">
        <f t="shared" si="25"/>
        <v>0</v>
      </c>
      <c r="AE58" s="53">
        <f t="shared" si="25"/>
        <v>1</v>
      </c>
      <c r="AF58" s="53">
        <f t="shared" si="25"/>
        <v>0</v>
      </c>
      <c r="AG58" s="53">
        <f t="shared" si="25"/>
        <v>0</v>
      </c>
      <c r="AH58" s="53">
        <f t="shared" si="25"/>
        <v>0</v>
      </c>
      <c r="AI58" s="53">
        <f t="shared" si="25"/>
        <v>0</v>
      </c>
      <c r="AJ58" s="53">
        <f t="shared" si="25"/>
        <v>0</v>
      </c>
      <c r="AK58" s="53">
        <f t="shared" si="25"/>
        <v>0</v>
      </c>
      <c r="AL58" s="53">
        <f t="shared" si="25"/>
        <v>0</v>
      </c>
      <c r="AM58" s="53">
        <f t="shared" si="25"/>
        <v>0</v>
      </c>
      <c r="AN58" s="53">
        <f t="shared" si="25"/>
        <v>0</v>
      </c>
      <c r="AO58" s="53">
        <f t="shared" si="25"/>
        <v>0</v>
      </c>
      <c r="AP58" s="53">
        <f t="shared" si="25"/>
        <v>0</v>
      </c>
      <c r="AQ58" s="53">
        <f t="shared" si="25"/>
        <v>0</v>
      </c>
      <c r="AR58" s="53">
        <f t="shared" si="25"/>
        <v>0</v>
      </c>
      <c r="AS58" s="53">
        <f t="shared" si="25"/>
        <v>0</v>
      </c>
      <c r="AT58" s="53">
        <f t="shared" si="25"/>
        <v>0</v>
      </c>
      <c r="AU58" s="53">
        <f t="shared" si="25"/>
        <v>0</v>
      </c>
      <c r="AV58" s="53">
        <f t="shared" si="25"/>
        <v>0</v>
      </c>
      <c r="AW58" s="53">
        <f t="shared" si="25"/>
        <v>1</v>
      </c>
      <c r="AX58" s="53">
        <f t="shared" si="25"/>
        <v>0</v>
      </c>
      <c r="AY58" s="53">
        <f t="shared" si="25"/>
        <v>0</v>
      </c>
      <c r="AZ58" s="53"/>
      <c r="BA58" s="53">
        <f t="shared" ref="BA58:BN58" si="26">COUNTIF(BA$23:BA$55,"*opposite*")</f>
        <v>0</v>
      </c>
      <c r="BB58" s="53">
        <f t="shared" si="26"/>
        <v>0</v>
      </c>
      <c r="BC58" s="53">
        <f t="shared" si="26"/>
        <v>0</v>
      </c>
      <c r="BD58" s="53">
        <f t="shared" si="26"/>
        <v>0</v>
      </c>
      <c r="BE58" s="53">
        <f t="shared" si="26"/>
        <v>0</v>
      </c>
      <c r="BF58" s="53">
        <f t="shared" si="26"/>
        <v>0</v>
      </c>
      <c r="BG58" s="53">
        <f t="shared" si="26"/>
        <v>0</v>
      </c>
      <c r="BH58" s="53">
        <f t="shared" si="26"/>
        <v>0</v>
      </c>
      <c r="BI58" s="53">
        <f t="shared" si="26"/>
        <v>0</v>
      </c>
      <c r="BJ58" s="53">
        <f t="shared" si="26"/>
        <v>0</v>
      </c>
      <c r="BK58" s="53">
        <f t="shared" si="26"/>
        <v>0</v>
      </c>
      <c r="BL58" s="53">
        <f t="shared" si="26"/>
        <v>0</v>
      </c>
      <c r="BM58" s="53">
        <f t="shared" si="26"/>
        <v>1</v>
      </c>
      <c r="BN58" s="53">
        <f t="shared" si="26"/>
        <v>0</v>
      </c>
      <c r="BO58" s="53"/>
      <c r="BP58" s="53">
        <f t="shared" ref="BP58:BX58" si="27">COUNTIF(BP$23:BP$55,"*opposite*")</f>
        <v>0</v>
      </c>
      <c r="BQ58" s="53">
        <f t="shared" si="27"/>
        <v>0</v>
      </c>
      <c r="BR58" s="53">
        <f t="shared" si="27"/>
        <v>0</v>
      </c>
      <c r="BS58" s="53">
        <f t="shared" si="27"/>
        <v>0</v>
      </c>
      <c r="BT58" s="53">
        <f t="shared" si="27"/>
        <v>0</v>
      </c>
      <c r="BU58" s="53">
        <f t="shared" si="27"/>
        <v>0</v>
      </c>
      <c r="BV58" s="53">
        <f t="shared" si="27"/>
        <v>0</v>
      </c>
      <c r="BW58" s="53">
        <f t="shared" si="27"/>
        <v>0</v>
      </c>
      <c r="BX58" s="53">
        <f t="shared" si="27"/>
        <v>0</v>
      </c>
      <c r="BY58" s="53"/>
      <c r="BZ58" s="53">
        <f t="shared" ref="BZ58:CF58" si="28">COUNTIF(BZ$23:BZ$55,"*opposite*")</f>
        <v>0</v>
      </c>
      <c r="CA58" s="53">
        <f t="shared" si="28"/>
        <v>0</v>
      </c>
      <c r="CB58" s="53">
        <f t="shared" si="28"/>
        <v>0</v>
      </c>
      <c r="CC58" s="53">
        <f t="shared" si="28"/>
        <v>0</v>
      </c>
      <c r="CD58" s="53">
        <f t="shared" si="28"/>
        <v>0</v>
      </c>
      <c r="CE58" s="53">
        <f t="shared" si="28"/>
        <v>0</v>
      </c>
      <c r="CF58" s="53">
        <f t="shared" si="28"/>
        <v>0</v>
      </c>
      <c r="CG58" s="53"/>
      <c r="CH58" s="53"/>
      <c r="CI58" s="53">
        <f>COUNTIF(CI$23:CI$55,"*opposite*")</f>
        <v>0</v>
      </c>
      <c r="CJ58" s="53"/>
      <c r="CK58" s="53">
        <f t="shared" ref="CK58:CN58" si="29">COUNTIF(CK$23:CK$55,"*opposite*")</f>
        <v>0</v>
      </c>
      <c r="CL58" s="53">
        <f t="shared" si="29"/>
        <v>0</v>
      </c>
      <c r="CM58" s="53">
        <f t="shared" si="29"/>
        <v>0</v>
      </c>
      <c r="CN58" s="53">
        <f t="shared" si="29"/>
        <v>0</v>
      </c>
      <c r="CO58" s="549"/>
      <c r="CP58" s="549"/>
      <c r="CQ58" s="550"/>
      <c r="CR58" s="550"/>
      <c r="CS58" s="264"/>
    </row>
    <row r="59" ht="30.0" customHeight="1">
      <c r="A59" s="406" t="s">
        <v>1052</v>
      </c>
      <c r="B59" s="53"/>
      <c r="C59" s="53">
        <f t="shared" ref="C59:AY59" si="30">COUNTIF(C$23:C$55,"")+COUNTIF(C$23:C$55,"n/a")</f>
        <v>30</v>
      </c>
      <c r="D59" s="53">
        <f t="shared" si="30"/>
        <v>14</v>
      </c>
      <c r="E59" s="53">
        <f t="shared" si="30"/>
        <v>25</v>
      </c>
      <c r="F59" s="53">
        <f t="shared" si="30"/>
        <v>25</v>
      </c>
      <c r="G59" s="53">
        <f t="shared" si="30"/>
        <v>33</v>
      </c>
      <c r="H59" s="53">
        <f t="shared" si="30"/>
        <v>33</v>
      </c>
      <c r="I59" s="53">
        <f t="shared" si="30"/>
        <v>15</v>
      </c>
      <c r="J59" s="53">
        <f t="shared" si="30"/>
        <v>15</v>
      </c>
      <c r="K59" s="53">
        <f t="shared" si="30"/>
        <v>27</v>
      </c>
      <c r="L59" s="53">
        <f t="shared" si="30"/>
        <v>24</v>
      </c>
      <c r="M59" s="53">
        <f t="shared" si="30"/>
        <v>25</v>
      </c>
      <c r="N59" s="53">
        <f t="shared" si="30"/>
        <v>29</v>
      </c>
      <c r="O59" s="53">
        <f t="shared" si="30"/>
        <v>17</v>
      </c>
      <c r="P59" s="53">
        <f t="shared" si="30"/>
        <v>27</v>
      </c>
      <c r="Q59" s="53">
        <f t="shared" si="30"/>
        <v>20</v>
      </c>
      <c r="R59" s="53">
        <f t="shared" si="30"/>
        <v>20</v>
      </c>
      <c r="S59" s="53">
        <f t="shared" si="30"/>
        <v>33</v>
      </c>
      <c r="T59" s="53">
        <f t="shared" si="30"/>
        <v>20</v>
      </c>
      <c r="U59" s="53">
        <f t="shared" si="30"/>
        <v>21</v>
      </c>
      <c r="V59" s="53">
        <f t="shared" si="30"/>
        <v>9</v>
      </c>
      <c r="W59" s="53">
        <f t="shared" si="30"/>
        <v>21</v>
      </c>
      <c r="X59" s="53">
        <f t="shared" si="30"/>
        <v>29</v>
      </c>
      <c r="Y59" s="53">
        <f t="shared" si="30"/>
        <v>22</v>
      </c>
      <c r="Z59" s="53">
        <f t="shared" si="30"/>
        <v>18</v>
      </c>
      <c r="AA59" s="53">
        <f t="shared" si="30"/>
        <v>18</v>
      </c>
      <c r="AB59" s="53">
        <f t="shared" si="30"/>
        <v>25</v>
      </c>
      <c r="AC59" s="53">
        <f t="shared" si="30"/>
        <v>11</v>
      </c>
      <c r="AD59" s="53">
        <f t="shared" si="30"/>
        <v>33</v>
      </c>
      <c r="AE59" s="53">
        <f t="shared" si="30"/>
        <v>27</v>
      </c>
      <c r="AF59" s="53">
        <f t="shared" si="30"/>
        <v>23</v>
      </c>
      <c r="AG59" s="53">
        <f t="shared" si="30"/>
        <v>33</v>
      </c>
      <c r="AH59" s="53">
        <f t="shared" si="30"/>
        <v>14</v>
      </c>
      <c r="AI59" s="53">
        <f t="shared" si="30"/>
        <v>19</v>
      </c>
      <c r="AJ59" s="53">
        <f t="shared" si="30"/>
        <v>20</v>
      </c>
      <c r="AK59" s="53">
        <f t="shared" si="30"/>
        <v>19</v>
      </c>
      <c r="AL59" s="53">
        <f t="shared" si="30"/>
        <v>19</v>
      </c>
      <c r="AM59" s="53">
        <f t="shared" si="30"/>
        <v>26</v>
      </c>
      <c r="AN59" s="53">
        <f t="shared" si="30"/>
        <v>22</v>
      </c>
      <c r="AO59" s="53">
        <f t="shared" si="30"/>
        <v>20</v>
      </c>
      <c r="AP59" s="53">
        <f t="shared" si="30"/>
        <v>12</v>
      </c>
      <c r="AQ59" s="53">
        <f t="shared" si="30"/>
        <v>24</v>
      </c>
      <c r="AR59" s="53">
        <f t="shared" si="30"/>
        <v>16</v>
      </c>
      <c r="AS59" s="53">
        <f t="shared" si="30"/>
        <v>19</v>
      </c>
      <c r="AT59" s="53">
        <f t="shared" si="30"/>
        <v>21</v>
      </c>
      <c r="AU59" s="53">
        <f t="shared" si="30"/>
        <v>22</v>
      </c>
      <c r="AV59" s="53">
        <f t="shared" si="30"/>
        <v>24</v>
      </c>
      <c r="AW59" s="53">
        <f t="shared" si="30"/>
        <v>15</v>
      </c>
      <c r="AX59" s="53">
        <f t="shared" si="30"/>
        <v>24</v>
      </c>
      <c r="AY59" s="53">
        <f t="shared" si="30"/>
        <v>20</v>
      </c>
      <c r="AZ59" s="53"/>
      <c r="BA59" s="53">
        <f t="shared" ref="BA59:BN59" si="31">COUNTIF(BA$23:BA$55,"")+COUNTIF(BA$23:BA$55,"n/a")</f>
        <v>16</v>
      </c>
      <c r="BB59" s="53">
        <f t="shared" si="31"/>
        <v>18</v>
      </c>
      <c r="BC59" s="53">
        <f t="shared" si="31"/>
        <v>21</v>
      </c>
      <c r="BD59" s="53">
        <f t="shared" si="31"/>
        <v>24</v>
      </c>
      <c r="BE59" s="53">
        <f t="shared" si="31"/>
        <v>15</v>
      </c>
      <c r="BF59" s="53">
        <f t="shared" si="31"/>
        <v>16</v>
      </c>
      <c r="BG59" s="53">
        <f t="shared" si="31"/>
        <v>25</v>
      </c>
      <c r="BH59" s="53">
        <f t="shared" si="31"/>
        <v>17</v>
      </c>
      <c r="BI59" s="53">
        <f t="shared" si="31"/>
        <v>20</v>
      </c>
      <c r="BJ59" s="53">
        <f t="shared" si="31"/>
        <v>27</v>
      </c>
      <c r="BK59" s="53">
        <f t="shared" si="31"/>
        <v>17</v>
      </c>
      <c r="BL59" s="53">
        <f t="shared" si="31"/>
        <v>26</v>
      </c>
      <c r="BM59" s="53">
        <f t="shared" si="31"/>
        <v>22</v>
      </c>
      <c r="BN59" s="53">
        <f t="shared" si="31"/>
        <v>30</v>
      </c>
      <c r="BO59" s="53"/>
      <c r="BP59" s="53">
        <f t="shared" ref="BP59:BX59" si="32">COUNTIF(BP$23:BP$55,"")+COUNTIF(BP$23:BP$55,"n/a")</f>
        <v>13</v>
      </c>
      <c r="BQ59" s="53">
        <f t="shared" si="32"/>
        <v>14</v>
      </c>
      <c r="BR59" s="53">
        <f t="shared" si="32"/>
        <v>11</v>
      </c>
      <c r="BS59" s="53">
        <f t="shared" si="32"/>
        <v>15</v>
      </c>
      <c r="BT59" s="53">
        <f t="shared" si="32"/>
        <v>7</v>
      </c>
      <c r="BU59" s="53">
        <f t="shared" si="32"/>
        <v>17</v>
      </c>
      <c r="BV59" s="53">
        <f t="shared" si="32"/>
        <v>12</v>
      </c>
      <c r="BW59" s="53">
        <f t="shared" si="32"/>
        <v>9</v>
      </c>
      <c r="BX59" s="53">
        <f t="shared" si="32"/>
        <v>18</v>
      </c>
      <c r="BY59" s="53"/>
      <c r="BZ59" s="53">
        <f t="shared" ref="BZ59:CF59" si="33">COUNTIF(BZ$23:BZ$55,"")+COUNTIF(BZ$23:BZ$55,"n/a")</f>
        <v>33</v>
      </c>
      <c r="CA59" s="53">
        <f t="shared" si="33"/>
        <v>19</v>
      </c>
      <c r="CB59" s="53">
        <f t="shared" si="33"/>
        <v>9</v>
      </c>
      <c r="CC59" s="53">
        <f t="shared" si="33"/>
        <v>9</v>
      </c>
      <c r="CD59" s="53">
        <f t="shared" si="33"/>
        <v>17</v>
      </c>
      <c r="CE59" s="53">
        <f t="shared" si="33"/>
        <v>28</v>
      </c>
      <c r="CF59" s="53">
        <f t="shared" si="33"/>
        <v>23</v>
      </c>
      <c r="CG59" s="53"/>
      <c r="CH59" s="53"/>
      <c r="CI59" s="53">
        <f>COUNTIF(CI$23:CI$55,"")+COUNTIF(CI$23:CI$55,"n/a")</f>
        <v>32</v>
      </c>
      <c r="CJ59" s="53"/>
      <c r="CK59" s="53">
        <f t="shared" ref="CK59:CN59" si="34">COUNTIF(CK$23:CK$55,"")+COUNTIF(CK$23:CK$55,"n/a")</f>
        <v>21</v>
      </c>
      <c r="CL59" s="53">
        <f t="shared" si="34"/>
        <v>19</v>
      </c>
      <c r="CM59" s="53">
        <f t="shared" si="34"/>
        <v>14</v>
      </c>
      <c r="CN59" s="53">
        <f t="shared" si="34"/>
        <v>8</v>
      </c>
      <c r="CO59" s="549"/>
      <c r="CP59" s="549"/>
      <c r="CQ59" s="550"/>
      <c r="CR59" s="550"/>
      <c r="CS59" s="264"/>
    </row>
    <row r="60" ht="30.0" customHeight="1">
      <c r="A60" s="406" t="s">
        <v>1053</v>
      </c>
      <c r="B60" s="53"/>
      <c r="C60" s="53">
        <f t="shared" ref="C60:AY60" si="35">33-SUM(C57:C59)</f>
        <v>3</v>
      </c>
      <c r="D60" s="53">
        <f t="shared" si="35"/>
        <v>17</v>
      </c>
      <c r="E60" s="53">
        <f t="shared" si="35"/>
        <v>8</v>
      </c>
      <c r="F60" s="53">
        <f t="shared" si="35"/>
        <v>8</v>
      </c>
      <c r="G60" s="53">
        <f t="shared" si="35"/>
        <v>0</v>
      </c>
      <c r="H60" s="53">
        <f t="shared" si="35"/>
        <v>0</v>
      </c>
      <c r="I60" s="53">
        <f t="shared" si="35"/>
        <v>15</v>
      </c>
      <c r="J60" s="53">
        <f t="shared" si="35"/>
        <v>15</v>
      </c>
      <c r="K60" s="53">
        <f t="shared" si="35"/>
        <v>3</v>
      </c>
      <c r="L60" s="53">
        <f t="shared" si="35"/>
        <v>7</v>
      </c>
      <c r="M60" s="53">
        <f t="shared" si="35"/>
        <v>7</v>
      </c>
      <c r="N60" s="53">
        <f t="shared" si="35"/>
        <v>4</v>
      </c>
      <c r="O60" s="53">
        <f t="shared" si="35"/>
        <v>11</v>
      </c>
      <c r="P60" s="53">
        <f t="shared" si="35"/>
        <v>6</v>
      </c>
      <c r="Q60" s="53">
        <f t="shared" si="35"/>
        <v>13</v>
      </c>
      <c r="R60" s="53">
        <f t="shared" si="35"/>
        <v>12</v>
      </c>
      <c r="S60" s="53">
        <f t="shared" si="35"/>
        <v>0</v>
      </c>
      <c r="T60" s="53">
        <f t="shared" si="35"/>
        <v>10</v>
      </c>
      <c r="U60" s="53">
        <f t="shared" si="35"/>
        <v>11</v>
      </c>
      <c r="V60" s="53">
        <f t="shared" si="35"/>
        <v>22</v>
      </c>
      <c r="W60" s="53">
        <f t="shared" si="35"/>
        <v>11</v>
      </c>
      <c r="X60" s="53">
        <f t="shared" si="35"/>
        <v>2</v>
      </c>
      <c r="Y60" s="53">
        <f t="shared" si="35"/>
        <v>11</v>
      </c>
      <c r="Z60" s="53">
        <f t="shared" si="35"/>
        <v>15</v>
      </c>
      <c r="AA60" s="53">
        <f t="shared" si="35"/>
        <v>15</v>
      </c>
      <c r="AB60" s="53">
        <f t="shared" si="35"/>
        <v>8</v>
      </c>
      <c r="AC60" s="53">
        <f t="shared" si="35"/>
        <v>12</v>
      </c>
      <c r="AD60" s="53">
        <f t="shared" si="35"/>
        <v>0</v>
      </c>
      <c r="AE60" s="53">
        <f t="shared" si="35"/>
        <v>5</v>
      </c>
      <c r="AF60" s="53">
        <f t="shared" si="35"/>
        <v>10</v>
      </c>
      <c r="AG60" s="53">
        <f t="shared" si="35"/>
        <v>0</v>
      </c>
      <c r="AH60" s="53">
        <f t="shared" si="35"/>
        <v>13</v>
      </c>
      <c r="AI60" s="53">
        <f t="shared" si="35"/>
        <v>14</v>
      </c>
      <c r="AJ60" s="53">
        <f t="shared" si="35"/>
        <v>10</v>
      </c>
      <c r="AK60" s="53">
        <f t="shared" si="35"/>
        <v>10</v>
      </c>
      <c r="AL60" s="53">
        <f t="shared" si="35"/>
        <v>14</v>
      </c>
      <c r="AM60" s="53">
        <f t="shared" si="35"/>
        <v>7</v>
      </c>
      <c r="AN60" s="53">
        <f t="shared" si="35"/>
        <v>9</v>
      </c>
      <c r="AO60" s="53">
        <f t="shared" si="35"/>
        <v>8</v>
      </c>
      <c r="AP60" s="53">
        <f t="shared" si="35"/>
        <v>21</v>
      </c>
      <c r="AQ60" s="53">
        <f t="shared" si="35"/>
        <v>9</v>
      </c>
      <c r="AR60" s="53">
        <f t="shared" si="35"/>
        <v>15</v>
      </c>
      <c r="AS60" s="53">
        <f t="shared" si="35"/>
        <v>11</v>
      </c>
      <c r="AT60" s="53">
        <f t="shared" si="35"/>
        <v>10</v>
      </c>
      <c r="AU60" s="53">
        <f t="shared" si="35"/>
        <v>5</v>
      </c>
      <c r="AV60" s="53">
        <f t="shared" si="35"/>
        <v>4</v>
      </c>
      <c r="AW60" s="53">
        <f t="shared" si="35"/>
        <v>12</v>
      </c>
      <c r="AX60" s="53">
        <f t="shared" si="35"/>
        <v>7</v>
      </c>
      <c r="AY60" s="53">
        <f t="shared" si="35"/>
        <v>10</v>
      </c>
      <c r="AZ60" s="53"/>
      <c r="BA60" s="53">
        <f t="shared" ref="BA60:BN60" si="36">33-SUM(BA57:BA59)</f>
        <v>13</v>
      </c>
      <c r="BB60" s="53">
        <f t="shared" si="36"/>
        <v>7</v>
      </c>
      <c r="BC60" s="53">
        <f t="shared" si="36"/>
        <v>11</v>
      </c>
      <c r="BD60" s="53">
        <f t="shared" si="36"/>
        <v>6</v>
      </c>
      <c r="BE60" s="53">
        <f t="shared" si="36"/>
        <v>12</v>
      </c>
      <c r="BF60" s="53">
        <f t="shared" si="36"/>
        <v>16</v>
      </c>
      <c r="BG60" s="53">
        <f t="shared" si="36"/>
        <v>6</v>
      </c>
      <c r="BH60" s="53">
        <f t="shared" si="36"/>
        <v>11</v>
      </c>
      <c r="BI60" s="53">
        <f t="shared" si="36"/>
        <v>10</v>
      </c>
      <c r="BJ60" s="53">
        <f t="shared" si="36"/>
        <v>5</v>
      </c>
      <c r="BK60" s="53">
        <f t="shared" si="36"/>
        <v>14</v>
      </c>
      <c r="BL60" s="53">
        <f t="shared" si="36"/>
        <v>7</v>
      </c>
      <c r="BM60" s="53">
        <f t="shared" si="36"/>
        <v>7</v>
      </c>
      <c r="BN60" s="53">
        <f t="shared" si="36"/>
        <v>3</v>
      </c>
      <c r="BO60" s="53"/>
      <c r="BP60" s="53">
        <f t="shared" ref="BP60:BX60" si="37">33-SUM(BP57:BP59)</f>
        <v>19</v>
      </c>
      <c r="BQ60" s="53">
        <f t="shared" si="37"/>
        <v>12</v>
      </c>
      <c r="BR60" s="53">
        <f t="shared" si="37"/>
        <v>22</v>
      </c>
      <c r="BS60" s="53">
        <f t="shared" si="37"/>
        <v>18</v>
      </c>
      <c r="BT60" s="53">
        <f t="shared" si="37"/>
        <v>24</v>
      </c>
      <c r="BU60" s="53">
        <f t="shared" si="37"/>
        <v>16</v>
      </c>
      <c r="BV60" s="53">
        <f t="shared" si="37"/>
        <v>21</v>
      </c>
      <c r="BW60" s="53">
        <f t="shared" si="37"/>
        <v>24</v>
      </c>
      <c r="BX60" s="53">
        <f t="shared" si="37"/>
        <v>13</v>
      </c>
      <c r="BY60" s="53"/>
      <c r="BZ60" s="53">
        <f t="shared" ref="BZ60:CF60" si="38">33-SUM(BZ57:BZ59)</f>
        <v>0</v>
      </c>
      <c r="CA60" s="53">
        <f t="shared" si="38"/>
        <v>14</v>
      </c>
      <c r="CB60" s="53">
        <f t="shared" si="38"/>
        <v>23</v>
      </c>
      <c r="CC60" s="53">
        <f t="shared" si="38"/>
        <v>23</v>
      </c>
      <c r="CD60" s="53">
        <f t="shared" si="38"/>
        <v>16</v>
      </c>
      <c r="CE60" s="53">
        <f t="shared" si="38"/>
        <v>4</v>
      </c>
      <c r="CF60" s="53">
        <f t="shared" si="38"/>
        <v>10</v>
      </c>
      <c r="CG60" s="53"/>
      <c r="CH60" s="53"/>
      <c r="CI60" s="53">
        <f>33-SUM(CI57:CI59)</f>
        <v>1</v>
      </c>
      <c r="CJ60" s="53"/>
      <c r="CK60" s="53">
        <f t="shared" ref="CK60:CN60" si="39">33-SUM(CK57:CK59)</f>
        <v>12</v>
      </c>
      <c r="CL60" s="53">
        <f t="shared" si="39"/>
        <v>10</v>
      </c>
      <c r="CM60" s="53">
        <f t="shared" si="39"/>
        <v>19</v>
      </c>
      <c r="CN60" s="53">
        <f t="shared" si="39"/>
        <v>25</v>
      </c>
      <c r="CO60" s="549"/>
      <c r="CP60" s="549"/>
      <c r="CQ60" s="550"/>
      <c r="CR60" s="550"/>
      <c r="CS60" s="264"/>
    </row>
    <row r="61" ht="30.0" customHeight="1">
      <c r="A61" s="405" t="s">
        <v>1046</v>
      </c>
      <c r="B61" s="409"/>
      <c r="C61" s="409">
        <f t="shared" ref="C61:AY61" si="40">(C$57-C$58+2*C$60)/62</f>
        <v>0.09677419355</v>
      </c>
      <c r="D61" s="409">
        <f t="shared" si="40"/>
        <v>0.5806451613</v>
      </c>
      <c r="E61" s="409">
        <f t="shared" si="40"/>
        <v>0.2580645161</v>
      </c>
      <c r="F61" s="409">
        <f t="shared" si="40"/>
        <v>0.2580645161</v>
      </c>
      <c r="G61" s="409">
        <f t="shared" si="40"/>
        <v>0</v>
      </c>
      <c r="H61" s="409">
        <f t="shared" si="40"/>
        <v>0</v>
      </c>
      <c r="I61" s="409">
        <f t="shared" si="40"/>
        <v>0.5322580645</v>
      </c>
      <c r="J61" s="409">
        <f t="shared" si="40"/>
        <v>0.5322580645</v>
      </c>
      <c r="K61" s="409">
        <f t="shared" si="40"/>
        <v>0.1451612903</v>
      </c>
      <c r="L61" s="409">
        <f t="shared" si="40"/>
        <v>0.2580645161</v>
      </c>
      <c r="M61" s="409">
        <f t="shared" si="40"/>
        <v>0.2419354839</v>
      </c>
      <c r="N61" s="409">
        <f t="shared" si="40"/>
        <v>0.1290322581</v>
      </c>
      <c r="O61" s="409">
        <f t="shared" si="40"/>
        <v>0.4032258065</v>
      </c>
      <c r="P61" s="409">
        <f t="shared" si="40"/>
        <v>0.1935483871</v>
      </c>
      <c r="Q61" s="409">
        <f t="shared" si="40"/>
        <v>0.4193548387</v>
      </c>
      <c r="R61" s="409">
        <f t="shared" si="40"/>
        <v>0.4032258065</v>
      </c>
      <c r="S61" s="409">
        <f t="shared" si="40"/>
        <v>0</v>
      </c>
      <c r="T61" s="409">
        <f t="shared" si="40"/>
        <v>0.3709677419</v>
      </c>
      <c r="U61" s="409">
        <f t="shared" si="40"/>
        <v>0.3709677419</v>
      </c>
      <c r="V61" s="409">
        <f t="shared" si="40"/>
        <v>0.6774193548</v>
      </c>
      <c r="W61" s="409">
        <f t="shared" si="40"/>
        <v>0.3387096774</v>
      </c>
      <c r="X61" s="409">
        <f t="shared" si="40"/>
        <v>0.09677419355</v>
      </c>
      <c r="Y61" s="409">
        <f t="shared" si="40"/>
        <v>0.3548387097</v>
      </c>
      <c r="Z61" s="409">
        <f t="shared" si="40"/>
        <v>0.4838709677</v>
      </c>
      <c r="AA61" s="409">
        <f t="shared" si="40"/>
        <v>0.4838709677</v>
      </c>
      <c r="AB61" s="409">
        <f t="shared" si="40"/>
        <v>0.2580645161</v>
      </c>
      <c r="AC61" s="409">
        <f t="shared" si="40"/>
        <v>0.5161290323</v>
      </c>
      <c r="AD61" s="409">
        <f t="shared" si="40"/>
        <v>0</v>
      </c>
      <c r="AE61" s="409">
        <f t="shared" si="40"/>
        <v>0.1451612903</v>
      </c>
      <c r="AF61" s="409">
        <f t="shared" si="40"/>
        <v>0.3225806452</v>
      </c>
      <c r="AG61" s="409">
        <f t="shared" si="40"/>
        <v>0</v>
      </c>
      <c r="AH61" s="409">
        <f t="shared" si="40"/>
        <v>0.5161290323</v>
      </c>
      <c r="AI61" s="409">
        <f t="shared" si="40"/>
        <v>0.4516129032</v>
      </c>
      <c r="AJ61" s="409">
        <f t="shared" si="40"/>
        <v>0.3709677419</v>
      </c>
      <c r="AK61" s="409">
        <f t="shared" si="40"/>
        <v>0.3870967742</v>
      </c>
      <c r="AL61" s="409">
        <f t="shared" si="40"/>
        <v>0.4516129032</v>
      </c>
      <c r="AM61" s="409">
        <f t="shared" si="40"/>
        <v>0.2258064516</v>
      </c>
      <c r="AN61" s="409">
        <f t="shared" si="40"/>
        <v>0.3225806452</v>
      </c>
      <c r="AO61" s="409">
        <f t="shared" si="40"/>
        <v>0.3387096774</v>
      </c>
      <c r="AP61" s="409">
        <f t="shared" si="40"/>
        <v>0.6774193548</v>
      </c>
      <c r="AQ61" s="409">
        <f t="shared" si="40"/>
        <v>0.2903225806</v>
      </c>
      <c r="AR61" s="409">
        <f t="shared" si="40"/>
        <v>0.5161290323</v>
      </c>
      <c r="AS61" s="409">
        <f t="shared" si="40"/>
        <v>0.4032258065</v>
      </c>
      <c r="AT61" s="409">
        <f t="shared" si="40"/>
        <v>0.3548387097</v>
      </c>
      <c r="AU61" s="409">
        <f t="shared" si="40"/>
        <v>0.2580645161</v>
      </c>
      <c r="AV61" s="409">
        <f t="shared" si="40"/>
        <v>0.2096774194</v>
      </c>
      <c r="AW61" s="409">
        <f t="shared" si="40"/>
        <v>0.4516129032</v>
      </c>
      <c r="AX61" s="409">
        <f t="shared" si="40"/>
        <v>0.2580645161</v>
      </c>
      <c r="AY61" s="409">
        <f t="shared" si="40"/>
        <v>0.3709677419</v>
      </c>
      <c r="AZ61" s="409"/>
      <c r="BA61" s="409">
        <f t="shared" ref="BA61:BN61" si="41">(BA$57-BA$58+2*BA$60)/62</f>
        <v>0.4838709677</v>
      </c>
      <c r="BB61" s="409">
        <f t="shared" si="41"/>
        <v>0.3548387097</v>
      </c>
      <c r="BC61" s="409">
        <f t="shared" si="41"/>
        <v>0.3709677419</v>
      </c>
      <c r="BD61" s="409">
        <f t="shared" si="41"/>
        <v>0.2419354839</v>
      </c>
      <c r="BE61" s="409">
        <f t="shared" si="41"/>
        <v>0.4838709677</v>
      </c>
      <c r="BF61" s="409">
        <f t="shared" si="41"/>
        <v>0.5322580645</v>
      </c>
      <c r="BG61" s="409">
        <f t="shared" si="41"/>
        <v>0.2258064516</v>
      </c>
      <c r="BH61" s="409">
        <f t="shared" si="41"/>
        <v>0.435483871</v>
      </c>
      <c r="BI61" s="409">
        <f t="shared" si="41"/>
        <v>0.3709677419</v>
      </c>
      <c r="BJ61" s="409">
        <f t="shared" si="41"/>
        <v>0.1774193548</v>
      </c>
      <c r="BK61" s="409">
        <f t="shared" si="41"/>
        <v>0.4838709677</v>
      </c>
      <c r="BL61" s="409">
        <f t="shared" si="41"/>
        <v>0.2258064516</v>
      </c>
      <c r="BM61" s="409">
        <f t="shared" si="41"/>
        <v>0.2580645161</v>
      </c>
      <c r="BN61" s="409">
        <f t="shared" si="41"/>
        <v>0.09677419355</v>
      </c>
      <c r="BO61" s="409"/>
      <c r="BP61" s="409">
        <f t="shared" ref="BP61:CF61" si="42">(BP$57-BP$58+2*BP$60)/62</f>
        <v>0.6290322581</v>
      </c>
      <c r="BQ61" s="409">
        <f t="shared" si="42"/>
        <v>0.5</v>
      </c>
      <c r="BR61" s="409">
        <f t="shared" si="42"/>
        <v>0.7096774194</v>
      </c>
      <c r="BS61" s="409">
        <f t="shared" si="42"/>
        <v>0.5806451613</v>
      </c>
      <c r="BT61" s="409">
        <f t="shared" si="42"/>
        <v>0.8064516129</v>
      </c>
      <c r="BU61" s="409">
        <f t="shared" si="42"/>
        <v>0.5161290323</v>
      </c>
      <c r="BV61" s="409">
        <f t="shared" si="42"/>
        <v>0.6774193548</v>
      </c>
      <c r="BW61" s="409">
        <f t="shared" si="42"/>
        <v>0.7741935484</v>
      </c>
      <c r="BX61" s="409">
        <f t="shared" si="42"/>
        <v>0.4516129032</v>
      </c>
      <c r="BY61" s="409">
        <f t="shared" si="42"/>
        <v>0</v>
      </c>
      <c r="BZ61" s="409">
        <f t="shared" si="42"/>
        <v>0</v>
      </c>
      <c r="CA61" s="409">
        <f t="shared" si="42"/>
        <v>0.4516129032</v>
      </c>
      <c r="CB61" s="409">
        <f t="shared" si="42"/>
        <v>0.7580645161</v>
      </c>
      <c r="CC61" s="409">
        <f t="shared" si="42"/>
        <v>0.7580645161</v>
      </c>
      <c r="CD61" s="409">
        <f t="shared" si="42"/>
        <v>0.5161290323</v>
      </c>
      <c r="CE61" s="409">
        <f t="shared" si="42"/>
        <v>0.1451612903</v>
      </c>
      <c r="CF61" s="409">
        <f t="shared" si="42"/>
        <v>0.3225806452</v>
      </c>
      <c r="CG61" s="409"/>
      <c r="CH61" s="409"/>
      <c r="CI61" s="409">
        <f>(CI$57-CI$58+2*CI$60)/62</f>
        <v>0.03225806452</v>
      </c>
      <c r="CJ61" s="409"/>
      <c r="CK61" s="409">
        <f t="shared" ref="CK61:CN61" si="43">(CK$57-CK$58+2*CK$60)/62</f>
        <v>0.3870967742</v>
      </c>
      <c r="CL61" s="409">
        <f t="shared" si="43"/>
        <v>0.3870967742</v>
      </c>
      <c r="CM61" s="409">
        <f t="shared" si="43"/>
        <v>0.6129032258</v>
      </c>
      <c r="CN61" s="409">
        <f t="shared" si="43"/>
        <v>0.8064516129</v>
      </c>
      <c r="CO61" s="409"/>
      <c r="CP61" s="549"/>
      <c r="CQ61" s="549"/>
      <c r="CR61" s="549"/>
      <c r="CS61" s="551"/>
    </row>
  </sheetData>
  <dataValidations>
    <dataValidation type="list" allowBlank="1" showInputMessage="1" prompt="Click and enter a value from the list of items" sqref="B3:CS3">
      <formula1>"US City,US State,US County"</formula1>
    </dataValidation>
  </dataValidations>
  <hyperlinks>
    <hyperlink r:id="rId2" ref="B4"/>
    <hyperlink r:id="rId3" ref="C4"/>
    <hyperlink r:id="rId4" ref="D4"/>
    <hyperlink r:id="rId5" ref="E4"/>
    <hyperlink r:id="rId6" ref="F4"/>
    <hyperlink r:id="rId7" ref="G4"/>
    <hyperlink r:id="rId8" ref="H4"/>
    <hyperlink r:id="rId9" ref="J4"/>
    <hyperlink r:id="rId10" ref="K4"/>
    <hyperlink r:id="rId11" ref="M4"/>
    <hyperlink r:id="rId12" ref="N4"/>
    <hyperlink r:id="rId13" ref="O4"/>
    <hyperlink r:id="rId14" ref="P4"/>
    <hyperlink r:id="rId15" ref="R4"/>
    <hyperlink r:id="rId16" ref="S4"/>
    <hyperlink r:id="rId17" ref="W4"/>
    <hyperlink r:id="rId18" ref="Y4"/>
    <hyperlink r:id="rId19" ref="Z4"/>
    <hyperlink r:id="rId20" ref="AA4"/>
    <hyperlink r:id="rId21" ref="AB4"/>
    <hyperlink r:id="rId22" ref="AC4"/>
    <hyperlink r:id="rId23" ref="AD4"/>
    <hyperlink r:id="rId24" ref="AE4"/>
    <hyperlink r:id="rId25" ref="AF4"/>
    <hyperlink r:id="rId26" ref="AI4"/>
    <hyperlink r:id="rId27" ref="AJ4"/>
    <hyperlink r:id="rId28" ref="AK4"/>
    <hyperlink r:id="rId29" ref="AL4"/>
    <hyperlink r:id="rId30" ref="AM4"/>
    <hyperlink r:id="rId31" ref="AN4"/>
    <hyperlink r:id="rId32" ref="AO4"/>
    <hyperlink r:id="rId33" ref="AP4"/>
    <hyperlink r:id="rId34" ref="AQ4"/>
    <hyperlink r:id="rId35" ref="AR4"/>
    <hyperlink r:id="rId36" ref="AS4"/>
    <hyperlink r:id="rId37" ref="AT4"/>
    <hyperlink r:id="rId38" ref="AV4"/>
    <hyperlink r:id="rId39" ref="AW4"/>
    <hyperlink r:id="rId40" ref="AX4"/>
    <hyperlink r:id="rId41" ref="AZ4"/>
    <hyperlink r:id="rId42" ref="BA4"/>
    <hyperlink r:id="rId43" ref="BB4"/>
    <hyperlink r:id="rId44" ref="BC4"/>
    <hyperlink r:id="rId45" location="!WordDocuments/opendataportalprocedures.htm" ref="BD4"/>
    <hyperlink r:id="rId46" ref="BE4"/>
    <hyperlink r:id="rId47" ref="BF4"/>
    <hyperlink r:id="rId48" ref="BG4"/>
    <hyperlink r:id="rId49" ref="BH4"/>
    <hyperlink r:id="rId50" ref="BI4"/>
    <hyperlink r:id="rId51" location="page=792" ref="BJ4"/>
    <hyperlink r:id="rId52" ref="BK4"/>
    <hyperlink r:id="rId53" ref="BL4"/>
    <hyperlink r:id="rId54" ref="BM4"/>
    <hyperlink r:id="rId55" ref="BO4"/>
    <hyperlink r:id="rId56" ref="BP4"/>
    <hyperlink r:id="rId57" ref="BQ4"/>
    <hyperlink r:id="rId58" ref="BR4"/>
    <hyperlink r:id="rId59" ref="BS4"/>
    <hyperlink r:id="rId60" ref="BT4"/>
    <hyperlink r:id="rId61" ref="BU4"/>
    <hyperlink r:id="rId62" ref="BV4"/>
    <hyperlink r:id="rId63" ref="BX4"/>
    <hyperlink r:id="rId64" ref="BZ4"/>
    <hyperlink r:id="rId65" ref="CA4"/>
    <hyperlink r:id="rId66" ref="CB4"/>
    <hyperlink r:id="rId67" ref="CD4"/>
    <hyperlink r:id="rId68" ref="CE4"/>
    <hyperlink r:id="rId69" ref="CF4"/>
    <hyperlink r:id="rId70" ref="CG4"/>
    <hyperlink r:id="rId71" ref="CI4"/>
    <hyperlink r:id="rId72" ref="CJ4"/>
    <hyperlink r:id="rId73" ref="CK4"/>
    <hyperlink r:id="rId74" ref="CL4"/>
    <hyperlink r:id="rId75" ref="CM4"/>
    <hyperlink r:id="rId76" ref="CN4"/>
    <hyperlink r:id="rId77" ref="AC8"/>
    <hyperlink r:id="rId78" ref="AH8"/>
    <hyperlink r:id="rId79" ref="AP8"/>
    <hyperlink r:id="rId80" ref="L10"/>
    <hyperlink r:id="rId81" ref="AN10"/>
    <hyperlink r:id="rId82" ref="AQ10"/>
    <hyperlink r:id="rId83" ref="BP10"/>
    <hyperlink r:id="rId84" ref="CC10"/>
    <hyperlink r:id="rId85" ref="CH10"/>
    <hyperlink r:id="rId86" ref="L13"/>
    <hyperlink r:id="rId87" ref="O13"/>
    <hyperlink r:id="rId88" ref="Q13"/>
    <hyperlink r:id="rId89" ref="R13"/>
    <hyperlink r:id="rId90" ref="V13"/>
    <hyperlink r:id="rId91" ref="X13"/>
    <hyperlink r:id="rId92" ref="AF13"/>
    <hyperlink r:id="rId93" ref="AI13"/>
    <hyperlink r:id="rId94" ref="AN13"/>
    <hyperlink r:id="rId95" ref="AP13"/>
    <hyperlink r:id="rId96" ref="AU13"/>
    <hyperlink r:id="rId97" ref="BB13"/>
    <hyperlink r:id="rId98" ref="BM13"/>
    <hyperlink r:id="rId99" ref="BN13"/>
    <hyperlink r:id="rId100" ref="BQ13"/>
    <hyperlink r:id="rId101" ref="BS13"/>
    <hyperlink r:id="rId102" ref="CB13"/>
    <hyperlink r:id="rId103" ref="CG13"/>
    <hyperlink r:id="rId104" ref="CH13"/>
    <hyperlink r:id="rId105" ref="CJ13"/>
    <hyperlink r:id="rId106" ref="CM13"/>
    <hyperlink r:id="rId107" ref="CN13"/>
    <hyperlink r:id="rId108" ref="I14"/>
    <hyperlink r:id="rId109" ref="J14"/>
    <hyperlink r:id="rId110" ref="O14"/>
    <hyperlink r:id="rId111" ref="W14"/>
    <hyperlink r:id="rId112" ref="Z14"/>
    <hyperlink r:id="rId113" ref="AF14"/>
    <hyperlink r:id="rId114" ref="AI14"/>
    <hyperlink r:id="rId115" ref="AJ14"/>
    <hyperlink r:id="rId116" ref="AP14"/>
    <hyperlink r:id="rId117" ref="AR14"/>
    <hyperlink r:id="rId118" ref="AU14"/>
    <hyperlink r:id="rId119" ref="BN14"/>
    <hyperlink r:id="rId120" ref="BR14"/>
    <hyperlink r:id="rId121" ref="BT14"/>
    <hyperlink r:id="rId122" ref="BU14"/>
    <hyperlink r:id="rId123" ref="BX14"/>
    <hyperlink r:id="rId124" ref="BZ14"/>
    <hyperlink r:id="rId125" ref="CB14"/>
    <hyperlink r:id="rId126" ref="CD14"/>
    <hyperlink r:id="rId127" ref="CH14"/>
    <hyperlink r:id="rId128" ref="CM14"/>
    <hyperlink r:id="rId129" ref="CN14"/>
    <hyperlink r:id="rId130" ref="D15"/>
    <hyperlink r:id="rId131" ref="E15"/>
    <hyperlink r:id="rId132" ref="F15"/>
    <hyperlink r:id="rId133" ref="I15"/>
    <hyperlink r:id="rId134" ref="J15"/>
    <hyperlink r:id="rId135" ref="K15"/>
    <hyperlink r:id="rId136" ref="L15"/>
    <hyperlink r:id="rId137" ref="M15"/>
    <hyperlink r:id="rId138" ref="N15"/>
    <hyperlink r:id="rId139" ref="O15"/>
    <hyperlink r:id="rId140" ref="P15"/>
    <hyperlink r:id="rId141" ref="R15"/>
    <hyperlink r:id="rId142" ref="T15"/>
    <hyperlink r:id="rId143" ref="W15"/>
    <hyperlink r:id="rId144" ref="X15"/>
    <hyperlink r:id="rId145" ref="Y15"/>
    <hyperlink r:id="rId146" ref="Z15"/>
    <hyperlink r:id="rId147" ref="AA15"/>
    <hyperlink r:id="rId148" ref="AB15"/>
    <hyperlink r:id="rId149" ref="AC15"/>
    <hyperlink r:id="rId150" ref="AE15"/>
    <hyperlink r:id="rId151" ref="AF15"/>
    <hyperlink r:id="rId152" ref="AI15"/>
    <hyperlink r:id="rId153" ref="AJ15"/>
    <hyperlink r:id="rId154" ref="AK15"/>
    <hyperlink r:id="rId155" ref="AL15"/>
    <hyperlink r:id="rId156" ref="AM15"/>
    <hyperlink r:id="rId157" ref="AN15"/>
    <hyperlink r:id="rId158" ref="AO15"/>
    <hyperlink r:id="rId159" ref="AP15"/>
    <hyperlink r:id="rId160" ref="AQ15"/>
    <hyperlink r:id="rId161" ref="AU15"/>
    <hyperlink r:id="rId162" ref="AV15"/>
    <hyperlink r:id="rId163" ref="AW15"/>
    <hyperlink r:id="rId164" ref="AX15"/>
    <hyperlink r:id="rId165" ref="AY15"/>
    <hyperlink r:id="rId166" ref="BB15"/>
    <hyperlink r:id="rId167" ref="BD15"/>
    <hyperlink r:id="rId168" ref="BE15"/>
    <hyperlink r:id="rId169" ref="BG15"/>
    <hyperlink r:id="rId170" ref="BH15"/>
    <hyperlink r:id="rId171" ref="BL15"/>
    <hyperlink r:id="rId172" ref="BM15"/>
    <hyperlink r:id="rId173" ref="BP15"/>
    <hyperlink r:id="rId174" ref="BS15"/>
    <hyperlink r:id="rId175" ref="BU15"/>
    <hyperlink r:id="rId176" ref="BX15"/>
    <hyperlink r:id="rId177" ref="CB15"/>
    <hyperlink r:id="rId178" ref="CC15"/>
    <hyperlink r:id="rId179" ref="CD15"/>
    <hyperlink r:id="rId180" ref="CF15"/>
    <hyperlink r:id="rId181" ref="CH15"/>
    <hyperlink r:id="rId182" ref="CM15"/>
    <hyperlink r:id="rId183" ref="CN15"/>
    <hyperlink r:id="rId184" ref="D16"/>
    <hyperlink r:id="rId185" ref="K16"/>
    <hyperlink r:id="rId186" ref="AJ16"/>
    <hyperlink r:id="rId187" ref="AR16"/>
    <hyperlink r:id="rId188" ref="BB16"/>
    <hyperlink r:id="rId189" ref="BC16"/>
    <hyperlink r:id="rId190" ref="BK16"/>
    <hyperlink r:id="rId191" ref="CN16"/>
  </hyperlinks>
  <drawing r:id="rId192"/>
  <legacyDrawing r:id="rId19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sheetViews>
  <sheetFormatPr customHeight="1" defaultColWidth="14.43" defaultRowHeight="12.75"/>
  <cols>
    <col customWidth="1" min="1" max="1" width="33.86"/>
    <col customWidth="1" min="2" max="2" width="13.0"/>
    <col customWidth="1" min="3" max="3" width="22.14"/>
    <col customWidth="1" min="4" max="5" width="15.57"/>
  </cols>
  <sheetData>
    <row r="1" ht="43.5" customHeight="1">
      <c r="C1" s="1"/>
    </row>
    <row r="2">
      <c r="A2" t="s">
        <v>0</v>
      </c>
      <c r="B2">
        <v>3.0</v>
      </c>
      <c r="C2" s="1">
        <v>0.0967741935483871</v>
      </c>
    </row>
    <row r="3">
      <c r="C3" s="1"/>
    </row>
    <row r="4">
      <c r="A4" t="s">
        <v>1</v>
      </c>
      <c r="B4">
        <v>4.0</v>
      </c>
      <c r="C4" s="1">
        <v>0.12903225806451613</v>
      </c>
    </row>
    <row r="5">
      <c r="C5" s="1"/>
    </row>
    <row r="6">
      <c r="C6" s="1"/>
    </row>
    <row r="7">
      <c r="A7" t="s">
        <v>2</v>
      </c>
      <c r="B7">
        <v>5.0</v>
      </c>
      <c r="C7" s="1">
        <v>0.16129032258064516</v>
      </c>
    </row>
    <row r="8">
      <c r="A8" t="s">
        <v>3</v>
      </c>
      <c r="B8">
        <v>5.0</v>
      </c>
      <c r="C8" s="1">
        <v>0.16129032258064516</v>
      </c>
    </row>
    <row r="9">
      <c r="C9" s="1"/>
    </row>
    <row r="10">
      <c r="C10" s="1"/>
    </row>
    <row r="11">
      <c r="A11" t="s">
        <v>4</v>
      </c>
      <c r="B11">
        <v>6.0</v>
      </c>
      <c r="C11" s="1">
        <v>0.1935483870967742</v>
      </c>
    </row>
    <row r="12">
      <c r="A12" t="s">
        <v>5</v>
      </c>
      <c r="B12">
        <v>6.0</v>
      </c>
      <c r="C12" s="1">
        <v>0.1935483870967742</v>
      </c>
    </row>
    <row r="13">
      <c r="C13" s="1"/>
    </row>
    <row r="14">
      <c r="C14" s="1"/>
    </row>
    <row r="15">
      <c r="A15" t="s">
        <v>6</v>
      </c>
      <c r="B15">
        <v>7.0</v>
      </c>
      <c r="C15" s="1">
        <v>0.22580645161290322</v>
      </c>
    </row>
    <row r="16">
      <c r="A16" t="s">
        <v>7</v>
      </c>
      <c r="B16">
        <v>7.0</v>
      </c>
      <c r="C16" s="1">
        <v>0.22580645161290322</v>
      </c>
    </row>
    <row r="17">
      <c r="C17" s="1"/>
    </row>
    <row r="18">
      <c r="C18" s="1"/>
    </row>
    <row r="19">
      <c r="C19" s="1"/>
    </row>
    <row r="20">
      <c r="C20" s="1"/>
    </row>
    <row r="21">
      <c r="C21" s="1"/>
    </row>
    <row r="22">
      <c r="A22" t="s">
        <v>8</v>
      </c>
      <c r="B22">
        <v>8.0</v>
      </c>
      <c r="C22" s="1">
        <v>0.25806451612903225</v>
      </c>
    </row>
    <row r="23">
      <c r="A23" t="s">
        <v>9</v>
      </c>
      <c r="B23">
        <v>8.0</v>
      </c>
      <c r="C23" s="1">
        <v>0.25806451612903225</v>
      </c>
    </row>
    <row r="24">
      <c r="A24" t="s">
        <v>10</v>
      </c>
      <c r="B24">
        <v>8.0</v>
      </c>
      <c r="C24" s="1">
        <v>0.25806451612903225</v>
      </c>
    </row>
    <row r="25">
      <c r="A25" t="s">
        <v>11</v>
      </c>
      <c r="B25">
        <v>8.0</v>
      </c>
      <c r="C25" s="1">
        <v>0.25806451612903225</v>
      </c>
    </row>
    <row r="26">
      <c r="A26" t="s">
        <v>12</v>
      </c>
      <c r="B26">
        <v>8.0</v>
      </c>
      <c r="C26" s="1">
        <v>0.25806451612903225</v>
      </c>
    </row>
    <row r="27">
      <c r="B27" s="4"/>
      <c r="C27" s="1"/>
      <c r="D27" s="5"/>
      <c r="E27" s="1">
        <f t="shared" ref="E27:BP27" si="1">E26/31</f>
        <v>0</v>
      </c>
      <c r="F27" s="1">
        <f t="shared" si="1"/>
        <v>0</v>
      </c>
      <c r="G27" s="1">
        <f t="shared" si="1"/>
        <v>0</v>
      </c>
      <c r="H27" s="1">
        <f t="shared" si="1"/>
        <v>0</v>
      </c>
      <c r="I27" s="1">
        <f t="shared" si="1"/>
        <v>0</v>
      </c>
      <c r="J27" s="1">
        <f t="shared" si="1"/>
        <v>0</v>
      </c>
      <c r="K27" s="1">
        <f t="shared" si="1"/>
        <v>0</v>
      </c>
      <c r="L27" s="1">
        <f t="shared" si="1"/>
        <v>0</v>
      </c>
      <c r="M27" s="1">
        <f t="shared" si="1"/>
        <v>0</v>
      </c>
      <c r="N27" s="1">
        <f t="shared" si="1"/>
        <v>0</v>
      </c>
      <c r="O27" s="1">
        <f t="shared" si="1"/>
        <v>0</v>
      </c>
      <c r="P27" s="1">
        <f t="shared" si="1"/>
        <v>0</v>
      </c>
      <c r="Q27" s="1">
        <f t="shared" si="1"/>
        <v>0</v>
      </c>
      <c r="R27" s="1">
        <f t="shared" si="1"/>
        <v>0</v>
      </c>
      <c r="S27" s="1">
        <f t="shared" si="1"/>
        <v>0</v>
      </c>
      <c r="T27" s="1">
        <f t="shared" si="1"/>
        <v>0</v>
      </c>
      <c r="U27" s="1">
        <f t="shared" si="1"/>
        <v>0</v>
      </c>
      <c r="V27" s="1">
        <f t="shared" si="1"/>
        <v>0</v>
      </c>
      <c r="W27" s="1">
        <f t="shared" si="1"/>
        <v>0</v>
      </c>
      <c r="X27" s="1">
        <f t="shared" si="1"/>
        <v>0</v>
      </c>
      <c r="Y27" s="1">
        <f t="shared" si="1"/>
        <v>0</v>
      </c>
      <c r="Z27" s="1">
        <f t="shared" si="1"/>
        <v>0</v>
      </c>
      <c r="AA27" s="1">
        <f t="shared" si="1"/>
        <v>0</v>
      </c>
      <c r="AB27" s="1">
        <f t="shared" si="1"/>
        <v>0</v>
      </c>
      <c r="AC27" s="1">
        <f t="shared" si="1"/>
        <v>0</v>
      </c>
      <c r="AD27" s="1">
        <f t="shared" si="1"/>
        <v>0</v>
      </c>
      <c r="AE27" s="1">
        <f t="shared" si="1"/>
        <v>0</v>
      </c>
      <c r="AF27" s="1">
        <f t="shared" si="1"/>
        <v>0</v>
      </c>
      <c r="AG27" s="1">
        <f t="shared" si="1"/>
        <v>0</v>
      </c>
      <c r="AH27" s="1">
        <f t="shared" si="1"/>
        <v>0</v>
      </c>
      <c r="AI27" s="1">
        <f t="shared" si="1"/>
        <v>0</v>
      </c>
      <c r="AJ27" s="1">
        <f t="shared" si="1"/>
        <v>0</v>
      </c>
      <c r="AK27" s="1">
        <f t="shared" si="1"/>
        <v>0</v>
      </c>
      <c r="AL27" s="1">
        <f t="shared" si="1"/>
        <v>0</v>
      </c>
      <c r="AM27" s="1">
        <f t="shared" si="1"/>
        <v>0</v>
      </c>
      <c r="AN27" s="1">
        <f t="shared" si="1"/>
        <v>0</v>
      </c>
      <c r="AO27" s="1">
        <f t="shared" si="1"/>
        <v>0</v>
      </c>
      <c r="AP27" s="1">
        <f t="shared" si="1"/>
        <v>0</v>
      </c>
      <c r="AQ27" s="1">
        <f t="shared" si="1"/>
        <v>0</v>
      </c>
      <c r="AR27" s="1">
        <f t="shared" si="1"/>
        <v>0</v>
      </c>
      <c r="AS27" s="1">
        <f t="shared" si="1"/>
        <v>0</v>
      </c>
      <c r="AT27" s="1">
        <f t="shared" si="1"/>
        <v>0</v>
      </c>
      <c r="AU27" s="1">
        <f t="shared" si="1"/>
        <v>0</v>
      </c>
      <c r="AV27" s="1">
        <f t="shared" si="1"/>
        <v>0</v>
      </c>
      <c r="AW27" s="1">
        <f t="shared" si="1"/>
        <v>0</v>
      </c>
      <c r="AX27" s="1">
        <f t="shared" si="1"/>
        <v>0</v>
      </c>
      <c r="AY27" s="1">
        <f t="shared" si="1"/>
        <v>0</v>
      </c>
      <c r="AZ27" s="1">
        <f t="shared" si="1"/>
        <v>0</v>
      </c>
      <c r="BA27" s="1">
        <f t="shared" si="1"/>
        <v>0</v>
      </c>
      <c r="BB27" s="1">
        <f t="shared" si="1"/>
        <v>0</v>
      </c>
      <c r="BC27" s="1">
        <f t="shared" si="1"/>
        <v>0</v>
      </c>
      <c r="BD27" s="1">
        <f t="shared" si="1"/>
        <v>0</v>
      </c>
      <c r="BE27" s="1">
        <f t="shared" si="1"/>
        <v>0</v>
      </c>
      <c r="BF27" s="1">
        <f t="shared" si="1"/>
        <v>0</v>
      </c>
      <c r="BG27" s="1">
        <f t="shared" si="1"/>
        <v>0</v>
      </c>
      <c r="BH27" s="1">
        <f t="shared" si="1"/>
        <v>0</v>
      </c>
      <c r="BI27" s="1">
        <f t="shared" si="1"/>
        <v>0</v>
      </c>
      <c r="BJ27" s="1">
        <f t="shared" si="1"/>
        <v>0</v>
      </c>
      <c r="BK27" s="1">
        <f t="shared" si="1"/>
        <v>0</v>
      </c>
      <c r="BL27" s="1">
        <f t="shared" si="1"/>
        <v>0</v>
      </c>
      <c r="BM27" s="1">
        <f t="shared" si="1"/>
        <v>0</v>
      </c>
      <c r="BN27" s="1">
        <f t="shared" si="1"/>
        <v>0</v>
      </c>
      <c r="BO27" s="1">
        <f t="shared" si="1"/>
        <v>0</v>
      </c>
      <c r="BP27" s="1">
        <f t="shared" si="1"/>
        <v>0</v>
      </c>
    </row>
    <row r="28">
      <c r="C28" s="1"/>
    </row>
    <row r="29">
      <c r="C29" s="1"/>
    </row>
    <row r="30">
      <c r="A30" t="s">
        <v>15</v>
      </c>
      <c r="B30">
        <v>9.0</v>
      </c>
      <c r="C30" s="1">
        <v>0.2903225806451613</v>
      </c>
    </row>
    <row r="31">
      <c r="A31" t="s">
        <v>17</v>
      </c>
      <c r="B31">
        <v>9.0</v>
      </c>
      <c r="C31" s="1">
        <v>0.2903225806451613</v>
      </c>
    </row>
    <row r="32">
      <c r="A32" t="s">
        <v>54</v>
      </c>
      <c r="B32">
        <v>9.0</v>
      </c>
      <c r="C32" s="1">
        <v>0.2903225806451613</v>
      </c>
    </row>
    <row r="33">
      <c r="C33" s="1"/>
    </row>
    <row r="34">
      <c r="C34" s="1"/>
    </row>
    <row r="35">
      <c r="C35" s="1"/>
    </row>
    <row r="36">
      <c r="C36" s="1"/>
    </row>
    <row r="37">
      <c r="A37" t="s">
        <v>30</v>
      </c>
      <c r="B37">
        <v>11.0</v>
      </c>
      <c r="C37" s="1">
        <v>0.3548387096774194</v>
      </c>
    </row>
    <row r="38">
      <c r="A38" t="s">
        <v>38</v>
      </c>
      <c r="B38">
        <v>11.0</v>
      </c>
      <c r="C38" s="1">
        <v>0.3548387096774194</v>
      </c>
    </row>
    <row r="39">
      <c r="A39" t="s">
        <v>42</v>
      </c>
      <c r="B39">
        <v>11.0</v>
      </c>
      <c r="C39" s="1">
        <v>0.3548387096774194</v>
      </c>
    </row>
    <row r="40">
      <c r="A40" t="s">
        <v>43</v>
      </c>
      <c r="B40">
        <v>11.0</v>
      </c>
      <c r="C40" s="1">
        <v>0.3548387096774194</v>
      </c>
    </row>
    <row r="41">
      <c r="C41" s="1"/>
    </row>
    <row r="42">
      <c r="C42" s="1"/>
    </row>
    <row r="43">
      <c r="C43" s="1"/>
    </row>
    <row r="44">
      <c r="A44" s="32" t="s">
        <v>87</v>
      </c>
      <c r="C44" s="1"/>
    </row>
    <row r="45">
      <c r="A45" t="s">
        <v>26</v>
      </c>
      <c r="B45">
        <v>12.0</v>
      </c>
      <c r="C45" s="1">
        <v>0.3870967741935484</v>
      </c>
    </row>
    <row r="46">
      <c r="A46" t="s">
        <v>41</v>
      </c>
      <c r="B46">
        <v>12.0</v>
      </c>
      <c r="C46" s="1">
        <v>0.3870967741935484</v>
      </c>
    </row>
    <row r="47">
      <c r="A47" t="s">
        <v>48</v>
      </c>
      <c r="B47">
        <v>12.0</v>
      </c>
      <c r="C47" s="1">
        <v>0.3870967741935484</v>
      </c>
    </row>
    <row r="48">
      <c r="A48" t="s">
        <v>55</v>
      </c>
      <c r="B48">
        <v>12.0</v>
      </c>
      <c r="C48" s="1">
        <v>0.3870967741935484</v>
      </c>
    </row>
    <row r="49">
      <c r="A49" t="s">
        <v>69</v>
      </c>
      <c r="B49">
        <v>12.0</v>
      </c>
      <c r="C49" s="1">
        <v>0.3870967741935484</v>
      </c>
    </row>
    <row r="50">
      <c r="C50" s="1"/>
    </row>
    <row r="51">
      <c r="C51" s="1"/>
    </row>
    <row r="52">
      <c r="C52" s="1"/>
    </row>
    <row r="53">
      <c r="C53" s="1"/>
    </row>
    <row r="54">
      <c r="A54" t="s">
        <v>19</v>
      </c>
      <c r="B54">
        <v>13.0</v>
      </c>
      <c r="C54" s="1">
        <v>0.41935483870967744</v>
      </c>
    </row>
    <row r="55">
      <c r="A55" t="s">
        <v>25</v>
      </c>
      <c r="B55">
        <v>13.0</v>
      </c>
      <c r="C55" s="1">
        <v>0.41935483870967744</v>
      </c>
    </row>
    <row r="56">
      <c r="A56" t="s">
        <v>36</v>
      </c>
      <c r="B56">
        <v>13.0</v>
      </c>
      <c r="C56" s="1">
        <v>0.41935483870967744</v>
      </c>
    </row>
    <row r="57">
      <c r="C57" s="1"/>
    </row>
    <row r="58">
      <c r="C58" s="1"/>
    </row>
    <row r="59">
      <c r="C59" s="1"/>
    </row>
    <row r="60">
      <c r="C60" s="1"/>
    </row>
    <row r="61">
      <c r="A61" t="s">
        <v>23</v>
      </c>
      <c r="B61">
        <v>14.0</v>
      </c>
      <c r="C61" s="1">
        <v>0.45161290322580644</v>
      </c>
    </row>
    <row r="62">
      <c r="A62" t="s">
        <v>34</v>
      </c>
      <c r="B62">
        <v>14.0</v>
      </c>
      <c r="C62" s="1">
        <v>0.45161290322580644</v>
      </c>
    </row>
    <row r="63">
      <c r="A63" t="s">
        <v>37</v>
      </c>
      <c r="B63">
        <v>14.0</v>
      </c>
      <c r="C63" s="1">
        <v>0.45161290322580644</v>
      </c>
    </row>
    <row r="64">
      <c r="A64" t="s">
        <v>40</v>
      </c>
      <c r="B64">
        <v>14.0</v>
      </c>
      <c r="C64" s="1">
        <v>0.45161290322580644</v>
      </c>
    </row>
    <row r="65">
      <c r="A65" t="s">
        <v>52</v>
      </c>
      <c r="B65">
        <v>14.0</v>
      </c>
      <c r="C65" s="1">
        <v>0.45161290322580644</v>
      </c>
    </row>
    <row r="66">
      <c r="C66" s="1"/>
    </row>
    <row r="67">
      <c r="C67" s="1"/>
    </row>
    <row r="68">
      <c r="C68" s="1"/>
    </row>
    <row r="69">
      <c r="C69" s="1"/>
    </row>
    <row r="70">
      <c r="A70" t="s">
        <v>20</v>
      </c>
      <c r="B70">
        <v>15.0</v>
      </c>
      <c r="C70" s="1">
        <v>0.4838709677419355</v>
      </c>
    </row>
    <row r="71">
      <c r="A71" t="s">
        <v>22</v>
      </c>
      <c r="B71">
        <v>15.0</v>
      </c>
      <c r="C71" s="1">
        <v>0.4838709677419355</v>
      </c>
    </row>
    <row r="72">
      <c r="A72" t="s">
        <v>33</v>
      </c>
      <c r="B72">
        <v>15.0</v>
      </c>
      <c r="C72" s="1">
        <v>0.4838709677419355</v>
      </c>
    </row>
    <row r="73">
      <c r="A73" t="s">
        <v>89</v>
      </c>
      <c r="B73">
        <v>15.0</v>
      </c>
      <c r="C73" s="1">
        <v>0.4838709677419355</v>
      </c>
    </row>
    <row r="74">
      <c r="C74" s="1"/>
    </row>
    <row r="75">
      <c r="C75" s="1"/>
    </row>
    <row r="76">
      <c r="C76" s="1"/>
    </row>
    <row r="77">
      <c r="C77" s="1"/>
    </row>
    <row r="78">
      <c r="C78" s="1"/>
    </row>
    <row r="79">
      <c r="C79" s="1"/>
    </row>
    <row r="80">
      <c r="A80" t="s">
        <v>18</v>
      </c>
      <c r="B80">
        <v>16.0</v>
      </c>
      <c r="C80" s="1">
        <v>0.5161290322580645</v>
      </c>
    </row>
    <row r="81">
      <c r="A81" t="s">
        <v>27</v>
      </c>
      <c r="B81">
        <v>16.0</v>
      </c>
      <c r="C81" s="1">
        <v>0.5161290322580645</v>
      </c>
    </row>
    <row r="82">
      <c r="A82" t="s">
        <v>32</v>
      </c>
      <c r="B82">
        <v>16.0</v>
      </c>
      <c r="C82" s="1">
        <v>0.5161290322580645</v>
      </c>
    </row>
    <row r="83">
      <c r="A83" t="s">
        <v>45</v>
      </c>
      <c r="B83">
        <v>16.0</v>
      </c>
      <c r="C83" s="1">
        <v>0.5161290322580645</v>
      </c>
    </row>
    <row r="84">
      <c r="A84" t="s">
        <v>61</v>
      </c>
      <c r="B84">
        <v>16.0</v>
      </c>
      <c r="C84" s="1">
        <v>0.5161290322580645</v>
      </c>
    </row>
    <row r="85">
      <c r="A85" t="s">
        <v>65</v>
      </c>
      <c r="B85">
        <v>16.0</v>
      </c>
      <c r="C85" s="1">
        <v>0.5161290322580645</v>
      </c>
    </row>
    <row r="86">
      <c r="C86" s="1"/>
    </row>
    <row r="87">
      <c r="C87" s="1"/>
    </row>
    <row r="88">
      <c r="C88" s="1"/>
    </row>
    <row r="89">
      <c r="A89" t="s">
        <v>28</v>
      </c>
      <c r="B89">
        <v>17.0</v>
      </c>
      <c r="C89" s="1">
        <v>0.5483870967741935</v>
      </c>
    </row>
    <row r="90">
      <c r="A90" t="s">
        <v>35</v>
      </c>
      <c r="B90">
        <v>17.0</v>
      </c>
      <c r="C90" s="1">
        <v>0.5483870967741935</v>
      </c>
    </row>
    <row r="91">
      <c r="A91" t="s">
        <v>68</v>
      </c>
      <c r="B91">
        <v>17.0</v>
      </c>
      <c r="C91" s="1">
        <v>0.5483870967741935</v>
      </c>
    </row>
    <row r="92">
      <c r="C92" s="1"/>
    </row>
    <row r="93">
      <c r="C93" s="1"/>
    </row>
    <row r="94">
      <c r="C94" s="1"/>
    </row>
    <row r="95">
      <c r="C95" s="1"/>
    </row>
    <row r="96">
      <c r="C96" s="1"/>
    </row>
    <row r="97">
      <c r="A97" t="s">
        <v>24</v>
      </c>
      <c r="B97">
        <v>18.0</v>
      </c>
      <c r="C97" s="1">
        <v>0.5806451612903226</v>
      </c>
    </row>
    <row r="98">
      <c r="A98" t="s">
        <v>39</v>
      </c>
      <c r="B98">
        <v>18.0</v>
      </c>
      <c r="C98" s="1">
        <v>0.5806451612903226</v>
      </c>
    </row>
    <row r="99">
      <c r="A99" t="s">
        <v>46</v>
      </c>
      <c r="B99">
        <v>18.0</v>
      </c>
      <c r="C99" s="1">
        <v>0.5806451612903226</v>
      </c>
    </row>
    <row r="100">
      <c r="A100" t="s">
        <v>51</v>
      </c>
      <c r="B100">
        <v>18.0</v>
      </c>
      <c r="C100" s="1">
        <v>0.5806451612903226</v>
      </c>
    </row>
    <row r="101">
      <c r="A101" t="s">
        <v>53</v>
      </c>
      <c r="B101">
        <v>18.0</v>
      </c>
      <c r="C101" s="1">
        <v>0.5806451612903226</v>
      </c>
    </row>
    <row r="102">
      <c r="C102" s="1"/>
    </row>
    <row r="103">
      <c r="C103" s="1"/>
    </row>
    <row r="104">
      <c r="C104" s="1"/>
    </row>
    <row r="105">
      <c r="C105" s="1"/>
    </row>
    <row r="106">
      <c r="C106" s="1"/>
    </row>
    <row r="107">
      <c r="A107" t="s">
        <v>16</v>
      </c>
      <c r="B107">
        <v>19.0</v>
      </c>
      <c r="C107" s="1">
        <v>0.6129032258064516</v>
      </c>
    </row>
    <row r="108">
      <c r="A108" t="s">
        <v>31</v>
      </c>
      <c r="B108">
        <v>19.0</v>
      </c>
      <c r="C108" s="1">
        <v>0.6129032258064516</v>
      </c>
    </row>
    <row r="109">
      <c r="A109" t="s">
        <v>44</v>
      </c>
      <c r="B109">
        <v>19.0</v>
      </c>
      <c r="C109" s="1">
        <v>0.6129032258064516</v>
      </c>
    </row>
    <row r="110">
      <c r="A110" t="s">
        <v>49</v>
      </c>
      <c r="B110">
        <v>19.0</v>
      </c>
      <c r="C110" s="1">
        <v>0.6129032258064516</v>
      </c>
    </row>
    <row r="111">
      <c r="A111" t="s">
        <v>50</v>
      </c>
      <c r="B111">
        <v>19.0</v>
      </c>
      <c r="C111" s="1">
        <v>0.6129032258064516</v>
      </c>
    </row>
    <row r="112">
      <c r="A112" t="str">
        <f t="array" ref="A112:A113">TRANSPOSE(E111:BP111)</f>
        <v>#REF!</v>
      </c>
      <c r="B112" s="53" t="str">
        <f t="array" ref="B112:B113">TRANSPOSE(E112:BP112)</f>
        <v>#REF!</v>
      </c>
      <c r="C112" s="58" t="str">
        <f t="array" ref="C112:C113">TRANSPOSE(E113:EQ113)</f>
        <v>#REF!</v>
      </c>
      <c r="E112">
        <f>COUNTIFS('US State and Local Policies'!D18:D55,"*")-((COUNTIFS('US State and Local Policies'!D18:D55,"*n/a*")+COUNTIFS('US State and Local Policies'!D18:D55,"*opposite*")))</f>
        <v>20</v>
      </c>
      <c r="F112">
        <f>COUNTIFS('US State and Local Policies'!E18:E55,"*")-((COUNTIFS('US State and Local Policies'!E18:E55,"*n/a*")+COUNTIFS('US State and Local Policies'!E18:E55,"*opposite*")))</f>
        <v>9</v>
      </c>
      <c r="G112">
        <f>COUNTIFS('US State and Local Policies'!F18:F55,"*")-((COUNTIFS('US State and Local Policies'!F18:F55,"*n/a*")+COUNTIFS('US State and Local Policies'!F18:F55,"*opposite*")))</f>
        <v>8</v>
      </c>
      <c r="H112">
        <f>COUNTIFS('US State and Local Policies'!I18:I55,"*")-((COUNTIFS('US State and Local Policies'!I18:I55,"*n/a*")+COUNTIFS('US State and Local Policies'!I18:I55,"*opposite*")))</f>
        <v>18</v>
      </c>
      <c r="I112">
        <f>COUNTIFS('US State and Local Policies'!K18:K55,"*")-((COUNTIFS('US State and Local Policies'!K18:K55,"*n/a*")+COUNTIFS('US State and Local Policies'!K18:K55,"*opposite*")))</f>
        <v>7</v>
      </c>
      <c r="J112">
        <f>COUNTIFS('US State and Local Policies'!L18:L55,"*")-((COUNTIFS('US State and Local Policies'!L18:L55,"*n/a*")+COUNTIFS('US State and Local Policies'!L18:L55,"*opposite*")))</f>
        <v>9</v>
      </c>
      <c r="K112">
        <f>COUNTIFS('US State and Local Policies'!M18:M55,"*")-((COUNTIFS('US State and Local Policies'!M18:M55,"*n/a*")+COUNTIFS('US State and Local Policies'!M18:M55,"*opposite*")))</f>
        <v>8</v>
      </c>
      <c r="L112">
        <f>COUNTIFS('US State and Local Policies'!N18:N55,"*")-((COUNTIFS('US State and Local Policies'!N18:N55,"*n/a*")+COUNTIFS('US State and Local Policies'!N18:N55,"*opposite*")))</f>
        <v>5</v>
      </c>
      <c r="M112">
        <f>COUNTIFS('US State and Local Policies'!O18:O55,"*")-((COUNTIFS('US State and Local Policies'!O18:O55,"*n/a*")+COUNTIFS('US State and Local Policies'!O18:O55,"*opposite*")))</f>
        <v>16</v>
      </c>
      <c r="N112">
        <f>COUNTIFS('US State and Local Policies'!P18:P55,"*")-((COUNTIFS('US State and Local Policies'!P18:P55,"*n/a*")+COUNTIFS('US State and Local Policies'!P18:P55,"*opposite*")))</f>
        <v>6</v>
      </c>
      <c r="O112">
        <f>COUNTIFS('US State and Local Policies'!Q18:Q55,"*")-((COUNTIFS('US State and Local Policies'!Q18:Q55,"*n/a*")+COUNTIFS('US State and Local Policies'!Q18:Q55,"*opposite*")))</f>
        <v>13</v>
      </c>
      <c r="P112">
        <f>COUNTIFS('US State and Local Policies'!R18:R55,"*")-((COUNTIFS('US State and Local Policies'!R18:R55,"*n/a*")+COUNTIFS('US State and Local Policies'!R18:R55,"*opposite*")))</f>
        <v>15</v>
      </c>
      <c r="Q112">
        <f>COUNTIFS('US State and Local Policies'!T18:T55,"*")-((COUNTIFS('US State and Local Policies'!T18:T55,"*n/a*")+COUNTIFS('US State and Local Policies'!T18:T55,"*opposite*")))</f>
        <v>15</v>
      </c>
      <c r="R112">
        <f>COUNTIFS('US State and Local Policies'!U18:U55,"*")-((COUNTIFS('US State and Local Policies'!U18:U55,"*n/a*")+COUNTIFS('US State and Local Policies'!U18:U55,"*opposite*")))</f>
        <v>14</v>
      </c>
      <c r="S112">
        <f>COUNTIFS('US State and Local Policies'!V18:V55,"*")-((COUNTIFS('US State and Local Policies'!V18:V55,"*n/a*")+COUNTIFS('US State and Local Policies'!V18:V55,"*opposite*")))</f>
        <v>18</v>
      </c>
      <c r="T112">
        <f>COUNTIFS('US State and Local Policies'!W18:W55,"*")-((COUNTIFS('US State and Local Policies'!W18:W55,"*n/a*")+COUNTIFS('US State and Local Policies'!W18:W55,"*opposite*")))</f>
        <v>13</v>
      </c>
      <c r="U112">
        <f>COUNTIFS('US State and Local Policies'!X18:X55,"*")-((COUNTIFS('US State and Local Policies'!X18:X55,"*n/a*")+COUNTIFS('US State and Local Policies'!X18:X55,"*opposite*")))</f>
        <v>4</v>
      </c>
      <c r="V112">
        <f>COUNTIFS('US State and Local Policies'!Y18:Y55,"*")-((COUNTIFS('US State and Local Policies'!Y18:Y55,"*n/a*")+COUNTIFS('US State and Local Policies'!Y18:Y55,"*opposite*")))</f>
        <v>12</v>
      </c>
      <c r="W112">
        <f>COUNTIFS('US State and Local Policies'!Z18:Z55,"*")-((COUNTIFS('US State and Local Policies'!Z18:Z55,"*n/a*")+COUNTIFS('US State and Local Policies'!Z18:Z55,"*opposite*")))</f>
        <v>16</v>
      </c>
      <c r="X112">
        <f>COUNTIFS('US State and Local Policies'!AA18:AA55,"*")-((COUNTIFS('US State and Local Policies'!AA18:AA55,"*n/a*")+COUNTIFS('US State and Local Policies'!AA18:AA55,"*opposite*")))</f>
        <v>17</v>
      </c>
      <c r="Y112">
        <f>COUNTIFS('US State and Local Policies'!AC18:AC55,"*")-((COUNTIFS('US State and Local Policies'!AC18:AC55,"*n/a*")+COUNTIFS('US State and Local Policies'!AC18:AC55,"*opposite*")))</f>
        <v>22</v>
      </c>
      <c r="Z112">
        <f>COUNTIFS('US State and Local Policies'!AE18:AE55,"*")-((COUNTIFS('US State and Local Policies'!AE18:AE55,"*n/a*")+COUNTIFS('US State and Local Policies'!AE18:AE55,"*opposite*")))</f>
        <v>5</v>
      </c>
      <c r="AA112">
        <f>COUNTIFS('US State and Local Policies'!AF18:AF55,"*")-((COUNTIFS('US State and Local Policies'!AF18:AF55,"*n/a*")+COUNTIFS('US State and Local Policies'!AF18:AF55,"*opposite*")))</f>
        <v>11</v>
      </c>
      <c r="AB112">
        <f>COUNTIFS('US State and Local Policies'!AH18:AH55,"*")-((COUNTIFS('US State and Local Policies'!AH18:AH55,"*n/a*")+COUNTIFS('US State and Local Policies'!AH18:AH55,"*opposite*")))</f>
        <v>19</v>
      </c>
      <c r="AC112">
        <f>COUNTIFS('US State and Local Policies'!AI18:AI55,"*")-((COUNTIFS('US State and Local Policies'!AI18:AI55,"*n/a*")+COUNTIFS('US State and Local Policies'!AI18:AI55,"*opposite*")))</f>
        <v>16</v>
      </c>
      <c r="AD112">
        <f>COUNTIFS('US State and Local Policies'!AJ18:AJ55,"*")-((COUNTIFS('US State and Local Policies'!AJ18:AJ55,"*n/a*")+COUNTIFS('US State and Local Policies'!AJ18:AJ55,"*opposite*")))</f>
        <v>15</v>
      </c>
      <c r="AE112">
        <f>COUNTIFS('US State and Local Policies'!AK18:AK55,"*")-((COUNTIFS('US State and Local Policies'!AK18:AK55,"*n/a*")+COUNTIFS('US State and Local Policies'!AK18:AK55,"*opposite*")))</f>
        <v>14</v>
      </c>
      <c r="AF112">
        <f>COUNTIFS('US State and Local Policies'!AL18:AL55,"*")-((COUNTIFS('US State and Local Policies'!AL18:AL55,"*n/a*")+COUNTIFS('US State and Local Policies'!AL18:AL55,"*opposite*")))</f>
        <v>17</v>
      </c>
      <c r="AG112">
        <f>COUNTIFS('US State and Local Policies'!AM18:AM55,"*")-((COUNTIFS('US State and Local Policies'!AM18:AM55,"*n/a*")+COUNTIFS('US State and Local Policies'!AM18:AM55,"*opposite*")))</f>
        <v>8</v>
      </c>
      <c r="AH112">
        <f>COUNTIFS('US State and Local Policies'!AN18:AN55,"*")-((COUNTIFS('US State and Local Policies'!AN18:AN55,"*n/a*")+COUNTIFS('US State and Local Policies'!AN18:AN55,"*opposite*")))</f>
        <v>13</v>
      </c>
      <c r="AI112">
        <f>COUNTIFS('US State and Local Policies'!AP18:AP55,"*")-((COUNTIFS('US State and Local Policies'!AP18:AP55,"*n/a*")+COUNTIFS('US State and Local Policies'!AP18:AP55,"*opposite*")))</f>
        <v>23</v>
      </c>
      <c r="AJ112">
        <f>COUNTIFS('US State and Local Policies'!AQ18:AQ55,"*")-((COUNTIFS('US State and Local Policies'!AQ18:AQ55,"*n/a*")+COUNTIFS('US State and Local Policies'!AQ18:AQ55,"*opposite*")))</f>
        <v>11</v>
      </c>
      <c r="AK112">
        <f>COUNTIFS('US State and Local Policies'!AR18:AR55,"*")-((COUNTIFS('US State and Local Policies'!AR18:AR55,"*n/a*")+COUNTIFS('US State and Local Policies'!AR18:AR55,"*opposite*")))</f>
        <v>18</v>
      </c>
      <c r="AL112">
        <f>COUNTIFS('US State and Local Policies'!AS18:AS55,"*")-((COUNTIFS('US State and Local Policies'!AS18:AS55,"*n/a*")+COUNTIFS('US State and Local Policies'!AS18:AS55,"*opposite*")))</f>
        <v>14</v>
      </c>
      <c r="AM112">
        <f>COUNTIFS('US State and Local Policies'!AT18:AT55,"*")-((COUNTIFS('US State and Local Policies'!AT18:AT55,"*n/a*")+COUNTIFS('US State and Local Policies'!AT18:AT55,"*opposite*")))</f>
        <v>13</v>
      </c>
      <c r="AN112">
        <f>COUNTIFS('US State and Local Policies'!AU18:AU55,"*")-((COUNTIFS('US State and Local Policies'!AU18:AU55,"*n/a*")+COUNTIFS('US State and Local Policies'!AU18:AU55,"*opposite*")))</f>
        <v>11</v>
      </c>
      <c r="AO112">
        <f>COUNTIFS('US State and Local Policies'!AV18:AV55,"*")-((COUNTIFS('US State and Local Policies'!AV18:AV55,"*n/a*")+COUNTIFS('US State and Local Policies'!AV18:AV55,"*opposite*")))</f>
        <v>11</v>
      </c>
      <c r="AP112">
        <f>COUNTIFS('US State and Local Policies'!AW18:AW55,"*")-((COUNTIFS('US State and Local Policies'!AW18:AW55,"*n/a*")+COUNTIFS('US State and Local Policies'!AW18:AW55,"*opposite*")))</f>
        <v>19</v>
      </c>
      <c r="AQ112">
        <f>COUNTIFS('US State and Local Policies'!AY18:AY55,"*")-((COUNTIFS('US State and Local Policies'!AY18:AY55,"*n/a*")+COUNTIFS('US State and Local Policies'!AY18:AY55,"*opposite*")))</f>
        <v>16</v>
      </c>
      <c r="AR112">
        <f>COUNTIFS('US State and Local Policies'!BA18:BA55,"*")-((COUNTIFS('US State and Local Policies'!BA18:BA55,"*n/a*")+COUNTIFS('US State and Local Policies'!BA18:BA55,"*opposite*")))</f>
        <v>18</v>
      </c>
      <c r="AS112">
        <f>COUNTIFS('US State and Local Policies'!BB18:BB55,"*")-((COUNTIFS('US State and Local Policies'!BB18:BB55,"*n/a*")+COUNTIFS('US State and Local Policies'!BB18:BB55,"*opposite*")))</f>
        <v>15</v>
      </c>
      <c r="AT112">
        <f>COUNTIFS('US State and Local Policies'!BC18:BC55,"*")-((COUNTIFS('US State and Local Policies'!BC18:BC55,"*n/a*")+COUNTIFS('US State and Local Policies'!BC18:BC55,"*opposite*")))</f>
        <v>12</v>
      </c>
      <c r="AU112">
        <f>COUNTIFS('US State and Local Policies'!BD18:BD55,"*")-((COUNTIFS('US State and Local Policies'!BD18:BD55,"*n/a*")+COUNTIFS('US State and Local Policies'!BD18:BD55,"*opposite*")))</f>
        <v>8</v>
      </c>
      <c r="AV112">
        <f>COUNTIFS('US State and Local Policies'!BE18:BE55,"*")-((COUNTIFS('US State and Local Policies'!BE18:BE55,"*n/a*")+COUNTIFS('US State and Local Policies'!BE18:BE55,"*opposite*")))</f>
        <v>19</v>
      </c>
      <c r="AW112">
        <f>COUNTIFS('US State and Local Policies'!BF18:BF55,"*")-((COUNTIFS('US State and Local Policies'!BF18:BF55,"*n/a*")+COUNTIFS('US State and Local Policies'!BF18:BF55,"*opposite*")))</f>
        <v>19</v>
      </c>
      <c r="AX112">
        <f>COUNTIFS('US State and Local Policies'!BG18:BG55,"*")-((COUNTIFS('US State and Local Policies'!BG18:BG55,"*n/a*")+COUNTIFS('US State and Local Policies'!BG18:BG55,"*opposite*")))</f>
        <v>8</v>
      </c>
      <c r="AY112">
        <f>COUNTIFS('US State and Local Policies'!BH18:BH55,"*")-((COUNTIFS('US State and Local Policies'!BH18:BH55,"*n/a*")+COUNTIFS('US State and Local Policies'!BH18:BH55,"*opposite*")))</f>
        <v>18</v>
      </c>
      <c r="AZ112">
        <f>COUNTIFS('US State and Local Policies'!BI18:BI55,"*")-((COUNTIFS('US State and Local Policies'!BI18:BI55,"*n/a*")+COUNTIFS('US State and Local Policies'!BI18:BI55,"*opposite*")))</f>
        <v>14</v>
      </c>
      <c r="BA112">
        <f>COUNTIFS('US State and Local Policies'!BJ18:BJ55,"*")-((COUNTIFS('US State and Local Policies'!BJ18:BJ55,"*n/a*")+COUNTIFS('US State and Local Policies'!BJ18:BJ55,"*opposite*")))</f>
        <v>7</v>
      </c>
      <c r="BB112">
        <f>COUNTIFS('US State and Local Policies'!BK18:BK55,"*")-((COUNTIFS('US State and Local Policies'!BK18:BK55,"*n/a*")+COUNTIFS('US State and Local Policies'!BK18:BK55,"*opposite*")))</f>
        <v>18</v>
      </c>
      <c r="BC112">
        <f>COUNTIFS('US State and Local Policies'!BL18:BL55,"*")-((COUNTIFS('US State and Local Policies'!BL18:BL55,"*n/a*")+COUNTIFS('US State and Local Policies'!BL18:BL55,"*opposite*")))</f>
        <v>9</v>
      </c>
      <c r="BD112">
        <f>COUNTIFS('US State and Local Policies'!BM18:BM55,"*")-((COUNTIFS('US State and Local Policies'!BM18:BM55,"*n/a*")+COUNTIFS('US State and Local Policies'!BM18:BM55,"*opposite*")))</f>
        <v>12</v>
      </c>
      <c r="BE112">
        <f>COUNTIFS('US State and Local Policies'!BN18:BN55,"*")-((COUNTIFS('US State and Local Policies'!BN18:BN55,"*n/a*")+COUNTIFS('US State and Local Policies'!BN18:BN55,"*opposite*")))</f>
        <v>3</v>
      </c>
      <c r="BF112">
        <f>COUNTIFS('US State and Local Policies'!BP18:BP55,"*")-((COUNTIFS('US State and Local Policies'!BP18:BP55,"*n/a*")+COUNTIFS('US State and Local Policies'!BP18:BP55,"*opposite*")))</f>
        <v>22</v>
      </c>
      <c r="BG112">
        <f>COUNTIFS('US State and Local Policies'!BQ18:BQ55,"*")-((COUNTIFS('US State and Local Policies'!BQ18:BQ55,"*n/a*")+COUNTIFS('US State and Local Policies'!BQ18:BQ55,"*opposite*")))</f>
        <v>22</v>
      </c>
      <c r="BH112">
        <f>COUNTIFS('US State and Local Policies'!BR18:BR55,"*")-((COUNTIFS('US State and Local Policies'!BR18:BR55,"*n/a*")+COUNTIFS('US State and Local Policies'!BR18:BR55,"*opposite*")))</f>
        <v>24</v>
      </c>
      <c r="BI112">
        <f>COUNTIFS('US State and Local Policies'!BT18:BT55,"*")-((COUNTIFS('US State and Local Policies'!BT18:BT55,"*n/a*")+COUNTIFS('US State and Local Policies'!BT18:BT55,"*opposite*")))</f>
        <v>21</v>
      </c>
      <c r="BJ112">
        <f>COUNTIFS('US State and Local Policies'!BU18:BU55,"*")-((COUNTIFS('US State and Local Policies'!BU18:BU55,"*n/a*")+COUNTIFS('US State and Local Policies'!BU18:BU55,"*opposite*")))</f>
        <v>16</v>
      </c>
      <c r="BK112">
        <f>COUNTIFS('US State and Local Policies'!BW18:BW55,"*")-((COUNTIFS('US State and Local Policies'!BW18:BW55,"*n/a*")+COUNTIFS('US State and Local Policies'!BW18:BW55,"*opposite*")))</f>
        <v>26</v>
      </c>
      <c r="BL112">
        <f>COUNTIFS('US State and Local Policies'!CA18:CA55,"*")-((COUNTIFS('US State and Local Policies'!CA18:CA55,"*n/a*")+COUNTIFS('US State and Local Policies'!CA18:CA55,"*opposite*")))</f>
        <v>16</v>
      </c>
      <c r="BM112">
        <f>COUNTIFS('US State and Local Policies'!CB18:CB55,"*")-((COUNTIFS('US State and Local Policies'!CB18:CB55,"*n/a*")+COUNTIFS('US State and Local Policies'!CB18:CB55,"*opposite*")))</f>
        <v>26</v>
      </c>
      <c r="BN112">
        <f>COUNTIFS('US State and Local Policies'!CD18:CD55,"*")-((COUNTIFS('US State and Local Policies'!CD18:CD55,"*n/a*")+COUNTIFS('US State and Local Policies'!CD18:CD55,"*opposite*")))</f>
        <v>17</v>
      </c>
      <c r="BO112">
        <f>COUNTIFS('US State and Local Policies'!CE18:CE55,"*")-((COUNTIFS('US State and Local Policies'!CE18:CE55,"*n/a*")+COUNTIFS('US State and Local Policies'!CE18:CE55,"*opposite*")))</f>
        <v>6</v>
      </c>
      <c r="BP112">
        <f>COUNTIFS('US State and Local Policies'!CF18:CF55,"*")-((COUNTIFS('US State and Local Policies'!CF18:CF55,"*n/a*")+COUNTIFS('US State and Local Policies'!CF18:CF55,"*opposite*")))</f>
        <v>12</v>
      </c>
    </row>
    <row r="113">
      <c r="A113" t="s">
        <v>13</v>
      </c>
      <c r="B113">
        <v>20.0</v>
      </c>
      <c r="C113" s="1">
        <v>0.6451612903225806</v>
      </c>
    </row>
    <row r="114">
      <c r="C114" s="1"/>
    </row>
    <row r="115">
      <c r="A115" t="s">
        <v>60</v>
      </c>
      <c r="B115">
        <v>21.0</v>
      </c>
      <c r="C115" s="1">
        <v>0.6774193548387096</v>
      </c>
    </row>
    <row r="116">
      <c r="C116" s="1"/>
    </row>
    <row r="117">
      <c r="C117" s="1"/>
    </row>
    <row r="118">
      <c r="C118" s="1"/>
    </row>
    <row r="119">
      <c r="A119" t="s">
        <v>29</v>
      </c>
      <c r="B119">
        <v>22.0</v>
      </c>
      <c r="C119" s="1">
        <v>0.7096774193548387</v>
      </c>
    </row>
    <row r="120">
      <c r="A120" t="s">
        <v>56</v>
      </c>
      <c r="B120">
        <v>22.0</v>
      </c>
      <c r="C120" s="1">
        <v>0.7096774193548387</v>
      </c>
    </row>
    <row r="121">
      <c r="A121" t="s">
        <v>57</v>
      </c>
      <c r="B121">
        <v>22.0</v>
      </c>
      <c r="C121" s="1">
        <v>0.7096774193548387</v>
      </c>
    </row>
    <row r="122">
      <c r="A122" t="s">
        <v>62</v>
      </c>
      <c r="B122">
        <v>22.0</v>
      </c>
      <c r="C122" s="1">
        <v>0.7096774193548387</v>
      </c>
    </row>
    <row r="123">
      <c r="C123" s="1"/>
    </row>
    <row r="124">
      <c r="C124" s="1"/>
    </row>
    <row r="125">
      <c r="A125" t="s">
        <v>58</v>
      </c>
      <c r="B125">
        <v>24.0</v>
      </c>
      <c r="C125" s="1">
        <v>0.7741935483870968</v>
      </c>
    </row>
    <row r="126">
      <c r="C126" s="1"/>
    </row>
    <row r="127">
      <c r="C127" s="1"/>
    </row>
    <row r="128">
      <c r="A128" t="s">
        <v>66</v>
      </c>
      <c r="B128">
        <v>26.0</v>
      </c>
      <c r="C128" s="1">
        <v>0.8387096774193549</v>
      </c>
    </row>
    <row r="129">
      <c r="A129" s="32" t="s">
        <v>483</v>
      </c>
      <c r="B129" s="32" t="s">
        <v>484</v>
      </c>
      <c r="C129" s="32" t="s">
        <v>486</v>
      </c>
    </row>
    <row r="130">
      <c r="A130" s="6" t="s">
        <v>488</v>
      </c>
      <c r="B130" s="6" t="s">
        <v>489</v>
      </c>
      <c r="C130" s="6" t="s">
        <v>490</v>
      </c>
      <c r="D130" s="7"/>
      <c r="E130" s="7" t="str">
        <f>'US State and Local Policies'!D1</f>
        <v>Washington, D.C.</v>
      </c>
      <c r="F130" s="7" t="str">
        <f>'US State and Local Policies'!E1</f>
        <v>Portland, OR</v>
      </c>
      <c r="G130" s="7" t="str">
        <f>'US State and Local Policies'!F1</f>
        <v>Memphis, TN</v>
      </c>
      <c r="H130" s="7" t="str">
        <f>'US State and Local Policies'!I1</f>
        <v>San Francisco, CA</v>
      </c>
      <c r="I130" s="7" t="str">
        <f>'US State and Local Policies'!K1</f>
        <v>Texas</v>
      </c>
      <c r="J130" s="7" t="str">
        <f>'US State and Local Policies'!L1</f>
        <v>Cook County, IL</v>
      </c>
      <c r="K130" s="7" t="str">
        <f>'US State and Local Policies'!M1</f>
        <v>Lexington-Fayette County, KY</v>
      </c>
      <c r="L130" s="7" t="str">
        <f>'US State and Local Policies'!N1</f>
        <v>Raleigh, NC</v>
      </c>
      <c r="M130" s="7" t="str">
        <f>'US State and Local Policies'!O1</f>
        <v>New York City, NY</v>
      </c>
      <c r="N130" s="7" t="str">
        <f>'US State and Local Policies'!P1</f>
        <v>Providence, RI</v>
      </c>
      <c r="O130" s="7" t="str">
        <f>'US State and Local Policies'!Q1</f>
        <v>Philadelphia, PA</v>
      </c>
      <c r="P130" s="7" t="str">
        <f>'US State and Local Policies'!R1</f>
        <v>Madison, WI</v>
      </c>
      <c r="Q130" s="7" t="str">
        <f>'US State and Local Policies'!T1</f>
        <v>Illinois </v>
      </c>
      <c r="R130" s="7" t="str">
        <f>'US State and Local Policies'!U1</f>
        <v>Montgomery County, MD</v>
      </c>
      <c r="S130" s="7" t="str">
        <f>'US State and Local Policies'!V1</f>
        <v>Chicago, IL</v>
      </c>
      <c r="T130" s="7" t="str">
        <f>'US State and Local Policies'!W1</f>
        <v>Hawaii</v>
      </c>
      <c r="U130" s="7" t="str">
        <f>'US State and Local Policies'!X1</f>
        <v>Rhode Island</v>
      </c>
      <c r="V130" s="7" t="str">
        <f>'US State and Local Policies'!Y1</f>
        <v>San Mateo County, CA</v>
      </c>
      <c r="W130" s="7" t="str">
        <f>'US State and Local Policies'!Z1</f>
        <v>Utah</v>
      </c>
      <c r="X130" s="7" t="str">
        <f>'US State and Local Policies'!AA1</f>
        <v>New York</v>
      </c>
      <c r="Y130" s="7" t="str">
        <f>'US State and Local Policies'!AC1</f>
        <v>Tulsa, OK</v>
      </c>
      <c r="Z130" s="7" t="str">
        <f>'US State and Local Policies'!AE1</f>
        <v>New Hampshire</v>
      </c>
      <c r="AA130" s="7" t="str">
        <f>'US State and Local Policies'!AF1</f>
        <v>South Bend, IN</v>
      </c>
      <c r="AB130" s="7" t="str">
        <f>'US State and Local Policies'!AH1</f>
        <v>Austin, TX</v>
      </c>
      <c r="AC130" s="7" t="str">
        <f>'US State and Local Policies'!AI1</f>
        <v>Louisville, KY </v>
      </c>
      <c r="AD130" s="7" t="str">
        <f>'US State and Local Policies'!AJ1</f>
        <v>Oakland, CA</v>
      </c>
      <c r="AE130" s="7" t="str">
        <f>'US State and Local Policies'!AK1</f>
        <v>West Sacramento, CA</v>
      </c>
      <c r="AF130" s="7" t="str">
        <f>'US State and Local Policies'!AL1</f>
        <v>Honolulu, HI </v>
      </c>
      <c r="AG130" s="7" t="str">
        <f>'US State and Local Policies'!AM1</f>
        <v>Los Angeles, CA</v>
      </c>
      <c r="AH130" s="7" t="str">
        <f>'US State and Local Policies'!AN1</f>
        <v>Sacramento, CA </v>
      </c>
      <c r="AI130" s="7" t="str">
        <f>'US State and Local Policies'!AP1</f>
        <v>Las Vegas</v>
      </c>
      <c r="AJ130" s="7" t="str">
        <f>'US State and Local Policies'!AQ1</f>
        <v>Connecticut</v>
      </c>
      <c r="AK130" s="7" t="str">
        <f>'US State and Local Policies'!AR1</f>
        <v>Pittsburgh, PA</v>
      </c>
      <c r="AL130" s="7" t="str">
        <f>'US State and Local Policies'!AS1</f>
        <v>Williamsville, NY</v>
      </c>
      <c r="AM130" s="7" t="str">
        <f>'US State and Local Policies'!AT1</f>
        <v>Hartford, CT</v>
      </c>
      <c r="AN130" s="7" t="str">
        <f>'US State and Local Policies'!AU1</f>
        <v>Boston, MA</v>
      </c>
      <c r="AO130" s="7" t="str">
        <f>'US State and Local Policies'!AV1</f>
        <v>Maryland</v>
      </c>
      <c r="AP130" s="7" t="str">
        <f>'US State and Local Policies'!AW1</f>
        <v>Nashville and Davidson County, TN</v>
      </c>
      <c r="AQ130" s="7" t="str">
        <f>'US State and Local Policies'!AY1</f>
        <v>Kansas City, MO</v>
      </c>
      <c r="AR130" s="7" t="str">
        <f>'US State and Local Policies'!BA1</f>
        <v>Jackson, MI</v>
      </c>
      <c r="AS130" s="7" t="str">
        <f>'US State and Local Policies'!BB1</f>
        <v>Cincinnati, OH</v>
      </c>
      <c r="AT130" s="7" t="str">
        <f>'US State and Local Policies'!BC1</f>
        <v>Chattanooga, TN</v>
      </c>
      <c r="AU130" s="7" t="str">
        <f>'US State and Local Policies'!BD1</f>
        <v>Salt Lake City, UT </v>
      </c>
      <c r="AV130" s="7" t="str">
        <f>'US State and Local Policies'!BE1</f>
        <v>Howard County, MD</v>
      </c>
      <c r="AW130" s="7" t="str">
        <f>'US State and Local Policies'!BF1</f>
        <v>Minneapolis, MN</v>
      </c>
      <c r="AX130" s="7" t="str">
        <f>'US State and Local Policies'!BG1</f>
        <v>Bloomington, IL</v>
      </c>
      <c r="AY130" s="7" t="str">
        <f>'US State and Local Policies'!BH1</f>
        <v>Houston, TX</v>
      </c>
      <c r="AZ130" s="7" t="str">
        <f>'US State and Local Policies'!BI1</f>
        <v>Amherst, NY</v>
      </c>
      <c r="BA130" s="7" t="str">
        <f>'US State and Local Policies'!BJ1</f>
        <v>Suffolk County, NY</v>
      </c>
      <c r="BB130" s="7" t="str">
        <f>'US State and Local Policies'!BK1</f>
        <v>San Diego, CA</v>
      </c>
      <c r="BC130" s="7" t="str">
        <f>'US State and Local Policies'!BL1</f>
        <v>Charlotte, NC</v>
      </c>
      <c r="BD130" s="7" t="str">
        <f>'US State and Local Policies'!BM1</f>
        <v>Denton, TX</v>
      </c>
      <c r="BE130" s="7" t="str">
        <f>'US State and Local Policies'!BN1</f>
        <v>Detroit, MI</v>
      </c>
      <c r="BF130" s="7" t="str">
        <f>'US State and Local Policies'!BP1</f>
        <v>Cambridge, MA</v>
      </c>
      <c r="BG130" s="7" t="str">
        <f>'US State and Local Policies'!BQ1</f>
        <v>Jackson, MS</v>
      </c>
      <c r="BH130" s="7" t="str">
        <f>'US State and Local Policies'!BR1</f>
        <v>Mesa, AZ</v>
      </c>
      <c r="BI130" s="7" t="str">
        <f>'US State and Local Policies'!BT1</f>
        <v>Waco, TX</v>
      </c>
      <c r="BJ130" s="7" t="str">
        <f>'US State and Local Policies'!BU1</f>
        <v>Tacoma, WA</v>
      </c>
      <c r="BK130" s="7" t="str">
        <f>'US State and Local Policies'!BW1</f>
        <v>Seattle, WA</v>
      </c>
      <c r="BL130" s="7" t="str">
        <f>'US State and Local Policies'!CA1</f>
        <v>Victorville, CA</v>
      </c>
      <c r="BM130" s="7" t="str">
        <f>'US State and Local Policies'!CB1</f>
        <v>San Jose, CA </v>
      </c>
      <c r="BN130" s="7" t="str">
        <f>'US State and Local Policies'!CD1</f>
        <v>Saint Paul, MN</v>
      </c>
      <c r="BO130" s="7" t="str">
        <f>'US State and Local Policies'!CE1</f>
        <v>Pennsylvania</v>
      </c>
      <c r="BP130" s="7" t="str">
        <f>'US State and Local Policies'!CF1</f>
        <v>Little Rock, AR</v>
      </c>
    </row>
    <row r="131">
      <c r="C131" s="1"/>
    </row>
    <row r="132">
      <c r="C132" s="1"/>
    </row>
    <row r="133">
      <c r="C133" s="1"/>
    </row>
    <row r="134">
      <c r="C134" s="1"/>
    </row>
    <row r="135">
      <c r="C135" s="1"/>
    </row>
    <row r="136">
      <c r="C136" s="1"/>
    </row>
    <row r="137">
      <c r="C137" s="1"/>
    </row>
    <row r="138">
      <c r="C138" s="1"/>
    </row>
    <row r="139">
      <c r="C139" s="1"/>
    </row>
    <row r="140">
      <c r="C140" s="1"/>
    </row>
    <row r="141">
      <c r="C141" s="1"/>
    </row>
    <row r="142">
      <c r="C142" s="1"/>
    </row>
    <row r="143">
      <c r="C143" s="1"/>
    </row>
    <row r="144">
      <c r="C144" s="1"/>
    </row>
    <row r="145">
      <c r="C145" s="1"/>
    </row>
    <row r="146">
      <c r="C146" s="1"/>
    </row>
    <row r="147">
      <c r="C147" s="1"/>
    </row>
    <row r="148">
      <c r="C148" s="1"/>
    </row>
    <row r="149">
      <c r="C149" s="1"/>
    </row>
    <row r="150">
      <c r="C150" s="1"/>
    </row>
    <row r="151">
      <c r="C151" s="1"/>
    </row>
    <row r="152">
      <c r="C152" s="1"/>
    </row>
    <row r="153">
      <c r="C153" s="1"/>
    </row>
    <row r="154">
      <c r="C154" s="1"/>
    </row>
    <row r="155">
      <c r="C155" s="1"/>
    </row>
    <row r="156">
      <c r="C156" s="1"/>
    </row>
    <row r="157">
      <c r="C157" s="1"/>
    </row>
    <row r="158">
      <c r="C158" s="1"/>
    </row>
    <row r="159">
      <c r="C159" s="1"/>
    </row>
    <row r="160">
      <c r="C160" s="1"/>
    </row>
    <row r="161">
      <c r="C161" s="1"/>
    </row>
    <row r="162">
      <c r="C162" s="1"/>
    </row>
    <row r="163">
      <c r="C163" s="1"/>
    </row>
    <row r="164">
      <c r="C164" s="1"/>
    </row>
    <row r="165">
      <c r="C165" s="1"/>
    </row>
    <row r="166">
      <c r="C166" s="1"/>
    </row>
    <row r="167">
      <c r="C167" s="1"/>
    </row>
    <row r="168">
      <c r="C168" s="1"/>
    </row>
    <row r="169">
      <c r="C169" s="1"/>
    </row>
    <row r="170">
      <c r="C170" s="1"/>
    </row>
    <row r="171">
      <c r="C171" s="1"/>
    </row>
    <row r="172">
      <c r="C172" s="1"/>
    </row>
    <row r="173">
      <c r="C173" s="1"/>
    </row>
    <row r="174">
      <c r="C174" s="1"/>
    </row>
    <row r="175">
      <c r="C175" s="1"/>
    </row>
    <row r="176">
      <c r="C176" s="1"/>
    </row>
    <row r="177">
      <c r="C177" s="1"/>
    </row>
    <row r="178">
      <c r="C178" s="1"/>
    </row>
    <row r="179">
      <c r="C179" s="1"/>
    </row>
    <row r="180">
      <c r="C180" s="1"/>
    </row>
    <row r="181">
      <c r="C181" s="1"/>
    </row>
    <row r="182">
      <c r="C182" s="1"/>
    </row>
    <row r="183">
      <c r="C183" s="1"/>
    </row>
    <row r="184">
      <c r="C184" s="1"/>
    </row>
    <row r="185">
      <c r="C185" s="1"/>
    </row>
    <row r="186">
      <c r="C186" s="1"/>
    </row>
    <row r="187">
      <c r="C187" s="1"/>
    </row>
    <row r="188">
      <c r="C188" s="1"/>
    </row>
    <row r="189">
      <c r="C189" s="1"/>
    </row>
    <row r="190">
      <c r="C190" s="1"/>
    </row>
    <row r="191">
      <c r="C191" s="1"/>
    </row>
    <row r="192">
      <c r="C192" s="1"/>
    </row>
    <row r="193">
      <c r="C193" s="1"/>
    </row>
    <row r="194">
      <c r="C194" s="1"/>
    </row>
    <row r="195">
      <c r="C195" s="1"/>
    </row>
    <row r="196">
      <c r="C196" s="1"/>
    </row>
    <row r="197">
      <c r="C197" s="1"/>
    </row>
    <row r="198">
      <c r="C198" s="1"/>
    </row>
    <row r="199">
      <c r="C199" s="1"/>
    </row>
    <row r="200">
      <c r="C200" s="1"/>
    </row>
    <row r="201">
      <c r="C201" s="1"/>
    </row>
    <row r="202">
      <c r="C202" s="1"/>
    </row>
    <row r="203">
      <c r="C203" s="1"/>
    </row>
    <row r="204">
      <c r="C204" s="1"/>
    </row>
    <row r="205">
      <c r="C205" s="1"/>
    </row>
    <row r="206">
      <c r="C206" s="1"/>
    </row>
    <row r="207">
      <c r="C207" s="1"/>
    </row>
    <row r="208">
      <c r="C208" s="1"/>
    </row>
    <row r="209">
      <c r="C209" s="1"/>
    </row>
    <row r="210">
      <c r="C210" s="1"/>
    </row>
    <row r="211">
      <c r="C211" s="1"/>
    </row>
    <row r="212">
      <c r="C212" s="1"/>
    </row>
    <row r="213">
      <c r="C213" s="1"/>
    </row>
    <row r="214">
      <c r="C214" s="1"/>
    </row>
    <row r="215">
      <c r="C215" s="1"/>
    </row>
    <row r="216">
      <c r="C216" s="1"/>
    </row>
    <row r="217">
      <c r="C217" s="1"/>
    </row>
    <row r="218">
      <c r="C218" s="1"/>
    </row>
    <row r="219">
      <c r="C219" s="1"/>
    </row>
    <row r="220">
      <c r="C220" s="1"/>
    </row>
    <row r="221">
      <c r="C221" s="1"/>
    </row>
    <row r="222">
      <c r="C222" s="1"/>
    </row>
    <row r="223">
      <c r="C223" s="1"/>
    </row>
    <row r="224">
      <c r="C224" s="1"/>
    </row>
    <row r="225">
      <c r="C225" s="1"/>
    </row>
    <row r="226">
      <c r="C226" s="1"/>
    </row>
    <row r="227">
      <c r="C227" s="1"/>
    </row>
    <row r="228">
      <c r="C228" s="1"/>
    </row>
    <row r="229">
      <c r="C229" s="1"/>
    </row>
    <row r="230">
      <c r="C230" s="1"/>
    </row>
    <row r="231">
      <c r="C231" s="1"/>
    </row>
    <row r="232">
      <c r="C232" s="1"/>
    </row>
    <row r="233">
      <c r="C233" s="1"/>
    </row>
    <row r="234">
      <c r="C234" s="1"/>
    </row>
    <row r="235">
      <c r="C235" s="1"/>
    </row>
    <row r="236">
      <c r="C236" s="1"/>
    </row>
    <row r="237">
      <c r="C237" s="1"/>
    </row>
    <row r="238">
      <c r="C238" s="1"/>
    </row>
    <row r="239">
      <c r="C239" s="1"/>
    </row>
    <row r="240">
      <c r="C240" s="1"/>
    </row>
    <row r="241">
      <c r="C241" s="1"/>
    </row>
    <row r="242">
      <c r="C242" s="1"/>
    </row>
    <row r="243">
      <c r="C243" s="1"/>
    </row>
    <row r="244">
      <c r="C244" s="1"/>
    </row>
    <row r="245">
      <c r="C245" s="1"/>
    </row>
    <row r="246">
      <c r="C246" s="1"/>
    </row>
    <row r="247">
      <c r="C247" s="1"/>
    </row>
    <row r="248">
      <c r="C248" s="1"/>
    </row>
    <row r="249">
      <c r="C249" s="1"/>
    </row>
    <row r="250">
      <c r="C250" s="1"/>
    </row>
    <row r="251">
      <c r="C251" s="1"/>
    </row>
    <row r="252">
      <c r="C252" s="1"/>
    </row>
    <row r="253">
      <c r="C253" s="1"/>
    </row>
    <row r="254">
      <c r="C254" s="1"/>
    </row>
    <row r="255">
      <c r="C255" s="1"/>
    </row>
    <row r="256">
      <c r="C256" s="1"/>
    </row>
    <row r="257">
      <c r="C257" s="1"/>
    </row>
    <row r="258">
      <c r="C258" s="1"/>
    </row>
    <row r="259">
      <c r="C259" s="1"/>
    </row>
    <row r="260">
      <c r="C260" s="1"/>
    </row>
    <row r="261">
      <c r="C261" s="1"/>
    </row>
    <row r="262">
      <c r="C262" s="1"/>
    </row>
    <row r="263">
      <c r="C263" s="1"/>
    </row>
    <row r="264">
      <c r="C264" s="1"/>
    </row>
    <row r="265">
      <c r="C265" s="1"/>
    </row>
    <row r="266">
      <c r="C266" s="1"/>
    </row>
    <row r="267">
      <c r="C267" s="1"/>
    </row>
    <row r="268">
      <c r="C268" s="1"/>
    </row>
    <row r="269">
      <c r="C269" s="1"/>
    </row>
    <row r="270">
      <c r="C270" s="1"/>
    </row>
    <row r="271">
      <c r="C271" s="1"/>
    </row>
    <row r="272">
      <c r="C272" s="1"/>
    </row>
    <row r="273">
      <c r="C273" s="1"/>
    </row>
    <row r="274">
      <c r="C274" s="1"/>
    </row>
    <row r="275">
      <c r="C275" s="1"/>
    </row>
    <row r="276">
      <c r="C276" s="1"/>
    </row>
    <row r="277">
      <c r="C277" s="1"/>
    </row>
    <row r="278">
      <c r="C278" s="1"/>
    </row>
    <row r="279">
      <c r="C279" s="1"/>
    </row>
    <row r="280">
      <c r="C280" s="1"/>
    </row>
    <row r="281">
      <c r="C281" s="1"/>
    </row>
    <row r="282">
      <c r="C282" s="1"/>
    </row>
    <row r="283">
      <c r="C283" s="1"/>
    </row>
    <row r="284">
      <c r="C284" s="1"/>
    </row>
    <row r="285">
      <c r="C285" s="1"/>
    </row>
    <row r="286">
      <c r="C286" s="1"/>
    </row>
    <row r="287">
      <c r="C287" s="1"/>
    </row>
    <row r="288">
      <c r="C288" s="1"/>
    </row>
    <row r="289">
      <c r="C289" s="1"/>
    </row>
    <row r="290">
      <c r="C290" s="1"/>
    </row>
    <row r="291">
      <c r="C291" s="1"/>
    </row>
    <row r="292">
      <c r="C292" s="1"/>
    </row>
    <row r="293">
      <c r="C293" s="1"/>
    </row>
    <row r="294">
      <c r="C294" s="1"/>
    </row>
    <row r="295">
      <c r="C295" s="1"/>
    </row>
    <row r="296">
      <c r="C296" s="1"/>
    </row>
    <row r="297">
      <c r="C297" s="1"/>
    </row>
    <row r="298">
      <c r="C298" s="1"/>
    </row>
    <row r="299">
      <c r="C299" s="1"/>
    </row>
    <row r="300">
      <c r="C300" s="1"/>
    </row>
    <row r="301">
      <c r="C301" s="1"/>
    </row>
    <row r="302">
      <c r="C302" s="1"/>
    </row>
    <row r="303">
      <c r="C303" s="1"/>
    </row>
    <row r="304">
      <c r="C304" s="1"/>
    </row>
    <row r="305">
      <c r="C305" s="1"/>
    </row>
    <row r="306">
      <c r="C306" s="1"/>
    </row>
    <row r="307">
      <c r="C307" s="1"/>
    </row>
    <row r="308">
      <c r="C308" s="1"/>
    </row>
    <row r="309">
      <c r="C309" s="1"/>
    </row>
    <row r="310">
      <c r="C310" s="1"/>
    </row>
    <row r="311">
      <c r="C311" s="1"/>
    </row>
    <row r="312">
      <c r="C312" s="1"/>
    </row>
    <row r="313">
      <c r="C313" s="1"/>
    </row>
    <row r="314">
      <c r="C314" s="1"/>
    </row>
    <row r="315">
      <c r="C315" s="1"/>
    </row>
    <row r="316">
      <c r="C316" s="1"/>
    </row>
    <row r="317">
      <c r="C317" s="1"/>
    </row>
    <row r="318">
      <c r="C318" s="1"/>
    </row>
    <row r="319">
      <c r="C319" s="1"/>
    </row>
    <row r="320">
      <c r="C320" s="1"/>
    </row>
    <row r="321">
      <c r="C321" s="1"/>
    </row>
    <row r="322">
      <c r="C322" s="1"/>
    </row>
    <row r="323">
      <c r="C323" s="1"/>
    </row>
    <row r="324">
      <c r="C324" s="1"/>
    </row>
    <row r="325">
      <c r="C325" s="1"/>
    </row>
    <row r="326">
      <c r="C326" s="1"/>
    </row>
    <row r="327">
      <c r="C327" s="1"/>
    </row>
    <row r="328">
      <c r="C328" s="1"/>
    </row>
    <row r="329">
      <c r="C329" s="1"/>
    </row>
    <row r="330">
      <c r="C330" s="1"/>
    </row>
    <row r="331">
      <c r="C331" s="1"/>
    </row>
    <row r="332">
      <c r="C332" s="1"/>
    </row>
    <row r="333">
      <c r="C333" s="1"/>
    </row>
    <row r="334">
      <c r="C334" s="1"/>
    </row>
    <row r="335">
      <c r="C335" s="1"/>
    </row>
    <row r="336">
      <c r="C336" s="1"/>
    </row>
    <row r="337">
      <c r="C337" s="1"/>
    </row>
    <row r="338">
      <c r="C338" s="1"/>
    </row>
    <row r="339">
      <c r="C339" s="1"/>
    </row>
    <row r="340">
      <c r="C340" s="1"/>
    </row>
    <row r="341">
      <c r="C341" s="1"/>
    </row>
    <row r="342">
      <c r="C342" s="1"/>
    </row>
    <row r="343">
      <c r="C343" s="1"/>
    </row>
    <row r="344">
      <c r="C344" s="1"/>
    </row>
    <row r="345">
      <c r="C345" s="1"/>
    </row>
    <row r="346">
      <c r="C346" s="1"/>
    </row>
    <row r="347">
      <c r="C347" s="1"/>
    </row>
    <row r="348">
      <c r="C348" s="1"/>
    </row>
    <row r="349">
      <c r="C349" s="1"/>
    </row>
    <row r="350">
      <c r="C350" s="1"/>
    </row>
    <row r="351">
      <c r="C351" s="1"/>
    </row>
    <row r="352">
      <c r="C352" s="1"/>
    </row>
    <row r="353">
      <c r="C353" s="1"/>
    </row>
    <row r="354">
      <c r="C354" s="1"/>
    </row>
    <row r="355">
      <c r="C355" s="1"/>
    </row>
    <row r="356">
      <c r="C356" s="1"/>
    </row>
    <row r="357">
      <c r="C357" s="1"/>
    </row>
    <row r="358">
      <c r="C358" s="1"/>
    </row>
    <row r="359">
      <c r="C359" s="1"/>
    </row>
    <row r="360">
      <c r="C360" s="1"/>
    </row>
    <row r="361">
      <c r="C361" s="1"/>
    </row>
    <row r="362">
      <c r="C362" s="1"/>
    </row>
    <row r="363">
      <c r="C363" s="1"/>
    </row>
    <row r="364">
      <c r="C364" s="1"/>
    </row>
    <row r="365">
      <c r="C365" s="1"/>
    </row>
    <row r="366">
      <c r="C366" s="1"/>
    </row>
    <row r="367">
      <c r="C367" s="1"/>
    </row>
    <row r="368">
      <c r="C368" s="1"/>
    </row>
    <row r="369">
      <c r="C369" s="1"/>
    </row>
    <row r="370">
      <c r="C370" s="1"/>
    </row>
    <row r="371">
      <c r="C371" s="1"/>
    </row>
    <row r="372">
      <c r="C372" s="1"/>
    </row>
    <row r="373">
      <c r="C373" s="1"/>
    </row>
    <row r="374">
      <c r="C374" s="1"/>
    </row>
    <row r="375">
      <c r="C375" s="1"/>
    </row>
    <row r="376">
      <c r="C376" s="1"/>
    </row>
    <row r="377">
      <c r="C377" s="1"/>
    </row>
    <row r="378">
      <c r="C378" s="1"/>
    </row>
    <row r="379">
      <c r="C379" s="1"/>
    </row>
    <row r="380">
      <c r="C380" s="1"/>
    </row>
    <row r="381">
      <c r="C381" s="1"/>
    </row>
    <row r="382">
      <c r="C382" s="1"/>
    </row>
    <row r="383">
      <c r="C383" s="1"/>
    </row>
    <row r="384">
      <c r="C384" s="1"/>
    </row>
    <row r="385">
      <c r="C385" s="1"/>
    </row>
    <row r="386">
      <c r="C386" s="1"/>
    </row>
    <row r="387">
      <c r="C387" s="1"/>
    </row>
    <row r="388">
      <c r="C388" s="1"/>
    </row>
    <row r="389">
      <c r="C389" s="1"/>
    </row>
    <row r="390">
      <c r="C390" s="1"/>
    </row>
    <row r="391">
      <c r="C391" s="1"/>
    </row>
    <row r="392">
      <c r="C392" s="1"/>
    </row>
    <row r="393">
      <c r="C393" s="1"/>
    </row>
    <row r="394">
      <c r="C394" s="1"/>
    </row>
    <row r="395">
      <c r="C395" s="1"/>
    </row>
    <row r="396">
      <c r="C396" s="1"/>
    </row>
    <row r="397">
      <c r="C397" s="1"/>
    </row>
    <row r="398">
      <c r="C398" s="1"/>
    </row>
    <row r="399">
      <c r="C399" s="1"/>
    </row>
    <row r="400">
      <c r="C400" s="1"/>
    </row>
    <row r="401">
      <c r="C401" s="1"/>
    </row>
    <row r="402">
      <c r="C402" s="1"/>
    </row>
    <row r="403">
      <c r="C403" s="1"/>
    </row>
    <row r="404">
      <c r="C404" s="1"/>
    </row>
    <row r="405">
      <c r="C405" s="1"/>
    </row>
    <row r="406">
      <c r="C406" s="1"/>
    </row>
    <row r="407">
      <c r="C407" s="1"/>
    </row>
    <row r="408">
      <c r="C408" s="1"/>
    </row>
    <row r="409">
      <c r="C409" s="1"/>
    </row>
    <row r="410">
      <c r="C410" s="1"/>
    </row>
    <row r="411">
      <c r="C411" s="1"/>
    </row>
    <row r="412">
      <c r="C412" s="1"/>
    </row>
    <row r="413">
      <c r="C413" s="1"/>
    </row>
    <row r="414">
      <c r="C414" s="1"/>
    </row>
    <row r="415">
      <c r="C415" s="1"/>
    </row>
    <row r="416">
      <c r="C416" s="1"/>
    </row>
    <row r="417">
      <c r="C417" s="1"/>
    </row>
    <row r="418">
      <c r="C418" s="1"/>
    </row>
    <row r="419">
      <c r="C419" s="1"/>
    </row>
    <row r="420">
      <c r="C420" s="1"/>
    </row>
    <row r="421">
      <c r="C421" s="1"/>
    </row>
    <row r="422">
      <c r="C422" s="1"/>
    </row>
    <row r="423">
      <c r="C423" s="1"/>
    </row>
    <row r="424">
      <c r="C424" s="1"/>
    </row>
    <row r="425">
      <c r="C425" s="1"/>
    </row>
    <row r="426">
      <c r="C426" s="1"/>
    </row>
    <row r="427">
      <c r="C427" s="1"/>
    </row>
    <row r="428">
      <c r="C428" s="1"/>
    </row>
    <row r="429">
      <c r="C429" s="1"/>
    </row>
    <row r="430">
      <c r="C430" s="1"/>
    </row>
    <row r="431">
      <c r="C431" s="1"/>
    </row>
    <row r="432">
      <c r="C432" s="1"/>
    </row>
    <row r="433">
      <c r="C433" s="1"/>
    </row>
    <row r="434">
      <c r="C434" s="1"/>
    </row>
    <row r="435">
      <c r="C435" s="1"/>
    </row>
    <row r="436">
      <c r="C436" s="1"/>
    </row>
    <row r="437">
      <c r="C437" s="1"/>
    </row>
    <row r="438">
      <c r="C438" s="1"/>
    </row>
    <row r="439">
      <c r="C439" s="1"/>
    </row>
    <row r="440">
      <c r="C440" s="1"/>
    </row>
    <row r="441">
      <c r="C441" s="1"/>
    </row>
    <row r="442">
      <c r="C442" s="1"/>
    </row>
    <row r="443">
      <c r="C443" s="1"/>
    </row>
    <row r="444">
      <c r="C444" s="1"/>
    </row>
    <row r="445">
      <c r="C445" s="1"/>
    </row>
    <row r="446">
      <c r="C446" s="1"/>
    </row>
    <row r="447">
      <c r="C447" s="1"/>
    </row>
    <row r="448">
      <c r="C448" s="1"/>
    </row>
    <row r="449">
      <c r="C449" s="1"/>
    </row>
    <row r="450">
      <c r="C450" s="1"/>
    </row>
    <row r="451">
      <c r="C451" s="1"/>
    </row>
    <row r="452">
      <c r="C452" s="1"/>
    </row>
    <row r="453">
      <c r="C453" s="1"/>
    </row>
    <row r="454">
      <c r="C454" s="1"/>
    </row>
    <row r="455">
      <c r="C455" s="1"/>
    </row>
    <row r="456">
      <c r="C456" s="1"/>
    </row>
    <row r="457">
      <c r="C457" s="1"/>
    </row>
    <row r="458">
      <c r="C458" s="1"/>
    </row>
    <row r="459">
      <c r="C459" s="1"/>
    </row>
    <row r="460">
      <c r="C460" s="1"/>
    </row>
    <row r="461">
      <c r="C461" s="1"/>
    </row>
    <row r="462">
      <c r="C462" s="1"/>
    </row>
    <row r="463">
      <c r="C463" s="1"/>
    </row>
    <row r="464">
      <c r="C464" s="1"/>
    </row>
    <row r="465">
      <c r="C465" s="1"/>
    </row>
    <row r="466">
      <c r="C466" s="1"/>
    </row>
    <row r="467">
      <c r="C467" s="1"/>
    </row>
    <row r="468">
      <c r="C468" s="1"/>
    </row>
    <row r="469">
      <c r="C469" s="1"/>
    </row>
    <row r="470">
      <c r="C470" s="1"/>
    </row>
    <row r="471">
      <c r="C471" s="1"/>
    </row>
    <row r="472">
      <c r="C472" s="1"/>
    </row>
    <row r="473">
      <c r="C473" s="1"/>
    </row>
    <row r="474">
      <c r="C474" s="1"/>
    </row>
    <row r="475">
      <c r="C475" s="1"/>
    </row>
    <row r="476">
      <c r="C476" s="1"/>
    </row>
    <row r="477">
      <c r="C477" s="1"/>
    </row>
    <row r="478">
      <c r="C478" s="1"/>
    </row>
    <row r="479">
      <c r="C479" s="1"/>
    </row>
    <row r="480">
      <c r="C480" s="1"/>
    </row>
    <row r="481">
      <c r="C481" s="1"/>
    </row>
    <row r="482">
      <c r="C482" s="1"/>
    </row>
    <row r="483">
      <c r="C483" s="1"/>
    </row>
    <row r="484">
      <c r="C484" s="1"/>
    </row>
    <row r="485">
      <c r="C485" s="1"/>
    </row>
    <row r="486">
      <c r="C486" s="1"/>
    </row>
    <row r="487">
      <c r="C487" s="1"/>
    </row>
    <row r="488">
      <c r="C488" s="1"/>
    </row>
    <row r="489">
      <c r="C489" s="1"/>
    </row>
    <row r="490">
      <c r="C490" s="1"/>
    </row>
    <row r="491">
      <c r="C491" s="1"/>
    </row>
    <row r="492">
      <c r="C492" s="1"/>
    </row>
    <row r="493">
      <c r="C493" s="1"/>
    </row>
    <row r="494">
      <c r="C494" s="1"/>
    </row>
    <row r="495">
      <c r="C495" s="1"/>
    </row>
    <row r="496">
      <c r="C496" s="1"/>
    </row>
    <row r="497">
      <c r="C497" s="1"/>
    </row>
    <row r="498">
      <c r="C498" s="1"/>
    </row>
    <row r="499">
      <c r="C499" s="1"/>
    </row>
    <row r="500">
      <c r="C500" s="1"/>
    </row>
    <row r="501">
      <c r="C501" s="1"/>
    </row>
    <row r="502">
      <c r="C502" s="1"/>
    </row>
    <row r="503">
      <c r="C503" s="1"/>
    </row>
    <row r="504">
      <c r="C504" s="1"/>
    </row>
    <row r="505">
      <c r="C505" s="1"/>
    </row>
    <row r="506">
      <c r="C506" s="1"/>
    </row>
    <row r="507">
      <c r="C507" s="1"/>
    </row>
    <row r="508">
      <c r="C508" s="1"/>
    </row>
    <row r="509">
      <c r="C509" s="1"/>
    </row>
    <row r="510">
      <c r="C510" s="1"/>
    </row>
    <row r="511">
      <c r="C511" s="1"/>
    </row>
    <row r="512">
      <c r="C512" s="1"/>
    </row>
    <row r="513">
      <c r="C513" s="1"/>
    </row>
    <row r="514">
      <c r="C514" s="1"/>
    </row>
    <row r="515">
      <c r="C515" s="1"/>
    </row>
    <row r="516">
      <c r="C516" s="1"/>
    </row>
    <row r="517">
      <c r="C517" s="1"/>
    </row>
    <row r="518">
      <c r="C518" s="1"/>
    </row>
    <row r="519">
      <c r="C519" s="1"/>
    </row>
    <row r="520">
      <c r="C520" s="1"/>
    </row>
    <row r="521">
      <c r="C521" s="1"/>
    </row>
    <row r="522">
      <c r="C522" s="1"/>
    </row>
    <row r="523">
      <c r="C523" s="1"/>
    </row>
    <row r="524">
      <c r="C524" s="1"/>
    </row>
    <row r="525">
      <c r="C525" s="1"/>
    </row>
    <row r="526">
      <c r="C526" s="1"/>
    </row>
    <row r="527">
      <c r="C527" s="1"/>
    </row>
    <row r="528">
      <c r="C528" s="1"/>
    </row>
    <row r="529">
      <c r="C529" s="1"/>
    </row>
    <row r="530">
      <c r="C530" s="1"/>
    </row>
    <row r="531">
      <c r="C531" s="1"/>
    </row>
    <row r="532">
      <c r="C532" s="1"/>
    </row>
    <row r="533">
      <c r="C533" s="1"/>
    </row>
    <row r="534">
      <c r="C534" s="1"/>
    </row>
    <row r="535">
      <c r="C535" s="1"/>
    </row>
    <row r="536">
      <c r="C536" s="1"/>
    </row>
    <row r="537">
      <c r="C537" s="1"/>
    </row>
    <row r="538">
      <c r="C538" s="1"/>
    </row>
    <row r="539">
      <c r="C539" s="1"/>
    </row>
    <row r="540">
      <c r="C540" s="1"/>
    </row>
    <row r="541">
      <c r="C541" s="1"/>
    </row>
    <row r="542">
      <c r="C542" s="1"/>
    </row>
    <row r="543">
      <c r="C543" s="1"/>
    </row>
    <row r="544">
      <c r="C544" s="1"/>
    </row>
    <row r="545">
      <c r="C545" s="1"/>
    </row>
    <row r="546">
      <c r="C546" s="1"/>
    </row>
    <row r="547">
      <c r="C547" s="1"/>
    </row>
    <row r="548">
      <c r="C548" s="1"/>
    </row>
    <row r="549">
      <c r="C549" s="1"/>
    </row>
    <row r="550">
      <c r="C550" s="1"/>
    </row>
    <row r="551">
      <c r="C551" s="1"/>
    </row>
    <row r="552">
      <c r="C552" s="1"/>
    </row>
    <row r="553">
      <c r="C553" s="1"/>
    </row>
    <row r="554">
      <c r="C554" s="1"/>
    </row>
    <row r="555">
      <c r="C555" s="1"/>
    </row>
    <row r="556">
      <c r="C556" s="1"/>
    </row>
    <row r="557">
      <c r="C557" s="1"/>
    </row>
    <row r="558">
      <c r="C558" s="1"/>
    </row>
    <row r="559">
      <c r="C559" s="1"/>
    </row>
    <row r="560">
      <c r="C560" s="1"/>
    </row>
    <row r="561">
      <c r="C561" s="1"/>
    </row>
    <row r="562">
      <c r="C562" s="1"/>
    </row>
    <row r="563">
      <c r="C563" s="1"/>
    </row>
    <row r="564">
      <c r="C564" s="1"/>
    </row>
    <row r="565">
      <c r="C565" s="1"/>
    </row>
    <row r="566">
      <c r="C566" s="1"/>
    </row>
    <row r="567">
      <c r="C567" s="1"/>
    </row>
    <row r="568">
      <c r="C568" s="1"/>
    </row>
    <row r="569">
      <c r="C569" s="1"/>
    </row>
    <row r="570">
      <c r="C570" s="1"/>
    </row>
    <row r="571">
      <c r="C571" s="1"/>
    </row>
    <row r="572">
      <c r="C572" s="1"/>
    </row>
    <row r="573">
      <c r="C573" s="1"/>
    </row>
    <row r="574">
      <c r="C574" s="1"/>
    </row>
    <row r="575">
      <c r="C575" s="1"/>
    </row>
    <row r="576">
      <c r="C576" s="1"/>
    </row>
    <row r="577">
      <c r="C577" s="1"/>
    </row>
    <row r="578">
      <c r="C578" s="1"/>
    </row>
    <row r="579">
      <c r="C579" s="1"/>
    </row>
    <row r="580">
      <c r="C580" s="1"/>
    </row>
    <row r="581">
      <c r="C581" s="1"/>
    </row>
    <row r="582">
      <c r="C582" s="1"/>
    </row>
    <row r="583">
      <c r="C583" s="1"/>
    </row>
    <row r="584">
      <c r="C584" s="1"/>
    </row>
    <row r="585">
      <c r="C585" s="1"/>
    </row>
    <row r="586">
      <c r="C586" s="1"/>
    </row>
    <row r="587">
      <c r="C587" s="1"/>
    </row>
    <row r="588">
      <c r="C588" s="1"/>
    </row>
    <row r="589">
      <c r="C589" s="1"/>
    </row>
    <row r="590">
      <c r="C590" s="1"/>
    </row>
    <row r="591">
      <c r="C591" s="1"/>
    </row>
    <row r="592">
      <c r="C592" s="1"/>
    </row>
    <row r="593">
      <c r="C593" s="1"/>
    </row>
    <row r="594">
      <c r="C594" s="1"/>
    </row>
    <row r="595">
      <c r="C595" s="1"/>
    </row>
    <row r="596">
      <c r="C596" s="1"/>
    </row>
    <row r="597">
      <c r="C597" s="1"/>
    </row>
    <row r="598">
      <c r="C598" s="1"/>
    </row>
    <row r="599">
      <c r="C599" s="1"/>
    </row>
    <row r="600">
      <c r="C600" s="1"/>
    </row>
    <row r="601">
      <c r="C601" s="1"/>
    </row>
    <row r="602">
      <c r="C602" s="1"/>
    </row>
    <row r="603">
      <c r="C603" s="1"/>
    </row>
    <row r="604">
      <c r="C604" s="1"/>
    </row>
    <row r="605">
      <c r="C605" s="1"/>
    </row>
    <row r="606">
      <c r="C606" s="1"/>
    </row>
    <row r="607">
      <c r="C607" s="1"/>
    </row>
    <row r="608">
      <c r="C608" s="1"/>
    </row>
    <row r="609">
      <c r="C609" s="1"/>
    </row>
    <row r="610">
      <c r="C610" s="1"/>
    </row>
    <row r="611">
      <c r="C611" s="1"/>
    </row>
    <row r="612">
      <c r="C612" s="1"/>
    </row>
    <row r="613">
      <c r="C613" s="1"/>
    </row>
    <row r="614">
      <c r="C614" s="1"/>
    </row>
    <row r="615">
      <c r="C615" s="1"/>
    </row>
    <row r="616">
      <c r="C616" s="1"/>
    </row>
    <row r="617">
      <c r="C617" s="1"/>
    </row>
    <row r="618">
      <c r="C618" s="1"/>
    </row>
    <row r="619">
      <c r="C619" s="1"/>
    </row>
    <row r="620">
      <c r="C620" s="1"/>
    </row>
    <row r="621">
      <c r="C621" s="1"/>
    </row>
    <row r="622">
      <c r="C622" s="1"/>
    </row>
    <row r="623">
      <c r="C623" s="1"/>
    </row>
    <row r="624">
      <c r="C624" s="1"/>
    </row>
    <row r="625">
      <c r="C625" s="1"/>
    </row>
    <row r="626">
      <c r="C626" s="1"/>
    </row>
    <row r="627">
      <c r="C627" s="1"/>
    </row>
    <row r="628">
      <c r="C628" s="1"/>
    </row>
    <row r="629">
      <c r="C629" s="1"/>
    </row>
    <row r="630">
      <c r="C630" s="1"/>
    </row>
    <row r="631">
      <c r="C631" s="1"/>
    </row>
    <row r="632">
      <c r="C632" s="1"/>
    </row>
    <row r="633">
      <c r="C633" s="1"/>
    </row>
    <row r="634">
      <c r="C634" s="1"/>
    </row>
    <row r="635">
      <c r="C635" s="1"/>
    </row>
    <row r="636">
      <c r="C636" s="1"/>
    </row>
    <row r="637">
      <c r="C637" s="1"/>
    </row>
    <row r="638">
      <c r="C638" s="1"/>
    </row>
    <row r="639">
      <c r="C639" s="1"/>
    </row>
    <row r="640">
      <c r="C640" s="1"/>
    </row>
    <row r="641">
      <c r="C641" s="1"/>
    </row>
    <row r="642">
      <c r="C642" s="1"/>
    </row>
    <row r="643">
      <c r="C643" s="1"/>
    </row>
    <row r="644">
      <c r="C644" s="1"/>
    </row>
    <row r="645">
      <c r="C645" s="1"/>
    </row>
    <row r="646">
      <c r="C646" s="1"/>
    </row>
    <row r="647">
      <c r="C647" s="1"/>
    </row>
    <row r="648">
      <c r="C648" s="1"/>
    </row>
    <row r="649">
      <c r="C649" s="1"/>
    </row>
    <row r="650">
      <c r="C650" s="1"/>
    </row>
    <row r="651">
      <c r="C651" s="1"/>
    </row>
    <row r="652">
      <c r="C652" s="1"/>
    </row>
    <row r="653">
      <c r="C653" s="1"/>
    </row>
    <row r="654">
      <c r="C654" s="1"/>
    </row>
    <row r="655">
      <c r="C655" s="1"/>
    </row>
    <row r="656">
      <c r="C656" s="1"/>
    </row>
    <row r="657">
      <c r="C657" s="1"/>
    </row>
    <row r="658">
      <c r="C658" s="1"/>
    </row>
    <row r="659">
      <c r="C659" s="1"/>
    </row>
    <row r="660">
      <c r="C660" s="1"/>
    </row>
    <row r="661">
      <c r="C661" s="1"/>
    </row>
    <row r="662">
      <c r="C662" s="1"/>
    </row>
    <row r="663">
      <c r="C663" s="1"/>
    </row>
    <row r="664">
      <c r="C664" s="1"/>
    </row>
    <row r="665">
      <c r="C665" s="1"/>
    </row>
    <row r="666">
      <c r="C666" s="1"/>
    </row>
    <row r="667">
      <c r="C667" s="1"/>
    </row>
    <row r="668">
      <c r="C668" s="1"/>
    </row>
    <row r="669">
      <c r="C669" s="1"/>
    </row>
    <row r="670">
      <c r="C670" s="1"/>
    </row>
    <row r="671">
      <c r="C671" s="1"/>
    </row>
    <row r="672">
      <c r="C672" s="1"/>
    </row>
    <row r="673">
      <c r="C673" s="1"/>
    </row>
    <row r="674">
      <c r="C674" s="1"/>
    </row>
    <row r="675">
      <c r="C675" s="1"/>
    </row>
    <row r="676">
      <c r="C676" s="1"/>
    </row>
    <row r="677">
      <c r="C677" s="1"/>
    </row>
    <row r="678">
      <c r="C678" s="1"/>
    </row>
    <row r="679">
      <c r="C679" s="1"/>
    </row>
    <row r="680">
      <c r="C680" s="1"/>
    </row>
    <row r="681">
      <c r="C681" s="1"/>
    </row>
    <row r="682">
      <c r="C682" s="1"/>
    </row>
    <row r="683">
      <c r="C683" s="1"/>
    </row>
    <row r="684">
      <c r="C684" s="1"/>
    </row>
    <row r="685">
      <c r="C685" s="1"/>
    </row>
    <row r="686">
      <c r="C686" s="1"/>
    </row>
    <row r="687">
      <c r="C687" s="1"/>
    </row>
    <row r="688">
      <c r="C688" s="1"/>
    </row>
    <row r="689">
      <c r="C689" s="1"/>
    </row>
    <row r="690">
      <c r="C690" s="1"/>
    </row>
    <row r="691">
      <c r="C691" s="1"/>
    </row>
    <row r="692">
      <c r="C692" s="1"/>
    </row>
    <row r="693">
      <c r="C693" s="1"/>
    </row>
    <row r="694">
      <c r="C694" s="1"/>
    </row>
    <row r="695">
      <c r="C695" s="1"/>
    </row>
    <row r="696">
      <c r="C696" s="1"/>
    </row>
    <row r="697">
      <c r="C697" s="1"/>
    </row>
    <row r="698">
      <c r="C698" s="1"/>
    </row>
    <row r="699">
      <c r="C699" s="1"/>
    </row>
    <row r="700">
      <c r="C700" s="1"/>
    </row>
    <row r="701">
      <c r="C701" s="1"/>
    </row>
    <row r="702">
      <c r="C702" s="1"/>
    </row>
    <row r="703">
      <c r="C703" s="1"/>
    </row>
    <row r="704">
      <c r="C704" s="1"/>
    </row>
    <row r="705">
      <c r="C705" s="1"/>
    </row>
    <row r="706">
      <c r="C706" s="1"/>
    </row>
    <row r="707">
      <c r="C707" s="1"/>
    </row>
    <row r="708">
      <c r="C708" s="1"/>
    </row>
    <row r="709">
      <c r="C709" s="1"/>
    </row>
    <row r="710">
      <c r="C710" s="1"/>
    </row>
    <row r="711">
      <c r="C711" s="1"/>
    </row>
    <row r="712">
      <c r="C712" s="1"/>
    </row>
    <row r="713">
      <c r="C713" s="1"/>
    </row>
    <row r="714">
      <c r="C714" s="1"/>
    </row>
    <row r="715">
      <c r="C715" s="1"/>
    </row>
    <row r="716">
      <c r="C716" s="1"/>
    </row>
    <row r="717">
      <c r="C717" s="1"/>
    </row>
    <row r="718">
      <c r="C718" s="1"/>
    </row>
    <row r="719">
      <c r="C719" s="1"/>
    </row>
    <row r="720">
      <c r="C720" s="1"/>
    </row>
    <row r="721">
      <c r="C721" s="1"/>
    </row>
    <row r="722">
      <c r="C722" s="1"/>
    </row>
    <row r="723">
      <c r="C723" s="1"/>
    </row>
    <row r="724">
      <c r="C724" s="1"/>
    </row>
    <row r="725">
      <c r="C725" s="1"/>
    </row>
    <row r="726">
      <c r="C726" s="1"/>
    </row>
    <row r="727">
      <c r="C727" s="1"/>
    </row>
    <row r="728">
      <c r="C728" s="1"/>
    </row>
    <row r="729">
      <c r="C729" s="1"/>
    </row>
    <row r="730">
      <c r="C730" s="1"/>
    </row>
    <row r="731">
      <c r="C731" s="1"/>
    </row>
    <row r="732">
      <c r="C732" s="1"/>
    </row>
    <row r="733">
      <c r="C733" s="1"/>
    </row>
    <row r="734">
      <c r="C734" s="1"/>
    </row>
    <row r="735">
      <c r="C735" s="1"/>
    </row>
    <row r="736">
      <c r="C736" s="1"/>
    </row>
    <row r="737">
      <c r="C737" s="1"/>
    </row>
    <row r="738">
      <c r="C738" s="1"/>
    </row>
    <row r="739">
      <c r="C739" s="1"/>
    </row>
    <row r="740">
      <c r="C740" s="1"/>
    </row>
    <row r="741">
      <c r="C741" s="1"/>
    </row>
    <row r="742">
      <c r="C742" s="1"/>
    </row>
    <row r="743">
      <c r="C743" s="1"/>
    </row>
    <row r="744">
      <c r="C744" s="1"/>
    </row>
    <row r="745">
      <c r="C745" s="1"/>
    </row>
    <row r="746">
      <c r="C746" s="1"/>
    </row>
    <row r="747">
      <c r="C747" s="1"/>
    </row>
    <row r="748">
      <c r="C748" s="1"/>
    </row>
    <row r="749">
      <c r="C749" s="1"/>
    </row>
    <row r="750">
      <c r="C750" s="1"/>
    </row>
    <row r="751">
      <c r="C751" s="1"/>
    </row>
    <row r="752">
      <c r="C752" s="1"/>
    </row>
    <row r="753">
      <c r="C753" s="1"/>
    </row>
    <row r="754">
      <c r="C754" s="1"/>
    </row>
    <row r="755">
      <c r="C755" s="1"/>
    </row>
    <row r="756">
      <c r="C756" s="1"/>
    </row>
    <row r="757">
      <c r="C757" s="1"/>
    </row>
    <row r="758">
      <c r="C758" s="1"/>
    </row>
    <row r="759">
      <c r="C759" s="1"/>
    </row>
    <row r="760">
      <c r="C760" s="1"/>
    </row>
    <row r="761">
      <c r="C761" s="1"/>
    </row>
    <row r="762">
      <c r="C762" s="1"/>
    </row>
    <row r="763">
      <c r="C763" s="1"/>
    </row>
    <row r="764">
      <c r="C764" s="1"/>
    </row>
    <row r="765">
      <c r="C765" s="1"/>
    </row>
    <row r="766">
      <c r="C766" s="1"/>
    </row>
    <row r="767">
      <c r="C767" s="1"/>
    </row>
    <row r="768">
      <c r="C768" s="1"/>
    </row>
    <row r="769">
      <c r="C769" s="1"/>
    </row>
    <row r="770">
      <c r="C770" s="1"/>
    </row>
    <row r="771">
      <c r="C771" s="1"/>
    </row>
    <row r="772">
      <c r="C772" s="1"/>
    </row>
    <row r="773">
      <c r="C773" s="1"/>
    </row>
    <row r="774">
      <c r="C774" s="1"/>
    </row>
    <row r="775">
      <c r="C775" s="1"/>
    </row>
    <row r="776">
      <c r="C776" s="1"/>
    </row>
    <row r="777">
      <c r="C777" s="1"/>
    </row>
    <row r="778">
      <c r="C778" s="1"/>
    </row>
    <row r="779">
      <c r="C779" s="1"/>
    </row>
    <row r="780">
      <c r="C780" s="1"/>
    </row>
    <row r="781">
      <c r="C781" s="1"/>
    </row>
    <row r="782">
      <c r="C782" s="1"/>
    </row>
    <row r="783">
      <c r="C783" s="1"/>
    </row>
    <row r="784">
      <c r="C784" s="1"/>
    </row>
    <row r="785">
      <c r="C785" s="1"/>
    </row>
    <row r="786">
      <c r="C786" s="1"/>
    </row>
    <row r="787">
      <c r="C787" s="1"/>
    </row>
    <row r="788">
      <c r="C788" s="1"/>
    </row>
    <row r="789">
      <c r="C789" s="1"/>
    </row>
    <row r="790">
      <c r="C790" s="1"/>
    </row>
    <row r="791">
      <c r="C791" s="1"/>
    </row>
    <row r="792">
      <c r="C792" s="1"/>
    </row>
    <row r="793">
      <c r="C793" s="1"/>
    </row>
    <row r="794">
      <c r="C794" s="1"/>
    </row>
    <row r="795">
      <c r="C795" s="1"/>
    </row>
    <row r="796">
      <c r="C796" s="1"/>
    </row>
    <row r="797">
      <c r="C797" s="1"/>
    </row>
    <row r="798">
      <c r="C798" s="1"/>
    </row>
    <row r="799">
      <c r="C799" s="1"/>
    </row>
    <row r="800">
      <c r="C800" s="1"/>
    </row>
    <row r="801">
      <c r="C801" s="1"/>
    </row>
    <row r="802">
      <c r="C802" s="1"/>
    </row>
    <row r="803">
      <c r="C803" s="1"/>
    </row>
    <row r="804">
      <c r="C804" s="1"/>
    </row>
    <row r="805">
      <c r="C805" s="1"/>
    </row>
    <row r="806">
      <c r="C806" s="1"/>
    </row>
    <row r="807">
      <c r="C807" s="1"/>
    </row>
    <row r="808">
      <c r="C808" s="1"/>
    </row>
    <row r="809">
      <c r="C809" s="1"/>
    </row>
    <row r="810">
      <c r="C810" s="1"/>
    </row>
    <row r="811">
      <c r="C811" s="1"/>
    </row>
    <row r="812">
      <c r="C812" s="1"/>
    </row>
    <row r="813">
      <c r="C813" s="1"/>
    </row>
    <row r="814">
      <c r="C814" s="1"/>
    </row>
    <row r="815">
      <c r="C815" s="1"/>
    </row>
    <row r="816">
      <c r="C816" s="1"/>
    </row>
    <row r="817">
      <c r="C817" s="1"/>
    </row>
    <row r="818">
      <c r="C818" s="1"/>
    </row>
    <row r="819">
      <c r="C819" s="1"/>
    </row>
    <row r="820">
      <c r="C820" s="1"/>
    </row>
    <row r="821">
      <c r="C821" s="1"/>
    </row>
    <row r="822">
      <c r="C822" s="1"/>
    </row>
    <row r="823">
      <c r="C823" s="1"/>
    </row>
    <row r="824">
      <c r="C824" s="1"/>
    </row>
    <row r="825">
      <c r="C825" s="1"/>
    </row>
    <row r="826">
      <c r="C826" s="1"/>
    </row>
    <row r="827">
      <c r="C827" s="1"/>
    </row>
    <row r="828">
      <c r="C828" s="1"/>
    </row>
    <row r="829">
      <c r="C829" s="1"/>
    </row>
    <row r="830">
      <c r="C830" s="1"/>
    </row>
    <row r="831">
      <c r="C831" s="1"/>
    </row>
    <row r="832">
      <c r="C832" s="1"/>
    </row>
    <row r="833">
      <c r="C833" s="1"/>
    </row>
    <row r="834">
      <c r="C834" s="1"/>
    </row>
    <row r="835">
      <c r="C835" s="1"/>
    </row>
    <row r="836">
      <c r="C836" s="1"/>
    </row>
    <row r="837">
      <c r="C837" s="1"/>
    </row>
    <row r="838">
      <c r="C838" s="1"/>
    </row>
    <row r="839">
      <c r="C839" s="1"/>
    </row>
    <row r="840">
      <c r="C840" s="1"/>
    </row>
    <row r="841">
      <c r="C841" s="1"/>
    </row>
    <row r="842">
      <c r="C842" s="1"/>
    </row>
    <row r="843">
      <c r="C843" s="1"/>
    </row>
    <row r="844">
      <c r="C844" s="1"/>
    </row>
    <row r="845">
      <c r="C845" s="1"/>
    </row>
    <row r="846">
      <c r="C846" s="1"/>
    </row>
    <row r="847">
      <c r="C847" s="1"/>
    </row>
    <row r="848">
      <c r="C848" s="1"/>
    </row>
    <row r="849">
      <c r="C849" s="1"/>
    </row>
    <row r="850">
      <c r="C850" s="1"/>
    </row>
    <row r="851">
      <c r="C851" s="1"/>
    </row>
    <row r="852">
      <c r="C852" s="1"/>
    </row>
    <row r="853">
      <c r="C853" s="1"/>
    </row>
    <row r="854">
      <c r="C854" s="1"/>
    </row>
    <row r="855">
      <c r="C855" s="1"/>
    </row>
    <row r="856">
      <c r="C856" s="1"/>
    </row>
    <row r="857">
      <c r="C857" s="1"/>
    </row>
    <row r="858">
      <c r="C858" s="1"/>
    </row>
    <row r="859">
      <c r="C859" s="1"/>
    </row>
    <row r="860">
      <c r="C860" s="1"/>
    </row>
    <row r="861">
      <c r="C861" s="1"/>
    </row>
    <row r="862">
      <c r="C862" s="1"/>
    </row>
    <row r="863">
      <c r="C863" s="1"/>
    </row>
    <row r="864">
      <c r="C864" s="1"/>
    </row>
    <row r="865">
      <c r="C865" s="1"/>
    </row>
    <row r="866">
      <c r="C866" s="1"/>
    </row>
    <row r="867">
      <c r="C867" s="1"/>
    </row>
    <row r="868">
      <c r="C868" s="1"/>
    </row>
    <row r="869">
      <c r="C869" s="1"/>
    </row>
    <row r="870">
      <c r="C870" s="1"/>
    </row>
    <row r="871">
      <c r="C871" s="1"/>
    </row>
    <row r="872">
      <c r="C872" s="1"/>
    </row>
    <row r="873">
      <c r="C873" s="1"/>
    </row>
    <row r="874">
      <c r="C874" s="1"/>
    </row>
    <row r="875">
      <c r="C875" s="1"/>
    </row>
    <row r="876">
      <c r="C876" s="1"/>
    </row>
    <row r="877">
      <c r="C877" s="1"/>
    </row>
    <row r="878">
      <c r="C878" s="1"/>
    </row>
    <row r="879">
      <c r="C879" s="1"/>
    </row>
    <row r="880">
      <c r="C880" s="1"/>
    </row>
    <row r="881">
      <c r="C881" s="1"/>
    </row>
    <row r="882">
      <c r="C882" s="1"/>
    </row>
    <row r="883">
      <c r="C883" s="1"/>
    </row>
    <row r="884">
      <c r="C884" s="1"/>
    </row>
    <row r="885">
      <c r="C885" s="1"/>
    </row>
    <row r="886">
      <c r="C886" s="1"/>
    </row>
    <row r="887">
      <c r="C887" s="1"/>
    </row>
    <row r="888">
      <c r="C888" s="1"/>
    </row>
    <row r="889">
      <c r="C889" s="1"/>
    </row>
    <row r="890">
      <c r="C890" s="1"/>
    </row>
    <row r="891">
      <c r="C891" s="1"/>
    </row>
    <row r="892">
      <c r="C892" s="1"/>
    </row>
    <row r="893">
      <c r="C893" s="1"/>
    </row>
    <row r="894">
      <c r="C894" s="1"/>
    </row>
    <row r="895">
      <c r="C895" s="1"/>
    </row>
    <row r="896">
      <c r="C896" s="1"/>
    </row>
    <row r="897">
      <c r="C897" s="1"/>
    </row>
    <row r="898">
      <c r="C898" s="1"/>
    </row>
    <row r="899">
      <c r="C899" s="1"/>
    </row>
    <row r="900">
      <c r="C900" s="1"/>
    </row>
    <row r="901">
      <c r="C901" s="1"/>
    </row>
    <row r="902">
      <c r="C902" s="1"/>
    </row>
    <row r="903">
      <c r="C903" s="1"/>
    </row>
    <row r="904">
      <c r="C904" s="1"/>
    </row>
    <row r="905">
      <c r="C905" s="1"/>
    </row>
    <row r="906">
      <c r="C906" s="1"/>
    </row>
    <row r="907">
      <c r="C907" s="1"/>
    </row>
    <row r="908">
      <c r="C908" s="1"/>
    </row>
    <row r="909">
      <c r="C909" s="1"/>
    </row>
    <row r="910">
      <c r="C910" s="1"/>
    </row>
    <row r="911">
      <c r="C911" s="1"/>
    </row>
    <row r="912">
      <c r="C912" s="1"/>
    </row>
    <row r="913">
      <c r="C913" s="1"/>
    </row>
    <row r="914">
      <c r="C914" s="1"/>
    </row>
    <row r="915">
      <c r="C915" s="1"/>
    </row>
    <row r="916">
      <c r="C916" s="1"/>
    </row>
    <row r="917">
      <c r="C917" s="1"/>
    </row>
    <row r="918">
      <c r="C918" s="1"/>
    </row>
    <row r="919">
      <c r="C919" s="1"/>
    </row>
    <row r="920">
      <c r="C920" s="1"/>
    </row>
    <row r="921">
      <c r="C921" s="1"/>
    </row>
    <row r="922">
      <c r="C922" s="1"/>
    </row>
    <row r="923">
      <c r="C923" s="1"/>
    </row>
    <row r="924">
      <c r="C924" s="1"/>
    </row>
    <row r="925">
      <c r="C925" s="1"/>
    </row>
    <row r="926">
      <c r="C926" s="1"/>
    </row>
    <row r="927">
      <c r="C927" s="1"/>
    </row>
    <row r="928">
      <c r="C928" s="1"/>
    </row>
    <row r="929">
      <c r="C929" s="1"/>
    </row>
    <row r="930">
      <c r="C930" s="1"/>
    </row>
    <row r="931">
      <c r="C931" s="1"/>
    </row>
    <row r="932">
      <c r="C932" s="1"/>
    </row>
    <row r="933">
      <c r="C933" s="1"/>
    </row>
    <row r="934">
      <c r="C934" s="1"/>
    </row>
    <row r="935">
      <c r="C935" s="1"/>
    </row>
    <row r="936">
      <c r="C936" s="1"/>
    </row>
    <row r="937">
      <c r="C937" s="1"/>
    </row>
    <row r="938">
      <c r="C938" s="1"/>
    </row>
    <row r="939">
      <c r="C939" s="1"/>
    </row>
    <row r="940">
      <c r="C940" s="1"/>
    </row>
    <row r="941">
      <c r="C941" s="1"/>
    </row>
    <row r="942">
      <c r="C942" s="1"/>
    </row>
    <row r="943">
      <c r="C943" s="1"/>
    </row>
    <row r="944">
      <c r="C944" s="1"/>
    </row>
    <row r="945">
      <c r="C945" s="1"/>
    </row>
    <row r="946">
      <c r="C946" s="1"/>
    </row>
    <row r="947">
      <c r="C947" s="1"/>
    </row>
    <row r="948">
      <c r="C948" s="1"/>
    </row>
    <row r="949">
      <c r="C949" s="1"/>
    </row>
    <row r="950">
      <c r="C950" s="1"/>
    </row>
    <row r="951">
      <c r="C951" s="1"/>
    </row>
    <row r="952">
      <c r="C952" s="1"/>
    </row>
    <row r="953">
      <c r="C953" s="1"/>
    </row>
    <row r="954">
      <c r="C954" s="1"/>
    </row>
    <row r="955">
      <c r="C955" s="1"/>
    </row>
    <row r="956">
      <c r="C956" s="1"/>
    </row>
    <row r="957">
      <c r="C957" s="1"/>
    </row>
    <row r="958">
      <c r="C958" s="1"/>
    </row>
    <row r="959">
      <c r="C959" s="1"/>
    </row>
    <row r="960">
      <c r="C960" s="1"/>
    </row>
    <row r="961">
      <c r="C961" s="1"/>
    </row>
    <row r="962">
      <c r="C962" s="1"/>
    </row>
    <row r="963">
      <c r="C963" s="1"/>
    </row>
    <row r="964">
      <c r="C964" s="1"/>
    </row>
    <row r="965">
      <c r="C965" s="1"/>
    </row>
    <row r="966">
      <c r="C966" s="1"/>
    </row>
    <row r="967">
      <c r="C967" s="1"/>
    </row>
    <row r="968">
      <c r="C968" s="1"/>
    </row>
    <row r="969">
      <c r="C969" s="1"/>
    </row>
    <row r="970">
      <c r="C970" s="1"/>
    </row>
    <row r="971">
      <c r="C971" s="1"/>
    </row>
    <row r="972">
      <c r="C972" s="1"/>
    </row>
    <row r="973">
      <c r="C973" s="1"/>
    </row>
    <row r="974">
      <c r="C974" s="1"/>
    </row>
    <row r="975">
      <c r="C975" s="1"/>
    </row>
    <row r="976">
      <c r="C976" s="1"/>
    </row>
    <row r="977">
      <c r="C977" s="1"/>
    </row>
    <row r="978">
      <c r="C978" s="1"/>
    </row>
    <row r="979">
      <c r="C979" s="1"/>
    </row>
    <row r="980">
      <c r="C980" s="1"/>
    </row>
    <row r="981">
      <c r="C981" s="1"/>
    </row>
    <row r="982">
      <c r="C982" s="1"/>
    </row>
    <row r="983">
      <c r="C983" s="1"/>
    </row>
    <row r="984">
      <c r="C984" s="1"/>
    </row>
    <row r="985">
      <c r="C985" s="1"/>
    </row>
    <row r="986">
      <c r="C986" s="1"/>
    </row>
    <row r="987">
      <c r="C987" s="1"/>
    </row>
    <row r="988">
      <c r="C988" s="1"/>
    </row>
    <row r="989">
      <c r="C989" s="1"/>
    </row>
    <row r="990">
      <c r="C990" s="1"/>
    </row>
    <row r="991">
      <c r="C991" s="1"/>
    </row>
    <row r="992">
      <c r="C992" s="1"/>
    </row>
    <row r="993">
      <c r="C993" s="1"/>
    </row>
    <row r="994">
      <c r="C994" s="1"/>
    </row>
    <row r="995">
      <c r="C995" s="1"/>
    </row>
    <row r="996">
      <c r="C996" s="1"/>
    </row>
    <row r="997">
      <c r="C997" s="1"/>
    </row>
    <row r="998">
      <c r="C998" s="1"/>
    </row>
    <row r="999">
      <c r="C999" s="1"/>
    </row>
    <row r="1000">
      <c r="C1000" s="1"/>
    </row>
  </sheetData>
  <autoFilter ref="$A$67:$C$13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80000"/>
  </sheetPr>
  <sheetViews>
    <sheetView workbookViewId="0"/>
  </sheetViews>
  <sheetFormatPr customHeight="1" defaultColWidth="14.43" defaultRowHeight="12.75"/>
  <cols>
    <col customWidth="1" hidden="1" min="1" max="1" width="13.57"/>
    <col customWidth="1" min="2" max="2" width="77.57"/>
    <col customWidth="1" min="3" max="3" width="12.86"/>
    <col customWidth="1" min="4" max="4" width="13.71"/>
  </cols>
  <sheetData>
    <row r="1">
      <c r="A1" s="3"/>
      <c r="B1" s="20" t="s">
        <v>14</v>
      </c>
      <c r="C1" s="23" t="str">
        <f>'US State and Local Policies'!A1</f>
        <v/>
      </c>
      <c r="D1" s="25"/>
    </row>
    <row r="2" ht="92.25" customHeight="1">
      <c r="A2" s="27" t="s">
        <v>83</v>
      </c>
      <c r="B2" s="29" t="s">
        <v>84</v>
      </c>
      <c r="C2" s="29" t="s">
        <v>85</v>
      </c>
      <c r="D2" s="25" t="s">
        <v>86</v>
      </c>
    </row>
    <row r="3">
      <c r="A3" s="34" t="str">
        <f>'US State and Local Policies'!A18</f>
        <v>"Data" </v>
      </c>
      <c r="B3" s="39" t="str">
        <f t="shared" ref="B3:B5" si="1">CONCAT("Define ",A3)</f>
        <v>Define "Data" </v>
      </c>
      <c r="C3" s="39">
        <f>'US State and Local Policies'!$CR18+'US State and Local Policies'!$CO18</f>
        <v>36</v>
      </c>
      <c r="D3" s="44" t="str">
        <f>'US State and Local Policies'!$CS18</f>
        <v>#DIV/0!</v>
      </c>
    </row>
    <row r="4">
      <c r="A4" s="34" t="str">
        <f>'US State and Local Policies'!A19</f>
        <v>"Public Data/Information"</v>
      </c>
      <c r="B4" s="45" t="str">
        <f t="shared" si="1"/>
        <v>Define "Public Data/Information"</v>
      </c>
      <c r="C4" s="39">
        <f>'US State and Local Policies'!$CR19+'US State and Local Policies'!$CO19</f>
        <v>14</v>
      </c>
      <c r="D4" s="44" t="str">
        <f>'US State and Local Policies'!$CS19</f>
        <v>#DIV/0!</v>
      </c>
    </row>
    <row r="5">
      <c r="A5" s="34" t="str">
        <f>'US State and Local Policies'!A20</f>
        <v>"Open Data"</v>
      </c>
      <c r="B5" s="50" t="str">
        <f t="shared" si="1"/>
        <v>Define "Open Data"</v>
      </c>
      <c r="C5" s="39">
        <f>'US State and Local Policies'!$CR20+'US State and Local Policies'!$CO20</f>
        <v>23</v>
      </c>
      <c r="D5" s="44" t="str">
        <f>'US State and Local Policies'!$CS20</f>
        <v>#DIV/0!</v>
      </c>
    </row>
    <row r="6">
      <c r="A6" s="55" t="str">
        <f>'US State and Local Policies'!A21</f>
        <v>APPLIED TO SUNLIGHT GUIDELINES</v>
      </c>
      <c r="B6" s="59" t="str">
        <f t="shared" ref="B6:B7" si="2">A6</f>
        <v>APPLIED TO SUNLIGHT GUIDELINES</v>
      </c>
      <c r="C6" s="60"/>
      <c r="D6" s="63" t="str">
        <f>'US State and Local Policies'!$CS21</f>
        <v/>
      </c>
    </row>
    <row r="7">
      <c r="A7" s="55" t="str">
        <f>'US State and Local Policies'!A22</f>
        <v>What Data Should Be Public </v>
      </c>
      <c r="B7" s="59" t="str">
        <f t="shared" si="2"/>
        <v>What Data Should Be Public </v>
      </c>
      <c r="C7" s="60"/>
      <c r="D7" s="63" t="str">
        <f>'US State and Local Policies'!$CS22</f>
        <v/>
      </c>
    </row>
    <row r="8">
      <c r="A8" s="68" t="str">
        <f>'US State and Local Policies'!A23</f>
        <v>1. Proactively release government information online</v>
      </c>
      <c r="B8" s="45" t="str">
        <f t="shared" ref="B8:B14" si="3">RIGHT(A8, LEN(A8)-3)</f>
        <v>Proactively release government information online</v>
      </c>
      <c r="C8" s="39">
        <f>'US State and Local Policies'!$CR23+'US State and Local Policies'!$CO23</f>
        <v>28</v>
      </c>
      <c r="D8" s="44" t="str">
        <f>'US State and Local Policies'!$CS23</f>
        <v>#DIV/0!</v>
      </c>
    </row>
    <row r="9">
      <c r="A9" s="76" t="str">
        <f>'US State and Local Policies'!A24</f>
        <v>2. Reference and build on existing public accountability and access policies</v>
      </c>
      <c r="B9" s="39" t="str">
        <f t="shared" si="3"/>
        <v>Reference and build on existing public accountability and access policies</v>
      </c>
      <c r="C9" s="39">
        <f>'US State and Local Policies'!$CR24+'US State and Local Policies'!$CO24</f>
        <v>32</v>
      </c>
      <c r="D9" s="44" t="str">
        <f>'US State and Local Policies'!$CS24</f>
        <v>#DIV/0!</v>
      </c>
    </row>
    <row r="10">
      <c r="A10" s="76" t="str">
        <f>'US State and Local Policies'!A25</f>
        <v>3. Build on the values, goals and mission of the community and government </v>
      </c>
      <c r="B10" s="45" t="str">
        <f t="shared" si="3"/>
        <v>Build on the values, goals and mission of the community and government </v>
      </c>
      <c r="C10" s="39">
        <f>'US State and Local Policies'!$CR25+'US State and Local Policies'!$CO25</f>
        <v>55</v>
      </c>
      <c r="D10" s="44" t="str">
        <f>'US State and Local Policies'!$CS25</f>
        <v>#DIV/0!</v>
      </c>
    </row>
    <row r="11">
      <c r="A11" s="76" t="str">
        <f>'US State and Local Policies'!A26</f>
        <v>4. Create a public, comprehensive list of all information holdings</v>
      </c>
      <c r="B11" s="45" t="str">
        <f t="shared" si="3"/>
        <v>Create a public, comprehensive list of all information holdings</v>
      </c>
      <c r="C11" s="39">
        <f>'US State and Local Policies'!$CR26+'US State and Local Policies'!$CO26</f>
        <v>28</v>
      </c>
      <c r="D11" s="44" t="str">
        <f>'US State and Local Policies'!$CS26</f>
        <v>#DIV/0!</v>
      </c>
    </row>
    <row r="12">
      <c r="A12" s="76" t="str">
        <f>'US State and Local Policies'!A27</f>
        <v>5. Specify methods of determining the prioritization of data release </v>
      </c>
      <c r="B12" s="45" t="str">
        <f t="shared" si="3"/>
        <v>Specify methods of determining the prioritization of data release </v>
      </c>
      <c r="C12" s="39">
        <f>'US State and Local Policies'!$CR27+'US State and Local Policies'!$CO27</f>
        <v>34</v>
      </c>
      <c r="D12" s="44" t="str">
        <f>'US State and Local Policies'!$CS27</f>
        <v>#DIV/0!</v>
      </c>
    </row>
    <row r="13">
      <c r="A13" s="76" t="str">
        <f>'US State and Local Policies'!A28</f>
        <v>6. Stipulate that provisions apply to contractors or quasi-governmental agencies</v>
      </c>
      <c r="B13" s="45" t="str">
        <f t="shared" si="3"/>
        <v>Stipulate that provisions apply to contractors or quasi-governmental agencies</v>
      </c>
      <c r="C13" s="39">
        <f>'US State and Local Policies'!$CR28+'US State and Local Policies'!$CO28</f>
        <v>12</v>
      </c>
      <c r="D13" s="44" t="str">
        <f>'US State and Local Policies'!$CS28</f>
        <v>#DIV/0!</v>
      </c>
    </row>
    <row r="14">
      <c r="A14" s="76" t="str">
        <f>'US State and Local Policies'!A29</f>
        <v>7. Appropriately safeguard sensitive information</v>
      </c>
      <c r="B14" s="50" t="str">
        <f t="shared" si="3"/>
        <v>Appropriately safeguard sensitive information</v>
      </c>
      <c r="C14" s="39">
        <f>'US State and Local Policies'!$CR29+'US State and Local Policies'!$CO29</f>
        <v>57</v>
      </c>
      <c r="D14" s="44" t="str">
        <f>'US State and Local Policies'!$CS29</f>
        <v>#DIV/0!</v>
      </c>
    </row>
    <row r="15">
      <c r="A15" s="55" t="str">
        <f>'US State and Local Policies'!A30</f>
        <v>How to Make Data Public </v>
      </c>
      <c r="B15" s="85" t="str">
        <f>A15</f>
        <v>How to Make Data Public </v>
      </c>
      <c r="C15" s="60"/>
      <c r="D15" s="63"/>
    </row>
    <row r="16">
      <c r="A16" s="76" t="str">
        <f>'US State and Local Policies'!A31</f>
        <v>8. Mandate data formats for maximal technical access. </v>
      </c>
      <c r="B16" s="39" t="str">
        <f t="shared" ref="B16:B17" si="4">RIGHT(A16, LEN(A16)-3)</f>
        <v>Mandate data formats for maximal technical access. </v>
      </c>
      <c r="C16" s="39">
        <f>'US State and Local Policies'!$CR31+'US State and Local Policies'!$CO31</f>
        <v>62</v>
      </c>
      <c r="D16" s="44" t="str">
        <f>'US State and Local Policies'!$CS31</f>
        <v>#DIV/0!</v>
      </c>
    </row>
    <row r="17">
      <c r="A17" s="76" t="str">
        <f>'US State and Local Policies'!A32</f>
        <v>9. Provide comprehensive and appropriate formats for varied uses</v>
      </c>
      <c r="B17" s="45" t="str">
        <f t="shared" si="4"/>
        <v>Provide comprehensive and appropriate formats for varied uses</v>
      </c>
      <c r="C17" s="39">
        <f>'US State and Local Policies'!$CR32+'US State and Local Policies'!$CO32</f>
        <v>12</v>
      </c>
      <c r="D17" s="44" t="str">
        <f>'US State and Local Policies'!$CS32</f>
        <v>#DIV/0!</v>
      </c>
    </row>
    <row r="18">
      <c r="A18" s="76" t="str">
        <f>'US State and Local Policies'!A33</f>
        <v>10. Remove restrictions for accessing information</v>
      </c>
      <c r="B18" s="45" t="str">
        <f t="shared" ref="B18:B31" si="5">RIGHT(A18, LEN(A18)-4)</f>
        <v>Remove restrictions for accessing information</v>
      </c>
      <c r="C18" s="39">
        <f>'US State and Local Policies'!$CR33+'US State and Local Policies'!$CO33</f>
        <v>42</v>
      </c>
      <c r="D18" s="44" t="str">
        <f>'US State and Local Policies'!$CS33</f>
        <v>#DIV/0!</v>
      </c>
    </row>
    <row r="19">
      <c r="A19" s="76" t="str">
        <f>'US State and Local Policies'!A34</f>
        <v>11. Mandate data be explicitly license-free</v>
      </c>
      <c r="B19" s="45" t="str">
        <f t="shared" si="5"/>
        <v>Mandate data be explicitly license-free</v>
      </c>
      <c r="C19" s="39">
        <f>'US State and Local Policies'!$CR34+'US State and Local Policies'!$CO34</f>
        <v>37</v>
      </c>
      <c r="D19" s="44" t="str">
        <f>'US State and Local Policies'!$CS34</f>
        <v>#DIV/0!</v>
      </c>
    </row>
    <row r="20">
      <c r="A20" s="76" t="str">
        <f>'US State and Local Policies'!A35</f>
        <v>12. Charge data-creating agencies with recommending an appropriate citation form</v>
      </c>
      <c r="B20" s="45" t="str">
        <f t="shared" si="5"/>
        <v>Charge data-creating agencies with recommending an appropriate citation form</v>
      </c>
      <c r="C20" s="39">
        <f>'US State and Local Policies'!$CR35+'US State and Local Policies'!$CO35</f>
        <v>-2</v>
      </c>
      <c r="D20" s="44" t="str">
        <f>'US State and Local Policies'!$CS35</f>
        <v>#DIV/0!</v>
      </c>
    </row>
    <row r="21">
      <c r="A21" s="76" t="str">
        <f>'US State and Local Policies'!A36</f>
        <v>13. Require publishing metadata </v>
      </c>
      <c r="B21" s="45" t="str">
        <f t="shared" si="5"/>
        <v>Require publishing metadata </v>
      </c>
      <c r="C21" s="39">
        <f>'US State and Local Policies'!$CR36+'US State and Local Policies'!$CO36</f>
        <v>23</v>
      </c>
      <c r="D21" s="44" t="str">
        <f>'US State and Local Policies'!$CS36</f>
        <v>#DIV/0!</v>
      </c>
    </row>
    <row r="22">
      <c r="A22" s="76" t="str">
        <f>'US State and Local Policies'!A37</f>
        <v>14. Require publishing data creation processes </v>
      </c>
      <c r="B22" s="45" t="str">
        <f t="shared" si="5"/>
        <v>Require publishing data creation processes </v>
      </c>
      <c r="C22" s="39">
        <f>'US State and Local Policies'!$CR37+'US State and Local Policies'!$CO37</f>
        <v>-2</v>
      </c>
      <c r="D22" s="44" t="str">
        <f>'US State and Local Policies'!$CS37</f>
        <v>#DIV/0!</v>
      </c>
    </row>
    <row r="23">
      <c r="A23" s="76" t="str">
        <f>'US State and Local Policies'!A38</f>
        <v>15. Mandate the use of unique identifiers</v>
      </c>
      <c r="B23" s="45" t="str">
        <f t="shared" si="5"/>
        <v>Mandate the use of unique identifiers</v>
      </c>
      <c r="C23" s="39">
        <f>'US State and Local Policies'!$CR38+'US State and Local Policies'!$CO38</f>
        <v>-2</v>
      </c>
      <c r="D23" s="44" t="str">
        <f>'US State and Local Policies'!$CS38</f>
        <v>#DIV/0!</v>
      </c>
    </row>
    <row r="24">
      <c r="A24" s="76" t="str">
        <f>'US State and Local Policies'!A39</f>
        <v>16. Require code sharing or publishing open source</v>
      </c>
      <c r="B24" s="45" t="str">
        <f t="shared" si="5"/>
        <v>Require code sharing or publishing open source</v>
      </c>
      <c r="C24" s="39">
        <f>'US State and Local Policies'!$CR39+'US State and Local Policies'!$CO39</f>
        <v>4</v>
      </c>
      <c r="D24" s="44" t="str">
        <f>'US State and Local Policies'!$CS39</f>
        <v>#DIV/0!</v>
      </c>
    </row>
    <row r="25">
      <c r="A25" s="76" t="str">
        <f>'US State and Local Policies'!A40</f>
        <v>17. Require digitization and distribution of archival materials</v>
      </c>
      <c r="B25" s="45" t="str">
        <f t="shared" si="5"/>
        <v>Require digitization and distribution of archival materials</v>
      </c>
      <c r="C25" s="39">
        <f>'US State and Local Policies'!$CR40+'US State and Local Policies'!$CO40</f>
        <v>-4</v>
      </c>
      <c r="D25" s="44" t="str">
        <f>'US State and Local Policies'!$CS40</f>
        <v>#DIV/0!</v>
      </c>
    </row>
    <row r="26">
      <c r="A26" s="76" t="str">
        <f>'US State and Local Policies'!A41</f>
        <v>18. Create a central location devoted to data publication and policy</v>
      </c>
      <c r="B26" s="45" t="str">
        <f t="shared" si="5"/>
        <v>Create a central location devoted to data publication and policy</v>
      </c>
      <c r="C26" s="39">
        <f>'US State and Local Policies'!$CR41+'US State and Local Policies'!$CO41</f>
        <v>57</v>
      </c>
      <c r="D26" s="44" t="str">
        <f>'US State and Local Policies'!$CS41</f>
        <v>#DIV/0!</v>
      </c>
    </row>
    <row r="27">
      <c r="A27" s="76" t="str">
        <f>'US State and Local Policies'!A42</f>
        <v>19. Publish bulk data</v>
      </c>
      <c r="B27" s="45" t="str">
        <f t="shared" si="5"/>
        <v>Publish bulk data</v>
      </c>
      <c r="C27" s="39">
        <f>'US State and Local Policies'!$CR42+'US State and Local Policies'!$CO42</f>
        <v>10</v>
      </c>
      <c r="D27" s="44" t="str">
        <f>'US State and Local Policies'!$CS42</f>
        <v>#DIV/0!</v>
      </c>
    </row>
    <row r="28">
      <c r="A28" s="76" t="str">
        <f>'US State and Local Policies'!A43</f>
        <v>20. Create public APIs for accessing information</v>
      </c>
      <c r="B28" s="45" t="str">
        <f t="shared" si="5"/>
        <v>Create public APIs for accessing information</v>
      </c>
      <c r="C28" s="39">
        <f>'US State and Local Policies'!$CR43+'US State and Local Policies'!$CO43</f>
        <v>3</v>
      </c>
      <c r="D28" s="44" t="str">
        <f>'US State and Local Policies'!$CS43</f>
        <v>#DIV/0!</v>
      </c>
    </row>
    <row r="29">
      <c r="A29" s="76" t="str">
        <f>'US State and Local Policies'!A44</f>
        <v>21. Optimize methods of data collection</v>
      </c>
      <c r="B29" s="45" t="str">
        <f t="shared" si="5"/>
        <v>Optimize methods of data collection</v>
      </c>
      <c r="C29" s="39">
        <f>'US State and Local Policies'!$CR44+'US State and Local Policies'!$CO44</f>
        <v>4</v>
      </c>
      <c r="D29" s="44" t="str">
        <f>'US State and Local Policies'!$CS44</f>
        <v>#DIV/0!</v>
      </c>
    </row>
    <row r="30">
      <c r="A30" s="76" t="str">
        <f>'US State and Local Policies'!A45</f>
        <v>22. Mandate ongoing data publication and updates</v>
      </c>
      <c r="B30" s="45" t="str">
        <f t="shared" si="5"/>
        <v>Mandate ongoing data publication and updates</v>
      </c>
      <c r="C30" s="39">
        <f>'US State and Local Policies'!$CR45+'US State and Local Policies'!$CO45</f>
        <v>38</v>
      </c>
      <c r="D30" s="44" t="str">
        <f>'US State and Local Policies'!$CS45</f>
        <v>#DIV/0!</v>
      </c>
    </row>
    <row r="31">
      <c r="A31" s="76" t="str">
        <f>'US State and Local Policies'!A46</f>
        <v>23. Create permanent, lasting access to data</v>
      </c>
      <c r="B31" s="50" t="str">
        <f t="shared" si="5"/>
        <v>Create permanent, lasting access to data</v>
      </c>
      <c r="C31" s="39">
        <f>'US State and Local Policies'!$CR46+'US State and Local Policies'!$CO46</f>
        <v>12</v>
      </c>
      <c r="D31" s="44" t="str">
        <f>'US State and Local Policies'!$CS46</f>
        <v>#DIV/0!</v>
      </c>
    </row>
    <row r="32">
      <c r="A32" s="55" t="str">
        <f>'US State and Local Policies'!A47</f>
        <v>How to Implement Policy </v>
      </c>
      <c r="B32" s="85" t="str">
        <f>A32</f>
        <v>How to Implement Policy </v>
      </c>
      <c r="C32" s="60"/>
      <c r="D32" s="63"/>
    </row>
    <row r="33">
      <c r="A33" s="76" t="str">
        <f>'US State and Local Policies'!A48</f>
        <v>24. Create or appoint oversight authority </v>
      </c>
      <c r="B33" s="39" t="str">
        <f t="shared" ref="B33:B40" si="6">RIGHT(A33, LEN(A33)-4)</f>
        <v>Create or appoint oversight authority </v>
      </c>
      <c r="C33" s="39">
        <f>'US State and Local Policies'!$CR48+'US State and Local Policies'!$CO48</f>
        <v>54</v>
      </c>
      <c r="D33" s="44" t="str">
        <f>'US State and Local Policies'!$CS48</f>
        <v>#DIV/0!</v>
      </c>
    </row>
    <row r="34">
      <c r="A34" s="76" t="str">
        <f>'US State and Local Policies'!A49</f>
        <v>25. Create guidance or other binding regulations for implementation</v>
      </c>
      <c r="B34" s="45" t="str">
        <f t="shared" si="6"/>
        <v>Create guidance or other binding regulations for implementation</v>
      </c>
      <c r="C34" s="39">
        <f>'US State and Local Policies'!$CR49+'US State and Local Policies'!$CO49</f>
        <v>37</v>
      </c>
      <c r="D34" s="44" t="str">
        <f>'US State and Local Policies'!$CS49</f>
        <v>#DIV/0!</v>
      </c>
    </row>
    <row r="35">
      <c r="A35" s="76" t="str">
        <f>'US State and Local Policies'!A50</f>
        <v>26. Incorporate public perspectives into policy implementation</v>
      </c>
      <c r="B35" s="45" t="str">
        <f t="shared" si="6"/>
        <v>Incorporate public perspectives into policy implementation</v>
      </c>
      <c r="C35" s="39">
        <f>'US State and Local Policies'!$CR50+'US State and Local Policies'!$CO50</f>
        <v>37</v>
      </c>
      <c r="D35" s="44" t="str">
        <f>'US State and Local Policies'!$CS50</f>
        <v>#DIV/0!</v>
      </c>
    </row>
    <row r="36">
      <c r="A36" s="76" t="str">
        <f>'US State and Local Policies'!A51</f>
        <v>27. Set appropriately ambitious timelines for implementation</v>
      </c>
      <c r="B36" s="45" t="str">
        <f t="shared" si="6"/>
        <v>Set appropriately ambitious timelines for implementation</v>
      </c>
      <c r="C36" s="39">
        <f>'US State and Local Policies'!$CR51+'US State and Local Policies'!$CO51</f>
        <v>31</v>
      </c>
      <c r="D36" s="44" t="str">
        <f>'US State and Local Policies'!$CS51</f>
        <v>#DIV/0!</v>
      </c>
    </row>
    <row r="37">
      <c r="A37" s="76" t="str">
        <f>'US State and Local Policies'!A52</f>
        <v>28. Create processes to ensure data quality</v>
      </c>
      <c r="B37" s="45" t="str">
        <f t="shared" si="6"/>
        <v>Create processes to ensure data quality</v>
      </c>
      <c r="C37" s="39">
        <f>'US State and Local Policies'!$CR52+'US State and Local Policies'!$CO52</f>
        <v>26</v>
      </c>
      <c r="D37" s="44" t="str">
        <f>'US State and Local Policies'!$CS52</f>
        <v>#DIV/0!</v>
      </c>
    </row>
    <row r="38">
      <c r="A38" s="76" t="str">
        <f>'US State and Local Policies'!A53</f>
        <v>29. Ensure sufficient funding for implementation</v>
      </c>
      <c r="B38" s="45" t="str">
        <f t="shared" si="6"/>
        <v>Ensure sufficient funding for implementation</v>
      </c>
      <c r="C38" s="39">
        <f>'US State and Local Policies'!$CR53+'US State and Local Policies'!$CO53</f>
        <v>8</v>
      </c>
      <c r="D38" s="44" t="str">
        <f>'US State and Local Policies'!$CS53</f>
        <v>#DIV/0!</v>
      </c>
    </row>
    <row r="39">
      <c r="A39" s="76" t="str">
        <f>'US State and Local Policies'!A54</f>
        <v>30. Create or explore potential partnerships</v>
      </c>
      <c r="B39" s="45" t="str">
        <f t="shared" si="6"/>
        <v>Create or explore potential partnerships</v>
      </c>
      <c r="C39" s="39">
        <f>'US State and Local Policies'!$CR54+'US State and Local Policies'!$CO54</f>
        <v>24</v>
      </c>
      <c r="D39" s="44" t="str">
        <f>'US State and Local Policies'!$CS54</f>
        <v>#DIV/0!</v>
      </c>
    </row>
    <row r="40">
      <c r="A40" s="185" t="str">
        <f>'US State and Local Policies'!A55</f>
        <v>31. Mandate future review for potential changes to this policy</v>
      </c>
      <c r="B40" s="45" t="str">
        <f t="shared" si="6"/>
        <v>Mandate future review for potential changes to this policy</v>
      </c>
      <c r="C40" s="39">
        <f>'US State and Local Policies'!$CR55+'US State and Local Policies'!$CO55</f>
        <v>36</v>
      </c>
      <c r="D40" s="44" t="str">
        <f>'US State and Local Policies'!$CS55</f>
        <v>#DIV/0!</v>
      </c>
    </row>
    <row r="41">
      <c r="A41" s="186" t="str">
        <f>#REF!</f>
        <v>#REF!</v>
      </c>
      <c r="D41" s="1"/>
    </row>
    <row r="42">
      <c r="A42" s="186" t="str">
        <f>'US State and Local Policies'!A62</f>
        <v/>
      </c>
      <c r="D42" s="1"/>
    </row>
    <row r="43">
      <c r="A43" s="186" t="str">
        <f>'US State and Local Policies'!A63</f>
        <v/>
      </c>
      <c r="D43" s="1"/>
    </row>
    <row r="44">
      <c r="A44" s="186" t="str">
        <f>'US State and Local Policies'!A64</f>
        <v/>
      </c>
      <c r="B44" s="190"/>
      <c r="C44" s="190"/>
      <c r="D44" s="192"/>
    </row>
    <row r="45">
      <c r="A45" s="186" t="str">
        <f>'US State and Local Policies'!A65</f>
        <v/>
      </c>
      <c r="D45" s="1"/>
    </row>
    <row r="46">
      <c r="A46" s="186" t="str">
        <f>'US State and Local Policies'!A66</f>
        <v/>
      </c>
      <c r="D46" s="1"/>
    </row>
    <row r="47">
      <c r="A47" s="186"/>
      <c r="D47" s="1"/>
    </row>
    <row r="48">
      <c r="A48" s="186"/>
      <c r="D48" s="1"/>
    </row>
    <row r="49">
      <c r="A49" s="186"/>
      <c r="D49" s="1"/>
    </row>
    <row r="50">
      <c r="A50" s="186"/>
      <c r="D50" s="1"/>
    </row>
    <row r="51">
      <c r="A51" s="186"/>
      <c r="D51" s="1"/>
    </row>
    <row r="52">
      <c r="A52" s="186"/>
      <c r="D52" s="1"/>
    </row>
    <row r="53">
      <c r="A53" s="186"/>
      <c r="D53" s="1"/>
    </row>
    <row r="54">
      <c r="A54" s="186"/>
      <c r="D54" s="1"/>
    </row>
    <row r="55">
      <c r="A55" s="186"/>
      <c r="D55" s="1"/>
    </row>
    <row r="56">
      <c r="A56" s="186"/>
      <c r="D56" s="1"/>
    </row>
    <row r="57">
      <c r="A57" s="186"/>
      <c r="D57" s="1"/>
    </row>
    <row r="58">
      <c r="A58" s="186"/>
      <c r="D58" s="1"/>
    </row>
    <row r="59">
      <c r="A59" s="186"/>
      <c r="D59" s="1"/>
    </row>
    <row r="60">
      <c r="A60" s="186"/>
      <c r="D60" s="1"/>
    </row>
    <row r="61">
      <c r="A61" s="186"/>
      <c r="D61" s="1"/>
    </row>
    <row r="62">
      <c r="A62" s="186"/>
      <c r="D62" s="1"/>
    </row>
    <row r="63">
      <c r="A63" s="186"/>
      <c r="D63" s="1"/>
    </row>
    <row r="64">
      <c r="A64" s="186"/>
      <c r="D64" s="1"/>
    </row>
    <row r="65">
      <c r="A65" s="186"/>
      <c r="D65" s="1"/>
    </row>
    <row r="66">
      <c r="A66" s="186"/>
      <c r="D66" s="1"/>
    </row>
    <row r="67">
      <c r="A67" s="186"/>
      <c r="D67" s="1"/>
    </row>
    <row r="68">
      <c r="A68" s="186"/>
      <c r="D68" s="1"/>
    </row>
    <row r="69">
      <c r="A69" s="186"/>
      <c r="D69" s="1"/>
    </row>
    <row r="70">
      <c r="A70" s="186"/>
      <c r="D70" s="1"/>
    </row>
    <row r="71">
      <c r="A71" s="186"/>
      <c r="D71" s="1"/>
    </row>
    <row r="72">
      <c r="A72" s="186"/>
      <c r="D72" s="1"/>
    </row>
    <row r="73">
      <c r="A73" s="186"/>
      <c r="D73" s="1"/>
    </row>
    <row r="74">
      <c r="A74" s="186"/>
      <c r="D74" s="1"/>
    </row>
    <row r="75">
      <c r="A75" s="186"/>
      <c r="D75" s="1"/>
    </row>
    <row r="76">
      <c r="A76" s="186"/>
      <c r="C76" s="32"/>
      <c r="D76" s="192"/>
    </row>
    <row r="77">
      <c r="A77" s="186"/>
      <c r="D77" s="1"/>
    </row>
    <row r="78">
      <c r="A78" s="186"/>
      <c r="D78" s="1"/>
    </row>
    <row r="79">
      <c r="A79" s="186"/>
      <c r="D79" s="1"/>
    </row>
    <row r="80">
      <c r="A80" s="186"/>
      <c r="D80" s="1"/>
    </row>
    <row r="81">
      <c r="A81" s="186"/>
      <c r="D81" s="1"/>
    </row>
    <row r="82">
      <c r="A82" s="186"/>
      <c r="D82" s="1"/>
    </row>
    <row r="83">
      <c r="A83" s="186"/>
      <c r="D83" s="1"/>
    </row>
    <row r="84">
      <c r="A84" s="186"/>
      <c r="D84" s="1"/>
    </row>
    <row r="85">
      <c r="A85" s="186"/>
      <c r="D85" s="1"/>
    </row>
    <row r="86">
      <c r="A86" s="186"/>
      <c r="D86" s="1"/>
    </row>
    <row r="87">
      <c r="A87" s="186"/>
      <c r="D87" s="1"/>
    </row>
    <row r="88">
      <c r="A88" s="186"/>
      <c r="D88" s="1"/>
    </row>
    <row r="89">
      <c r="A89" s="186"/>
      <c r="D89" s="1"/>
    </row>
    <row r="90">
      <c r="A90" s="186"/>
      <c r="D90" s="1"/>
    </row>
    <row r="91">
      <c r="A91" s="186"/>
      <c r="D91" s="1"/>
    </row>
    <row r="92">
      <c r="A92" s="186"/>
      <c r="D92" s="1"/>
    </row>
    <row r="93">
      <c r="A93" s="186"/>
      <c r="D93" s="1"/>
    </row>
    <row r="94">
      <c r="A94" s="186"/>
      <c r="D94" s="1"/>
    </row>
    <row r="95">
      <c r="A95" s="186"/>
      <c r="D95" s="1"/>
    </row>
    <row r="96">
      <c r="A96" s="186"/>
      <c r="D96" s="1"/>
    </row>
    <row r="97">
      <c r="A97" s="186"/>
      <c r="D97" s="1"/>
    </row>
    <row r="98">
      <c r="A98" s="186"/>
      <c r="D98" s="1"/>
    </row>
    <row r="99">
      <c r="A99" s="186"/>
      <c r="D99" s="1"/>
    </row>
    <row r="100">
      <c r="A100" s="186"/>
      <c r="D100" s="1"/>
    </row>
    <row r="101">
      <c r="A101" s="186"/>
      <c r="D101" s="1"/>
    </row>
    <row r="102">
      <c r="A102" s="186"/>
      <c r="D102" s="1"/>
    </row>
    <row r="103">
      <c r="A103" s="186"/>
      <c r="D103" s="1"/>
    </row>
    <row r="104">
      <c r="A104" s="186"/>
      <c r="D104" s="1"/>
    </row>
    <row r="105">
      <c r="A105" s="186"/>
      <c r="D105" s="1"/>
    </row>
    <row r="106">
      <c r="A106" s="186"/>
      <c r="D106" s="1"/>
    </row>
    <row r="107">
      <c r="A107" s="186"/>
      <c r="D107" s="1"/>
    </row>
    <row r="108">
      <c r="A108" s="186"/>
      <c r="D108" s="1"/>
    </row>
    <row r="109">
      <c r="A109" s="186"/>
      <c r="D109" s="1"/>
    </row>
    <row r="110">
      <c r="A110" s="186"/>
      <c r="D110" s="1"/>
    </row>
    <row r="111">
      <c r="A111" s="186"/>
      <c r="D111" s="1"/>
    </row>
    <row r="112">
      <c r="A112" s="186"/>
      <c r="D112" s="1"/>
    </row>
    <row r="113">
      <c r="A113" s="186"/>
      <c r="D113" s="1"/>
    </row>
    <row r="114">
      <c r="A114" s="186"/>
      <c r="D114" s="1"/>
    </row>
    <row r="115">
      <c r="A115" s="186"/>
      <c r="D115" s="1"/>
    </row>
    <row r="116">
      <c r="A116" s="186"/>
      <c r="D116" s="1"/>
    </row>
    <row r="117">
      <c r="A117" s="186"/>
      <c r="D117" s="1"/>
    </row>
    <row r="118">
      <c r="A118" s="186"/>
      <c r="D118" s="1"/>
    </row>
    <row r="119">
      <c r="A119" s="186"/>
      <c r="D119" s="1"/>
    </row>
    <row r="120">
      <c r="A120" s="186"/>
      <c r="D120" s="1"/>
    </row>
    <row r="121">
      <c r="A121" s="186"/>
      <c r="D121" s="1"/>
    </row>
    <row r="122">
      <c r="A122" s="186"/>
      <c r="D122" s="1"/>
    </row>
    <row r="123">
      <c r="A123" s="186"/>
      <c r="D123" s="1"/>
    </row>
    <row r="124">
      <c r="A124" s="186"/>
      <c r="D124" s="1"/>
    </row>
    <row r="125">
      <c r="A125" s="186"/>
      <c r="D125" s="1"/>
    </row>
    <row r="126">
      <c r="A126" s="186"/>
      <c r="D126" s="1"/>
    </row>
    <row r="127">
      <c r="A127" s="186"/>
      <c r="D127" s="1"/>
    </row>
    <row r="128">
      <c r="A128" s="186"/>
      <c r="D128" s="1"/>
    </row>
    <row r="129">
      <c r="A129" s="186"/>
      <c r="D129" s="1"/>
    </row>
    <row r="130">
      <c r="A130" s="186"/>
      <c r="D130" s="1"/>
    </row>
    <row r="131">
      <c r="A131" s="186"/>
      <c r="D131" s="1"/>
    </row>
    <row r="132">
      <c r="A132" s="186"/>
      <c r="D132" s="1"/>
    </row>
    <row r="133">
      <c r="A133" s="186"/>
      <c r="D133" s="1"/>
    </row>
    <row r="134">
      <c r="A134" s="186"/>
      <c r="D134" s="1"/>
    </row>
    <row r="135">
      <c r="A135" s="186"/>
      <c r="D135" s="1"/>
    </row>
    <row r="136">
      <c r="A136" s="186"/>
      <c r="D136" s="1"/>
    </row>
    <row r="137">
      <c r="A137" s="186"/>
      <c r="D137" s="1"/>
    </row>
    <row r="138">
      <c r="A138" s="186"/>
      <c r="D138" s="1"/>
    </row>
    <row r="139">
      <c r="A139" s="186"/>
      <c r="D139" s="1"/>
    </row>
    <row r="140">
      <c r="A140" s="186"/>
      <c r="D140" s="1"/>
    </row>
    <row r="141">
      <c r="A141" s="186"/>
      <c r="D141" s="1"/>
    </row>
    <row r="142">
      <c r="A142" s="186"/>
      <c r="D142" s="1"/>
    </row>
    <row r="143">
      <c r="A143" s="186"/>
      <c r="D143" s="1"/>
    </row>
    <row r="144">
      <c r="A144" s="186"/>
      <c r="D144" s="1"/>
    </row>
    <row r="145">
      <c r="A145" s="186"/>
      <c r="D145" s="1"/>
    </row>
    <row r="146">
      <c r="A146" s="186"/>
      <c r="D146" s="1"/>
    </row>
    <row r="147">
      <c r="A147" s="186"/>
      <c r="D147" s="1"/>
    </row>
    <row r="148">
      <c r="A148" s="186"/>
      <c r="D148" s="1"/>
    </row>
    <row r="149">
      <c r="A149" s="186"/>
      <c r="D149" s="1"/>
    </row>
    <row r="150">
      <c r="A150" s="186"/>
      <c r="D150" s="1"/>
    </row>
    <row r="151">
      <c r="A151" s="186"/>
      <c r="D151" s="1"/>
    </row>
    <row r="152">
      <c r="A152" s="186"/>
      <c r="D152" s="1"/>
    </row>
    <row r="153">
      <c r="A153" s="186"/>
      <c r="D153" s="1"/>
    </row>
    <row r="154">
      <c r="A154" s="186"/>
      <c r="D154" s="1"/>
    </row>
    <row r="155">
      <c r="A155" s="186"/>
      <c r="D155" s="1"/>
    </row>
    <row r="156">
      <c r="A156" s="186"/>
      <c r="D156" s="1"/>
    </row>
    <row r="157">
      <c r="A157" s="186"/>
      <c r="D157" s="1"/>
    </row>
    <row r="158">
      <c r="A158" s="186"/>
      <c r="D158" s="1"/>
    </row>
    <row r="159">
      <c r="A159" s="186"/>
      <c r="D159" s="1"/>
    </row>
    <row r="160">
      <c r="A160" s="186"/>
      <c r="D160" s="1"/>
    </row>
    <row r="161">
      <c r="A161" s="186"/>
      <c r="D161" s="1"/>
    </row>
    <row r="162">
      <c r="A162" s="186"/>
      <c r="D162" s="1"/>
    </row>
    <row r="163">
      <c r="A163" s="186"/>
      <c r="D163" s="1"/>
    </row>
    <row r="164">
      <c r="A164" s="186"/>
      <c r="D164" s="1"/>
    </row>
    <row r="165">
      <c r="A165" s="186"/>
      <c r="D165" s="1"/>
    </row>
    <row r="166">
      <c r="A166" s="186"/>
      <c r="D166" s="1"/>
    </row>
    <row r="167">
      <c r="A167" s="186"/>
      <c r="D167" s="1"/>
    </row>
    <row r="168">
      <c r="A168" s="186"/>
      <c r="D168" s="1"/>
    </row>
    <row r="169">
      <c r="A169" s="186"/>
      <c r="D169" s="1"/>
    </row>
    <row r="170">
      <c r="A170" s="186"/>
      <c r="D170" s="1"/>
    </row>
    <row r="171">
      <c r="A171" s="186"/>
      <c r="D171" s="1"/>
    </row>
    <row r="172">
      <c r="A172" s="186"/>
      <c r="D172" s="1"/>
    </row>
    <row r="173">
      <c r="A173" s="186"/>
      <c r="D173" s="1"/>
    </row>
    <row r="174">
      <c r="A174" s="186"/>
      <c r="D174" s="1"/>
    </row>
    <row r="175">
      <c r="A175" s="186"/>
      <c r="D175" s="1"/>
    </row>
    <row r="176">
      <c r="A176" s="186"/>
      <c r="D176" s="1"/>
    </row>
    <row r="177">
      <c r="A177" s="186"/>
      <c r="D177" s="1"/>
    </row>
    <row r="178">
      <c r="A178" s="186"/>
      <c r="D178" s="1"/>
    </row>
    <row r="179">
      <c r="A179" s="186"/>
      <c r="D179" s="1"/>
    </row>
    <row r="180">
      <c r="A180" s="186"/>
      <c r="D180" s="1"/>
    </row>
    <row r="181">
      <c r="A181" s="186"/>
      <c r="D181" s="1"/>
    </row>
    <row r="182">
      <c r="A182" s="186"/>
      <c r="D182" s="1"/>
    </row>
    <row r="183">
      <c r="A183" s="186"/>
      <c r="D183" s="1"/>
    </row>
    <row r="184">
      <c r="A184" s="186"/>
      <c r="D184" s="1"/>
    </row>
    <row r="185">
      <c r="A185" s="186"/>
      <c r="D185" s="1"/>
    </row>
    <row r="186">
      <c r="A186" s="186"/>
      <c r="D186" s="1"/>
    </row>
    <row r="187">
      <c r="A187" s="186"/>
      <c r="D187" s="1"/>
    </row>
    <row r="188">
      <c r="A188" s="186"/>
      <c r="D188" s="1"/>
    </row>
    <row r="189">
      <c r="A189" s="186"/>
      <c r="D189" s="1"/>
    </row>
    <row r="190">
      <c r="A190" s="186"/>
      <c r="D190" s="1"/>
    </row>
    <row r="191">
      <c r="A191" s="186"/>
      <c r="D191" s="1"/>
    </row>
    <row r="192">
      <c r="A192" s="186"/>
      <c r="D192" s="1"/>
    </row>
    <row r="193">
      <c r="A193" s="186"/>
      <c r="D193" s="1"/>
    </row>
    <row r="194">
      <c r="A194" s="186"/>
      <c r="D194" s="1"/>
    </row>
    <row r="195">
      <c r="A195" s="186"/>
      <c r="D195" s="1"/>
    </row>
    <row r="196">
      <c r="A196" s="186"/>
      <c r="D196" s="1"/>
    </row>
    <row r="197">
      <c r="A197" s="186"/>
      <c r="D197" s="1"/>
    </row>
    <row r="198">
      <c r="A198" s="186"/>
      <c r="D198" s="1"/>
    </row>
    <row r="199">
      <c r="A199" s="186"/>
      <c r="D199" s="1"/>
    </row>
    <row r="200">
      <c r="A200" s="186"/>
      <c r="D200" s="1"/>
    </row>
    <row r="201">
      <c r="A201" s="186"/>
      <c r="D201" s="1"/>
    </row>
    <row r="202">
      <c r="A202" s="186"/>
      <c r="D202" s="1"/>
    </row>
    <row r="203">
      <c r="A203" s="186"/>
      <c r="D203" s="1"/>
    </row>
    <row r="204">
      <c r="A204" s="186"/>
      <c r="D204" s="1"/>
    </row>
    <row r="205">
      <c r="A205" s="186"/>
      <c r="D205" s="1"/>
    </row>
    <row r="206">
      <c r="A206" s="186"/>
      <c r="D206" s="1"/>
    </row>
    <row r="207">
      <c r="A207" s="186"/>
      <c r="D207" s="1"/>
    </row>
    <row r="208">
      <c r="A208" s="186"/>
      <c r="D208" s="1"/>
    </row>
    <row r="209">
      <c r="A209" s="186"/>
      <c r="D209" s="1"/>
    </row>
    <row r="210">
      <c r="A210" s="186"/>
      <c r="D210" s="1"/>
    </row>
    <row r="211">
      <c r="A211" s="186"/>
      <c r="D211" s="1"/>
    </row>
    <row r="212">
      <c r="A212" s="186"/>
      <c r="D212" s="1"/>
    </row>
    <row r="213">
      <c r="A213" s="186"/>
      <c r="D213" s="1"/>
    </row>
    <row r="214">
      <c r="A214" s="186"/>
      <c r="D214" s="1"/>
    </row>
    <row r="215">
      <c r="A215" s="186"/>
      <c r="D215" s="1"/>
    </row>
    <row r="216">
      <c r="A216" s="186"/>
      <c r="D216" s="1"/>
    </row>
    <row r="217">
      <c r="A217" s="186"/>
      <c r="D217" s="1"/>
    </row>
    <row r="218">
      <c r="A218" s="186"/>
      <c r="D218" s="1"/>
    </row>
    <row r="219">
      <c r="A219" s="186"/>
      <c r="D219" s="1"/>
    </row>
    <row r="220">
      <c r="A220" s="186"/>
      <c r="D220" s="1"/>
    </row>
    <row r="221">
      <c r="A221" s="186"/>
      <c r="D221" s="1"/>
    </row>
    <row r="222">
      <c r="A222" s="186"/>
      <c r="D222" s="1"/>
    </row>
    <row r="223">
      <c r="A223" s="186"/>
      <c r="D223" s="1"/>
    </row>
    <row r="224">
      <c r="A224" s="186"/>
      <c r="D224" s="1"/>
    </row>
    <row r="225">
      <c r="A225" s="186"/>
      <c r="D225" s="1"/>
    </row>
    <row r="226">
      <c r="A226" s="186"/>
      <c r="D226" s="1"/>
    </row>
    <row r="227">
      <c r="A227" s="186"/>
      <c r="D227" s="1"/>
    </row>
    <row r="228">
      <c r="A228" s="186"/>
      <c r="D228" s="1"/>
    </row>
    <row r="229">
      <c r="A229" s="186"/>
      <c r="D229" s="1"/>
    </row>
    <row r="230">
      <c r="A230" s="186"/>
      <c r="D230" s="1"/>
    </row>
    <row r="231">
      <c r="A231" s="186"/>
      <c r="D231" s="1"/>
    </row>
    <row r="232">
      <c r="A232" s="186"/>
      <c r="D232" s="1"/>
    </row>
    <row r="233">
      <c r="A233" s="186"/>
      <c r="D233" s="1"/>
    </row>
    <row r="234">
      <c r="A234" s="186"/>
      <c r="D234" s="1"/>
    </row>
    <row r="235">
      <c r="A235" s="186"/>
      <c r="D235" s="1"/>
    </row>
    <row r="236">
      <c r="A236" s="186"/>
      <c r="D236" s="1"/>
    </row>
    <row r="237">
      <c r="A237" s="186"/>
      <c r="D237" s="1"/>
    </row>
    <row r="238">
      <c r="A238" s="186"/>
      <c r="D238" s="1"/>
    </row>
    <row r="239">
      <c r="A239" s="186"/>
      <c r="D239" s="1"/>
    </row>
    <row r="240">
      <c r="A240" s="186"/>
      <c r="D240" s="1"/>
    </row>
    <row r="241">
      <c r="A241" s="186"/>
      <c r="D241" s="1"/>
    </row>
    <row r="242">
      <c r="A242" s="186"/>
      <c r="D242" s="1"/>
    </row>
    <row r="243">
      <c r="A243" s="186"/>
      <c r="D243" s="1"/>
    </row>
    <row r="244">
      <c r="A244" s="186"/>
      <c r="D244" s="1"/>
    </row>
    <row r="245">
      <c r="A245" s="186"/>
      <c r="D245" s="1"/>
    </row>
    <row r="246">
      <c r="A246" s="186"/>
      <c r="D246" s="1"/>
    </row>
    <row r="247">
      <c r="A247" s="186"/>
      <c r="D247" s="1"/>
    </row>
    <row r="248">
      <c r="A248" s="186"/>
      <c r="D248" s="1"/>
    </row>
    <row r="249">
      <c r="A249" s="186"/>
      <c r="D249" s="1"/>
    </row>
    <row r="250">
      <c r="A250" s="186"/>
      <c r="D250" s="1"/>
    </row>
    <row r="251">
      <c r="A251" s="186"/>
      <c r="D251" s="1"/>
    </row>
    <row r="252">
      <c r="A252" s="186"/>
      <c r="D252" s="1"/>
    </row>
    <row r="253">
      <c r="A253" s="186"/>
      <c r="D253" s="1"/>
    </row>
    <row r="254">
      <c r="A254" s="186"/>
      <c r="D254" s="1"/>
    </row>
    <row r="255">
      <c r="A255" s="186"/>
      <c r="D255" s="1"/>
    </row>
    <row r="256">
      <c r="A256" s="186"/>
      <c r="D256" s="1"/>
    </row>
    <row r="257">
      <c r="A257" s="186"/>
      <c r="D257" s="1"/>
    </row>
    <row r="258">
      <c r="A258" s="186"/>
      <c r="D258" s="1"/>
    </row>
    <row r="259">
      <c r="A259" s="186"/>
      <c r="D259" s="1"/>
    </row>
    <row r="260">
      <c r="A260" s="186"/>
      <c r="D260" s="1"/>
    </row>
    <row r="261">
      <c r="A261" s="186"/>
      <c r="D261" s="1"/>
    </row>
    <row r="262">
      <c r="A262" s="186"/>
      <c r="D262" s="1"/>
    </row>
    <row r="263">
      <c r="A263" s="186"/>
      <c r="D263" s="1"/>
    </row>
    <row r="264">
      <c r="A264" s="186"/>
      <c r="D264" s="1"/>
    </row>
    <row r="265">
      <c r="A265" s="186"/>
      <c r="D265" s="1"/>
    </row>
    <row r="266">
      <c r="A266" s="186"/>
      <c r="D266" s="1"/>
    </row>
    <row r="267">
      <c r="A267" s="186"/>
      <c r="D267" s="1"/>
    </row>
    <row r="268">
      <c r="A268" s="186"/>
      <c r="D268" s="1"/>
    </row>
    <row r="269">
      <c r="A269" s="186"/>
      <c r="D269" s="1"/>
    </row>
    <row r="270">
      <c r="A270" s="186"/>
      <c r="D270" s="1"/>
    </row>
    <row r="271">
      <c r="A271" s="186"/>
      <c r="D271" s="1"/>
    </row>
    <row r="272">
      <c r="A272" s="186"/>
      <c r="D272" s="1"/>
    </row>
    <row r="273">
      <c r="A273" s="186"/>
      <c r="D273" s="1"/>
    </row>
    <row r="274">
      <c r="A274" s="186"/>
      <c r="D274" s="1"/>
    </row>
    <row r="275">
      <c r="A275" s="186"/>
      <c r="D275" s="1"/>
    </row>
    <row r="276">
      <c r="A276" s="186"/>
      <c r="D276" s="1"/>
    </row>
    <row r="277">
      <c r="A277" s="186"/>
      <c r="D277" s="1"/>
    </row>
    <row r="278">
      <c r="A278" s="186"/>
      <c r="D278" s="1"/>
    </row>
    <row r="279">
      <c r="A279" s="186"/>
      <c r="D279" s="1"/>
    </row>
    <row r="280">
      <c r="A280" s="186"/>
      <c r="D280" s="1"/>
    </row>
    <row r="281">
      <c r="A281" s="186"/>
      <c r="D281" s="1"/>
    </row>
    <row r="282">
      <c r="A282" s="186"/>
      <c r="D282" s="1"/>
    </row>
    <row r="283">
      <c r="A283" s="186"/>
      <c r="D283" s="1"/>
    </row>
    <row r="284">
      <c r="A284" s="186"/>
      <c r="D284" s="1"/>
    </row>
    <row r="285">
      <c r="A285" s="186"/>
      <c r="D285" s="1"/>
    </row>
    <row r="286">
      <c r="A286" s="186"/>
      <c r="D286" s="1"/>
    </row>
    <row r="287">
      <c r="A287" s="186"/>
      <c r="D287" s="1"/>
    </row>
    <row r="288">
      <c r="A288" s="186"/>
      <c r="D288" s="1"/>
    </row>
    <row r="289">
      <c r="A289" s="186"/>
      <c r="D289" s="1"/>
    </row>
    <row r="290">
      <c r="A290" s="186"/>
      <c r="D290" s="1"/>
    </row>
    <row r="291">
      <c r="A291" s="186"/>
      <c r="D291" s="1"/>
    </row>
    <row r="292">
      <c r="A292" s="186"/>
      <c r="D292" s="1"/>
    </row>
    <row r="293">
      <c r="A293" s="186"/>
      <c r="D293" s="1"/>
    </row>
    <row r="294">
      <c r="A294" s="186"/>
      <c r="D294" s="1"/>
    </row>
    <row r="295">
      <c r="A295" s="186"/>
      <c r="D295" s="1"/>
    </row>
    <row r="296">
      <c r="A296" s="186"/>
      <c r="D296" s="1"/>
    </row>
    <row r="297">
      <c r="A297" s="186"/>
      <c r="D297" s="1"/>
    </row>
    <row r="298">
      <c r="A298" s="186"/>
      <c r="D298" s="1"/>
    </row>
    <row r="299">
      <c r="A299" s="186"/>
      <c r="D299" s="1"/>
    </row>
    <row r="300">
      <c r="A300" s="186"/>
      <c r="D300" s="1"/>
    </row>
    <row r="301">
      <c r="A301" s="186"/>
      <c r="D301" s="1"/>
    </row>
    <row r="302">
      <c r="A302" s="186"/>
      <c r="D302" s="1"/>
    </row>
    <row r="303">
      <c r="A303" s="186"/>
      <c r="D303" s="1"/>
    </row>
    <row r="304">
      <c r="A304" s="186"/>
      <c r="D304" s="1"/>
    </row>
    <row r="305">
      <c r="A305" s="186"/>
      <c r="D305" s="1"/>
    </row>
    <row r="306">
      <c r="A306" s="186"/>
      <c r="D306" s="1"/>
    </row>
    <row r="307">
      <c r="A307" s="186"/>
      <c r="D307" s="1"/>
    </row>
    <row r="308">
      <c r="A308" s="186"/>
      <c r="D308" s="1"/>
    </row>
    <row r="309">
      <c r="A309" s="186"/>
      <c r="D309" s="1"/>
    </row>
    <row r="310">
      <c r="A310" s="186"/>
      <c r="D310" s="1"/>
    </row>
    <row r="311">
      <c r="A311" s="186"/>
      <c r="D311" s="1"/>
    </row>
    <row r="312">
      <c r="A312" s="186"/>
      <c r="D312" s="1"/>
    </row>
    <row r="313">
      <c r="A313" s="186"/>
      <c r="D313" s="1"/>
    </row>
    <row r="314">
      <c r="A314" s="186"/>
      <c r="D314" s="1"/>
    </row>
    <row r="315">
      <c r="A315" s="186"/>
      <c r="D315" s="1"/>
    </row>
    <row r="316">
      <c r="A316" s="186"/>
      <c r="D316" s="1"/>
    </row>
    <row r="317">
      <c r="A317" s="186"/>
      <c r="D317" s="1"/>
    </row>
    <row r="318">
      <c r="A318" s="186"/>
      <c r="D318" s="1"/>
    </row>
    <row r="319">
      <c r="A319" s="186"/>
      <c r="D319" s="1"/>
    </row>
    <row r="320">
      <c r="A320" s="186"/>
      <c r="D320" s="1"/>
    </row>
    <row r="321">
      <c r="A321" s="186"/>
      <c r="D321" s="1"/>
    </row>
    <row r="322">
      <c r="A322" s="186"/>
      <c r="D322" s="1"/>
    </row>
    <row r="323">
      <c r="A323" s="186"/>
      <c r="D323" s="1"/>
    </row>
    <row r="324">
      <c r="A324" s="186"/>
      <c r="D324" s="1"/>
    </row>
    <row r="325">
      <c r="A325" s="186"/>
      <c r="D325" s="1"/>
    </row>
    <row r="326">
      <c r="A326" s="186"/>
      <c r="D326" s="1"/>
    </row>
    <row r="327">
      <c r="A327" s="186"/>
      <c r="D327" s="1"/>
    </row>
    <row r="328">
      <c r="A328" s="186"/>
      <c r="D328" s="1"/>
    </row>
    <row r="329">
      <c r="A329" s="186"/>
      <c r="D329" s="1"/>
    </row>
    <row r="330">
      <c r="A330" s="186"/>
      <c r="D330" s="1"/>
    </row>
    <row r="331">
      <c r="A331" s="186"/>
      <c r="D331" s="1"/>
    </row>
    <row r="332">
      <c r="A332" s="186"/>
      <c r="D332" s="1"/>
    </row>
    <row r="333">
      <c r="A333" s="186"/>
      <c r="D333" s="1"/>
    </row>
    <row r="334">
      <c r="A334" s="186"/>
      <c r="D334" s="1"/>
    </row>
    <row r="335">
      <c r="A335" s="186"/>
      <c r="D335" s="1"/>
    </row>
    <row r="336">
      <c r="A336" s="186"/>
      <c r="D336" s="1"/>
    </row>
    <row r="337">
      <c r="A337" s="186"/>
      <c r="D337" s="1"/>
    </row>
    <row r="338">
      <c r="A338" s="186"/>
      <c r="D338" s="1"/>
    </row>
    <row r="339">
      <c r="A339" s="186"/>
      <c r="D339" s="1"/>
    </row>
    <row r="340">
      <c r="A340" s="186"/>
      <c r="D340" s="1"/>
    </row>
    <row r="341">
      <c r="A341" s="186"/>
      <c r="D341" s="1"/>
    </row>
    <row r="342">
      <c r="A342" s="186"/>
      <c r="D342" s="1"/>
    </row>
    <row r="343">
      <c r="A343" s="186"/>
      <c r="D343" s="1"/>
    </row>
    <row r="344">
      <c r="A344" s="186"/>
      <c r="D344" s="1"/>
    </row>
    <row r="345">
      <c r="A345" s="186"/>
      <c r="D345" s="1"/>
    </row>
    <row r="346">
      <c r="A346" s="186"/>
      <c r="D346" s="1"/>
    </row>
    <row r="347">
      <c r="A347" s="186"/>
      <c r="D347" s="1"/>
    </row>
    <row r="348">
      <c r="A348" s="186"/>
      <c r="D348" s="1"/>
    </row>
    <row r="349">
      <c r="A349" s="186"/>
      <c r="D349" s="1"/>
    </row>
    <row r="350">
      <c r="A350" s="186"/>
      <c r="D350" s="1"/>
    </row>
    <row r="351">
      <c r="A351" s="186"/>
      <c r="D351" s="1"/>
    </row>
    <row r="352">
      <c r="A352" s="186"/>
      <c r="D352" s="1"/>
    </row>
    <row r="353">
      <c r="A353" s="186"/>
      <c r="D353" s="1"/>
    </row>
    <row r="354">
      <c r="A354" s="186"/>
      <c r="D354" s="1"/>
    </row>
    <row r="355">
      <c r="A355" s="186"/>
      <c r="D355" s="1"/>
    </row>
    <row r="356">
      <c r="A356" s="186"/>
      <c r="D356" s="1"/>
    </row>
    <row r="357">
      <c r="A357" s="186"/>
      <c r="D357" s="1"/>
    </row>
    <row r="358">
      <c r="A358" s="186"/>
      <c r="D358" s="1"/>
    </row>
    <row r="359">
      <c r="A359" s="186"/>
      <c r="D359" s="1"/>
    </row>
    <row r="360">
      <c r="A360" s="186"/>
      <c r="D360" s="1"/>
    </row>
    <row r="361">
      <c r="A361" s="186"/>
      <c r="D361" s="1"/>
    </row>
    <row r="362">
      <c r="A362" s="186"/>
      <c r="D362" s="1"/>
    </row>
    <row r="363">
      <c r="A363" s="186"/>
      <c r="D363" s="1"/>
    </row>
    <row r="364">
      <c r="A364" s="186"/>
      <c r="D364" s="1"/>
    </row>
    <row r="365">
      <c r="A365" s="186"/>
      <c r="D365" s="1"/>
    </row>
    <row r="366">
      <c r="A366" s="186"/>
      <c r="D366" s="1"/>
    </row>
    <row r="367">
      <c r="A367" s="186"/>
      <c r="D367" s="1"/>
    </row>
    <row r="368">
      <c r="A368" s="186"/>
      <c r="D368" s="1"/>
    </row>
    <row r="369">
      <c r="A369" s="186"/>
      <c r="D369" s="1"/>
    </row>
    <row r="370">
      <c r="A370" s="186"/>
      <c r="D370" s="1"/>
    </row>
    <row r="371">
      <c r="A371" s="186"/>
      <c r="D371" s="1"/>
    </row>
    <row r="372">
      <c r="A372" s="186"/>
      <c r="D372" s="1"/>
    </row>
    <row r="373">
      <c r="A373" s="186"/>
      <c r="D373" s="1"/>
    </row>
    <row r="374">
      <c r="A374" s="186"/>
      <c r="D374" s="1"/>
    </row>
    <row r="375">
      <c r="A375" s="186"/>
      <c r="D375" s="1"/>
    </row>
    <row r="376">
      <c r="A376" s="186"/>
      <c r="D376" s="1"/>
    </row>
    <row r="377">
      <c r="A377" s="186"/>
      <c r="D377" s="1"/>
    </row>
    <row r="378">
      <c r="A378" s="186"/>
      <c r="D378" s="1"/>
    </row>
    <row r="379">
      <c r="A379" s="186"/>
      <c r="D379" s="1"/>
    </row>
    <row r="380">
      <c r="A380" s="186"/>
      <c r="D380" s="1"/>
    </row>
    <row r="381">
      <c r="A381" s="186"/>
      <c r="D381" s="1"/>
    </row>
    <row r="382">
      <c r="A382" s="186"/>
      <c r="D382" s="1"/>
    </row>
    <row r="383">
      <c r="A383" s="186"/>
      <c r="D383" s="1"/>
    </row>
    <row r="384">
      <c r="A384" s="186"/>
      <c r="D384" s="1"/>
    </row>
    <row r="385">
      <c r="A385" s="186"/>
      <c r="D385" s="1"/>
    </row>
    <row r="386">
      <c r="A386" s="186"/>
      <c r="D386" s="1"/>
    </row>
    <row r="387">
      <c r="A387" s="186"/>
      <c r="D387" s="1"/>
    </row>
    <row r="388">
      <c r="A388" s="186"/>
      <c r="D388" s="1"/>
    </row>
    <row r="389">
      <c r="A389" s="186"/>
      <c r="D389" s="1"/>
    </row>
    <row r="390">
      <c r="A390" s="186"/>
      <c r="D390" s="1"/>
    </row>
    <row r="391">
      <c r="A391" s="186"/>
      <c r="D391" s="1"/>
    </row>
    <row r="392">
      <c r="A392" s="186"/>
      <c r="D392" s="1"/>
    </row>
    <row r="393">
      <c r="A393" s="186"/>
      <c r="D393" s="1"/>
    </row>
    <row r="394">
      <c r="A394" s="186"/>
      <c r="D394" s="1"/>
    </row>
    <row r="395">
      <c r="A395" s="186"/>
      <c r="D395" s="1"/>
    </row>
    <row r="396">
      <c r="A396" s="186"/>
      <c r="D396" s="1"/>
    </row>
    <row r="397">
      <c r="A397" s="186"/>
      <c r="D397" s="1"/>
    </row>
    <row r="398">
      <c r="A398" s="186"/>
      <c r="D398" s="1"/>
    </row>
    <row r="399">
      <c r="A399" s="186"/>
      <c r="D399" s="1"/>
    </row>
    <row r="400">
      <c r="A400" s="186"/>
      <c r="D400" s="1"/>
    </row>
    <row r="401">
      <c r="A401" s="186"/>
      <c r="D401" s="1"/>
    </row>
    <row r="402">
      <c r="A402" s="186"/>
      <c r="D402" s="1"/>
    </row>
    <row r="403">
      <c r="A403" s="186"/>
      <c r="D403" s="1"/>
    </row>
    <row r="404">
      <c r="A404" s="186"/>
      <c r="D404" s="1"/>
    </row>
    <row r="405">
      <c r="A405" s="186"/>
      <c r="D405" s="1"/>
    </row>
    <row r="406">
      <c r="A406" s="186"/>
      <c r="D406" s="1"/>
    </row>
    <row r="407">
      <c r="A407" s="186"/>
      <c r="D407" s="1"/>
    </row>
    <row r="408">
      <c r="A408" s="186"/>
      <c r="D408" s="1"/>
    </row>
    <row r="409">
      <c r="A409" s="186"/>
      <c r="D409" s="1"/>
    </row>
    <row r="410">
      <c r="A410" s="186"/>
      <c r="D410" s="1"/>
    </row>
    <row r="411">
      <c r="A411" s="186"/>
      <c r="D411" s="1"/>
    </row>
    <row r="412">
      <c r="A412" s="186"/>
      <c r="D412" s="1"/>
    </row>
    <row r="413">
      <c r="A413" s="186"/>
      <c r="D413" s="1"/>
    </row>
    <row r="414">
      <c r="A414" s="186"/>
      <c r="D414" s="1"/>
    </row>
    <row r="415">
      <c r="A415" s="186"/>
      <c r="D415" s="1"/>
    </row>
    <row r="416">
      <c r="A416" s="186"/>
      <c r="D416" s="1"/>
    </row>
    <row r="417">
      <c r="A417" s="186"/>
      <c r="D417" s="1"/>
    </row>
    <row r="418">
      <c r="A418" s="186"/>
      <c r="D418" s="1"/>
    </row>
    <row r="419">
      <c r="A419" s="186"/>
      <c r="D419" s="1"/>
    </row>
    <row r="420">
      <c r="A420" s="186"/>
      <c r="D420" s="1"/>
    </row>
    <row r="421">
      <c r="A421" s="186"/>
      <c r="D421" s="1"/>
    </row>
    <row r="422">
      <c r="A422" s="186"/>
      <c r="D422" s="1"/>
    </row>
    <row r="423">
      <c r="A423" s="186"/>
      <c r="D423" s="1"/>
    </row>
    <row r="424">
      <c r="A424" s="186"/>
      <c r="D424" s="1"/>
    </row>
    <row r="425">
      <c r="A425" s="186"/>
      <c r="D425" s="1"/>
    </row>
    <row r="426">
      <c r="A426" s="186"/>
      <c r="D426" s="1"/>
    </row>
    <row r="427">
      <c r="A427" s="186"/>
      <c r="D427" s="1"/>
    </row>
    <row r="428">
      <c r="A428" s="186"/>
      <c r="D428" s="1"/>
    </row>
    <row r="429">
      <c r="A429" s="186"/>
      <c r="D429" s="1"/>
    </row>
    <row r="430">
      <c r="A430" s="186"/>
      <c r="D430" s="1"/>
    </row>
    <row r="431">
      <c r="A431" s="186"/>
      <c r="D431" s="1"/>
    </row>
    <row r="432">
      <c r="A432" s="186"/>
      <c r="D432" s="1"/>
    </row>
    <row r="433">
      <c r="A433" s="186"/>
      <c r="D433" s="1"/>
    </row>
    <row r="434">
      <c r="A434" s="186"/>
      <c r="D434" s="1"/>
    </row>
    <row r="435">
      <c r="A435" s="186"/>
      <c r="D435" s="1"/>
    </row>
    <row r="436">
      <c r="A436" s="186"/>
      <c r="D436" s="1"/>
    </row>
    <row r="437">
      <c r="A437" s="186"/>
      <c r="D437" s="1"/>
    </row>
    <row r="438">
      <c r="A438" s="186"/>
      <c r="D438" s="1"/>
    </row>
    <row r="439">
      <c r="A439" s="186"/>
      <c r="D439" s="1"/>
    </row>
    <row r="440">
      <c r="A440" s="186"/>
      <c r="D440" s="1"/>
    </row>
    <row r="441">
      <c r="A441" s="186"/>
      <c r="D441" s="1"/>
    </row>
    <row r="442">
      <c r="A442" s="186"/>
      <c r="D442" s="1"/>
    </row>
    <row r="443">
      <c r="A443" s="186"/>
      <c r="D443" s="1"/>
    </row>
    <row r="444">
      <c r="A444" s="186"/>
      <c r="D444" s="1"/>
    </row>
    <row r="445">
      <c r="A445" s="186"/>
      <c r="D445" s="1"/>
    </row>
    <row r="446">
      <c r="A446" s="186"/>
      <c r="D446" s="1"/>
    </row>
    <row r="447">
      <c r="A447" s="186"/>
      <c r="D447" s="1"/>
    </row>
    <row r="448">
      <c r="A448" s="186"/>
      <c r="D448" s="1"/>
    </row>
    <row r="449">
      <c r="A449" s="186"/>
      <c r="D449" s="1"/>
    </row>
    <row r="450">
      <c r="A450" s="186"/>
      <c r="D450" s="1"/>
    </row>
    <row r="451">
      <c r="A451" s="186"/>
      <c r="D451" s="1"/>
    </row>
    <row r="452">
      <c r="A452" s="186"/>
      <c r="D452" s="1"/>
    </row>
    <row r="453">
      <c r="A453" s="186"/>
      <c r="D453" s="1"/>
    </row>
    <row r="454">
      <c r="A454" s="186"/>
      <c r="D454" s="1"/>
    </row>
    <row r="455">
      <c r="A455" s="186"/>
      <c r="D455" s="1"/>
    </row>
    <row r="456">
      <c r="A456" s="186"/>
      <c r="D456" s="1"/>
    </row>
    <row r="457">
      <c r="A457" s="186"/>
      <c r="D457" s="1"/>
    </row>
    <row r="458">
      <c r="A458" s="186"/>
      <c r="D458" s="1"/>
    </row>
    <row r="459">
      <c r="A459" s="186"/>
      <c r="D459" s="1"/>
    </row>
    <row r="460">
      <c r="A460" s="186"/>
      <c r="D460" s="1"/>
    </row>
    <row r="461">
      <c r="A461" s="186"/>
      <c r="D461" s="1"/>
    </row>
    <row r="462">
      <c r="A462" s="186"/>
      <c r="D462" s="1"/>
    </row>
    <row r="463">
      <c r="A463" s="186"/>
      <c r="D463" s="1"/>
    </row>
    <row r="464">
      <c r="A464" s="186"/>
      <c r="D464" s="1"/>
    </row>
    <row r="465">
      <c r="A465" s="186"/>
      <c r="D465" s="1"/>
    </row>
    <row r="466">
      <c r="A466" s="186"/>
      <c r="D466" s="1"/>
    </row>
    <row r="467">
      <c r="A467" s="186"/>
      <c r="D467" s="1"/>
    </row>
    <row r="468">
      <c r="A468" s="186"/>
      <c r="D468" s="1"/>
    </row>
    <row r="469">
      <c r="A469" s="186"/>
      <c r="D469" s="1"/>
    </row>
    <row r="470">
      <c r="A470" s="186"/>
      <c r="D470" s="1"/>
    </row>
    <row r="471">
      <c r="A471" s="186"/>
      <c r="D471" s="1"/>
    </row>
    <row r="472">
      <c r="A472" s="186"/>
      <c r="D472" s="1"/>
    </row>
    <row r="473">
      <c r="A473" s="186"/>
      <c r="D473" s="1"/>
    </row>
    <row r="474">
      <c r="A474" s="186"/>
      <c r="D474" s="1"/>
    </row>
    <row r="475">
      <c r="A475" s="186"/>
      <c r="D475" s="1"/>
    </row>
    <row r="476">
      <c r="A476" s="186"/>
      <c r="D476" s="1"/>
    </row>
    <row r="477">
      <c r="A477" s="186"/>
      <c r="D477" s="1"/>
    </row>
    <row r="478">
      <c r="A478" s="186"/>
      <c r="D478" s="1"/>
    </row>
    <row r="479">
      <c r="A479" s="186"/>
      <c r="D479" s="1"/>
    </row>
    <row r="480">
      <c r="A480" s="186"/>
      <c r="D480" s="1"/>
    </row>
    <row r="481">
      <c r="A481" s="186"/>
      <c r="D481" s="1"/>
    </row>
    <row r="482">
      <c r="A482" s="186"/>
      <c r="D482" s="1"/>
    </row>
    <row r="483">
      <c r="A483" s="186"/>
      <c r="D483" s="1"/>
    </row>
    <row r="484">
      <c r="A484" s="186"/>
      <c r="D484" s="1"/>
    </row>
    <row r="485">
      <c r="A485" s="186"/>
      <c r="D485" s="1"/>
    </row>
    <row r="486">
      <c r="A486" s="186"/>
      <c r="D486" s="1"/>
    </row>
    <row r="487">
      <c r="A487" s="186"/>
      <c r="D487" s="1"/>
    </row>
    <row r="488">
      <c r="A488" s="186"/>
      <c r="D488" s="1"/>
    </row>
    <row r="489">
      <c r="A489" s="186"/>
      <c r="D489" s="1"/>
    </row>
    <row r="490">
      <c r="A490" s="186"/>
      <c r="D490" s="1"/>
    </row>
    <row r="491">
      <c r="A491" s="186"/>
      <c r="D491" s="1"/>
    </row>
    <row r="492">
      <c r="A492" s="186"/>
      <c r="D492" s="1"/>
    </row>
    <row r="493">
      <c r="A493" s="186"/>
      <c r="D493" s="1"/>
    </row>
    <row r="494">
      <c r="A494" s="186"/>
      <c r="D494" s="1"/>
    </row>
    <row r="495">
      <c r="A495" s="186"/>
      <c r="D495" s="1"/>
    </row>
    <row r="496">
      <c r="A496" s="186"/>
      <c r="D496" s="1"/>
    </row>
    <row r="497">
      <c r="A497" s="186"/>
      <c r="D497" s="1"/>
    </row>
    <row r="498">
      <c r="A498" s="186"/>
      <c r="D498" s="1"/>
    </row>
    <row r="499">
      <c r="A499" s="186"/>
      <c r="D499" s="1"/>
    </row>
    <row r="500">
      <c r="A500" s="186"/>
      <c r="D500" s="1"/>
    </row>
    <row r="501">
      <c r="A501" s="186"/>
      <c r="D501" s="1"/>
    </row>
    <row r="502">
      <c r="A502" s="186"/>
      <c r="D502" s="1"/>
    </row>
    <row r="503">
      <c r="A503" s="186"/>
      <c r="D503" s="1"/>
    </row>
    <row r="504">
      <c r="A504" s="186"/>
      <c r="D504" s="1"/>
    </row>
    <row r="505">
      <c r="A505" s="186"/>
      <c r="D505" s="1"/>
    </row>
    <row r="506">
      <c r="A506" s="186"/>
      <c r="D506" s="1"/>
    </row>
    <row r="507">
      <c r="A507" s="186"/>
      <c r="D507" s="1"/>
    </row>
    <row r="508">
      <c r="A508" s="186"/>
      <c r="D508" s="1"/>
    </row>
    <row r="509">
      <c r="A509" s="186"/>
      <c r="D509" s="1"/>
    </row>
    <row r="510">
      <c r="A510" s="186"/>
      <c r="D510" s="1"/>
    </row>
    <row r="511">
      <c r="A511" s="186"/>
      <c r="D511" s="1"/>
    </row>
    <row r="512">
      <c r="A512" s="186"/>
      <c r="D512" s="1"/>
    </row>
    <row r="513">
      <c r="A513" s="186"/>
      <c r="D513" s="1"/>
    </row>
    <row r="514">
      <c r="A514" s="186"/>
      <c r="D514" s="1"/>
    </row>
    <row r="515">
      <c r="A515" s="186"/>
      <c r="D515" s="1"/>
    </row>
    <row r="516">
      <c r="A516" s="186"/>
      <c r="D516" s="1"/>
    </row>
    <row r="517">
      <c r="A517" s="186"/>
      <c r="D517" s="1"/>
    </row>
    <row r="518">
      <c r="A518" s="186"/>
      <c r="D518" s="1"/>
    </row>
    <row r="519">
      <c r="A519" s="186"/>
      <c r="D519" s="1"/>
    </row>
    <row r="520">
      <c r="A520" s="186"/>
      <c r="D520" s="1"/>
    </row>
    <row r="521">
      <c r="A521" s="186"/>
      <c r="D521" s="1"/>
    </row>
    <row r="522">
      <c r="A522" s="186"/>
      <c r="D522" s="1"/>
    </row>
    <row r="523">
      <c r="A523" s="186"/>
      <c r="D523" s="1"/>
    </row>
    <row r="524">
      <c r="A524" s="186"/>
      <c r="D524" s="1"/>
    </row>
    <row r="525">
      <c r="A525" s="186"/>
      <c r="D525" s="1"/>
    </row>
    <row r="526">
      <c r="A526" s="186"/>
      <c r="D526" s="1"/>
    </row>
    <row r="527">
      <c r="A527" s="186"/>
      <c r="D527" s="1"/>
    </row>
    <row r="528">
      <c r="A528" s="186"/>
      <c r="D528" s="1"/>
    </row>
    <row r="529">
      <c r="A529" s="186"/>
      <c r="D529" s="1"/>
    </row>
    <row r="530">
      <c r="A530" s="186"/>
      <c r="D530" s="1"/>
    </row>
    <row r="531">
      <c r="A531" s="186"/>
      <c r="D531" s="1"/>
    </row>
    <row r="532">
      <c r="A532" s="186"/>
      <c r="D532" s="1"/>
    </row>
    <row r="533">
      <c r="A533" s="186"/>
      <c r="D533" s="1"/>
    </row>
    <row r="534">
      <c r="A534" s="186"/>
      <c r="D534" s="1"/>
    </row>
    <row r="535">
      <c r="A535" s="186"/>
      <c r="D535" s="1"/>
    </row>
    <row r="536">
      <c r="A536" s="186"/>
      <c r="D536" s="1"/>
    </row>
    <row r="537">
      <c r="A537" s="186"/>
      <c r="D537" s="1"/>
    </row>
    <row r="538">
      <c r="A538" s="186"/>
      <c r="D538" s="1"/>
    </row>
    <row r="539">
      <c r="A539" s="186"/>
      <c r="D539" s="1"/>
    </row>
    <row r="540">
      <c r="A540" s="186"/>
      <c r="D540" s="1"/>
    </row>
    <row r="541">
      <c r="A541" s="186"/>
      <c r="D541" s="1"/>
    </row>
    <row r="542">
      <c r="A542" s="186"/>
      <c r="D542" s="1"/>
    </row>
    <row r="543">
      <c r="A543" s="186"/>
      <c r="D543" s="1"/>
    </row>
    <row r="544">
      <c r="A544" s="186"/>
      <c r="D544" s="1"/>
    </row>
    <row r="545">
      <c r="A545" s="186"/>
      <c r="D545" s="1"/>
    </row>
    <row r="546">
      <c r="A546" s="186"/>
      <c r="D546" s="1"/>
    </row>
    <row r="547">
      <c r="A547" s="186"/>
      <c r="D547" s="1"/>
    </row>
    <row r="548">
      <c r="A548" s="186"/>
      <c r="D548" s="1"/>
    </row>
    <row r="549">
      <c r="A549" s="186"/>
      <c r="D549" s="1"/>
    </row>
    <row r="550">
      <c r="A550" s="186"/>
      <c r="D550" s="1"/>
    </row>
    <row r="551">
      <c r="A551" s="186"/>
      <c r="D551" s="1"/>
    </row>
    <row r="552">
      <c r="A552" s="186"/>
      <c r="D552" s="1"/>
    </row>
    <row r="553">
      <c r="A553" s="186"/>
      <c r="D553" s="1"/>
    </row>
    <row r="554">
      <c r="A554" s="186"/>
      <c r="D554" s="1"/>
    </row>
    <row r="555">
      <c r="A555" s="186"/>
      <c r="D555" s="1"/>
    </row>
    <row r="556">
      <c r="A556" s="186"/>
      <c r="D556" s="1"/>
    </row>
    <row r="557">
      <c r="A557" s="186"/>
      <c r="D557" s="1"/>
    </row>
    <row r="558">
      <c r="A558" s="186"/>
      <c r="D558" s="1"/>
    </row>
    <row r="559">
      <c r="A559" s="186"/>
      <c r="D559" s="1"/>
    </row>
    <row r="560">
      <c r="A560" s="186"/>
      <c r="D560" s="1"/>
    </row>
    <row r="561">
      <c r="A561" s="186"/>
      <c r="D561" s="1"/>
    </row>
    <row r="562">
      <c r="A562" s="186"/>
      <c r="D562" s="1"/>
    </row>
    <row r="563">
      <c r="A563" s="186"/>
      <c r="D563" s="1"/>
    </row>
    <row r="564">
      <c r="A564" s="186"/>
      <c r="D564" s="1"/>
    </row>
    <row r="565">
      <c r="A565" s="186"/>
      <c r="D565" s="1"/>
    </row>
    <row r="566">
      <c r="A566" s="186"/>
      <c r="D566" s="1"/>
    </row>
    <row r="567">
      <c r="A567" s="186"/>
      <c r="D567" s="1"/>
    </row>
    <row r="568">
      <c r="A568" s="186"/>
      <c r="D568" s="1"/>
    </row>
    <row r="569">
      <c r="A569" s="186"/>
      <c r="D569" s="1"/>
    </row>
    <row r="570">
      <c r="A570" s="186"/>
      <c r="D570" s="1"/>
    </row>
    <row r="571">
      <c r="A571" s="186"/>
      <c r="D571" s="1"/>
    </row>
    <row r="572">
      <c r="A572" s="186"/>
      <c r="D572" s="1"/>
    </row>
    <row r="573">
      <c r="A573" s="186"/>
      <c r="D573" s="1"/>
    </row>
    <row r="574">
      <c r="A574" s="186"/>
      <c r="D574" s="1"/>
    </row>
    <row r="575">
      <c r="A575" s="186"/>
      <c r="D575" s="1"/>
    </row>
    <row r="576">
      <c r="A576" s="186"/>
      <c r="D576" s="1"/>
    </row>
    <row r="577">
      <c r="A577" s="186"/>
      <c r="D577" s="1"/>
    </row>
    <row r="578">
      <c r="A578" s="186"/>
      <c r="D578" s="1"/>
    </row>
    <row r="579">
      <c r="A579" s="186"/>
      <c r="D579" s="1"/>
    </row>
    <row r="580">
      <c r="A580" s="186"/>
      <c r="D580" s="1"/>
    </row>
    <row r="581">
      <c r="A581" s="186"/>
      <c r="D581" s="1"/>
    </row>
    <row r="582">
      <c r="A582" s="186"/>
      <c r="D582" s="1"/>
    </row>
    <row r="583">
      <c r="A583" s="186"/>
      <c r="D583" s="1"/>
    </row>
    <row r="584">
      <c r="A584" s="186"/>
      <c r="D584" s="1"/>
    </row>
    <row r="585">
      <c r="A585" s="186"/>
      <c r="D585" s="1"/>
    </row>
    <row r="586">
      <c r="A586" s="186"/>
      <c r="D586" s="1"/>
    </row>
    <row r="587">
      <c r="A587" s="186"/>
      <c r="D587" s="1"/>
    </row>
    <row r="588">
      <c r="A588" s="186"/>
      <c r="D588" s="1"/>
    </row>
    <row r="589">
      <c r="A589" s="186"/>
      <c r="D589" s="1"/>
    </row>
    <row r="590">
      <c r="A590" s="186"/>
      <c r="D590" s="1"/>
    </row>
    <row r="591">
      <c r="A591" s="186"/>
      <c r="D591" s="1"/>
    </row>
    <row r="592">
      <c r="A592" s="186"/>
      <c r="D592" s="1"/>
    </row>
    <row r="593">
      <c r="A593" s="186"/>
      <c r="D593" s="1"/>
    </row>
    <row r="594">
      <c r="A594" s="186"/>
      <c r="D594" s="1"/>
    </row>
    <row r="595">
      <c r="A595" s="186"/>
      <c r="D595" s="1"/>
    </row>
    <row r="596">
      <c r="A596" s="186"/>
      <c r="D596" s="1"/>
    </row>
    <row r="597">
      <c r="A597" s="186"/>
      <c r="D597" s="1"/>
    </row>
    <row r="598">
      <c r="A598" s="186"/>
      <c r="D598" s="1"/>
    </row>
    <row r="599">
      <c r="A599" s="186"/>
      <c r="D599" s="1"/>
    </row>
    <row r="600">
      <c r="A600" s="186"/>
      <c r="D600" s="1"/>
    </row>
    <row r="601">
      <c r="A601" s="186"/>
      <c r="D601" s="1"/>
    </row>
    <row r="602">
      <c r="A602" s="186"/>
      <c r="D602" s="1"/>
    </row>
    <row r="603">
      <c r="A603" s="186"/>
      <c r="D603" s="1"/>
    </row>
    <row r="604">
      <c r="A604" s="186"/>
      <c r="D604" s="1"/>
    </row>
    <row r="605">
      <c r="A605" s="186"/>
      <c r="D605" s="1"/>
    </row>
    <row r="606">
      <c r="A606" s="186"/>
      <c r="D606" s="1"/>
    </row>
    <row r="607">
      <c r="A607" s="186"/>
      <c r="D607" s="1"/>
    </row>
    <row r="608">
      <c r="A608" s="186"/>
      <c r="D608" s="1"/>
    </row>
    <row r="609">
      <c r="A609" s="186"/>
      <c r="D609" s="1"/>
    </row>
    <row r="610">
      <c r="A610" s="186"/>
      <c r="D610" s="1"/>
    </row>
    <row r="611">
      <c r="A611" s="186"/>
      <c r="D611" s="1"/>
    </row>
    <row r="612">
      <c r="A612" s="186"/>
      <c r="D612" s="1"/>
    </row>
    <row r="613">
      <c r="A613" s="186"/>
      <c r="D613" s="1"/>
    </row>
    <row r="614">
      <c r="A614" s="186"/>
      <c r="D614" s="1"/>
    </row>
    <row r="615">
      <c r="A615" s="186"/>
      <c r="D615" s="1"/>
    </row>
    <row r="616">
      <c r="A616" s="186"/>
      <c r="D616" s="1"/>
    </row>
    <row r="617">
      <c r="A617" s="186"/>
      <c r="D617" s="1"/>
    </row>
    <row r="618">
      <c r="A618" s="186"/>
      <c r="D618" s="1"/>
    </row>
    <row r="619">
      <c r="A619" s="186"/>
      <c r="D619" s="1"/>
    </row>
    <row r="620">
      <c r="A620" s="186"/>
      <c r="D620" s="1"/>
    </row>
    <row r="621">
      <c r="A621" s="186"/>
      <c r="D621" s="1"/>
    </row>
    <row r="622">
      <c r="A622" s="186"/>
      <c r="D622" s="1"/>
    </row>
    <row r="623">
      <c r="A623" s="186"/>
      <c r="D623" s="1"/>
    </row>
    <row r="624">
      <c r="A624" s="186"/>
      <c r="D624" s="1"/>
    </row>
    <row r="625">
      <c r="A625" s="186"/>
      <c r="D625" s="1"/>
    </row>
    <row r="626">
      <c r="A626" s="186"/>
      <c r="D626" s="1"/>
    </row>
    <row r="627">
      <c r="A627" s="186"/>
      <c r="D627" s="1"/>
    </row>
    <row r="628">
      <c r="A628" s="186"/>
      <c r="D628" s="1"/>
    </row>
    <row r="629">
      <c r="A629" s="186"/>
      <c r="D629" s="1"/>
    </row>
    <row r="630">
      <c r="A630" s="186"/>
      <c r="D630" s="1"/>
    </row>
    <row r="631">
      <c r="A631" s="186"/>
      <c r="D631" s="1"/>
    </row>
    <row r="632">
      <c r="A632" s="186"/>
      <c r="D632" s="1"/>
    </row>
    <row r="633">
      <c r="A633" s="186"/>
      <c r="D633" s="1"/>
    </row>
    <row r="634">
      <c r="A634" s="186"/>
      <c r="D634" s="1"/>
    </row>
    <row r="635">
      <c r="A635" s="186"/>
      <c r="D635" s="1"/>
    </row>
    <row r="636">
      <c r="A636" s="186"/>
      <c r="D636" s="1"/>
    </row>
    <row r="637">
      <c r="A637" s="186"/>
      <c r="D637" s="1"/>
    </row>
    <row r="638">
      <c r="A638" s="186"/>
      <c r="D638" s="1"/>
    </row>
    <row r="639">
      <c r="A639" s="186"/>
      <c r="D639" s="1"/>
    </row>
    <row r="640">
      <c r="A640" s="186"/>
      <c r="D640" s="1"/>
    </row>
    <row r="641">
      <c r="A641" s="186"/>
      <c r="D641" s="1"/>
    </row>
    <row r="642">
      <c r="A642" s="186"/>
      <c r="D642" s="1"/>
    </row>
    <row r="643">
      <c r="A643" s="186"/>
      <c r="D643" s="1"/>
    </row>
    <row r="644">
      <c r="A644" s="186"/>
      <c r="D644" s="1"/>
    </row>
    <row r="645">
      <c r="A645" s="186"/>
      <c r="D645" s="1"/>
    </row>
    <row r="646">
      <c r="A646" s="186"/>
      <c r="D646" s="1"/>
    </row>
    <row r="647">
      <c r="A647" s="186"/>
      <c r="D647" s="1"/>
    </row>
    <row r="648">
      <c r="A648" s="186"/>
      <c r="D648" s="1"/>
    </row>
    <row r="649">
      <c r="A649" s="186"/>
      <c r="D649" s="1"/>
    </row>
    <row r="650">
      <c r="A650" s="186"/>
      <c r="D650" s="1"/>
    </row>
    <row r="651">
      <c r="A651" s="186"/>
      <c r="D651" s="1"/>
    </row>
    <row r="652">
      <c r="A652" s="186"/>
      <c r="D652" s="1"/>
    </row>
    <row r="653">
      <c r="A653" s="186"/>
      <c r="D653" s="1"/>
    </row>
    <row r="654">
      <c r="A654" s="186"/>
      <c r="D654" s="1"/>
    </row>
    <row r="655">
      <c r="A655" s="186"/>
      <c r="D655" s="1"/>
    </row>
    <row r="656">
      <c r="A656" s="186"/>
      <c r="D656" s="1"/>
    </row>
    <row r="657">
      <c r="A657" s="186"/>
      <c r="D657" s="1"/>
    </row>
    <row r="658">
      <c r="A658" s="186"/>
      <c r="D658" s="1"/>
    </row>
    <row r="659">
      <c r="A659" s="186"/>
      <c r="D659" s="1"/>
    </row>
    <row r="660">
      <c r="A660" s="186"/>
      <c r="D660" s="1"/>
    </row>
    <row r="661">
      <c r="A661" s="186"/>
      <c r="D661" s="1"/>
    </row>
    <row r="662">
      <c r="A662" s="186"/>
      <c r="D662" s="1"/>
    </row>
    <row r="663">
      <c r="A663" s="186"/>
      <c r="D663" s="1"/>
    </row>
    <row r="664">
      <c r="A664" s="186"/>
      <c r="D664" s="1"/>
    </row>
    <row r="665">
      <c r="A665" s="186"/>
      <c r="D665" s="1"/>
    </row>
    <row r="666">
      <c r="A666" s="186"/>
      <c r="D666" s="1"/>
    </row>
    <row r="667">
      <c r="A667" s="186"/>
      <c r="D667" s="1"/>
    </row>
    <row r="668">
      <c r="A668" s="186"/>
      <c r="D668" s="1"/>
    </row>
    <row r="669">
      <c r="A669" s="186"/>
      <c r="D669" s="1"/>
    </row>
    <row r="670">
      <c r="A670" s="186"/>
      <c r="D670" s="1"/>
    </row>
    <row r="671">
      <c r="A671" s="186"/>
      <c r="D671" s="1"/>
    </row>
    <row r="672">
      <c r="A672" s="186"/>
      <c r="D672" s="1"/>
    </row>
    <row r="673">
      <c r="A673" s="186"/>
      <c r="D673" s="1"/>
    </row>
    <row r="674">
      <c r="A674" s="186"/>
      <c r="D674" s="1"/>
    </row>
    <row r="675">
      <c r="A675" s="186"/>
      <c r="D675" s="1"/>
    </row>
    <row r="676">
      <c r="A676" s="186"/>
      <c r="D676" s="1"/>
    </row>
    <row r="677">
      <c r="A677" s="186"/>
      <c r="D677" s="1"/>
    </row>
    <row r="678">
      <c r="A678" s="186"/>
      <c r="D678" s="1"/>
    </row>
    <row r="679">
      <c r="A679" s="186"/>
      <c r="D679" s="1"/>
    </row>
    <row r="680">
      <c r="A680" s="186"/>
      <c r="D680" s="1"/>
    </row>
    <row r="681">
      <c r="A681" s="186"/>
      <c r="D681" s="1"/>
    </row>
    <row r="682">
      <c r="A682" s="186"/>
      <c r="D682" s="1"/>
    </row>
    <row r="683">
      <c r="A683" s="186"/>
      <c r="D683" s="1"/>
    </row>
    <row r="684">
      <c r="A684" s="186"/>
      <c r="D684" s="1"/>
    </row>
    <row r="685">
      <c r="A685" s="186"/>
      <c r="D685" s="1"/>
    </row>
    <row r="686">
      <c r="A686" s="186"/>
      <c r="D686" s="1"/>
    </row>
    <row r="687">
      <c r="A687" s="186"/>
      <c r="D687" s="1"/>
    </row>
    <row r="688">
      <c r="A688" s="186"/>
      <c r="D688" s="1"/>
    </row>
    <row r="689">
      <c r="A689" s="186"/>
      <c r="D689" s="1"/>
    </row>
    <row r="690">
      <c r="A690" s="186"/>
      <c r="D690" s="1"/>
    </row>
    <row r="691">
      <c r="A691" s="186"/>
      <c r="D691" s="1"/>
    </row>
    <row r="692">
      <c r="A692" s="186"/>
      <c r="D692" s="1"/>
    </row>
    <row r="693">
      <c r="A693" s="186"/>
      <c r="D693" s="1"/>
    </row>
    <row r="694">
      <c r="A694" s="186"/>
      <c r="D694" s="1"/>
    </row>
    <row r="695">
      <c r="A695" s="186"/>
      <c r="D695" s="1"/>
    </row>
    <row r="696">
      <c r="A696" s="186"/>
      <c r="D696" s="1"/>
    </row>
    <row r="697">
      <c r="A697" s="186"/>
      <c r="D697" s="1"/>
    </row>
    <row r="698">
      <c r="A698" s="186"/>
      <c r="D698" s="1"/>
    </row>
    <row r="699">
      <c r="A699" s="186"/>
      <c r="D699" s="1"/>
    </row>
    <row r="700">
      <c r="A700" s="186"/>
      <c r="D700" s="1"/>
    </row>
    <row r="701">
      <c r="A701" s="186"/>
      <c r="D701" s="1"/>
    </row>
    <row r="702">
      <c r="A702" s="186"/>
      <c r="D702" s="1"/>
    </row>
    <row r="703">
      <c r="A703" s="186"/>
      <c r="D703" s="1"/>
    </row>
    <row r="704">
      <c r="A704" s="186"/>
      <c r="D704" s="1"/>
    </row>
    <row r="705">
      <c r="A705" s="186"/>
      <c r="D705" s="1"/>
    </row>
    <row r="706">
      <c r="A706" s="186"/>
      <c r="D706" s="1"/>
    </row>
    <row r="707">
      <c r="A707" s="186"/>
      <c r="D707" s="1"/>
    </row>
    <row r="708">
      <c r="A708" s="186"/>
      <c r="D708" s="1"/>
    </row>
    <row r="709">
      <c r="A709" s="186"/>
      <c r="D709" s="1"/>
    </row>
    <row r="710">
      <c r="A710" s="186"/>
      <c r="D710" s="1"/>
    </row>
    <row r="711">
      <c r="A711" s="186"/>
      <c r="D711" s="1"/>
    </row>
    <row r="712">
      <c r="A712" s="186"/>
      <c r="D712" s="1"/>
    </row>
    <row r="713">
      <c r="A713" s="186"/>
      <c r="D713" s="1"/>
    </row>
    <row r="714">
      <c r="A714" s="186"/>
      <c r="D714" s="1"/>
    </row>
    <row r="715">
      <c r="A715" s="186"/>
      <c r="D715" s="1"/>
    </row>
    <row r="716">
      <c r="A716" s="186"/>
      <c r="D716" s="1"/>
    </row>
    <row r="717">
      <c r="A717" s="186"/>
      <c r="D717" s="1"/>
    </row>
    <row r="718">
      <c r="A718" s="186"/>
      <c r="D718" s="1"/>
    </row>
    <row r="719">
      <c r="A719" s="186"/>
      <c r="D719" s="1"/>
    </row>
    <row r="720">
      <c r="A720" s="186"/>
      <c r="D720" s="1"/>
    </row>
    <row r="721">
      <c r="A721" s="186"/>
      <c r="D721" s="1"/>
    </row>
    <row r="722">
      <c r="A722" s="186"/>
      <c r="D722" s="1"/>
    </row>
    <row r="723">
      <c r="A723" s="186"/>
      <c r="D723" s="1"/>
    </row>
    <row r="724">
      <c r="A724" s="186"/>
      <c r="D724" s="1"/>
    </row>
    <row r="725">
      <c r="A725" s="186"/>
      <c r="D725" s="1"/>
    </row>
    <row r="726">
      <c r="A726" s="186"/>
      <c r="D726" s="1"/>
    </row>
    <row r="727">
      <c r="A727" s="186"/>
      <c r="D727" s="1"/>
    </row>
    <row r="728">
      <c r="A728" s="186"/>
      <c r="D728" s="1"/>
    </row>
    <row r="729">
      <c r="A729" s="186"/>
      <c r="D729" s="1"/>
    </row>
    <row r="730">
      <c r="A730" s="186"/>
      <c r="D730" s="1"/>
    </row>
    <row r="731">
      <c r="A731" s="186"/>
      <c r="D731" s="1"/>
    </row>
    <row r="732">
      <c r="A732" s="186"/>
      <c r="D732" s="1"/>
    </row>
    <row r="733">
      <c r="A733" s="186"/>
      <c r="D733" s="1"/>
    </row>
    <row r="734">
      <c r="A734" s="186"/>
      <c r="D734" s="1"/>
    </row>
    <row r="735">
      <c r="A735" s="186"/>
      <c r="D735" s="1"/>
    </row>
    <row r="736">
      <c r="A736" s="186"/>
      <c r="D736" s="1"/>
    </row>
    <row r="737">
      <c r="A737" s="186"/>
      <c r="D737" s="1"/>
    </row>
    <row r="738">
      <c r="A738" s="186"/>
      <c r="D738" s="1"/>
    </row>
    <row r="739">
      <c r="A739" s="186"/>
      <c r="D739" s="1"/>
    </row>
    <row r="740">
      <c r="A740" s="186"/>
      <c r="D740" s="1"/>
    </row>
    <row r="741">
      <c r="A741" s="186"/>
      <c r="D741" s="1"/>
    </row>
    <row r="742">
      <c r="A742" s="186"/>
      <c r="D742" s="1"/>
    </row>
    <row r="743">
      <c r="A743" s="186"/>
      <c r="D743" s="1"/>
    </row>
    <row r="744">
      <c r="A744" s="186"/>
      <c r="D744" s="1"/>
    </row>
    <row r="745">
      <c r="A745" s="186"/>
      <c r="D745" s="1"/>
    </row>
    <row r="746">
      <c r="A746" s="186"/>
      <c r="D746" s="1"/>
    </row>
    <row r="747">
      <c r="A747" s="186"/>
      <c r="D747" s="1"/>
    </row>
    <row r="748">
      <c r="A748" s="186"/>
      <c r="D748" s="1"/>
    </row>
    <row r="749">
      <c r="A749" s="186"/>
      <c r="D749" s="1"/>
    </row>
    <row r="750">
      <c r="A750" s="186"/>
      <c r="D750" s="1"/>
    </row>
    <row r="751">
      <c r="A751" s="186"/>
      <c r="D751" s="1"/>
    </row>
    <row r="752">
      <c r="A752" s="186"/>
      <c r="D752" s="1"/>
    </row>
    <row r="753">
      <c r="A753" s="186"/>
      <c r="D753" s="1"/>
    </row>
    <row r="754">
      <c r="A754" s="186"/>
      <c r="D754" s="1"/>
    </row>
    <row r="755">
      <c r="A755" s="186"/>
      <c r="D755" s="1"/>
    </row>
    <row r="756">
      <c r="A756" s="186"/>
      <c r="D756" s="1"/>
    </row>
    <row r="757">
      <c r="A757" s="186"/>
      <c r="D757" s="1"/>
    </row>
    <row r="758">
      <c r="A758" s="186"/>
      <c r="D758" s="1"/>
    </row>
    <row r="759">
      <c r="A759" s="186"/>
      <c r="D759" s="1"/>
    </row>
    <row r="760">
      <c r="A760" s="186"/>
      <c r="D760" s="1"/>
    </row>
    <row r="761">
      <c r="A761" s="186"/>
      <c r="D761" s="1"/>
    </row>
    <row r="762">
      <c r="A762" s="186"/>
      <c r="D762" s="1"/>
    </row>
    <row r="763">
      <c r="A763" s="186"/>
      <c r="D763" s="1"/>
    </row>
    <row r="764">
      <c r="A764" s="186"/>
      <c r="D764" s="1"/>
    </row>
    <row r="765">
      <c r="A765" s="186"/>
      <c r="D765" s="1"/>
    </row>
    <row r="766">
      <c r="A766" s="186"/>
      <c r="D766" s="1"/>
    </row>
    <row r="767">
      <c r="A767" s="186"/>
      <c r="D767" s="1"/>
    </row>
    <row r="768">
      <c r="A768" s="186"/>
      <c r="D768" s="1"/>
    </row>
    <row r="769">
      <c r="A769" s="186"/>
      <c r="D769" s="1"/>
    </row>
    <row r="770">
      <c r="A770" s="186"/>
      <c r="D770" s="1"/>
    </row>
    <row r="771">
      <c r="A771" s="186"/>
      <c r="D771" s="1"/>
    </row>
    <row r="772">
      <c r="A772" s="186"/>
      <c r="D772" s="1"/>
    </row>
    <row r="773">
      <c r="A773" s="186"/>
      <c r="D773" s="1"/>
    </row>
    <row r="774">
      <c r="A774" s="186"/>
      <c r="D774" s="1"/>
    </row>
    <row r="775">
      <c r="A775" s="186"/>
      <c r="D775" s="1"/>
    </row>
    <row r="776">
      <c r="A776" s="186"/>
      <c r="D776" s="1"/>
    </row>
    <row r="777">
      <c r="A777" s="186"/>
      <c r="D777" s="1"/>
    </row>
    <row r="778">
      <c r="A778" s="186"/>
      <c r="D778" s="1"/>
    </row>
    <row r="779">
      <c r="A779" s="186"/>
      <c r="D779" s="1"/>
    </row>
    <row r="780">
      <c r="A780" s="186"/>
      <c r="D780" s="1"/>
    </row>
    <row r="781">
      <c r="A781" s="186"/>
      <c r="D781" s="1"/>
    </row>
    <row r="782">
      <c r="A782" s="186"/>
      <c r="D782" s="1"/>
    </row>
    <row r="783">
      <c r="A783" s="186"/>
      <c r="D783" s="1"/>
    </row>
    <row r="784">
      <c r="A784" s="186"/>
      <c r="D784" s="1"/>
    </row>
    <row r="785">
      <c r="A785" s="186"/>
      <c r="D785" s="1"/>
    </row>
    <row r="786">
      <c r="A786" s="186"/>
      <c r="D786" s="1"/>
    </row>
    <row r="787">
      <c r="A787" s="186"/>
      <c r="D787" s="1"/>
    </row>
    <row r="788">
      <c r="A788" s="186"/>
      <c r="D788" s="1"/>
    </row>
    <row r="789">
      <c r="A789" s="186"/>
      <c r="D789" s="1"/>
    </row>
    <row r="790">
      <c r="A790" s="186"/>
      <c r="D790" s="1"/>
    </row>
    <row r="791">
      <c r="A791" s="186"/>
      <c r="D791" s="1"/>
    </row>
    <row r="792">
      <c r="A792" s="186"/>
      <c r="D792" s="1"/>
    </row>
    <row r="793">
      <c r="A793" s="186"/>
      <c r="D793" s="1"/>
    </row>
    <row r="794">
      <c r="A794" s="186"/>
      <c r="D794" s="1"/>
    </row>
    <row r="795">
      <c r="A795" s="186"/>
      <c r="D795" s="1"/>
    </row>
    <row r="796">
      <c r="A796" s="186"/>
      <c r="D796" s="1"/>
    </row>
    <row r="797">
      <c r="A797" s="186"/>
      <c r="D797" s="1"/>
    </row>
    <row r="798">
      <c r="A798" s="186"/>
      <c r="D798" s="1"/>
    </row>
    <row r="799">
      <c r="A799" s="186"/>
      <c r="D799" s="1"/>
    </row>
    <row r="800">
      <c r="A800" s="186"/>
      <c r="D800" s="1"/>
    </row>
    <row r="801">
      <c r="A801" s="186"/>
      <c r="D801" s="1"/>
    </row>
    <row r="802">
      <c r="A802" s="186"/>
      <c r="D802" s="1"/>
    </row>
    <row r="803">
      <c r="A803" s="186"/>
      <c r="D803" s="1"/>
    </row>
    <row r="804">
      <c r="A804" s="186"/>
      <c r="D804" s="1"/>
    </row>
    <row r="805">
      <c r="A805" s="186"/>
      <c r="D805" s="1"/>
    </row>
    <row r="806">
      <c r="A806" s="186"/>
      <c r="D806" s="1"/>
    </row>
    <row r="807">
      <c r="A807" s="186"/>
      <c r="D807" s="1"/>
    </row>
    <row r="808">
      <c r="A808" s="186"/>
      <c r="D808" s="1"/>
    </row>
    <row r="809">
      <c r="A809" s="186"/>
      <c r="D809" s="1"/>
    </row>
    <row r="810">
      <c r="A810" s="186"/>
      <c r="D810" s="1"/>
    </row>
    <row r="811">
      <c r="A811" s="186"/>
      <c r="D811" s="1"/>
    </row>
    <row r="812">
      <c r="A812" s="186"/>
      <c r="D812" s="1"/>
    </row>
    <row r="813">
      <c r="A813" s="186"/>
      <c r="D813" s="1"/>
    </row>
    <row r="814">
      <c r="A814" s="186"/>
      <c r="D814" s="1"/>
    </row>
    <row r="815">
      <c r="A815" s="186"/>
      <c r="D815" s="1"/>
    </row>
    <row r="816">
      <c r="A816" s="186"/>
      <c r="D816" s="1"/>
    </row>
    <row r="817">
      <c r="A817" s="186"/>
      <c r="D817" s="1"/>
    </row>
    <row r="818">
      <c r="A818" s="186"/>
      <c r="D818" s="1"/>
    </row>
    <row r="819">
      <c r="A819" s="186"/>
      <c r="D819" s="1"/>
    </row>
    <row r="820">
      <c r="A820" s="186"/>
      <c r="D820" s="1"/>
    </row>
    <row r="821">
      <c r="A821" s="186"/>
      <c r="D821" s="1"/>
    </row>
    <row r="822">
      <c r="A822" s="186"/>
      <c r="D822" s="1"/>
    </row>
    <row r="823">
      <c r="A823" s="186"/>
      <c r="D823" s="1"/>
    </row>
    <row r="824">
      <c r="A824" s="186"/>
      <c r="D824" s="1"/>
    </row>
    <row r="825">
      <c r="A825" s="186"/>
      <c r="D825" s="1"/>
    </row>
    <row r="826">
      <c r="A826" s="186"/>
      <c r="D826" s="1"/>
    </row>
    <row r="827">
      <c r="A827" s="186"/>
      <c r="D827" s="1"/>
    </row>
    <row r="828">
      <c r="A828" s="186"/>
      <c r="D828" s="1"/>
    </row>
    <row r="829">
      <c r="A829" s="186"/>
      <c r="D829" s="1"/>
    </row>
    <row r="830">
      <c r="A830" s="186"/>
      <c r="D830" s="1"/>
    </row>
    <row r="831">
      <c r="A831" s="186"/>
      <c r="D831" s="1"/>
    </row>
    <row r="832">
      <c r="A832" s="186"/>
      <c r="D832" s="1"/>
    </row>
    <row r="833">
      <c r="A833" s="186"/>
      <c r="D833" s="1"/>
    </row>
    <row r="834">
      <c r="A834" s="186"/>
      <c r="D834" s="1"/>
    </row>
    <row r="835">
      <c r="A835" s="186"/>
      <c r="D835" s="1"/>
    </row>
    <row r="836">
      <c r="A836" s="186"/>
      <c r="D836" s="1"/>
    </row>
    <row r="837">
      <c r="A837" s="186"/>
      <c r="D837" s="1"/>
    </row>
    <row r="838">
      <c r="A838" s="186"/>
      <c r="D838" s="1"/>
    </row>
    <row r="839">
      <c r="A839" s="186"/>
      <c r="D839" s="1"/>
    </row>
    <row r="840">
      <c r="A840" s="186"/>
      <c r="D840" s="1"/>
    </row>
    <row r="841">
      <c r="A841" s="186"/>
      <c r="D841" s="1"/>
    </row>
    <row r="842">
      <c r="A842" s="186"/>
      <c r="D842" s="1"/>
    </row>
    <row r="843">
      <c r="A843" s="186"/>
      <c r="D843" s="1"/>
    </row>
    <row r="844">
      <c r="A844" s="186"/>
      <c r="D844" s="1"/>
    </row>
    <row r="845">
      <c r="A845" s="186"/>
      <c r="D845" s="1"/>
    </row>
    <row r="846">
      <c r="A846" s="186"/>
      <c r="D846" s="1"/>
    </row>
    <row r="847">
      <c r="A847" s="186"/>
      <c r="D847" s="1"/>
    </row>
    <row r="848">
      <c r="A848" s="186"/>
      <c r="D848" s="1"/>
    </row>
    <row r="849">
      <c r="A849" s="186"/>
      <c r="D849" s="1"/>
    </row>
    <row r="850">
      <c r="A850" s="186"/>
      <c r="D850" s="1"/>
    </row>
    <row r="851">
      <c r="A851" s="186"/>
      <c r="D851" s="1"/>
    </row>
    <row r="852">
      <c r="A852" s="186"/>
      <c r="D852" s="1"/>
    </row>
    <row r="853">
      <c r="A853" s="186"/>
      <c r="D853" s="1"/>
    </row>
    <row r="854">
      <c r="A854" s="186"/>
      <c r="D854" s="1"/>
    </row>
    <row r="855">
      <c r="A855" s="186"/>
      <c r="D855" s="1"/>
    </row>
    <row r="856">
      <c r="A856" s="186"/>
      <c r="D856" s="1"/>
    </row>
    <row r="857">
      <c r="A857" s="186"/>
      <c r="D857" s="1"/>
    </row>
    <row r="858">
      <c r="A858" s="186"/>
      <c r="D858" s="1"/>
    </row>
    <row r="859">
      <c r="A859" s="186"/>
      <c r="D859" s="1"/>
    </row>
    <row r="860">
      <c r="A860" s="186"/>
      <c r="D860" s="1"/>
    </row>
    <row r="861">
      <c r="A861" s="186"/>
      <c r="D861" s="1"/>
    </row>
    <row r="862">
      <c r="A862" s="186"/>
      <c r="D862" s="1"/>
    </row>
    <row r="863">
      <c r="A863" s="186"/>
      <c r="D863" s="1"/>
    </row>
    <row r="864">
      <c r="A864" s="186"/>
      <c r="D864" s="1"/>
    </row>
    <row r="865">
      <c r="A865" s="186"/>
      <c r="D865" s="1"/>
    </row>
    <row r="866">
      <c r="A866" s="186"/>
      <c r="D866" s="1"/>
    </row>
    <row r="867">
      <c r="A867" s="186"/>
      <c r="D867" s="1"/>
    </row>
    <row r="868">
      <c r="A868" s="186"/>
      <c r="D868" s="1"/>
    </row>
    <row r="869">
      <c r="A869" s="186"/>
      <c r="D869" s="1"/>
    </row>
    <row r="870">
      <c r="A870" s="186"/>
      <c r="D870" s="1"/>
    </row>
    <row r="871">
      <c r="A871" s="186"/>
      <c r="D871" s="1"/>
    </row>
    <row r="872">
      <c r="A872" s="186"/>
      <c r="D872" s="1"/>
    </row>
    <row r="873">
      <c r="A873" s="186"/>
      <c r="D873" s="1"/>
    </row>
    <row r="874">
      <c r="A874" s="186"/>
      <c r="D874" s="1"/>
    </row>
    <row r="875">
      <c r="A875" s="186"/>
      <c r="D875" s="1"/>
    </row>
    <row r="876">
      <c r="A876" s="186"/>
      <c r="D876" s="1"/>
    </row>
    <row r="877">
      <c r="A877" s="186"/>
      <c r="D877" s="1"/>
    </row>
    <row r="878">
      <c r="A878" s="186"/>
      <c r="D878" s="1"/>
    </row>
    <row r="879">
      <c r="A879" s="186"/>
      <c r="D879" s="1"/>
    </row>
    <row r="880">
      <c r="A880" s="186"/>
      <c r="D880" s="1"/>
    </row>
    <row r="881">
      <c r="A881" s="186"/>
      <c r="D881" s="1"/>
    </row>
    <row r="882">
      <c r="A882" s="186"/>
      <c r="D882" s="1"/>
    </row>
    <row r="883">
      <c r="A883" s="186"/>
      <c r="D883" s="1"/>
    </row>
    <row r="884">
      <c r="A884" s="186"/>
      <c r="D884" s="1"/>
    </row>
    <row r="885">
      <c r="A885" s="186"/>
      <c r="D885" s="1"/>
    </row>
    <row r="886">
      <c r="A886" s="186"/>
      <c r="D886" s="1"/>
    </row>
    <row r="887">
      <c r="A887" s="186"/>
      <c r="D887" s="1"/>
    </row>
    <row r="888">
      <c r="A888" s="186"/>
      <c r="D888" s="1"/>
    </row>
    <row r="889">
      <c r="A889" s="186"/>
      <c r="D889" s="1"/>
    </row>
    <row r="890">
      <c r="A890" s="186"/>
      <c r="D890" s="1"/>
    </row>
    <row r="891">
      <c r="A891" s="186"/>
      <c r="D891" s="1"/>
    </row>
    <row r="892">
      <c r="A892" s="186"/>
      <c r="D892" s="1"/>
    </row>
    <row r="893">
      <c r="A893" s="186"/>
      <c r="D893" s="1"/>
    </row>
    <row r="894">
      <c r="A894" s="186"/>
      <c r="D894" s="1"/>
    </row>
    <row r="895">
      <c r="A895" s="186"/>
      <c r="D895" s="1"/>
    </row>
    <row r="896">
      <c r="A896" s="186"/>
      <c r="D896" s="1"/>
    </row>
    <row r="897">
      <c r="A897" s="186"/>
      <c r="D897" s="1"/>
    </row>
    <row r="898">
      <c r="A898" s="186"/>
      <c r="D898" s="1"/>
    </row>
    <row r="899">
      <c r="A899" s="186"/>
      <c r="D899" s="1"/>
    </row>
    <row r="900">
      <c r="A900" s="186"/>
      <c r="D900" s="1"/>
    </row>
    <row r="901">
      <c r="A901" s="186"/>
      <c r="D901" s="1"/>
    </row>
    <row r="902">
      <c r="A902" s="186"/>
      <c r="D902" s="1"/>
    </row>
    <row r="903">
      <c r="A903" s="186"/>
      <c r="D903" s="1"/>
    </row>
    <row r="904">
      <c r="A904" s="186"/>
      <c r="D904" s="1"/>
    </row>
    <row r="905">
      <c r="A905" s="186"/>
      <c r="D905" s="1"/>
    </row>
    <row r="906">
      <c r="A906" s="186"/>
      <c r="D906" s="1"/>
    </row>
    <row r="907">
      <c r="A907" s="186"/>
      <c r="D907" s="1"/>
    </row>
    <row r="908">
      <c r="A908" s="186"/>
      <c r="D908" s="1"/>
    </row>
    <row r="909">
      <c r="A909" s="186"/>
      <c r="D909" s="1"/>
    </row>
    <row r="910">
      <c r="A910" s="186"/>
      <c r="D910" s="1"/>
    </row>
    <row r="911">
      <c r="A911" s="186"/>
      <c r="D911" s="1"/>
    </row>
    <row r="912">
      <c r="A912" s="186"/>
      <c r="D912" s="1"/>
    </row>
    <row r="913">
      <c r="A913" s="186"/>
      <c r="D913" s="1"/>
    </row>
    <row r="914">
      <c r="A914" s="186"/>
      <c r="D914" s="1"/>
    </row>
    <row r="915">
      <c r="A915" s="186"/>
      <c r="D915" s="1"/>
    </row>
    <row r="916">
      <c r="A916" s="186"/>
      <c r="D916" s="1"/>
    </row>
    <row r="917">
      <c r="A917" s="186"/>
      <c r="D917" s="1"/>
    </row>
    <row r="918">
      <c r="A918" s="186"/>
      <c r="D918" s="1"/>
    </row>
    <row r="919">
      <c r="A919" s="186"/>
      <c r="D919" s="1"/>
    </row>
    <row r="920">
      <c r="A920" s="186"/>
      <c r="D920" s="1"/>
    </row>
    <row r="921">
      <c r="A921" s="186"/>
      <c r="D921" s="1"/>
    </row>
    <row r="922">
      <c r="A922" s="186"/>
      <c r="D922" s="1"/>
    </row>
    <row r="923">
      <c r="A923" s="186"/>
      <c r="D923" s="1"/>
    </row>
    <row r="924">
      <c r="A924" s="186"/>
      <c r="D924" s="1"/>
    </row>
    <row r="925">
      <c r="A925" s="186"/>
      <c r="D925" s="1"/>
    </row>
    <row r="926">
      <c r="A926" s="186"/>
      <c r="D926" s="1"/>
    </row>
    <row r="927">
      <c r="A927" s="186"/>
      <c r="D927" s="1"/>
    </row>
    <row r="928">
      <c r="A928" s="186"/>
      <c r="D928" s="1"/>
    </row>
    <row r="929">
      <c r="A929" s="186"/>
      <c r="D929" s="1"/>
    </row>
    <row r="930">
      <c r="A930" s="186"/>
      <c r="D930" s="1"/>
    </row>
    <row r="931">
      <c r="A931" s="186"/>
      <c r="D931" s="1"/>
    </row>
    <row r="932">
      <c r="A932" s="186"/>
      <c r="D932" s="1"/>
    </row>
    <row r="933">
      <c r="A933" s="186"/>
      <c r="D933" s="1"/>
    </row>
    <row r="934">
      <c r="A934" s="186"/>
      <c r="D934" s="1"/>
    </row>
    <row r="935">
      <c r="A935" s="186"/>
      <c r="D935" s="1"/>
    </row>
    <row r="936">
      <c r="A936" s="186"/>
      <c r="D936" s="1"/>
    </row>
    <row r="937">
      <c r="A937" s="186"/>
      <c r="D937" s="1"/>
    </row>
    <row r="938">
      <c r="A938" s="186"/>
      <c r="D938" s="1"/>
    </row>
    <row r="939">
      <c r="A939" s="186"/>
      <c r="D939" s="1"/>
    </row>
    <row r="940">
      <c r="A940" s="186"/>
      <c r="D940" s="1"/>
    </row>
    <row r="941">
      <c r="A941" s="186"/>
      <c r="D941" s="1"/>
    </row>
    <row r="942">
      <c r="A942" s="186"/>
      <c r="D942" s="1"/>
    </row>
    <row r="943">
      <c r="A943" s="186"/>
      <c r="D943" s="1"/>
    </row>
    <row r="944">
      <c r="A944" s="186"/>
      <c r="D944" s="1"/>
    </row>
    <row r="945">
      <c r="A945" s="186"/>
      <c r="D945" s="1"/>
    </row>
    <row r="946">
      <c r="A946" s="186"/>
      <c r="D946" s="1"/>
    </row>
    <row r="947">
      <c r="A947" s="186"/>
      <c r="D947" s="1"/>
    </row>
    <row r="948">
      <c r="A948" s="186"/>
      <c r="D948" s="1"/>
    </row>
    <row r="949">
      <c r="A949" s="186"/>
      <c r="D949" s="1"/>
    </row>
    <row r="950">
      <c r="A950" s="186"/>
      <c r="D950" s="1"/>
    </row>
    <row r="951">
      <c r="A951" s="186"/>
      <c r="D951" s="1"/>
    </row>
    <row r="952">
      <c r="A952" s="186"/>
      <c r="D952" s="1"/>
    </row>
    <row r="953">
      <c r="A953" s="186"/>
      <c r="D953" s="1"/>
    </row>
    <row r="954">
      <c r="A954" s="186"/>
      <c r="D954" s="1"/>
    </row>
    <row r="955">
      <c r="A955" s="186"/>
      <c r="D955" s="1"/>
    </row>
    <row r="956">
      <c r="A956" s="186"/>
      <c r="D956" s="1"/>
    </row>
    <row r="957">
      <c r="A957" s="186"/>
      <c r="D957" s="1"/>
    </row>
    <row r="958">
      <c r="A958" s="186"/>
      <c r="D958" s="1"/>
    </row>
    <row r="959">
      <c r="A959" s="186"/>
      <c r="D959" s="1"/>
    </row>
    <row r="960">
      <c r="A960" s="186"/>
      <c r="D960" s="1"/>
    </row>
    <row r="961">
      <c r="A961" s="186"/>
      <c r="D961" s="1"/>
    </row>
    <row r="962">
      <c r="A962" s="186"/>
      <c r="D962" s="1"/>
    </row>
    <row r="963">
      <c r="A963" s="186"/>
      <c r="D963" s="1"/>
    </row>
    <row r="964">
      <c r="A964" s="186"/>
      <c r="D964" s="1"/>
    </row>
    <row r="965">
      <c r="A965" s="186"/>
      <c r="D965" s="1"/>
    </row>
    <row r="966">
      <c r="A966" s="186"/>
      <c r="D966" s="1"/>
    </row>
    <row r="967">
      <c r="A967" s="186"/>
      <c r="D967" s="1"/>
    </row>
    <row r="968">
      <c r="A968" s="186"/>
      <c r="D968" s="1"/>
    </row>
    <row r="969">
      <c r="A969" s="186"/>
      <c r="D969" s="1"/>
    </row>
    <row r="970">
      <c r="A970" s="186"/>
      <c r="D970" s="1"/>
    </row>
    <row r="971">
      <c r="A971" s="186"/>
      <c r="D971" s="1"/>
    </row>
    <row r="972">
      <c r="A972" s="186"/>
      <c r="D972" s="1"/>
    </row>
    <row r="973">
      <c r="A973" s="186"/>
      <c r="D973" s="1"/>
    </row>
    <row r="974">
      <c r="A974" s="186"/>
      <c r="D974" s="1"/>
    </row>
    <row r="975">
      <c r="A975" s="186"/>
      <c r="D975" s="1"/>
    </row>
    <row r="976">
      <c r="A976" s="186"/>
      <c r="D976" s="1"/>
    </row>
    <row r="977">
      <c r="A977" s="186"/>
      <c r="D977" s="1"/>
    </row>
    <row r="978">
      <c r="A978" s="186"/>
      <c r="D978" s="1"/>
    </row>
    <row r="979">
      <c r="A979" s="186"/>
      <c r="D979" s="1"/>
    </row>
    <row r="980">
      <c r="A980" s="186"/>
      <c r="D980" s="1"/>
    </row>
    <row r="981">
      <c r="A981" s="186"/>
      <c r="D981" s="1"/>
    </row>
    <row r="982">
      <c r="A982" s="186"/>
      <c r="D982" s="1"/>
    </row>
    <row r="983">
      <c r="A983" s="186"/>
      <c r="D983" s="1"/>
    </row>
    <row r="984">
      <c r="A984" s="186"/>
      <c r="D984" s="1"/>
    </row>
    <row r="985">
      <c r="A985" s="186"/>
      <c r="D985" s="1"/>
    </row>
    <row r="986">
      <c r="A986" s="186"/>
      <c r="D986" s="1"/>
    </row>
    <row r="987">
      <c r="A987" s="186"/>
      <c r="D987" s="1"/>
    </row>
    <row r="988">
      <c r="A988" s="186"/>
      <c r="D988" s="1"/>
    </row>
    <row r="989">
      <c r="A989" s="186"/>
      <c r="D989" s="1"/>
    </row>
    <row r="990">
      <c r="A990" s="186"/>
      <c r="D990" s="1"/>
    </row>
    <row r="991">
      <c r="A991" s="186"/>
      <c r="D991" s="1"/>
    </row>
    <row r="992">
      <c r="A992" s="186"/>
      <c r="D992" s="1"/>
    </row>
    <row r="993">
      <c r="A993" s="186"/>
      <c r="D993" s="1"/>
    </row>
    <row r="994">
      <c r="A994" s="186"/>
      <c r="D994" s="1"/>
    </row>
    <row r="995">
      <c r="A995" s="186"/>
      <c r="D995" s="1"/>
    </row>
    <row r="996">
      <c r="A996" s="186"/>
      <c r="D996" s="1"/>
    </row>
    <row r="997">
      <c r="A997" s="186"/>
      <c r="D997" s="1"/>
    </row>
    <row r="998">
      <c r="A998" s="186"/>
      <c r="D998" s="1"/>
    </row>
    <row r="999">
      <c r="A999" s="186"/>
      <c r="D999" s="1"/>
    </row>
    <row r="1000">
      <c r="A1000" s="186"/>
      <c r="D1000" s="1"/>
    </row>
    <row r="1001">
      <c r="A1001" s="186"/>
      <c r="D1001" s="1"/>
    </row>
  </sheetData>
  <autoFilter ref="$B$44:$D$82"/>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2.75"/>
  <cols>
    <col customWidth="1" min="1" max="1" width="41.43"/>
    <col customWidth="1" min="2" max="14" width="23.43"/>
    <col customWidth="1" min="15" max="15" width="10.14"/>
    <col customWidth="1" min="16" max="16" width="11.57"/>
    <col customWidth="1" min="17" max="17" width="9.57"/>
  </cols>
  <sheetData>
    <row r="1">
      <c r="A1" s="246" t="s">
        <v>537</v>
      </c>
      <c r="B1" s="247" t="s">
        <v>539</v>
      </c>
      <c r="C1" s="248" t="s">
        <v>541</v>
      </c>
      <c r="D1" s="248" t="s">
        <v>542</v>
      </c>
      <c r="E1" s="248" t="s">
        <v>544</v>
      </c>
      <c r="F1" s="248" t="s">
        <v>545</v>
      </c>
      <c r="G1" s="248" t="s">
        <v>546</v>
      </c>
      <c r="H1" s="248" t="s">
        <v>547</v>
      </c>
      <c r="I1" s="248" t="s">
        <v>548</v>
      </c>
      <c r="J1" s="248" t="s">
        <v>549</v>
      </c>
      <c r="K1" s="248" t="s">
        <v>550</v>
      </c>
      <c r="L1" s="248" t="s">
        <v>551</v>
      </c>
      <c r="M1" s="248" t="s">
        <v>552</v>
      </c>
      <c r="N1" s="250" t="s">
        <v>554</v>
      </c>
      <c r="O1" s="251" t="s">
        <v>556</v>
      </c>
      <c r="P1" s="252" t="s">
        <v>561</v>
      </c>
      <c r="Q1" s="252" t="s">
        <v>564</v>
      </c>
    </row>
    <row r="2">
      <c r="A2" s="254" t="s">
        <v>565</v>
      </c>
      <c r="B2" s="257" t="str">
        <f>vlookup(B1,'Canadian Open Data Portals'!$A:$C, 2, False)</f>
        <v>Ontario</v>
      </c>
      <c r="C2" s="260" t="str">
        <f>vlookup(C1,'Canadian Open Data Portals'!$A:$C, 2, False)</f>
        <v>Ontario</v>
      </c>
      <c r="D2" s="260" t="str">
        <f>vlookup(D1,'Canadian Open Data Portals'!$A:$C, 2, False)</f>
        <v>Ontario</v>
      </c>
      <c r="E2" s="260" t="str">
        <f>vlookup(E1,'Canadian Open Data Portals'!$A:$C, 2, False)</f>
        <v>Ontario</v>
      </c>
      <c r="F2" s="260" t="str">
        <f>vlookup(F1,'Canadian Open Data Portals'!$A:$C, 2, False)</f>
        <v>Ontario</v>
      </c>
      <c r="G2" s="260" t="str">
        <f>vlookup(G1,'Canadian Open Data Portals'!$A:$C, 2, False)</f>
        <v>Québec</v>
      </c>
      <c r="H2" s="260" t="str">
        <f>vlookup(H1,'Canadian Open Data Portals'!$A:$C, 2, False)</f>
        <v>Ontario</v>
      </c>
      <c r="I2" s="260" t="str">
        <f>vlookup(I1,'Canadian Open Data Portals'!$A:$C, 2, False)</f>
        <v>British Columbia</v>
      </c>
      <c r="J2" s="260" t="str">
        <f>vlookup(J1,'Canadian Open Data Portals'!$A:$C, 2, False)</f>
        <v>Ontario</v>
      </c>
      <c r="K2" s="260" t="str">
        <f>vlookup(K1,'Canadian Open Data Portals'!$A:$C, 2, False)</f>
        <v>Ontario</v>
      </c>
      <c r="L2" s="260" t="str">
        <f>vlookup(L1,'Canadian Open Data Portals'!$A:$C, 2, False)</f>
        <v>Nova Scotia</v>
      </c>
      <c r="M2" s="260" t="str">
        <f>vlookup(M1,'Canadian Open Data Portals'!$A:$C, 2, False)</f>
        <v>Ontario</v>
      </c>
      <c r="N2" s="272" t="str">
        <f>vlookup(N1,'Canadian Open Data Portals'!$A:$C, 2, False)</f>
        <v>British Columbia</v>
      </c>
      <c r="O2" s="274"/>
      <c r="P2" s="274"/>
      <c r="Q2" s="274"/>
    </row>
    <row r="3">
      <c r="A3" s="275" t="s">
        <v>82</v>
      </c>
      <c r="B3" s="277"/>
      <c r="C3" s="278"/>
      <c r="D3" s="279"/>
      <c r="E3" s="278"/>
      <c r="F3" s="278"/>
      <c r="G3" s="279"/>
      <c r="H3" s="279"/>
      <c r="I3" s="279"/>
      <c r="J3" s="278"/>
      <c r="K3" s="278"/>
      <c r="L3" s="278"/>
      <c r="M3" s="278"/>
      <c r="N3" s="280"/>
      <c r="O3" s="281"/>
      <c r="P3" s="283"/>
      <c r="Q3" s="283"/>
    </row>
    <row r="4" ht="21.0" customHeight="1">
      <c r="A4" s="284" t="s">
        <v>88</v>
      </c>
      <c r="B4" s="285" t="s">
        <v>483</v>
      </c>
      <c r="C4" s="286" t="s">
        <v>610</v>
      </c>
      <c r="D4" s="287" t="s">
        <v>483</v>
      </c>
      <c r="E4" s="287" t="s">
        <v>612</v>
      </c>
      <c r="F4" s="286" t="s">
        <v>613</v>
      </c>
      <c r="G4" s="287" t="s">
        <v>614</v>
      </c>
      <c r="H4" s="287" t="s">
        <v>483</v>
      </c>
      <c r="I4" s="287" t="s">
        <v>483</v>
      </c>
      <c r="J4" s="287" t="s">
        <v>616</v>
      </c>
      <c r="K4" s="286" t="s">
        <v>483</v>
      </c>
      <c r="L4" s="286" t="s">
        <v>617</v>
      </c>
      <c r="M4" s="286" t="s">
        <v>618</v>
      </c>
      <c r="N4" s="288" t="s">
        <v>620</v>
      </c>
      <c r="O4" s="289"/>
      <c r="Q4" s="290"/>
    </row>
    <row r="5">
      <c r="A5" s="292" t="s">
        <v>626</v>
      </c>
      <c r="B5" s="293" t="s">
        <v>628</v>
      </c>
      <c r="C5" s="294" t="s">
        <v>632</v>
      </c>
      <c r="D5" s="294" t="s">
        <v>636</v>
      </c>
      <c r="E5" s="295" t="s">
        <v>639</v>
      </c>
      <c r="F5" s="295" t="s">
        <v>642</v>
      </c>
      <c r="G5" s="294" t="s">
        <v>644</v>
      </c>
      <c r="H5" s="294" t="s">
        <v>645</v>
      </c>
      <c r="I5" s="294" t="s">
        <v>648</v>
      </c>
      <c r="J5" s="295" t="s">
        <v>650</v>
      </c>
      <c r="K5" s="295" t="s">
        <v>651</v>
      </c>
      <c r="L5" s="294" t="s">
        <v>653</v>
      </c>
      <c r="M5" s="295" t="s">
        <v>656</v>
      </c>
      <c r="N5" s="298" t="s">
        <v>658</v>
      </c>
      <c r="O5" s="299"/>
      <c r="Q5" s="290"/>
    </row>
    <row r="6" ht="13.5" customHeight="1">
      <c r="A6" s="300" t="s">
        <v>661</v>
      </c>
      <c r="B6" s="302"/>
      <c r="C6" s="304" t="s">
        <v>663</v>
      </c>
      <c r="D6" s="305"/>
      <c r="E6" s="304" t="s">
        <v>664</v>
      </c>
      <c r="F6" s="304" t="s">
        <v>665</v>
      </c>
      <c r="G6" s="305"/>
      <c r="H6" s="305"/>
      <c r="I6" s="305"/>
      <c r="J6" s="307"/>
      <c r="K6" s="307"/>
      <c r="L6" s="307"/>
      <c r="M6" s="307"/>
      <c r="N6" s="309"/>
      <c r="O6" s="299"/>
      <c r="Q6" s="290"/>
    </row>
    <row r="7">
      <c r="A7" s="292" t="s">
        <v>214</v>
      </c>
      <c r="B7" s="311" t="s">
        <v>218</v>
      </c>
      <c r="C7" s="312" t="s">
        <v>220</v>
      </c>
      <c r="D7" s="313" t="s">
        <v>219</v>
      </c>
      <c r="E7" s="312" t="s">
        <v>667</v>
      </c>
      <c r="F7" s="312" t="s">
        <v>217</v>
      </c>
      <c r="G7" s="313" t="s">
        <v>667</v>
      </c>
      <c r="H7" s="313" t="s">
        <v>219</v>
      </c>
      <c r="I7" s="312" t="s">
        <v>215</v>
      </c>
      <c r="J7" s="312" t="s">
        <v>667</v>
      </c>
      <c r="K7" s="312" t="s">
        <v>219</v>
      </c>
      <c r="L7" s="312" t="s">
        <v>218</v>
      </c>
      <c r="M7" s="312" t="s">
        <v>218</v>
      </c>
      <c r="N7" s="314" t="s">
        <v>218</v>
      </c>
      <c r="O7" s="299"/>
      <c r="Q7" s="290"/>
    </row>
    <row r="8">
      <c r="A8" s="316" t="s">
        <v>669</v>
      </c>
      <c r="B8" s="317" t="s">
        <v>671</v>
      </c>
      <c r="C8" s="319" t="s">
        <v>672</v>
      </c>
      <c r="D8" s="320" t="s">
        <v>673</v>
      </c>
      <c r="E8" s="319" t="s">
        <v>675</v>
      </c>
      <c r="F8" s="319" t="s">
        <v>676</v>
      </c>
      <c r="G8" s="320" t="s">
        <v>677</v>
      </c>
      <c r="H8" s="320" t="s">
        <v>679</v>
      </c>
      <c r="I8" s="319" t="s">
        <v>680</v>
      </c>
      <c r="J8" s="319" t="s">
        <v>681</v>
      </c>
      <c r="K8" s="322"/>
      <c r="L8" s="319" t="s">
        <v>683</v>
      </c>
      <c r="M8" s="319" t="s">
        <v>684</v>
      </c>
      <c r="N8" s="323" t="s">
        <v>685</v>
      </c>
      <c r="O8" s="299"/>
      <c r="Q8" s="290"/>
    </row>
    <row r="9">
      <c r="A9" s="324" t="s">
        <v>687</v>
      </c>
      <c r="B9" s="327">
        <f>vlookup(B1,'Canadian Open Data Portals'!$A:$D, 4, False)</f>
        <v>2615060</v>
      </c>
      <c r="C9" s="330">
        <f>vlookup(C1,'Canadian Open Data Portals'!$A:$D, 4, False)</f>
        <v>219153</v>
      </c>
      <c r="D9" s="330">
        <f>vlookup(D1,'Canadian Open Data Portals'!$A:$D, 4, False)</f>
        <v>1032524</v>
      </c>
      <c r="E9" s="330">
        <f>vlookup(E1,'Canadian Open Data Portals'!$A:$D, 4, False)</f>
        <v>883391</v>
      </c>
      <c r="F9" s="330">
        <f>vlookup(F1,'Canadian Open Data Portals'!$A:$D, 4, False)</f>
        <v>519949</v>
      </c>
      <c r="G9" s="330">
        <f>vlookup(G1,'Canadian Open Data Portals'!$A:$D, 4, False)</f>
        <v>1649519</v>
      </c>
      <c r="H9" s="330">
        <f>vlookup(H1,'Canadian Open Data Portals'!$A:$D, 4, False)</f>
        <v>98780</v>
      </c>
      <c r="I9" s="330">
        <f>vlookup(I1,'Canadian Open Data Portals'!$A:$D, 4, False)</f>
        <v>603502</v>
      </c>
      <c r="J9" s="330">
        <f>vlookup(J1,'Canadian Open Data Portals'!$A:$D, 4, False)</f>
        <v>366151</v>
      </c>
      <c r="K9" s="330">
        <f>vlookup(K1,'Canadian Open Data Portals'!$A:$D, 4, False)</f>
        <v>523911</v>
      </c>
      <c r="L9" s="330">
        <f>vlookup(L1,'Canadian Open Data Portals'!$A:$D, 4, False)</f>
        <v>390096</v>
      </c>
      <c r="M9" s="330">
        <f>vlookup(M1,'Canadian Open Data Portals'!$A:$D, 4, False)</f>
        <v>121688</v>
      </c>
      <c r="N9" s="336">
        <f>vlookup(N1,'Canadian Open Data Portals'!$A:$D, 4, False)</f>
        <v>109752</v>
      </c>
      <c r="O9" s="299"/>
      <c r="Q9" s="290"/>
    </row>
    <row r="10">
      <c r="A10" s="300" t="s">
        <v>311</v>
      </c>
      <c r="B10" s="337"/>
      <c r="C10" s="338"/>
      <c r="D10" s="339"/>
      <c r="E10" s="341" t="s">
        <v>734</v>
      </c>
      <c r="F10" s="338"/>
      <c r="G10" s="339"/>
      <c r="H10" s="339"/>
      <c r="I10" s="339"/>
      <c r="J10" s="338"/>
      <c r="K10" s="338"/>
      <c r="L10" s="338"/>
      <c r="M10" s="338"/>
      <c r="N10" s="342"/>
      <c r="O10" s="299"/>
      <c r="Q10" s="290"/>
    </row>
    <row r="11">
      <c r="A11" s="292" t="s">
        <v>324</v>
      </c>
      <c r="B11" s="343" t="s">
        <v>737</v>
      </c>
      <c r="C11" s="344"/>
      <c r="D11" s="345"/>
      <c r="E11" s="346" t="s">
        <v>377</v>
      </c>
      <c r="F11" s="346" t="s">
        <v>742</v>
      </c>
      <c r="G11" s="347" t="s">
        <v>743</v>
      </c>
      <c r="H11" s="347" t="s">
        <v>745</v>
      </c>
      <c r="I11" s="345"/>
      <c r="J11" s="346" t="s">
        <v>742</v>
      </c>
      <c r="K11" s="346" t="s">
        <v>377</v>
      </c>
      <c r="L11" s="346" t="s">
        <v>746</v>
      </c>
      <c r="M11" s="346" t="s">
        <v>377</v>
      </c>
      <c r="N11" s="348"/>
      <c r="O11" s="299"/>
      <c r="Q11" s="290"/>
    </row>
    <row r="12">
      <c r="A12" s="300" t="s">
        <v>446</v>
      </c>
      <c r="B12" s="350" t="str">
        <f>vlookup(B1,'Canadian Open Data Portals'!$A:$C, 3, False)</f>
        <v>http://www.toronto.ca/open</v>
      </c>
      <c r="C12" s="352" t="str">
        <f>vlookup(C1,'Canadian Open Data Portals'!$A:$C, 3, False)</f>
        <v>http://app.kitchener.ca/opendata/catalogue.aspx</v>
      </c>
      <c r="D12" s="352" t="str">
        <f>vlookup(D1,'Canadian Open Data Portals'!$A:$C, 3, False)</f>
        <v>http://www.york.ca/opendata/</v>
      </c>
      <c r="E12" s="352" t="str">
        <f>vlookup(E1,'Canadian Open Data Portals'!$A:$C, 3, False)</f>
        <v>http://data.ottawa.ca/</v>
      </c>
      <c r="F12" s="352" t="str">
        <f>vlookup(F1,'Canadian Open Data Portals'!$A:$C, 3, False)</f>
        <v>http://www.hamilton.ca/ProjectsInitiatives/OpenData/</v>
      </c>
      <c r="G12" s="352" t="str">
        <f>vlookup(G1,'Canadian Open Data Portals'!$A:$C, 3, False)</f>
        <v>http://donnees.ville.montreal.qc.ca/</v>
      </c>
      <c r="H12" s="352" t="str">
        <f>vlookup(H1,'Canadian Open Data Portals'!$A:$C, 3, False)</f>
        <v>http://opendata.waterloo.ca/</v>
      </c>
      <c r="I12" s="352" t="str">
        <f>vlookup(I1,'Canadian Open Data Portals'!$A:$C, 3, False)</f>
        <v>http://data.vancouver.ca/datacatalogue/index.htm</v>
      </c>
      <c r="J12" s="352" t="str">
        <f>vlookup(J1,'Canadian Open Data Portals'!$A:$C, 3, False)</f>
        <v>http://www.london.ca/city-hall/open-data/Pages/Open-Data-Data-Catalogue.aspx</v>
      </c>
      <c r="K12" s="352" t="str">
        <f>vlookup(K1,'Canadian Open Data Portals'!$A:$C, 3, False)</f>
        <v>http://www.brampton.ca/EN/City-Hall/OpenGov/Pages/Welcome.aspx</v>
      </c>
      <c r="L12" s="352" t="str">
        <f>vlookup(L1,'Canadian Open Data Portals'!$A:$C, 3, False)</f>
        <v>www.region.halifax.ns.ca/opendata</v>
      </c>
      <c r="M12" s="352" t="str">
        <f>vlookup(M1,'Canadian Open Data Portals'!$A:$C, 3, False)</f>
        <v>http://openguelph.wpengine.com/open-data-guelph/</v>
      </c>
      <c r="N12" s="359" t="str">
        <f>vlookup(N1,'Canadian Open Data Portals'!$A:$C, 3, False)</f>
        <v>http://www.saanich.ca/data/catalogue/index.php</v>
      </c>
      <c r="O12" s="299"/>
      <c r="Q12" s="290"/>
    </row>
    <row r="13">
      <c r="A13" s="361" t="s">
        <v>515</v>
      </c>
      <c r="B13" s="277"/>
      <c r="C13" s="278"/>
      <c r="D13" s="279"/>
      <c r="E13" s="278"/>
      <c r="F13" s="278"/>
      <c r="G13" s="279"/>
      <c r="H13" s="279"/>
      <c r="I13" s="279"/>
      <c r="J13" s="278"/>
      <c r="K13" s="278"/>
      <c r="L13" s="278"/>
      <c r="M13" s="278"/>
      <c r="N13" s="280"/>
      <c r="O13" s="363"/>
      <c r="P13" s="363"/>
      <c r="Q13" s="363"/>
    </row>
    <row r="14" ht="16.5" customHeight="1">
      <c r="A14" s="284" t="s">
        <v>516</v>
      </c>
      <c r="B14" s="366" t="s">
        <v>828</v>
      </c>
      <c r="C14" s="367" t="s">
        <v>298</v>
      </c>
      <c r="D14" s="296" t="s">
        <v>298</v>
      </c>
      <c r="E14" s="286" t="s">
        <v>831</v>
      </c>
      <c r="F14" s="370" t="s">
        <v>298</v>
      </c>
      <c r="G14" s="296" t="s">
        <v>298</v>
      </c>
      <c r="H14" s="287" t="s">
        <v>834</v>
      </c>
      <c r="I14" s="367" t="s">
        <v>298</v>
      </c>
      <c r="J14" s="370" t="s">
        <v>298</v>
      </c>
      <c r="K14" s="286" t="s">
        <v>837</v>
      </c>
      <c r="L14" s="370" t="s">
        <v>298</v>
      </c>
      <c r="M14" s="370" t="s">
        <v>298</v>
      </c>
      <c r="N14" s="372" t="s">
        <v>298</v>
      </c>
      <c r="O14" s="375">
        <f t="shared" ref="O14:O16" si="1">COUNTIF(B14:N14,"n/a")</f>
        <v>9</v>
      </c>
      <c r="P14" s="377" t="s">
        <v>854</v>
      </c>
      <c r="Q14" s="375">
        <f t="shared" ref="Q14:Q17" si="2">Sum(O14:P14)</f>
        <v>9</v>
      </c>
    </row>
    <row r="15">
      <c r="A15" s="292" t="s">
        <v>581</v>
      </c>
      <c r="B15" s="380" t="s">
        <v>298</v>
      </c>
      <c r="C15" s="381" t="s">
        <v>298</v>
      </c>
      <c r="D15" s="382" t="s">
        <v>298</v>
      </c>
      <c r="E15" s="346" t="s">
        <v>880</v>
      </c>
      <c r="F15" s="381" t="s">
        <v>298</v>
      </c>
      <c r="G15" s="382" t="s">
        <v>298</v>
      </c>
      <c r="H15" s="382" t="s">
        <v>298</v>
      </c>
      <c r="I15" s="382" t="s">
        <v>298</v>
      </c>
      <c r="J15" s="381" t="s">
        <v>298</v>
      </c>
      <c r="K15" s="381" t="s">
        <v>298</v>
      </c>
      <c r="L15" s="381" t="s">
        <v>298</v>
      </c>
      <c r="M15" s="381" t="s">
        <v>298</v>
      </c>
      <c r="N15" s="383" t="s">
        <v>298</v>
      </c>
      <c r="O15" s="375">
        <f t="shared" si="1"/>
        <v>12</v>
      </c>
      <c r="P15" s="377" t="s">
        <v>854</v>
      </c>
      <c r="Q15" s="375">
        <f t="shared" si="2"/>
        <v>12</v>
      </c>
    </row>
    <row r="16" ht="19.5" customHeight="1">
      <c r="A16" s="384" t="s">
        <v>605</v>
      </c>
      <c r="B16" s="285" t="s">
        <v>911</v>
      </c>
      <c r="C16" s="286" t="s">
        <v>912</v>
      </c>
      <c r="D16" s="287" t="s">
        <v>913</v>
      </c>
      <c r="E16" s="286" t="s">
        <v>916</v>
      </c>
      <c r="F16" s="286" t="s">
        <v>917</v>
      </c>
      <c r="G16" s="287" t="s">
        <v>919</v>
      </c>
      <c r="H16" s="287" t="s">
        <v>921</v>
      </c>
      <c r="I16" s="296" t="s">
        <v>298</v>
      </c>
      <c r="J16" s="286" t="s">
        <v>922</v>
      </c>
      <c r="K16" s="286" t="s">
        <v>925</v>
      </c>
      <c r="L16" s="286" t="s">
        <v>926</v>
      </c>
      <c r="M16" s="286" t="s">
        <v>928</v>
      </c>
      <c r="N16" s="372" t="s">
        <v>298</v>
      </c>
      <c r="O16" s="375">
        <f t="shared" si="1"/>
        <v>2</v>
      </c>
      <c r="P16" s="377" t="s">
        <v>854</v>
      </c>
      <c r="Q16" s="375">
        <f t="shared" si="2"/>
        <v>2</v>
      </c>
    </row>
    <row r="17" ht="19.5" customHeight="1">
      <c r="A17" s="387" t="str">
        <f>hyperlink ("http://sunlightfoundation.com/policy/documents/ten-open-data-principles/", "Mentioned Sunlight's principles in the policy text?")</f>
        <v>Mentioned Sunlight's principles in the policy text?</v>
      </c>
      <c r="B17" s="388" t="s">
        <v>953</v>
      </c>
      <c r="C17" s="389" t="s">
        <v>957</v>
      </c>
      <c r="D17" s="390" t="s">
        <v>959</v>
      </c>
      <c r="E17" s="389" t="s">
        <v>959</v>
      </c>
      <c r="F17" s="389" t="s">
        <v>959</v>
      </c>
      <c r="G17" s="390" t="s">
        <v>953</v>
      </c>
      <c r="H17" s="390" t="s">
        <v>953</v>
      </c>
      <c r="I17" s="390" t="s">
        <v>959</v>
      </c>
      <c r="J17" s="389" t="s">
        <v>959</v>
      </c>
      <c r="K17" s="389" t="s">
        <v>959</v>
      </c>
      <c r="L17" s="389" t="s">
        <v>959</v>
      </c>
      <c r="M17" s="389" t="s">
        <v>959</v>
      </c>
      <c r="N17" s="391" t="s">
        <v>959</v>
      </c>
      <c r="O17" s="375">
        <f>COUNTIF(B17:N17,"n")</f>
        <v>9</v>
      </c>
      <c r="P17" s="377" t="s">
        <v>854</v>
      </c>
      <c r="Q17" s="375">
        <f t="shared" si="2"/>
        <v>9</v>
      </c>
    </row>
    <row r="18">
      <c r="A18" s="393" t="s">
        <v>662</v>
      </c>
      <c r="B18" s="277"/>
      <c r="C18" s="278"/>
      <c r="D18" s="279"/>
      <c r="E18" s="278"/>
      <c r="F18" s="278"/>
      <c r="G18" s="279"/>
      <c r="H18" s="279"/>
      <c r="I18" s="279"/>
      <c r="J18" s="278"/>
      <c r="K18" s="278"/>
      <c r="L18" s="278"/>
      <c r="M18" s="278"/>
      <c r="N18" s="280"/>
      <c r="O18" s="363"/>
      <c r="P18" s="363"/>
      <c r="Q18" s="363"/>
    </row>
    <row r="19">
      <c r="A19" s="361" t="s">
        <v>666</v>
      </c>
      <c r="B19" s="277"/>
      <c r="C19" s="278"/>
      <c r="D19" s="279"/>
      <c r="E19" s="278"/>
      <c r="F19" s="278"/>
      <c r="G19" s="279"/>
      <c r="H19" s="279"/>
      <c r="I19" s="279"/>
      <c r="J19" s="278"/>
      <c r="K19" s="278"/>
      <c r="L19" s="278"/>
      <c r="M19" s="278"/>
      <c r="N19" s="280"/>
      <c r="O19" s="363"/>
      <c r="P19" s="363"/>
      <c r="Q19" s="363"/>
    </row>
    <row r="20">
      <c r="A20" s="395" t="s">
        <v>668</v>
      </c>
      <c r="B20" s="285" t="s">
        <v>991</v>
      </c>
      <c r="C20" s="286" t="s">
        <v>992</v>
      </c>
      <c r="D20" s="287" t="s">
        <v>993</v>
      </c>
      <c r="E20" s="286" t="s">
        <v>995</v>
      </c>
      <c r="F20" s="286" t="s">
        <v>997</v>
      </c>
      <c r="G20" s="296" t="s">
        <v>298</v>
      </c>
      <c r="H20" s="296" t="s">
        <v>298</v>
      </c>
      <c r="I20" s="287" t="s">
        <v>999</v>
      </c>
      <c r="J20" s="286" t="s">
        <v>1000</v>
      </c>
      <c r="K20" s="286" t="s">
        <v>1001</v>
      </c>
      <c r="L20" s="370" t="s">
        <v>298</v>
      </c>
      <c r="M20" s="370" t="s">
        <v>298</v>
      </c>
      <c r="N20" s="372" t="s">
        <v>298</v>
      </c>
      <c r="O20" s="375">
        <f t="shared" ref="O20:O26" si="3">COUNTIF(B20:N20,"n/a")</f>
        <v>5</v>
      </c>
      <c r="P20" s="375">
        <f>countif(B20:N20,"Opposite*")</f>
        <v>2</v>
      </c>
      <c r="Q20" s="375">
        <f t="shared" ref="Q20:Q26" si="4">sum(O20:P20)</f>
        <v>7</v>
      </c>
    </row>
    <row r="21">
      <c r="A21" s="399" t="s">
        <v>723</v>
      </c>
      <c r="B21" s="343" t="s">
        <v>1012</v>
      </c>
      <c r="C21" s="346" t="s">
        <v>1013</v>
      </c>
      <c r="D21" s="347" t="s">
        <v>1014</v>
      </c>
      <c r="E21" s="381" t="s">
        <v>298</v>
      </c>
      <c r="F21" s="346" t="s">
        <v>1015</v>
      </c>
      <c r="G21" s="382" t="s">
        <v>298</v>
      </c>
      <c r="H21" s="382" t="s">
        <v>298</v>
      </c>
      <c r="I21" s="382" t="s">
        <v>298</v>
      </c>
      <c r="J21" s="381" t="s">
        <v>298</v>
      </c>
      <c r="K21" s="346" t="s">
        <v>1017</v>
      </c>
      <c r="L21" s="346" t="s">
        <v>1018</v>
      </c>
      <c r="M21" s="381" t="s">
        <v>298</v>
      </c>
      <c r="N21" s="372" t="s">
        <v>298</v>
      </c>
      <c r="O21" s="375">
        <f t="shared" si="3"/>
        <v>7</v>
      </c>
      <c r="P21" s="375">
        <f t="shared" ref="P21:P26" si="5">countif(B21:N21,"opposite*")</f>
        <v>0</v>
      </c>
      <c r="Q21" s="375">
        <f t="shared" si="4"/>
        <v>7</v>
      </c>
    </row>
    <row r="22" ht="15.0" customHeight="1">
      <c r="A22" s="395" t="s">
        <v>773</v>
      </c>
      <c r="B22" s="366" t="s">
        <v>1025</v>
      </c>
      <c r="C22" s="401" t="s">
        <v>1027</v>
      </c>
      <c r="D22" s="287" t="s">
        <v>1030</v>
      </c>
      <c r="E22" s="286" t="s">
        <v>1031</v>
      </c>
      <c r="F22" s="286" t="s">
        <v>1032</v>
      </c>
      <c r="G22" s="287" t="s">
        <v>1034</v>
      </c>
      <c r="H22" s="287" t="s">
        <v>1035</v>
      </c>
      <c r="I22" s="287" t="s">
        <v>1036</v>
      </c>
      <c r="J22" s="401" t="s">
        <v>1038</v>
      </c>
      <c r="K22" s="286" t="s">
        <v>1039</v>
      </c>
      <c r="L22" s="286" t="s">
        <v>926</v>
      </c>
      <c r="M22" s="286" t="s">
        <v>1041</v>
      </c>
      <c r="N22" s="288" t="s">
        <v>1043</v>
      </c>
      <c r="O22" s="375">
        <f t="shared" si="3"/>
        <v>0</v>
      </c>
      <c r="P22" s="375">
        <f t="shared" si="5"/>
        <v>0</v>
      </c>
      <c r="Q22" s="375">
        <f t="shared" si="4"/>
        <v>0</v>
      </c>
    </row>
    <row r="23">
      <c r="A23" s="399" t="s">
        <v>886</v>
      </c>
      <c r="B23" s="380" t="s">
        <v>298</v>
      </c>
      <c r="C23" s="381" t="s">
        <v>298</v>
      </c>
      <c r="D23" s="347" t="s">
        <v>1049</v>
      </c>
      <c r="E23" s="381" t="s">
        <v>298</v>
      </c>
      <c r="F23" s="381" t="s">
        <v>298</v>
      </c>
      <c r="G23" s="382" t="s">
        <v>298</v>
      </c>
      <c r="H23" s="382" t="s">
        <v>298</v>
      </c>
      <c r="I23" s="382" t="s">
        <v>298</v>
      </c>
      <c r="J23" s="381" t="s">
        <v>298</v>
      </c>
      <c r="K23" s="381" t="s">
        <v>298</v>
      </c>
      <c r="L23" s="381" t="s">
        <v>298</v>
      </c>
      <c r="M23" s="381" t="s">
        <v>298</v>
      </c>
      <c r="N23" s="372" t="s">
        <v>298</v>
      </c>
      <c r="O23" s="375">
        <f t="shared" si="3"/>
        <v>12</v>
      </c>
      <c r="P23" s="375">
        <f t="shared" si="5"/>
        <v>0</v>
      </c>
      <c r="Q23" s="375">
        <f t="shared" si="4"/>
        <v>12</v>
      </c>
    </row>
    <row r="24">
      <c r="A24" s="384" t="s">
        <v>1004</v>
      </c>
      <c r="B24" s="408" t="s">
        <v>1059</v>
      </c>
      <c r="C24" s="401" t="s">
        <v>1063</v>
      </c>
      <c r="D24" s="287" t="s">
        <v>1065</v>
      </c>
      <c r="E24" s="286" t="s">
        <v>1067</v>
      </c>
      <c r="F24" s="286" t="s">
        <v>1069</v>
      </c>
      <c r="G24" s="296" t="s">
        <v>298</v>
      </c>
      <c r="H24" s="287" t="s">
        <v>1071</v>
      </c>
      <c r="I24" s="296" t="s">
        <v>298</v>
      </c>
      <c r="J24" s="401" t="s">
        <v>1073</v>
      </c>
      <c r="K24" s="370" t="s">
        <v>298</v>
      </c>
      <c r="L24" s="286" t="s">
        <v>1075</v>
      </c>
      <c r="M24" s="370" t="s">
        <v>298</v>
      </c>
      <c r="N24" s="372" t="s">
        <v>298</v>
      </c>
      <c r="O24" s="375">
        <f t="shared" si="3"/>
        <v>5</v>
      </c>
      <c r="P24" s="375">
        <f t="shared" si="5"/>
        <v>0</v>
      </c>
      <c r="Q24" s="375">
        <f t="shared" si="4"/>
        <v>5</v>
      </c>
    </row>
    <row r="25">
      <c r="A25" s="399" t="s">
        <v>1077</v>
      </c>
      <c r="B25" s="380" t="s">
        <v>298</v>
      </c>
      <c r="C25" s="381" t="s">
        <v>298</v>
      </c>
      <c r="D25" s="382" t="s">
        <v>298</v>
      </c>
      <c r="E25" s="381" t="s">
        <v>298</v>
      </c>
      <c r="F25" s="381" t="s">
        <v>298</v>
      </c>
      <c r="G25" s="347" t="s">
        <v>1078</v>
      </c>
      <c r="H25" s="382" t="s">
        <v>298</v>
      </c>
      <c r="I25" s="347" t="s">
        <v>1079</v>
      </c>
      <c r="J25" s="381" t="s">
        <v>298</v>
      </c>
      <c r="K25" s="346" t="s">
        <v>1081</v>
      </c>
      <c r="L25" s="381" t="s">
        <v>298</v>
      </c>
      <c r="M25" s="381" t="s">
        <v>298</v>
      </c>
      <c r="N25" s="372" t="s">
        <v>298</v>
      </c>
      <c r="O25" s="375">
        <f t="shared" si="3"/>
        <v>10</v>
      </c>
      <c r="P25" s="375">
        <f t="shared" si="5"/>
        <v>1</v>
      </c>
      <c r="Q25" s="375">
        <f t="shared" si="4"/>
        <v>11</v>
      </c>
    </row>
    <row r="26">
      <c r="A26" s="384" t="s">
        <v>1086</v>
      </c>
      <c r="B26" s="366" t="s">
        <v>1012</v>
      </c>
      <c r="C26" s="401" t="s">
        <v>1087</v>
      </c>
      <c r="D26" s="287" t="s">
        <v>1088</v>
      </c>
      <c r="E26" s="401" t="s">
        <v>1089</v>
      </c>
      <c r="F26" s="286" t="s">
        <v>1090</v>
      </c>
      <c r="G26" s="287" t="s">
        <v>1091</v>
      </c>
      <c r="H26" s="287" t="s">
        <v>1092</v>
      </c>
      <c r="I26" s="287" t="s">
        <v>1093</v>
      </c>
      <c r="J26" s="401" t="s">
        <v>1094</v>
      </c>
      <c r="K26" s="286" t="s">
        <v>1096</v>
      </c>
      <c r="L26" s="286" t="s">
        <v>1097</v>
      </c>
      <c r="M26" s="370" t="s">
        <v>298</v>
      </c>
      <c r="N26" s="372" t="s">
        <v>298</v>
      </c>
      <c r="O26" s="375">
        <f t="shared" si="3"/>
        <v>2</v>
      </c>
      <c r="P26" s="375">
        <f t="shared" si="5"/>
        <v>0</v>
      </c>
      <c r="Q26" s="375">
        <f t="shared" si="4"/>
        <v>2</v>
      </c>
    </row>
    <row r="27">
      <c r="A27" s="361" t="s">
        <v>1101</v>
      </c>
      <c r="B27" s="277"/>
      <c r="C27" s="278"/>
      <c r="D27" s="279"/>
      <c r="E27" s="278"/>
      <c r="F27" s="278"/>
      <c r="G27" s="279"/>
      <c r="H27" s="279"/>
      <c r="I27" s="279"/>
      <c r="J27" s="278"/>
      <c r="K27" s="278"/>
      <c r="L27" s="278"/>
      <c r="M27" s="278"/>
      <c r="N27" s="280"/>
      <c r="O27" s="363"/>
      <c r="P27" s="363"/>
      <c r="Q27" s="363"/>
    </row>
    <row r="28">
      <c r="A28" s="395" t="s">
        <v>1102</v>
      </c>
      <c r="B28" s="285" t="s">
        <v>1104</v>
      </c>
      <c r="C28" s="286" t="s">
        <v>1106</v>
      </c>
      <c r="D28" s="287" t="s">
        <v>1109</v>
      </c>
      <c r="E28" s="286" t="s">
        <v>1110</v>
      </c>
      <c r="F28" s="286" t="s">
        <v>1112</v>
      </c>
      <c r="G28" s="287" t="s">
        <v>1113</v>
      </c>
      <c r="H28" s="287" t="s">
        <v>1114</v>
      </c>
      <c r="I28" s="287" t="s">
        <v>1116</v>
      </c>
      <c r="J28" s="286" t="s">
        <v>1117</v>
      </c>
      <c r="K28" s="370" t="s">
        <v>298</v>
      </c>
      <c r="L28" s="286" t="s">
        <v>1119</v>
      </c>
      <c r="M28" s="370" t="s">
        <v>298</v>
      </c>
      <c r="N28" s="372" t="s">
        <v>298</v>
      </c>
      <c r="O28" s="375">
        <f t="shared" ref="O28:O43" si="6">COUNTIF(B28:N28,"n/a")</f>
        <v>3</v>
      </c>
      <c r="P28" s="375">
        <f t="shared" ref="P28:P42" si="7">countif(B28:N28,"opposite*")</f>
        <v>0</v>
      </c>
      <c r="Q28" s="375">
        <f t="shared" ref="Q28:Q43" si="8">sum(O28:P28)</f>
        <v>3</v>
      </c>
    </row>
    <row r="29">
      <c r="A29" s="399" t="s">
        <v>1128</v>
      </c>
      <c r="B29" s="380" t="s">
        <v>298</v>
      </c>
      <c r="C29" s="346" t="s">
        <v>1129</v>
      </c>
      <c r="D29" s="347" t="s">
        <v>1130</v>
      </c>
      <c r="E29" s="381" t="s">
        <v>298</v>
      </c>
      <c r="F29" s="381" t="s">
        <v>298</v>
      </c>
      <c r="G29" s="347" t="s">
        <v>1132</v>
      </c>
      <c r="H29" s="382" t="s">
        <v>298</v>
      </c>
      <c r="I29" s="347" t="s">
        <v>1116</v>
      </c>
      <c r="J29" s="381" t="s">
        <v>298</v>
      </c>
      <c r="K29" s="381" t="s">
        <v>298</v>
      </c>
      <c r="L29" s="346" t="s">
        <v>1134</v>
      </c>
      <c r="M29" s="381" t="s">
        <v>298</v>
      </c>
      <c r="N29" s="372" t="s">
        <v>298</v>
      </c>
      <c r="O29" s="375">
        <f t="shared" si="6"/>
        <v>8</v>
      </c>
      <c r="P29" s="375">
        <f t="shared" si="7"/>
        <v>0</v>
      </c>
      <c r="Q29" s="375">
        <f t="shared" si="8"/>
        <v>8</v>
      </c>
    </row>
    <row r="30">
      <c r="A30" s="395" t="s">
        <v>1135</v>
      </c>
      <c r="B30" s="285" t="s">
        <v>1138</v>
      </c>
      <c r="C30" s="286" t="s">
        <v>1139</v>
      </c>
      <c r="D30" s="287" t="s">
        <v>1140</v>
      </c>
      <c r="E30" s="286" t="s">
        <v>1141</v>
      </c>
      <c r="F30" s="286" t="s">
        <v>1142</v>
      </c>
      <c r="G30" s="287" t="s">
        <v>1132</v>
      </c>
      <c r="H30" s="287" t="s">
        <v>1143</v>
      </c>
      <c r="I30" s="287" t="s">
        <v>1144</v>
      </c>
      <c r="J30" s="286" t="s">
        <v>1117</v>
      </c>
      <c r="K30" s="286" t="s">
        <v>1145</v>
      </c>
      <c r="L30" s="286" t="s">
        <v>1119</v>
      </c>
      <c r="M30" s="370" t="s">
        <v>298</v>
      </c>
      <c r="N30" s="372" t="s">
        <v>298</v>
      </c>
      <c r="O30" s="375">
        <f t="shared" si="6"/>
        <v>2</v>
      </c>
      <c r="P30" s="375">
        <f t="shared" si="7"/>
        <v>0</v>
      </c>
      <c r="Q30" s="375">
        <f t="shared" si="8"/>
        <v>2</v>
      </c>
    </row>
    <row r="31">
      <c r="A31" s="399" t="s">
        <v>1148</v>
      </c>
      <c r="B31" s="343" t="s">
        <v>1149</v>
      </c>
      <c r="C31" s="346" t="s">
        <v>1151</v>
      </c>
      <c r="D31" s="347" t="s">
        <v>1152</v>
      </c>
      <c r="E31" s="346" t="s">
        <v>1153</v>
      </c>
      <c r="F31" s="346" t="s">
        <v>1154</v>
      </c>
      <c r="G31" s="347" t="s">
        <v>1155</v>
      </c>
      <c r="H31" s="347" t="s">
        <v>1157</v>
      </c>
      <c r="I31" s="347" t="s">
        <v>1159</v>
      </c>
      <c r="J31" s="346" t="s">
        <v>1161</v>
      </c>
      <c r="K31" s="381" t="s">
        <v>298</v>
      </c>
      <c r="L31" s="381" t="s">
        <v>298</v>
      </c>
      <c r="M31" s="381" t="s">
        <v>298</v>
      </c>
      <c r="N31" s="372" t="s">
        <v>298</v>
      </c>
      <c r="O31" s="375">
        <f t="shared" si="6"/>
        <v>4</v>
      </c>
      <c r="P31" s="375">
        <f t="shared" si="7"/>
        <v>0</v>
      </c>
      <c r="Q31" s="375">
        <f t="shared" si="8"/>
        <v>4</v>
      </c>
    </row>
    <row r="32">
      <c r="A32" s="384" t="s">
        <v>1167</v>
      </c>
      <c r="B32" s="418" t="s">
        <v>298</v>
      </c>
      <c r="C32" s="370" t="s">
        <v>298</v>
      </c>
      <c r="D32" s="296" t="s">
        <v>298</v>
      </c>
      <c r="E32" s="370" t="s">
        <v>298</v>
      </c>
      <c r="F32" s="370" t="s">
        <v>298</v>
      </c>
      <c r="G32" s="296" t="s">
        <v>298</v>
      </c>
      <c r="H32" s="296" t="s">
        <v>298</v>
      </c>
      <c r="I32" s="296" t="s">
        <v>298</v>
      </c>
      <c r="J32" s="370" t="s">
        <v>298</v>
      </c>
      <c r="K32" s="370" t="s">
        <v>298</v>
      </c>
      <c r="L32" s="370" t="s">
        <v>298</v>
      </c>
      <c r="M32" s="370" t="s">
        <v>298</v>
      </c>
      <c r="N32" s="372" t="s">
        <v>298</v>
      </c>
      <c r="O32" s="375">
        <f t="shared" si="6"/>
        <v>13</v>
      </c>
      <c r="P32" s="375">
        <f t="shared" si="7"/>
        <v>0</v>
      </c>
      <c r="Q32" s="375">
        <f t="shared" si="8"/>
        <v>13</v>
      </c>
    </row>
    <row r="33">
      <c r="A33" s="420" t="s">
        <v>1175</v>
      </c>
      <c r="B33" s="388" t="s">
        <v>1179</v>
      </c>
      <c r="C33" s="389" t="s">
        <v>1180</v>
      </c>
      <c r="D33" s="390" t="s">
        <v>1182</v>
      </c>
      <c r="E33" s="389" t="s">
        <v>1183</v>
      </c>
      <c r="F33" s="421" t="s">
        <v>298</v>
      </c>
      <c r="G33" s="390" t="s">
        <v>1185</v>
      </c>
      <c r="H33" s="390" t="s">
        <v>1187</v>
      </c>
      <c r="I33" s="422" t="s">
        <v>298</v>
      </c>
      <c r="J33" s="421" t="s">
        <v>298</v>
      </c>
      <c r="K33" s="389" t="s">
        <v>1188</v>
      </c>
      <c r="L33" s="421" t="s">
        <v>298</v>
      </c>
      <c r="M33" s="421" t="s">
        <v>298</v>
      </c>
      <c r="N33" s="372" t="s">
        <v>298</v>
      </c>
      <c r="O33" s="375">
        <f t="shared" si="6"/>
        <v>6</v>
      </c>
      <c r="P33" s="375">
        <f t="shared" si="7"/>
        <v>0</v>
      </c>
      <c r="Q33" s="375">
        <f t="shared" si="8"/>
        <v>6</v>
      </c>
    </row>
    <row r="34">
      <c r="A34" s="384" t="s">
        <v>1192</v>
      </c>
      <c r="B34" s="366" t="s">
        <v>1194</v>
      </c>
      <c r="C34" s="367" t="s">
        <v>298</v>
      </c>
      <c r="D34" s="296" t="s">
        <v>298</v>
      </c>
      <c r="E34" s="370" t="s">
        <v>298</v>
      </c>
      <c r="F34" s="370" t="s">
        <v>298</v>
      </c>
      <c r="G34" s="296" t="s">
        <v>298</v>
      </c>
      <c r="H34" s="296" t="s">
        <v>298</v>
      </c>
      <c r="I34" s="296" t="s">
        <v>298</v>
      </c>
      <c r="J34" s="367" t="s">
        <v>298</v>
      </c>
      <c r="K34" s="370" t="s">
        <v>298</v>
      </c>
      <c r="L34" s="370" t="s">
        <v>298</v>
      </c>
      <c r="M34" s="370" t="s">
        <v>298</v>
      </c>
      <c r="N34" s="372" t="s">
        <v>298</v>
      </c>
      <c r="O34" s="375">
        <f t="shared" si="6"/>
        <v>12</v>
      </c>
      <c r="P34" s="375">
        <f t="shared" si="7"/>
        <v>0</v>
      </c>
      <c r="Q34" s="375">
        <f t="shared" si="8"/>
        <v>12</v>
      </c>
    </row>
    <row r="35">
      <c r="A35" s="420" t="s">
        <v>1200</v>
      </c>
      <c r="B35" s="423" t="s">
        <v>298</v>
      </c>
      <c r="C35" s="421" t="s">
        <v>298</v>
      </c>
      <c r="D35" s="422" t="s">
        <v>298</v>
      </c>
      <c r="E35" s="421" t="s">
        <v>298</v>
      </c>
      <c r="F35" s="421" t="s">
        <v>298</v>
      </c>
      <c r="G35" s="422" t="s">
        <v>298</v>
      </c>
      <c r="H35" s="422" t="s">
        <v>298</v>
      </c>
      <c r="I35" s="422" t="s">
        <v>298</v>
      </c>
      <c r="J35" s="421" t="s">
        <v>298</v>
      </c>
      <c r="K35" s="421" t="s">
        <v>298</v>
      </c>
      <c r="L35" s="421" t="s">
        <v>298</v>
      </c>
      <c r="M35" s="421" t="s">
        <v>298</v>
      </c>
      <c r="N35" s="372" t="s">
        <v>298</v>
      </c>
      <c r="O35" s="375">
        <f t="shared" si="6"/>
        <v>13</v>
      </c>
      <c r="P35" s="375">
        <f t="shared" si="7"/>
        <v>0</v>
      </c>
      <c r="Q35" s="375">
        <f t="shared" si="8"/>
        <v>13</v>
      </c>
    </row>
    <row r="36">
      <c r="A36" s="395" t="s">
        <v>1211</v>
      </c>
      <c r="B36" s="418" t="s">
        <v>298</v>
      </c>
      <c r="C36" s="370" t="s">
        <v>298</v>
      </c>
      <c r="D36" s="296" t="s">
        <v>298</v>
      </c>
      <c r="E36" s="370" t="s">
        <v>298</v>
      </c>
      <c r="F36" s="286" t="s">
        <v>1214</v>
      </c>
      <c r="G36" s="296" t="s">
        <v>298</v>
      </c>
      <c r="H36" s="296" t="s">
        <v>298</v>
      </c>
      <c r="I36" s="287" t="s">
        <v>1216</v>
      </c>
      <c r="J36" s="370" t="s">
        <v>298</v>
      </c>
      <c r="K36" s="370" t="s">
        <v>298</v>
      </c>
      <c r="L36" s="370" t="s">
        <v>298</v>
      </c>
      <c r="M36" s="370" t="s">
        <v>298</v>
      </c>
      <c r="N36" s="372" t="s">
        <v>298</v>
      </c>
      <c r="O36" s="375">
        <f t="shared" si="6"/>
        <v>11</v>
      </c>
      <c r="P36" s="375">
        <f t="shared" si="7"/>
        <v>0</v>
      </c>
      <c r="Q36" s="375">
        <f t="shared" si="8"/>
        <v>11</v>
      </c>
    </row>
    <row r="37">
      <c r="A37" s="420" t="s">
        <v>1218</v>
      </c>
      <c r="B37" s="388" t="s">
        <v>1219</v>
      </c>
      <c r="C37" s="421" t="s">
        <v>298</v>
      </c>
      <c r="D37" s="422" t="s">
        <v>298</v>
      </c>
      <c r="E37" s="421" t="s">
        <v>298</v>
      </c>
      <c r="F37" s="421" t="s">
        <v>298</v>
      </c>
      <c r="G37" s="422" t="s">
        <v>298</v>
      </c>
      <c r="H37" s="422" t="s">
        <v>298</v>
      </c>
      <c r="I37" s="390" t="s">
        <v>1223</v>
      </c>
      <c r="J37" s="421" t="s">
        <v>298</v>
      </c>
      <c r="K37" s="421" t="s">
        <v>298</v>
      </c>
      <c r="L37" s="421" t="s">
        <v>298</v>
      </c>
      <c r="M37" s="421" t="s">
        <v>298</v>
      </c>
      <c r="N37" s="372" t="s">
        <v>298</v>
      </c>
      <c r="O37" s="375">
        <f t="shared" si="6"/>
        <v>11</v>
      </c>
      <c r="P37" s="375">
        <f t="shared" si="7"/>
        <v>0</v>
      </c>
      <c r="Q37" s="375">
        <f t="shared" si="8"/>
        <v>11</v>
      </c>
    </row>
    <row r="38">
      <c r="A38" s="395" t="s">
        <v>1224</v>
      </c>
      <c r="B38" s="285" t="s">
        <v>1226</v>
      </c>
      <c r="C38" s="286" t="s">
        <v>1228</v>
      </c>
      <c r="D38" s="287" t="s">
        <v>1229</v>
      </c>
      <c r="E38" s="286" t="s">
        <v>1231</v>
      </c>
      <c r="F38" s="370" t="s">
        <v>298</v>
      </c>
      <c r="G38" s="287" t="s">
        <v>1232</v>
      </c>
      <c r="H38" s="287" t="s">
        <v>1233</v>
      </c>
      <c r="I38" s="296" t="s">
        <v>298</v>
      </c>
      <c r="J38" s="286" t="s">
        <v>1234</v>
      </c>
      <c r="K38" s="370" t="s">
        <v>298</v>
      </c>
      <c r="L38" s="370" t="s">
        <v>298</v>
      </c>
      <c r="M38" s="370" t="s">
        <v>298</v>
      </c>
      <c r="N38" s="372" t="s">
        <v>298</v>
      </c>
      <c r="O38" s="375">
        <f t="shared" si="6"/>
        <v>6</v>
      </c>
      <c r="P38" s="375">
        <f t="shared" si="7"/>
        <v>0</v>
      </c>
      <c r="Q38" s="375">
        <f t="shared" si="8"/>
        <v>6</v>
      </c>
    </row>
    <row r="39">
      <c r="A39" s="420" t="s">
        <v>1237</v>
      </c>
      <c r="B39" s="388" t="s">
        <v>1239</v>
      </c>
      <c r="C39" s="421" t="s">
        <v>298</v>
      </c>
      <c r="D39" s="422" t="s">
        <v>298</v>
      </c>
      <c r="E39" s="421" t="s">
        <v>298</v>
      </c>
      <c r="F39" s="421" t="s">
        <v>298</v>
      </c>
      <c r="G39" s="422" t="s">
        <v>298</v>
      </c>
      <c r="H39" s="422" t="s">
        <v>298</v>
      </c>
      <c r="I39" s="422" t="s">
        <v>298</v>
      </c>
      <c r="J39" s="421" t="s">
        <v>298</v>
      </c>
      <c r="K39" s="421" t="s">
        <v>298</v>
      </c>
      <c r="L39" s="421" t="s">
        <v>298</v>
      </c>
      <c r="M39" s="421" t="s">
        <v>298</v>
      </c>
      <c r="N39" s="372" t="s">
        <v>298</v>
      </c>
      <c r="O39" s="375">
        <f t="shared" si="6"/>
        <v>12</v>
      </c>
      <c r="P39" s="375">
        <f t="shared" si="7"/>
        <v>0</v>
      </c>
      <c r="Q39" s="375">
        <f t="shared" si="8"/>
        <v>12</v>
      </c>
    </row>
    <row r="40">
      <c r="A40" s="395" t="s">
        <v>1243</v>
      </c>
      <c r="B40" s="285" t="s">
        <v>1245</v>
      </c>
      <c r="C40" s="370" t="s">
        <v>298</v>
      </c>
      <c r="D40" s="296" t="s">
        <v>298</v>
      </c>
      <c r="E40" s="370" t="s">
        <v>298</v>
      </c>
      <c r="F40" s="370" t="s">
        <v>298</v>
      </c>
      <c r="G40" s="296" t="s">
        <v>298</v>
      </c>
      <c r="H40" s="296" t="s">
        <v>298</v>
      </c>
      <c r="I40" s="296" t="s">
        <v>298</v>
      </c>
      <c r="J40" s="370" t="s">
        <v>298</v>
      </c>
      <c r="K40" s="370" t="s">
        <v>298</v>
      </c>
      <c r="L40" s="370" t="s">
        <v>298</v>
      </c>
      <c r="M40" s="370" t="s">
        <v>298</v>
      </c>
      <c r="N40" s="372" t="s">
        <v>298</v>
      </c>
      <c r="O40" s="375">
        <f t="shared" si="6"/>
        <v>12</v>
      </c>
      <c r="P40" s="375">
        <f t="shared" si="7"/>
        <v>0</v>
      </c>
      <c r="Q40" s="375">
        <f t="shared" si="8"/>
        <v>12</v>
      </c>
    </row>
    <row r="41">
      <c r="A41" s="420" t="s">
        <v>1250</v>
      </c>
      <c r="B41" s="423" t="s">
        <v>298</v>
      </c>
      <c r="C41" s="421" t="s">
        <v>298</v>
      </c>
      <c r="D41" s="422" t="s">
        <v>298</v>
      </c>
      <c r="E41" s="421" t="s">
        <v>298</v>
      </c>
      <c r="F41" s="421" t="s">
        <v>298</v>
      </c>
      <c r="G41" s="422" t="s">
        <v>298</v>
      </c>
      <c r="H41" s="422" t="s">
        <v>298</v>
      </c>
      <c r="I41" s="422" t="s">
        <v>298</v>
      </c>
      <c r="J41" s="421" t="s">
        <v>298</v>
      </c>
      <c r="K41" s="421" t="s">
        <v>298</v>
      </c>
      <c r="L41" s="421" t="s">
        <v>298</v>
      </c>
      <c r="M41" s="421" t="s">
        <v>298</v>
      </c>
      <c r="N41" s="372" t="s">
        <v>298</v>
      </c>
      <c r="O41" s="375">
        <f t="shared" si="6"/>
        <v>13</v>
      </c>
      <c r="P41" s="375">
        <f t="shared" si="7"/>
        <v>0</v>
      </c>
      <c r="Q41" s="375">
        <f t="shared" si="8"/>
        <v>13</v>
      </c>
    </row>
    <row r="42">
      <c r="A42" s="395" t="s">
        <v>1254</v>
      </c>
      <c r="B42" s="285" t="s">
        <v>1255</v>
      </c>
      <c r="C42" s="286" t="s">
        <v>1256</v>
      </c>
      <c r="D42" s="287" t="s">
        <v>1182</v>
      </c>
      <c r="E42" s="370" t="s">
        <v>298</v>
      </c>
      <c r="F42" s="370" t="s">
        <v>298</v>
      </c>
      <c r="G42" s="287" t="s">
        <v>1257</v>
      </c>
      <c r="H42" s="296" t="s">
        <v>298</v>
      </c>
      <c r="I42" s="287" t="s">
        <v>1258</v>
      </c>
      <c r="J42" s="286" t="s">
        <v>1259</v>
      </c>
      <c r="K42" s="286" t="s">
        <v>1260</v>
      </c>
      <c r="L42" s="370" t="s">
        <v>298</v>
      </c>
      <c r="M42" s="370" t="s">
        <v>298</v>
      </c>
      <c r="N42" s="372" t="s">
        <v>298</v>
      </c>
      <c r="O42" s="375">
        <f t="shared" si="6"/>
        <v>6</v>
      </c>
      <c r="P42" s="375">
        <f t="shared" si="7"/>
        <v>0</v>
      </c>
      <c r="Q42" s="375">
        <f t="shared" si="8"/>
        <v>6</v>
      </c>
    </row>
    <row r="43">
      <c r="A43" s="420" t="s">
        <v>1261</v>
      </c>
      <c r="B43" s="388" t="s">
        <v>1262</v>
      </c>
      <c r="C43" s="389" t="s">
        <v>1263</v>
      </c>
      <c r="D43" s="422" t="s">
        <v>298</v>
      </c>
      <c r="E43" s="421" t="s">
        <v>298</v>
      </c>
      <c r="F43" s="421" t="s">
        <v>298</v>
      </c>
      <c r="G43" s="390" t="s">
        <v>1264</v>
      </c>
      <c r="H43" s="390" t="s">
        <v>1265</v>
      </c>
      <c r="I43" s="422" t="s">
        <v>298</v>
      </c>
      <c r="J43" s="421" t="s">
        <v>298</v>
      </c>
      <c r="K43" s="389" t="s">
        <v>1266</v>
      </c>
      <c r="L43" s="421" t="s">
        <v>298</v>
      </c>
      <c r="M43" s="421" t="s">
        <v>298</v>
      </c>
      <c r="N43" s="372" t="s">
        <v>298</v>
      </c>
      <c r="O43" s="375">
        <f t="shared" si="6"/>
        <v>8</v>
      </c>
      <c r="P43" s="375">
        <f>countif(B43:N43,"Opposite*")</f>
        <v>1</v>
      </c>
      <c r="Q43" s="375">
        <f t="shared" si="8"/>
        <v>9</v>
      </c>
    </row>
    <row r="44">
      <c r="A44" s="361" t="s">
        <v>1273</v>
      </c>
      <c r="B44" s="277"/>
      <c r="C44" s="278"/>
      <c r="D44" s="279"/>
      <c r="E44" s="278"/>
      <c r="F44" s="278"/>
      <c r="G44" s="279"/>
      <c r="H44" s="279"/>
      <c r="I44" s="279"/>
      <c r="J44" s="278"/>
      <c r="K44" s="278"/>
      <c r="L44" s="278"/>
      <c r="M44" s="278"/>
      <c r="N44" s="280"/>
      <c r="O44" s="363"/>
      <c r="P44" s="363"/>
      <c r="Q44" s="363"/>
    </row>
    <row r="45">
      <c r="A45" s="395" t="s">
        <v>1275</v>
      </c>
      <c r="B45" s="285" t="s">
        <v>1277</v>
      </c>
      <c r="C45" s="286" t="s">
        <v>1278</v>
      </c>
      <c r="D45" s="287" t="s">
        <v>1280</v>
      </c>
      <c r="E45" s="370" t="s">
        <v>298</v>
      </c>
      <c r="F45" s="286" t="s">
        <v>1282</v>
      </c>
      <c r="G45" s="287" t="s">
        <v>1284</v>
      </c>
      <c r="H45" s="287" t="s">
        <v>1286</v>
      </c>
      <c r="I45" s="296" t="s">
        <v>298</v>
      </c>
      <c r="J45" s="286" t="s">
        <v>1288</v>
      </c>
      <c r="K45" s="286" t="s">
        <v>1290</v>
      </c>
      <c r="L45" s="370" t="s">
        <v>298</v>
      </c>
      <c r="M45" s="370" t="s">
        <v>298</v>
      </c>
      <c r="N45" s="372" t="s">
        <v>298</v>
      </c>
      <c r="O45" s="375">
        <f t="shared" ref="O45:O52" si="9">COUNTIF(B45:N45,"n/a")</f>
        <v>5</v>
      </c>
      <c r="P45" s="375">
        <f t="shared" ref="P45:P52" si="10">countif(B45:N45,"opposite*")</f>
        <v>0</v>
      </c>
      <c r="Q45" s="375">
        <f t="shared" ref="Q45:Q52" si="11">sum(O45:P45)</f>
        <v>5</v>
      </c>
    </row>
    <row r="46">
      <c r="A46" s="420" t="s">
        <v>1302</v>
      </c>
      <c r="B46" s="423" t="s">
        <v>298</v>
      </c>
      <c r="C46" s="389" t="s">
        <v>1305</v>
      </c>
      <c r="D46" s="422" t="s">
        <v>298</v>
      </c>
      <c r="E46" s="421" t="s">
        <v>298</v>
      </c>
      <c r="F46" s="421" t="s">
        <v>298</v>
      </c>
      <c r="G46" s="422" t="s">
        <v>298</v>
      </c>
      <c r="H46" s="422" t="s">
        <v>298</v>
      </c>
      <c r="I46" s="390" t="s">
        <v>1307</v>
      </c>
      <c r="J46" s="421" t="s">
        <v>298</v>
      </c>
      <c r="K46" s="389" t="s">
        <v>1310</v>
      </c>
      <c r="L46" s="421" t="s">
        <v>298</v>
      </c>
      <c r="M46" s="421" t="s">
        <v>298</v>
      </c>
      <c r="N46" s="372" t="s">
        <v>298</v>
      </c>
      <c r="O46" s="375">
        <f t="shared" si="9"/>
        <v>10</v>
      </c>
      <c r="P46" s="375">
        <f t="shared" si="10"/>
        <v>0</v>
      </c>
      <c r="Q46" s="375">
        <f t="shared" si="11"/>
        <v>10</v>
      </c>
    </row>
    <row r="47">
      <c r="A47" s="395" t="s">
        <v>1313</v>
      </c>
      <c r="B47" s="285" t="s">
        <v>1314</v>
      </c>
      <c r="C47" s="286" t="s">
        <v>1315</v>
      </c>
      <c r="D47" s="287" t="s">
        <v>1317</v>
      </c>
      <c r="E47" s="286" t="s">
        <v>1319</v>
      </c>
      <c r="F47" s="370" t="s">
        <v>298</v>
      </c>
      <c r="G47" s="296" t="s">
        <v>298</v>
      </c>
      <c r="H47" s="296" t="s">
        <v>298</v>
      </c>
      <c r="I47" s="296" t="s">
        <v>298</v>
      </c>
      <c r="J47" s="286" t="s">
        <v>1322</v>
      </c>
      <c r="K47" s="286" t="s">
        <v>1323</v>
      </c>
      <c r="L47" s="286" t="s">
        <v>1325</v>
      </c>
      <c r="M47" s="370" t="s">
        <v>298</v>
      </c>
      <c r="N47" s="372" t="s">
        <v>298</v>
      </c>
      <c r="O47" s="375">
        <f t="shared" si="9"/>
        <v>6</v>
      </c>
      <c r="P47" s="375">
        <f t="shared" si="10"/>
        <v>0</v>
      </c>
      <c r="Q47" s="375">
        <f t="shared" si="11"/>
        <v>6</v>
      </c>
    </row>
    <row r="48">
      <c r="A48" s="420" t="s">
        <v>1328</v>
      </c>
      <c r="B48" s="423" t="s">
        <v>298</v>
      </c>
      <c r="C48" s="421" t="s">
        <v>298</v>
      </c>
      <c r="D48" s="390" t="s">
        <v>1329</v>
      </c>
      <c r="E48" s="421" t="s">
        <v>1331</v>
      </c>
      <c r="F48" s="389" t="s">
        <v>1333</v>
      </c>
      <c r="G48" s="390" t="s">
        <v>1336</v>
      </c>
      <c r="H48" s="422" t="s">
        <v>298</v>
      </c>
      <c r="I48" s="390" t="s">
        <v>1337</v>
      </c>
      <c r="J48" s="389" t="s">
        <v>1339</v>
      </c>
      <c r="K48" s="421" t="s">
        <v>298</v>
      </c>
      <c r="L48" s="421" t="s">
        <v>298</v>
      </c>
      <c r="M48" s="421" t="s">
        <v>298</v>
      </c>
      <c r="N48" s="372" t="s">
        <v>298</v>
      </c>
      <c r="O48" s="375">
        <f t="shared" si="9"/>
        <v>7</v>
      </c>
      <c r="P48" s="375">
        <f t="shared" si="10"/>
        <v>0</v>
      </c>
      <c r="Q48" s="375">
        <f t="shared" si="11"/>
        <v>7</v>
      </c>
    </row>
    <row r="49" ht="24.0" customHeight="1">
      <c r="A49" s="395" t="s">
        <v>1343</v>
      </c>
      <c r="B49" s="366" t="s">
        <v>1344</v>
      </c>
      <c r="C49" s="367" t="s">
        <v>298</v>
      </c>
      <c r="D49" s="296" t="s">
        <v>298</v>
      </c>
      <c r="E49" s="370" t="s">
        <v>298</v>
      </c>
      <c r="F49" s="286" t="s">
        <v>1348</v>
      </c>
      <c r="G49" s="296" t="s">
        <v>298</v>
      </c>
      <c r="H49" s="287" t="s">
        <v>1350</v>
      </c>
      <c r="I49" s="296" t="s">
        <v>298</v>
      </c>
      <c r="J49" s="401" t="s">
        <v>1351</v>
      </c>
      <c r="K49" s="286" t="s">
        <v>1352</v>
      </c>
      <c r="L49" s="370" t="s">
        <v>298</v>
      </c>
      <c r="M49" s="370" t="s">
        <v>298</v>
      </c>
      <c r="N49" s="372" t="s">
        <v>298</v>
      </c>
      <c r="O49" s="375">
        <f t="shared" si="9"/>
        <v>8</v>
      </c>
      <c r="P49" s="375">
        <f t="shared" si="10"/>
        <v>0</v>
      </c>
      <c r="Q49" s="375">
        <f t="shared" si="11"/>
        <v>8</v>
      </c>
    </row>
    <row r="50">
      <c r="A50" s="420" t="s">
        <v>1354</v>
      </c>
      <c r="B50" s="423" t="s">
        <v>298</v>
      </c>
      <c r="C50" s="421" t="s">
        <v>298</v>
      </c>
      <c r="D50" s="422" t="s">
        <v>298</v>
      </c>
      <c r="E50" s="421" t="s">
        <v>298</v>
      </c>
      <c r="F50" s="421" t="s">
        <v>298</v>
      </c>
      <c r="G50" s="422" t="s">
        <v>298</v>
      </c>
      <c r="H50" s="422" t="s">
        <v>298</v>
      </c>
      <c r="I50" s="422" t="s">
        <v>298</v>
      </c>
      <c r="J50" s="421" t="s">
        <v>298</v>
      </c>
      <c r="K50" s="421" t="s">
        <v>298</v>
      </c>
      <c r="L50" s="389" t="s">
        <v>1358</v>
      </c>
      <c r="M50" s="389" t="s">
        <v>1360</v>
      </c>
      <c r="N50" s="391" t="s">
        <v>1362</v>
      </c>
      <c r="O50" s="375">
        <f t="shared" si="9"/>
        <v>10</v>
      </c>
      <c r="P50" s="375">
        <f t="shared" si="10"/>
        <v>1</v>
      </c>
      <c r="Q50" s="375">
        <f t="shared" si="11"/>
        <v>11</v>
      </c>
    </row>
    <row r="51">
      <c r="A51" s="395" t="s">
        <v>1366</v>
      </c>
      <c r="B51" s="285" t="s">
        <v>1368</v>
      </c>
      <c r="C51" s="370" t="s">
        <v>298</v>
      </c>
      <c r="D51" s="287" t="s">
        <v>1370</v>
      </c>
      <c r="E51" s="286" t="s">
        <v>1371</v>
      </c>
      <c r="F51" s="286" t="s">
        <v>1372</v>
      </c>
      <c r="G51" s="296" t="s">
        <v>298</v>
      </c>
      <c r="H51" s="296" t="s">
        <v>298</v>
      </c>
      <c r="I51" s="287" t="s">
        <v>1375</v>
      </c>
      <c r="J51" s="370" t="s">
        <v>298</v>
      </c>
      <c r="K51" s="370" t="s">
        <v>298</v>
      </c>
      <c r="L51" s="370" t="s">
        <v>298</v>
      </c>
      <c r="M51" s="370" t="s">
        <v>298</v>
      </c>
      <c r="N51" s="288" t="s">
        <v>1377</v>
      </c>
      <c r="O51" s="375">
        <f t="shared" si="9"/>
        <v>7</v>
      </c>
      <c r="P51" s="375">
        <f t="shared" si="10"/>
        <v>0</v>
      </c>
      <c r="Q51" s="375">
        <f t="shared" si="11"/>
        <v>7</v>
      </c>
    </row>
    <row r="52">
      <c r="A52" s="420" t="s">
        <v>1382</v>
      </c>
      <c r="B52" s="388" t="s">
        <v>1383</v>
      </c>
      <c r="C52" s="389" t="s">
        <v>1384</v>
      </c>
      <c r="D52" s="422" t="s">
        <v>298</v>
      </c>
      <c r="E52" s="421" t="s">
        <v>298</v>
      </c>
      <c r="F52" s="389" t="s">
        <v>1386</v>
      </c>
      <c r="G52" s="422" t="s">
        <v>298</v>
      </c>
      <c r="H52" s="422" t="s">
        <v>298</v>
      </c>
      <c r="I52" s="422" t="s">
        <v>298</v>
      </c>
      <c r="J52" s="421" t="s">
        <v>298</v>
      </c>
      <c r="K52" s="421" t="s">
        <v>298</v>
      </c>
      <c r="L52" s="389" t="s">
        <v>1387</v>
      </c>
      <c r="M52" s="421" t="s">
        <v>298</v>
      </c>
      <c r="N52" s="372" t="s">
        <v>298</v>
      </c>
      <c r="O52" s="375">
        <f t="shared" si="9"/>
        <v>9</v>
      </c>
      <c r="P52" s="375">
        <f t="shared" si="10"/>
        <v>0</v>
      </c>
      <c r="Q52" s="375">
        <f t="shared" si="11"/>
        <v>9</v>
      </c>
    </row>
    <row r="53">
      <c r="A53" s="434"/>
      <c r="B53" s="435"/>
      <c r="C53" s="436"/>
      <c r="D53" s="436"/>
      <c r="E53" s="436"/>
      <c r="F53" s="436"/>
      <c r="G53" s="436"/>
      <c r="H53" s="436"/>
      <c r="I53" s="436"/>
      <c r="J53" s="436"/>
      <c r="K53" s="436"/>
      <c r="L53" s="436"/>
      <c r="M53" s="436"/>
      <c r="N53" s="434"/>
      <c r="O53" s="437"/>
      <c r="P53" s="437"/>
      <c r="Q53" s="281"/>
    </row>
    <row r="54">
      <c r="A54" s="438" t="s">
        <v>1388</v>
      </c>
      <c r="B54" s="439">
        <f t="shared" ref="B54:N54" si="12">countif(B1:B52,"n/a")</f>
        <v>11</v>
      </c>
      <c r="C54" s="440">
        <f t="shared" si="12"/>
        <v>16</v>
      </c>
      <c r="D54" s="440">
        <f t="shared" si="12"/>
        <v>16</v>
      </c>
      <c r="E54" s="440">
        <f t="shared" si="12"/>
        <v>19</v>
      </c>
      <c r="F54" s="440">
        <f t="shared" si="12"/>
        <v>19</v>
      </c>
      <c r="G54" s="440">
        <f t="shared" si="12"/>
        <v>20</v>
      </c>
      <c r="H54" s="440">
        <f t="shared" si="12"/>
        <v>21</v>
      </c>
      <c r="I54" s="440">
        <f t="shared" si="12"/>
        <v>20</v>
      </c>
      <c r="J54" s="440">
        <f t="shared" si="12"/>
        <v>20</v>
      </c>
      <c r="K54" s="440">
        <f t="shared" si="12"/>
        <v>19</v>
      </c>
      <c r="L54" s="440">
        <f t="shared" si="12"/>
        <v>23</v>
      </c>
      <c r="M54" s="440">
        <f t="shared" si="12"/>
        <v>31</v>
      </c>
      <c r="N54" s="441">
        <f t="shared" si="12"/>
        <v>31</v>
      </c>
      <c r="O54" s="442"/>
      <c r="Q54" s="290"/>
    </row>
    <row r="55">
      <c r="A55" s="443" t="s">
        <v>1404</v>
      </c>
      <c r="B55" s="439">
        <f t="shared" ref="B55:N55" si="13">countif(B1:B53,"opposite*")</f>
        <v>0</v>
      </c>
      <c r="C55" s="440">
        <f t="shared" si="13"/>
        <v>0</v>
      </c>
      <c r="D55" s="440">
        <f t="shared" si="13"/>
        <v>0</v>
      </c>
      <c r="E55" s="440">
        <f t="shared" si="13"/>
        <v>0</v>
      </c>
      <c r="F55" s="440">
        <f t="shared" si="13"/>
        <v>0</v>
      </c>
      <c r="G55" s="440">
        <f t="shared" si="13"/>
        <v>0</v>
      </c>
      <c r="H55" s="440">
        <f t="shared" si="13"/>
        <v>0</v>
      </c>
      <c r="I55" s="440">
        <f t="shared" si="13"/>
        <v>0</v>
      </c>
      <c r="J55" s="440">
        <f t="shared" si="13"/>
        <v>1</v>
      </c>
      <c r="K55" s="440">
        <f t="shared" si="13"/>
        <v>3</v>
      </c>
      <c r="L55" s="440">
        <f t="shared" si="13"/>
        <v>0</v>
      </c>
      <c r="M55" s="440">
        <f t="shared" si="13"/>
        <v>0</v>
      </c>
      <c r="N55" s="441">
        <f t="shared" si="13"/>
        <v>1</v>
      </c>
      <c r="O55" s="299"/>
      <c r="Q55" s="290"/>
    </row>
    <row r="56">
      <c r="A56" s="443" t="s">
        <v>1411</v>
      </c>
      <c r="B56" s="439">
        <f t="shared" ref="B56:N56" si="14">Sum(B54:B55)</f>
        <v>11</v>
      </c>
      <c r="C56" s="440">
        <f t="shared" si="14"/>
        <v>16</v>
      </c>
      <c r="D56" s="440">
        <f t="shared" si="14"/>
        <v>16</v>
      </c>
      <c r="E56" s="440">
        <f t="shared" si="14"/>
        <v>19</v>
      </c>
      <c r="F56" s="440">
        <f t="shared" si="14"/>
        <v>19</v>
      </c>
      <c r="G56" s="440">
        <f t="shared" si="14"/>
        <v>20</v>
      </c>
      <c r="H56" s="440">
        <f t="shared" si="14"/>
        <v>21</v>
      </c>
      <c r="I56" s="440">
        <f t="shared" si="14"/>
        <v>20</v>
      </c>
      <c r="J56" s="440">
        <f t="shared" si="14"/>
        <v>21</v>
      </c>
      <c r="K56" s="440">
        <f t="shared" si="14"/>
        <v>22</v>
      </c>
      <c r="L56" s="440">
        <f t="shared" si="14"/>
        <v>23</v>
      </c>
      <c r="M56" s="440">
        <f t="shared" si="14"/>
        <v>31</v>
      </c>
      <c r="N56" s="441">
        <f t="shared" si="14"/>
        <v>32</v>
      </c>
      <c r="O56" s="299"/>
      <c r="Q56" s="290"/>
    </row>
  </sheetData>
  <mergeCells count="5">
    <mergeCell ref="O1:O2"/>
    <mergeCell ref="P1:P2"/>
    <mergeCell ref="Q1:Q2"/>
    <mergeCell ref="O4:Q12"/>
    <mergeCell ref="O54:Q56"/>
  </mergeCells>
  <conditionalFormatting sqref="A54">
    <cfRule type="cellIs" dxfId="2" priority="1" operator="between">
      <formula>15</formula>
      <formula>20</formula>
    </cfRule>
  </conditionalFormatting>
  <conditionalFormatting sqref="B54:N56">
    <cfRule type="cellIs" dxfId="2" priority="2" operator="between">
      <formula>15</formula>
      <formula>20</formula>
    </cfRule>
  </conditionalFormatting>
  <conditionalFormatting sqref="O54">
    <cfRule type="cellIs" dxfId="2" priority="3" operator="between">
      <formula>15</formula>
      <formula>20</formula>
    </cfRule>
  </conditionalFormatting>
  <conditionalFormatting sqref="A3:A16">
    <cfRule type="cellIs" dxfId="0" priority="4" operator="equal">
      <formula>"n/a"</formula>
    </cfRule>
  </conditionalFormatting>
  <conditionalFormatting sqref="A18:A52">
    <cfRule type="cellIs" dxfId="0" priority="5" operator="equal">
      <formula>"n/a"</formula>
    </cfRule>
  </conditionalFormatting>
  <conditionalFormatting sqref="O3:P52">
    <cfRule type="cellIs" dxfId="0" priority="6" operator="equal">
      <formula>"n/a"</formula>
    </cfRule>
  </conditionalFormatting>
  <conditionalFormatting sqref="Q3">
    <cfRule type="cellIs" dxfId="0" priority="7" operator="equal">
      <formula>"n/a"</formula>
    </cfRule>
  </conditionalFormatting>
  <conditionalFormatting sqref="Q13:Q52">
    <cfRule type="cellIs" dxfId="0" priority="8" operator="equal">
      <formula>"n/a"</formula>
    </cfRule>
  </conditionalFormatting>
  <conditionalFormatting sqref="B1:N16">
    <cfRule type="containsText" dxfId="0" priority="9" operator="containsText" text="N/A">
      <formula>NOT(ISERROR(SEARCH(("N/A"),(B1))))</formula>
    </cfRule>
  </conditionalFormatting>
  <conditionalFormatting sqref="B18:N52">
    <cfRule type="containsText" dxfId="0" priority="10" operator="containsText" text="N/A">
      <formula>NOT(ISERROR(SEARCH(("N/A"),(B18))))</formula>
    </cfRule>
  </conditionalFormatting>
  <conditionalFormatting sqref="B17:N17">
    <cfRule type="containsText" dxfId="3" priority="11" operator="containsText" text="Y">
      <formula>NOT(ISERROR(SEARCH(("Y"),(B17))))</formula>
    </cfRule>
  </conditionalFormatting>
  <conditionalFormatting sqref="A54">
    <cfRule type="cellIs" dxfId="1" priority="12" operator="between">
      <formula>26</formula>
      <formula>30</formula>
    </cfRule>
  </conditionalFormatting>
  <conditionalFormatting sqref="B54:N55">
    <cfRule type="cellIs" dxfId="1" priority="13" operator="between">
      <formula>26</formula>
      <formula>30</formula>
    </cfRule>
  </conditionalFormatting>
  <conditionalFormatting sqref="O54">
    <cfRule type="cellIs" dxfId="1" priority="14" operator="between">
      <formula>26</formula>
      <formula>30</formula>
    </cfRule>
  </conditionalFormatting>
  <conditionalFormatting sqref="B56:N56">
    <cfRule type="cellIs" dxfId="0" priority="15" operator="between">
      <formula>21</formula>
      <formula>25</formula>
    </cfRule>
  </conditionalFormatting>
  <conditionalFormatting sqref="B17:N17">
    <cfRule type="cellIs" dxfId="1" priority="16" operator="equal">
      <formula>"N"</formula>
    </cfRule>
  </conditionalFormatting>
  <conditionalFormatting sqref="A3:A16">
    <cfRule type="containsText" dxfId="1" priority="17" operator="containsText" text="Opposite">
      <formula>NOT(ISERROR(SEARCH(("Opposite"),(A3))))</formula>
    </cfRule>
  </conditionalFormatting>
  <conditionalFormatting sqref="B1:N16">
    <cfRule type="containsText" dxfId="1" priority="18" operator="containsText" text="Opposite">
      <formula>NOT(ISERROR(SEARCH(("Opposite"),(B1))))</formula>
    </cfRule>
  </conditionalFormatting>
  <conditionalFormatting sqref="A18:N52">
    <cfRule type="containsText" dxfId="1" priority="19" operator="containsText" text="Opposite">
      <formula>NOT(ISERROR(SEARCH(("Opposite"),(A18))))</formula>
    </cfRule>
  </conditionalFormatting>
  <conditionalFormatting sqref="O3:P52">
    <cfRule type="containsText" dxfId="1" priority="20" operator="containsText" text="Opposite">
      <formula>NOT(ISERROR(SEARCH(("Opposite"),(O3))))</formula>
    </cfRule>
  </conditionalFormatting>
  <conditionalFormatting sqref="Q3">
    <cfRule type="containsText" dxfId="1" priority="21" operator="containsText" text="Opposite">
      <formula>NOT(ISERROR(SEARCH(("Opposite"),(Q3))))</formula>
    </cfRule>
  </conditionalFormatting>
  <conditionalFormatting sqref="Q13:Q52">
    <cfRule type="containsText" dxfId="1" priority="22" operator="containsText" text="Opposite">
      <formula>NOT(ISERROR(SEARCH(("Opposite"),(Q13))))</formula>
    </cfRule>
  </conditionalFormatting>
  <conditionalFormatting sqref="A54">
    <cfRule type="cellIs" dxfId="0" priority="23" operator="between">
      <formula>21</formula>
      <formula>25</formula>
    </cfRule>
  </conditionalFormatting>
  <conditionalFormatting sqref="B54:N55">
    <cfRule type="cellIs" dxfId="0" priority="24" operator="between">
      <formula>21</formula>
      <formula>25</formula>
    </cfRule>
  </conditionalFormatting>
  <conditionalFormatting sqref="O54">
    <cfRule type="cellIs" dxfId="0" priority="25" operator="between">
      <formula>21</formula>
      <formula>25</formula>
    </cfRule>
  </conditionalFormatting>
  <conditionalFormatting sqref="B56:N56">
    <cfRule type="cellIs" dxfId="1" priority="26" operator="between">
      <formula>25</formula>
      <formula>30</formula>
    </cfRule>
  </conditionalFormatting>
  <conditionalFormatting sqref="O13:O52">
    <cfRule type="cellIs" dxfId="4" priority="27" operator="equal">
      <formula>0</formula>
    </cfRule>
  </conditionalFormatting>
  <conditionalFormatting sqref="Q14:Q52">
    <cfRule type="cellIs" dxfId="4" priority="28" operator="equal">
      <formula>0</formula>
    </cfRule>
  </conditionalFormatting>
  <conditionalFormatting sqref="A54">
    <cfRule type="cellIs" dxfId="5" priority="29" operator="greaterThan">
      <formula>30</formula>
    </cfRule>
  </conditionalFormatting>
  <conditionalFormatting sqref="B54:N55">
    <cfRule type="cellIs" dxfId="5" priority="30" operator="greaterThan">
      <formula>30</formula>
    </cfRule>
  </conditionalFormatting>
  <conditionalFormatting sqref="O54">
    <cfRule type="cellIs" dxfId="5" priority="31" operator="greaterThan">
      <formula>30</formula>
    </cfRule>
  </conditionalFormatting>
  <conditionalFormatting sqref="O13:O52">
    <cfRule type="cellIs" dxfId="6" priority="32" operator="greaterThan">
      <formula>9</formula>
    </cfRule>
  </conditionalFormatting>
  <conditionalFormatting sqref="Q14:Q52">
    <cfRule type="cellIs" dxfId="6" priority="33" operator="greaterThan">
      <formula>9</formula>
    </cfRule>
  </conditionalFormatting>
  <conditionalFormatting sqref="B56:N56">
    <cfRule type="cellIs" dxfId="5" priority="34" operator="greaterThan">
      <formula>29</formula>
    </cfRule>
  </conditionalFormatting>
  <conditionalFormatting sqref="O13:O52">
    <cfRule type="cellIs" dxfId="7" priority="35" operator="greaterThan">
      <formula>4</formula>
    </cfRule>
  </conditionalFormatting>
  <conditionalFormatting sqref="Q14:Q52">
    <cfRule type="cellIs" dxfId="7" priority="36" operator="greaterThan">
      <formula>4</formula>
    </cfRule>
  </conditionalFormatting>
  <hyperlinks>
    <hyperlink r:id="rId1" ref="B5"/>
    <hyperlink r:id="rId2" ref="C5"/>
    <hyperlink r:id="rId3" ref="D5"/>
    <hyperlink r:id="rId4" ref="E5"/>
    <hyperlink r:id="rId5" ref="F5"/>
    <hyperlink r:id="rId6" ref="G5"/>
    <hyperlink r:id="rId7" ref="H5"/>
    <hyperlink r:id="rId8" ref="I5"/>
    <hyperlink r:id="rId9" ref="J5"/>
    <hyperlink r:id="rId10" ref="K5"/>
    <hyperlink r:id="rId11" ref="L5"/>
    <hyperlink r:id="rId12" ref="M5"/>
    <hyperlink r:id="rId13" ref="N5"/>
    <hyperlink r:id="rId14" ref="C6"/>
    <hyperlink r:id="rId15" ref="E6"/>
    <hyperlink r:id="rId16" ref="F6"/>
    <hyperlink r:id="rId17" ref="E10"/>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42.0"/>
    <col customWidth="1" min="2" max="2" width="17.29"/>
    <col customWidth="1" min="3" max="3" width="67.71"/>
    <col customWidth="1" min="4" max="18" width="17.29"/>
  </cols>
  <sheetData>
    <row r="1">
      <c r="A1" s="360" t="s">
        <v>815</v>
      </c>
      <c r="B1" s="360" t="s">
        <v>818</v>
      </c>
      <c r="C1" s="360" t="s">
        <v>819</v>
      </c>
      <c r="D1" s="360" t="s">
        <v>820</v>
      </c>
      <c r="E1" s="362"/>
      <c r="F1" s="362"/>
      <c r="G1" s="362"/>
      <c r="H1" s="362"/>
      <c r="I1" s="362"/>
      <c r="J1" s="362"/>
      <c r="K1" s="362"/>
      <c r="L1" s="362"/>
      <c r="M1" s="362"/>
      <c r="N1" s="362"/>
      <c r="O1" s="362"/>
      <c r="P1" s="362"/>
      <c r="Q1" s="362"/>
      <c r="R1" s="362"/>
    </row>
    <row r="2">
      <c r="A2" s="364" t="s">
        <v>824</v>
      </c>
      <c r="B2" s="365" t="s">
        <v>827</v>
      </c>
      <c r="C2" s="304" t="s">
        <v>829</v>
      </c>
      <c r="D2" s="365">
        <v>7584.0</v>
      </c>
      <c r="E2" s="368"/>
      <c r="F2" s="362"/>
      <c r="G2" s="362"/>
      <c r="H2" s="362"/>
      <c r="I2" s="362"/>
      <c r="J2" s="362"/>
      <c r="K2" s="362"/>
      <c r="L2" s="362"/>
      <c r="M2" s="362"/>
      <c r="N2" s="362"/>
      <c r="O2" s="362"/>
      <c r="P2" s="362"/>
      <c r="Q2" s="362"/>
      <c r="R2" s="362"/>
    </row>
    <row r="3">
      <c r="A3" s="364" t="s">
        <v>832</v>
      </c>
      <c r="B3" s="365" t="s">
        <v>827</v>
      </c>
      <c r="C3" s="304" t="s">
        <v>833</v>
      </c>
      <c r="D3" s="365">
        <v>1096833.0</v>
      </c>
      <c r="E3" s="368"/>
      <c r="F3" s="362"/>
      <c r="G3" s="362"/>
      <c r="H3" s="362"/>
      <c r="I3" s="362"/>
      <c r="J3" s="362"/>
      <c r="K3" s="362"/>
      <c r="L3" s="362"/>
      <c r="M3" s="362"/>
      <c r="N3" s="362"/>
      <c r="O3" s="362"/>
      <c r="P3" s="362"/>
      <c r="Q3" s="362"/>
      <c r="R3" s="362"/>
    </row>
    <row r="4">
      <c r="A4" s="364" t="s">
        <v>836</v>
      </c>
      <c r="B4" s="365" t="s">
        <v>827</v>
      </c>
      <c r="C4" s="304" t="s">
        <v>838</v>
      </c>
      <c r="D4" s="365">
        <v>812201.0</v>
      </c>
      <c r="E4" s="368"/>
      <c r="F4" s="362"/>
      <c r="G4" s="362"/>
      <c r="H4" s="362"/>
      <c r="I4" s="362"/>
      <c r="J4" s="362"/>
      <c r="K4" s="362"/>
      <c r="L4" s="362"/>
      <c r="M4" s="362"/>
      <c r="N4" s="362"/>
      <c r="O4" s="362"/>
      <c r="P4" s="362"/>
      <c r="Q4" s="362"/>
      <c r="R4" s="362"/>
    </row>
    <row r="5">
      <c r="A5" s="364" t="s">
        <v>839</v>
      </c>
      <c r="B5" s="365" t="s">
        <v>827</v>
      </c>
      <c r="C5" s="304" t="s">
        <v>840</v>
      </c>
      <c r="D5" s="365">
        <v>20347.0</v>
      </c>
      <c r="E5" s="368"/>
      <c r="F5" s="362"/>
      <c r="G5" s="362"/>
      <c r="H5" s="362"/>
      <c r="I5" s="362"/>
      <c r="J5" s="362"/>
      <c r="K5" s="362"/>
      <c r="L5" s="362"/>
      <c r="M5" s="362"/>
      <c r="N5" s="362"/>
      <c r="O5" s="362"/>
      <c r="P5" s="362"/>
      <c r="Q5" s="362"/>
      <c r="R5" s="362"/>
    </row>
    <row r="6">
      <c r="A6" s="364" t="s">
        <v>842</v>
      </c>
      <c r="B6" s="365" t="s">
        <v>827</v>
      </c>
      <c r="C6" s="304" t="s">
        <v>843</v>
      </c>
      <c r="D6" s="365">
        <v>60005.0</v>
      </c>
      <c r="E6" s="368"/>
      <c r="F6" s="362"/>
      <c r="G6" s="362"/>
      <c r="H6" s="362"/>
      <c r="I6" s="362"/>
      <c r="J6" s="362"/>
      <c r="K6" s="362"/>
      <c r="L6" s="362"/>
      <c r="M6" s="362"/>
      <c r="N6" s="362"/>
      <c r="O6" s="362"/>
      <c r="P6" s="362"/>
      <c r="Q6" s="362"/>
      <c r="R6" s="362"/>
    </row>
    <row r="7">
      <c r="A7" s="364" t="s">
        <v>845</v>
      </c>
      <c r="B7" s="365" t="s">
        <v>827</v>
      </c>
      <c r="C7" s="304" t="s">
        <v>846</v>
      </c>
      <c r="D7" s="365">
        <v>90564.0</v>
      </c>
      <c r="E7" s="368"/>
      <c r="F7" s="362"/>
      <c r="G7" s="362"/>
      <c r="H7" s="362"/>
      <c r="I7" s="362"/>
      <c r="J7" s="362"/>
      <c r="K7" s="362"/>
      <c r="L7" s="362"/>
      <c r="M7" s="362"/>
      <c r="N7" s="362"/>
      <c r="O7" s="362"/>
      <c r="P7" s="362"/>
      <c r="Q7" s="362"/>
      <c r="R7" s="362"/>
    </row>
    <row r="8">
      <c r="A8" s="364" t="s">
        <v>847</v>
      </c>
      <c r="B8" s="365" t="s">
        <v>827</v>
      </c>
      <c r="C8" s="304" t="s">
        <v>848</v>
      </c>
      <c r="D8" s="365">
        <v>92490.0</v>
      </c>
      <c r="E8" s="368"/>
      <c r="F8" s="362"/>
      <c r="G8" s="362"/>
      <c r="H8" s="362"/>
      <c r="I8" s="362"/>
      <c r="J8" s="362"/>
      <c r="K8" s="362"/>
      <c r="L8" s="362"/>
      <c r="M8" s="362"/>
      <c r="N8" s="362"/>
      <c r="O8" s="362"/>
      <c r="P8" s="362"/>
      <c r="Q8" s="362"/>
      <c r="R8" s="362"/>
    </row>
    <row r="9">
      <c r="A9" s="364" t="s">
        <v>849</v>
      </c>
      <c r="B9" s="365" t="s">
        <v>850</v>
      </c>
      <c r="C9" s="304" t="s">
        <v>852</v>
      </c>
      <c r="D9" s="365">
        <v>77936.0</v>
      </c>
      <c r="E9" s="368"/>
      <c r="F9" s="362"/>
      <c r="G9" s="362"/>
      <c r="H9" s="362"/>
      <c r="I9" s="362"/>
      <c r="J9" s="362"/>
      <c r="K9" s="362"/>
      <c r="L9" s="362"/>
      <c r="M9" s="362"/>
      <c r="N9" s="362"/>
      <c r="O9" s="362"/>
      <c r="P9" s="362"/>
      <c r="Q9" s="362"/>
      <c r="R9" s="362"/>
    </row>
    <row r="10">
      <c r="A10" s="364" t="s">
        <v>855</v>
      </c>
      <c r="B10" s="365" t="s">
        <v>850</v>
      </c>
      <c r="C10" s="304" t="s">
        <v>856</v>
      </c>
      <c r="D10" s="365">
        <v>85678.0</v>
      </c>
      <c r="E10" s="368"/>
      <c r="F10" s="362"/>
      <c r="G10" s="362"/>
      <c r="H10" s="362"/>
      <c r="I10" s="362"/>
      <c r="J10" s="362"/>
      <c r="K10" s="362"/>
      <c r="L10" s="362"/>
      <c r="M10" s="362"/>
      <c r="N10" s="362"/>
      <c r="O10" s="362"/>
      <c r="P10" s="362"/>
      <c r="Q10" s="362"/>
      <c r="R10" s="362"/>
    </row>
    <row r="11">
      <c r="A11" s="364" t="s">
        <v>858</v>
      </c>
      <c r="B11" s="365" t="s">
        <v>850</v>
      </c>
      <c r="C11" s="304" t="s">
        <v>859</v>
      </c>
      <c r="D11" s="365">
        <v>117312.0</v>
      </c>
      <c r="E11" s="368"/>
      <c r="F11" s="362"/>
      <c r="G11" s="362"/>
      <c r="H11" s="362"/>
      <c r="I11" s="362"/>
      <c r="J11" s="362"/>
      <c r="K11" s="362"/>
      <c r="L11" s="362"/>
      <c r="M11" s="362"/>
      <c r="N11" s="362"/>
      <c r="O11" s="362"/>
      <c r="P11" s="362"/>
      <c r="Q11" s="362"/>
      <c r="R11" s="362"/>
    </row>
    <row r="12">
      <c r="A12" s="364" t="s">
        <v>860</v>
      </c>
      <c r="B12" s="365" t="s">
        <v>850</v>
      </c>
      <c r="C12" s="304" t="s">
        <v>861</v>
      </c>
      <c r="D12" s="365">
        <v>104177.0</v>
      </c>
      <c r="E12" s="368"/>
      <c r="F12" s="362"/>
      <c r="G12" s="362"/>
      <c r="H12" s="362"/>
      <c r="I12" s="362"/>
      <c r="J12" s="362"/>
      <c r="K12" s="362"/>
      <c r="L12" s="362"/>
      <c r="M12" s="362"/>
      <c r="N12" s="362"/>
      <c r="O12" s="362"/>
      <c r="P12" s="362"/>
      <c r="Q12" s="362"/>
      <c r="R12" s="362"/>
    </row>
    <row r="13">
      <c r="A13" s="364" t="s">
        <v>862</v>
      </c>
      <c r="B13" s="365" t="s">
        <v>850</v>
      </c>
      <c r="C13" s="304" t="s">
        <v>863</v>
      </c>
      <c r="D13" s="365">
        <v>83810.0</v>
      </c>
      <c r="E13" s="368"/>
      <c r="F13" s="362"/>
      <c r="G13" s="362"/>
      <c r="H13" s="362"/>
      <c r="I13" s="362"/>
      <c r="J13" s="362"/>
      <c r="K13" s="362"/>
      <c r="L13" s="362"/>
      <c r="M13" s="362"/>
      <c r="N13" s="362"/>
      <c r="O13" s="362"/>
      <c r="P13" s="362"/>
      <c r="Q13" s="362"/>
      <c r="R13" s="362"/>
    </row>
    <row r="14">
      <c r="A14" s="364" t="s">
        <v>865</v>
      </c>
      <c r="B14" s="365" t="s">
        <v>850</v>
      </c>
      <c r="C14" s="304" t="s">
        <v>866</v>
      </c>
      <c r="D14" s="365">
        <v>84412.0</v>
      </c>
      <c r="E14" s="368"/>
      <c r="F14" s="362"/>
      <c r="G14" s="362"/>
      <c r="H14" s="362"/>
      <c r="I14" s="362"/>
      <c r="J14" s="362"/>
      <c r="K14" s="362"/>
      <c r="L14" s="362"/>
      <c r="M14" s="362"/>
      <c r="N14" s="362"/>
      <c r="O14" s="362"/>
      <c r="P14" s="362"/>
      <c r="Q14" s="362"/>
      <c r="R14" s="362"/>
    </row>
    <row r="15">
      <c r="A15" s="364" t="s">
        <v>869</v>
      </c>
      <c r="B15" s="365" t="s">
        <v>850</v>
      </c>
      <c r="C15" s="304" t="s">
        <v>870</v>
      </c>
      <c r="D15" s="365">
        <v>80742.0</v>
      </c>
      <c r="E15" s="368"/>
      <c r="F15" s="362"/>
      <c r="G15" s="362"/>
      <c r="H15" s="362"/>
      <c r="I15" s="362"/>
      <c r="J15" s="362"/>
      <c r="K15" s="362"/>
      <c r="L15" s="362"/>
      <c r="M15" s="362"/>
      <c r="N15" s="362"/>
      <c r="O15" s="362"/>
      <c r="P15" s="362"/>
      <c r="Q15" s="362"/>
      <c r="R15" s="362"/>
    </row>
    <row r="16">
      <c r="A16" s="364" t="s">
        <v>872</v>
      </c>
      <c r="B16" s="365" t="s">
        <v>850</v>
      </c>
      <c r="C16" s="304" t="s">
        <v>874</v>
      </c>
      <c r="D16" s="365">
        <v>71974.0</v>
      </c>
      <c r="E16" s="368"/>
      <c r="F16" s="362"/>
      <c r="G16" s="362"/>
      <c r="H16" s="362"/>
      <c r="I16" s="362"/>
      <c r="J16" s="362"/>
      <c r="K16" s="362"/>
      <c r="L16" s="362"/>
      <c r="M16" s="362"/>
      <c r="N16" s="362"/>
      <c r="O16" s="362"/>
      <c r="P16" s="362"/>
      <c r="Q16" s="362"/>
      <c r="R16" s="362"/>
    </row>
    <row r="17">
      <c r="A17" s="364" t="s">
        <v>554</v>
      </c>
      <c r="B17" s="365" t="s">
        <v>850</v>
      </c>
      <c r="C17" s="304" t="s">
        <v>875</v>
      </c>
      <c r="D17" s="365">
        <v>109752.0</v>
      </c>
      <c r="E17" s="368"/>
      <c r="F17" s="362"/>
      <c r="G17" s="362"/>
      <c r="H17" s="362"/>
      <c r="I17" s="362"/>
      <c r="J17" s="362"/>
      <c r="K17" s="362"/>
      <c r="L17" s="362"/>
      <c r="M17" s="362"/>
      <c r="N17" s="362"/>
      <c r="O17" s="362"/>
      <c r="P17" s="362"/>
      <c r="Q17" s="362"/>
      <c r="R17" s="362"/>
    </row>
    <row r="18">
      <c r="A18" s="364" t="s">
        <v>878</v>
      </c>
      <c r="B18" s="365" t="s">
        <v>850</v>
      </c>
      <c r="C18" s="304" t="s">
        <v>879</v>
      </c>
      <c r="D18" s="365">
        <v>468251.0</v>
      </c>
      <c r="E18" s="368"/>
      <c r="F18" s="362"/>
      <c r="G18" s="362"/>
      <c r="H18" s="362"/>
      <c r="I18" s="362"/>
      <c r="J18" s="362"/>
      <c r="K18" s="362"/>
      <c r="L18" s="362"/>
      <c r="M18" s="362"/>
      <c r="N18" s="362"/>
      <c r="O18" s="362"/>
      <c r="P18" s="362"/>
      <c r="Q18" s="362"/>
      <c r="R18" s="362"/>
    </row>
    <row r="19">
      <c r="A19" s="364" t="s">
        <v>548</v>
      </c>
      <c r="B19" s="365" t="s">
        <v>850</v>
      </c>
      <c r="C19" s="304" t="s">
        <v>881</v>
      </c>
      <c r="D19" s="365">
        <v>603502.0</v>
      </c>
      <c r="E19" s="368"/>
      <c r="F19" s="362"/>
      <c r="G19" s="362"/>
      <c r="H19" s="362"/>
      <c r="I19" s="362"/>
      <c r="J19" s="362"/>
      <c r="K19" s="362"/>
      <c r="L19" s="362"/>
      <c r="M19" s="362"/>
      <c r="N19" s="362"/>
      <c r="O19" s="362"/>
      <c r="P19" s="362"/>
      <c r="Q19" s="362"/>
      <c r="R19" s="362"/>
    </row>
    <row r="20">
      <c r="A20" s="364" t="s">
        <v>882</v>
      </c>
      <c r="B20" s="365" t="s">
        <v>850</v>
      </c>
      <c r="C20" s="304" t="s">
        <v>883</v>
      </c>
      <c r="D20" s="365">
        <v>38150.0</v>
      </c>
      <c r="E20" s="368"/>
      <c r="F20" s="362"/>
      <c r="G20" s="362"/>
      <c r="H20" s="362"/>
      <c r="I20" s="362"/>
      <c r="J20" s="362"/>
      <c r="K20" s="362"/>
      <c r="L20" s="362"/>
      <c r="M20" s="362"/>
      <c r="N20" s="362"/>
      <c r="O20" s="362"/>
      <c r="P20" s="362"/>
      <c r="Q20" s="362"/>
      <c r="R20" s="362"/>
    </row>
    <row r="21">
      <c r="A21" s="364" t="s">
        <v>884</v>
      </c>
      <c r="B21" s="365" t="s">
        <v>850</v>
      </c>
      <c r="C21" s="304" t="s">
        <v>885</v>
      </c>
      <c r="D21" s="365">
        <v>80017.0</v>
      </c>
      <c r="E21" s="368"/>
      <c r="F21" s="362"/>
      <c r="G21" s="362"/>
      <c r="H21" s="362"/>
      <c r="I21" s="362"/>
      <c r="J21" s="362"/>
      <c r="K21" s="362"/>
      <c r="L21" s="362"/>
      <c r="M21" s="362"/>
      <c r="N21" s="362"/>
      <c r="O21" s="362"/>
      <c r="P21" s="362"/>
      <c r="Q21" s="362"/>
      <c r="R21" s="362"/>
    </row>
    <row r="22">
      <c r="A22" s="364" t="s">
        <v>887</v>
      </c>
      <c r="B22" s="365" t="s">
        <v>850</v>
      </c>
      <c r="C22" s="304" t="s">
        <v>888</v>
      </c>
      <c r="D22" s="365">
        <v>81237.0</v>
      </c>
      <c r="E22" s="368"/>
      <c r="F22" s="362"/>
      <c r="G22" s="362"/>
      <c r="H22" s="362"/>
      <c r="I22" s="362"/>
      <c r="J22" s="362"/>
      <c r="K22" s="362"/>
      <c r="L22" s="362"/>
      <c r="M22" s="362"/>
      <c r="N22" s="362"/>
      <c r="O22" s="362"/>
      <c r="P22" s="362"/>
      <c r="Q22" s="362"/>
      <c r="R22" s="362"/>
    </row>
    <row r="23">
      <c r="A23" s="364" t="s">
        <v>890</v>
      </c>
      <c r="B23" s="365" t="s">
        <v>891</v>
      </c>
      <c r="C23" s="304" t="s">
        <v>892</v>
      </c>
      <c r="D23" s="365">
        <v>46061.0</v>
      </c>
      <c r="E23" s="368"/>
      <c r="F23" s="362"/>
      <c r="G23" s="362"/>
      <c r="H23" s="362"/>
      <c r="I23" s="362"/>
      <c r="J23" s="362"/>
      <c r="K23" s="362"/>
      <c r="L23" s="362"/>
      <c r="M23" s="362"/>
      <c r="N23" s="362"/>
      <c r="O23" s="362"/>
      <c r="P23" s="362"/>
      <c r="Q23" s="362"/>
      <c r="R23" s="362"/>
    </row>
    <row r="24">
      <c r="A24" s="364" t="s">
        <v>894</v>
      </c>
      <c r="B24" s="365" t="s">
        <v>891</v>
      </c>
      <c r="C24" s="304" t="s">
        <v>896</v>
      </c>
      <c r="D24" s="365">
        <v>663617.0</v>
      </c>
      <c r="E24" s="368"/>
      <c r="F24" s="362"/>
      <c r="G24" s="362"/>
      <c r="H24" s="362"/>
      <c r="I24" s="362"/>
      <c r="J24" s="362"/>
      <c r="K24" s="362"/>
      <c r="L24" s="362"/>
      <c r="M24" s="362"/>
      <c r="N24" s="362"/>
      <c r="O24" s="362"/>
      <c r="P24" s="362"/>
      <c r="Q24" s="362"/>
      <c r="R24" s="362"/>
    </row>
    <row r="25">
      <c r="A25" s="360" t="s">
        <v>897</v>
      </c>
      <c r="B25" s="365" t="s">
        <v>899</v>
      </c>
      <c r="C25" s="304" t="s">
        <v>900</v>
      </c>
      <c r="D25" s="365">
        <v>56224.0</v>
      </c>
      <c r="E25" s="362"/>
      <c r="F25" s="362"/>
      <c r="G25" s="362"/>
      <c r="H25" s="362"/>
      <c r="I25" s="362"/>
      <c r="J25" s="362"/>
      <c r="K25" s="362"/>
      <c r="L25" s="362"/>
      <c r="M25" s="362"/>
      <c r="N25" s="362"/>
      <c r="O25" s="362"/>
      <c r="P25" s="362"/>
      <c r="Q25" s="362"/>
      <c r="R25" s="362"/>
    </row>
    <row r="26">
      <c r="A26" s="360" t="s">
        <v>551</v>
      </c>
      <c r="B26" s="365" t="s">
        <v>903</v>
      </c>
      <c r="C26" s="304" t="s">
        <v>904</v>
      </c>
      <c r="D26" s="365">
        <v>390096.0</v>
      </c>
      <c r="E26" s="362"/>
      <c r="F26" s="362"/>
      <c r="G26" s="362"/>
      <c r="H26" s="362"/>
      <c r="I26" s="362"/>
      <c r="J26" s="362"/>
      <c r="K26" s="362"/>
      <c r="L26" s="362"/>
      <c r="M26" s="362"/>
      <c r="N26" s="362"/>
      <c r="O26" s="362"/>
      <c r="P26" s="362"/>
      <c r="Q26" s="362"/>
      <c r="R26" s="362"/>
    </row>
    <row r="27">
      <c r="A27" s="364" t="s">
        <v>550</v>
      </c>
      <c r="B27" s="365" t="s">
        <v>907</v>
      </c>
      <c r="C27" s="304" t="s">
        <v>908</v>
      </c>
      <c r="D27" s="365">
        <v>523911.0</v>
      </c>
      <c r="E27" s="368"/>
      <c r="F27" s="362"/>
      <c r="G27" s="362"/>
      <c r="H27" s="362"/>
      <c r="I27" s="362"/>
      <c r="J27" s="362"/>
      <c r="K27" s="362"/>
      <c r="L27" s="362"/>
      <c r="M27" s="362"/>
      <c r="N27" s="362"/>
      <c r="O27" s="362"/>
      <c r="P27" s="362"/>
      <c r="Q27" s="362"/>
      <c r="R27" s="362"/>
    </row>
    <row r="28">
      <c r="A28" s="364" t="s">
        <v>909</v>
      </c>
      <c r="B28" s="365" t="s">
        <v>907</v>
      </c>
      <c r="C28" s="304" t="s">
        <v>910</v>
      </c>
      <c r="D28" s="365">
        <v>175779.0</v>
      </c>
      <c r="E28" s="368"/>
      <c r="F28" s="362"/>
      <c r="G28" s="362"/>
      <c r="H28" s="362"/>
      <c r="I28" s="362"/>
      <c r="J28" s="362"/>
      <c r="K28" s="362"/>
      <c r="L28" s="362"/>
      <c r="M28" s="362"/>
      <c r="N28" s="362"/>
      <c r="O28" s="362"/>
      <c r="P28" s="362"/>
      <c r="Q28" s="362"/>
      <c r="R28" s="362"/>
    </row>
    <row r="29">
      <c r="A29" s="364" t="s">
        <v>552</v>
      </c>
      <c r="B29" s="365" t="s">
        <v>907</v>
      </c>
      <c r="C29" s="304" t="s">
        <v>914</v>
      </c>
      <c r="D29" s="365">
        <v>121688.0</v>
      </c>
      <c r="E29" s="368"/>
      <c r="F29" s="362"/>
      <c r="G29" s="362"/>
      <c r="H29" s="362"/>
      <c r="I29" s="362"/>
      <c r="J29" s="362"/>
      <c r="K29" s="362"/>
      <c r="L29" s="362"/>
      <c r="M29" s="362"/>
      <c r="N29" s="362"/>
      <c r="O29" s="362"/>
      <c r="P29" s="362"/>
      <c r="Q29" s="362"/>
      <c r="R29" s="362"/>
    </row>
    <row r="30">
      <c r="A30" s="364" t="s">
        <v>545</v>
      </c>
      <c r="B30" s="365" t="s">
        <v>907</v>
      </c>
      <c r="C30" s="304" t="s">
        <v>918</v>
      </c>
      <c r="D30" s="365">
        <v>519949.0</v>
      </c>
      <c r="E30" s="368"/>
      <c r="F30" s="362"/>
      <c r="G30" s="362"/>
      <c r="H30" s="362"/>
      <c r="I30" s="362"/>
      <c r="J30" s="362"/>
      <c r="K30" s="362"/>
      <c r="L30" s="362"/>
      <c r="M30" s="362"/>
      <c r="N30" s="362"/>
      <c r="O30" s="362"/>
      <c r="P30" s="362"/>
      <c r="Q30" s="362"/>
      <c r="R30" s="362"/>
    </row>
    <row r="31">
      <c r="A31" s="364" t="s">
        <v>541</v>
      </c>
      <c r="B31" s="365" t="s">
        <v>907</v>
      </c>
      <c r="C31" s="304" t="s">
        <v>924</v>
      </c>
      <c r="D31" s="365">
        <v>219153.0</v>
      </c>
      <c r="E31" s="368"/>
      <c r="F31" s="362"/>
      <c r="G31" s="362"/>
      <c r="H31" s="362"/>
      <c r="I31" s="362"/>
      <c r="J31" s="362"/>
      <c r="K31" s="362"/>
      <c r="L31" s="362"/>
      <c r="M31" s="362"/>
      <c r="N31" s="362"/>
      <c r="O31" s="362"/>
      <c r="P31" s="362"/>
      <c r="Q31" s="362"/>
      <c r="R31" s="362"/>
    </row>
    <row r="32">
      <c r="A32" s="364" t="s">
        <v>549</v>
      </c>
      <c r="B32" s="365" t="s">
        <v>907</v>
      </c>
      <c r="C32" s="304" t="s">
        <v>929</v>
      </c>
      <c r="D32" s="365">
        <v>366151.0</v>
      </c>
      <c r="E32" s="368"/>
      <c r="F32" s="362"/>
      <c r="G32" s="362"/>
      <c r="H32" s="362"/>
      <c r="I32" s="362"/>
      <c r="J32" s="362"/>
      <c r="K32" s="362"/>
      <c r="L32" s="362"/>
      <c r="M32" s="362"/>
      <c r="N32" s="362"/>
      <c r="O32" s="362"/>
      <c r="P32" s="362"/>
      <c r="Q32" s="362"/>
      <c r="R32" s="362"/>
    </row>
    <row r="33">
      <c r="A33" s="364" t="s">
        <v>931</v>
      </c>
      <c r="B33" s="365" t="s">
        <v>907</v>
      </c>
      <c r="C33" s="304" t="s">
        <v>932</v>
      </c>
      <c r="D33" s="365">
        <v>84362.0</v>
      </c>
      <c r="E33" s="368"/>
      <c r="F33" s="362"/>
      <c r="G33" s="362"/>
      <c r="H33" s="362"/>
      <c r="I33" s="362"/>
      <c r="J33" s="362"/>
      <c r="K33" s="362"/>
      <c r="L33" s="362"/>
      <c r="M33" s="362"/>
      <c r="N33" s="362"/>
      <c r="O33" s="362"/>
      <c r="P33" s="362"/>
      <c r="Q33" s="362"/>
      <c r="R33" s="362"/>
    </row>
    <row r="34">
      <c r="A34" s="364" t="s">
        <v>935</v>
      </c>
      <c r="B34" s="365" t="s">
        <v>907</v>
      </c>
      <c r="C34" s="304" t="s">
        <v>936</v>
      </c>
      <c r="D34" s="365">
        <v>713443.0</v>
      </c>
      <c r="E34" s="368"/>
      <c r="F34" s="362"/>
      <c r="G34" s="362"/>
      <c r="H34" s="362"/>
      <c r="I34" s="362"/>
      <c r="J34" s="362"/>
      <c r="K34" s="362"/>
      <c r="L34" s="362"/>
      <c r="M34" s="362"/>
      <c r="N34" s="362"/>
      <c r="O34" s="362"/>
      <c r="P34" s="362"/>
      <c r="Q34" s="362"/>
      <c r="R34" s="362"/>
    </row>
    <row r="35">
      <c r="A35" s="364" t="s">
        <v>939</v>
      </c>
      <c r="B35" s="365" t="s">
        <v>907</v>
      </c>
      <c r="C35" s="304" t="s">
        <v>940</v>
      </c>
      <c r="D35" s="365">
        <v>82997.0</v>
      </c>
      <c r="E35" s="368"/>
      <c r="F35" s="362"/>
      <c r="G35" s="362"/>
      <c r="H35" s="362"/>
      <c r="I35" s="362"/>
      <c r="J35" s="362"/>
      <c r="K35" s="362"/>
      <c r="L35" s="362"/>
      <c r="M35" s="362"/>
      <c r="N35" s="362"/>
      <c r="O35" s="362"/>
      <c r="P35" s="362"/>
      <c r="Q35" s="362"/>
      <c r="R35" s="362"/>
    </row>
    <row r="36">
      <c r="A36" s="364" t="s">
        <v>942</v>
      </c>
      <c r="B36" s="365" t="s">
        <v>907</v>
      </c>
      <c r="C36" s="304" t="s">
        <v>943</v>
      </c>
      <c r="D36" s="365">
        <v>182520.0</v>
      </c>
      <c r="E36" s="368"/>
      <c r="F36" s="362"/>
      <c r="G36" s="362"/>
      <c r="H36" s="362"/>
      <c r="I36" s="362"/>
      <c r="J36" s="362"/>
      <c r="K36" s="362"/>
      <c r="L36" s="362"/>
      <c r="M36" s="362"/>
      <c r="N36" s="362"/>
      <c r="O36" s="362"/>
      <c r="P36" s="362"/>
      <c r="Q36" s="362"/>
      <c r="R36" s="362"/>
    </row>
    <row r="37">
      <c r="A37" s="364" t="s">
        <v>544</v>
      </c>
      <c r="B37" s="365" t="s">
        <v>907</v>
      </c>
      <c r="C37" s="304" t="s">
        <v>944</v>
      </c>
      <c r="D37" s="365">
        <v>883391.0</v>
      </c>
      <c r="E37" s="368"/>
      <c r="F37" s="362"/>
      <c r="G37" s="362"/>
      <c r="H37" s="362"/>
      <c r="I37" s="362"/>
      <c r="J37" s="362"/>
      <c r="K37" s="362"/>
      <c r="L37" s="362"/>
      <c r="M37" s="362"/>
      <c r="N37" s="362"/>
      <c r="O37" s="362"/>
      <c r="P37" s="362"/>
      <c r="Q37" s="362"/>
      <c r="R37" s="362"/>
    </row>
    <row r="38">
      <c r="A38" s="364" t="s">
        <v>539</v>
      </c>
      <c r="B38" s="365" t="s">
        <v>907</v>
      </c>
      <c r="C38" s="304" t="s">
        <v>946</v>
      </c>
      <c r="D38" s="365">
        <v>2615060.0</v>
      </c>
      <c r="E38" s="368"/>
      <c r="F38" s="362"/>
      <c r="G38" s="362"/>
      <c r="H38" s="362"/>
      <c r="I38" s="362"/>
      <c r="J38" s="362"/>
      <c r="K38" s="362"/>
      <c r="L38" s="362"/>
      <c r="M38" s="362"/>
      <c r="N38" s="362"/>
      <c r="O38" s="362"/>
      <c r="P38" s="362"/>
      <c r="Q38" s="362"/>
      <c r="R38" s="362"/>
    </row>
    <row r="39">
      <c r="A39" s="364" t="s">
        <v>547</v>
      </c>
      <c r="B39" s="365" t="s">
        <v>907</v>
      </c>
      <c r="C39" s="304" t="s">
        <v>948</v>
      </c>
      <c r="D39" s="365">
        <v>98780.0</v>
      </c>
      <c r="E39" s="368"/>
      <c r="F39" s="362"/>
      <c r="G39" s="362"/>
      <c r="H39" s="362"/>
      <c r="I39" s="362"/>
      <c r="J39" s="362"/>
      <c r="K39" s="362"/>
      <c r="L39" s="362"/>
      <c r="M39" s="362"/>
      <c r="N39" s="362"/>
      <c r="O39" s="362"/>
      <c r="P39" s="362"/>
      <c r="Q39" s="362"/>
      <c r="R39" s="362"/>
    </row>
    <row r="40">
      <c r="A40" s="364" t="s">
        <v>950</v>
      </c>
      <c r="B40" s="365" t="s">
        <v>907</v>
      </c>
      <c r="C40" s="304" t="s">
        <v>951</v>
      </c>
      <c r="D40" s="365">
        <v>50631.0</v>
      </c>
      <c r="E40" s="368"/>
      <c r="F40" s="362"/>
      <c r="G40" s="362"/>
      <c r="H40" s="362"/>
      <c r="I40" s="362"/>
      <c r="J40" s="362"/>
      <c r="K40" s="362"/>
      <c r="L40" s="362"/>
      <c r="M40" s="362"/>
      <c r="N40" s="362"/>
      <c r="O40" s="362"/>
      <c r="P40" s="362"/>
      <c r="Q40" s="362"/>
      <c r="R40" s="362"/>
    </row>
    <row r="41">
      <c r="A41" s="364" t="s">
        <v>955</v>
      </c>
      <c r="B41" s="365" t="s">
        <v>907</v>
      </c>
      <c r="C41" s="304" t="s">
        <v>956</v>
      </c>
      <c r="D41" s="365">
        <v>210891.0</v>
      </c>
      <c r="E41" s="368"/>
      <c r="F41" s="362"/>
      <c r="G41" s="362"/>
      <c r="H41" s="362"/>
      <c r="I41" s="362"/>
      <c r="J41" s="362"/>
      <c r="K41" s="362"/>
      <c r="L41" s="362"/>
      <c r="M41" s="362"/>
      <c r="N41" s="362"/>
      <c r="O41" s="362"/>
      <c r="P41" s="362"/>
      <c r="Q41" s="362"/>
      <c r="R41" s="362"/>
    </row>
    <row r="42">
      <c r="A42" s="360" t="s">
        <v>542</v>
      </c>
      <c r="B42" s="365" t="s">
        <v>907</v>
      </c>
      <c r="C42" s="304" t="s">
        <v>958</v>
      </c>
      <c r="D42" s="365">
        <v>1032524.0</v>
      </c>
      <c r="E42" s="362"/>
      <c r="F42" s="362"/>
      <c r="G42" s="362"/>
      <c r="H42" s="362"/>
      <c r="I42" s="362"/>
      <c r="J42" s="362"/>
      <c r="K42" s="362"/>
      <c r="L42" s="362"/>
      <c r="M42" s="362"/>
      <c r="N42" s="362"/>
      <c r="O42" s="362"/>
      <c r="P42" s="362"/>
      <c r="Q42" s="362"/>
      <c r="R42" s="362"/>
    </row>
    <row r="43">
      <c r="A43" s="364" t="s">
        <v>961</v>
      </c>
      <c r="B43" s="365" t="s">
        <v>907</v>
      </c>
      <c r="C43" s="304" t="s">
        <v>962</v>
      </c>
      <c r="D43" s="365">
        <v>1296814.0</v>
      </c>
      <c r="E43" s="368"/>
      <c r="F43" s="362"/>
      <c r="G43" s="362"/>
      <c r="H43" s="362"/>
      <c r="I43" s="362"/>
      <c r="J43" s="362"/>
      <c r="K43" s="362"/>
      <c r="L43" s="362"/>
      <c r="M43" s="362"/>
      <c r="N43" s="362"/>
      <c r="O43" s="362"/>
      <c r="P43" s="362"/>
      <c r="Q43" s="362"/>
      <c r="R43" s="362"/>
    </row>
    <row r="44">
      <c r="A44" s="364" t="s">
        <v>964</v>
      </c>
      <c r="B44" s="365" t="s">
        <v>907</v>
      </c>
      <c r="C44" s="304" t="s">
        <v>965</v>
      </c>
      <c r="D44" s="365">
        <v>507096.0</v>
      </c>
      <c r="E44" s="368"/>
      <c r="F44" s="362"/>
      <c r="G44" s="362"/>
      <c r="H44" s="362"/>
      <c r="I44" s="362"/>
      <c r="J44" s="362"/>
      <c r="K44" s="362"/>
      <c r="L44" s="362"/>
      <c r="M44" s="362"/>
      <c r="N44" s="362"/>
      <c r="O44" s="362"/>
      <c r="P44" s="362"/>
      <c r="Q44" s="362"/>
      <c r="R44" s="362"/>
    </row>
    <row r="45">
      <c r="A45" s="364" t="s">
        <v>966</v>
      </c>
      <c r="B45" s="365" t="s">
        <v>907</v>
      </c>
      <c r="C45" s="304" t="s">
        <v>967</v>
      </c>
      <c r="D45" s="365">
        <v>431346.0</v>
      </c>
      <c r="E45" s="368"/>
      <c r="F45" s="362"/>
      <c r="G45" s="362"/>
      <c r="H45" s="362"/>
      <c r="I45" s="362"/>
      <c r="J45" s="362"/>
      <c r="K45" s="362"/>
      <c r="L45" s="362"/>
      <c r="M45" s="362"/>
      <c r="N45" s="362"/>
      <c r="O45" s="362"/>
      <c r="P45" s="362"/>
      <c r="Q45" s="362"/>
      <c r="R45" s="362"/>
    </row>
    <row r="46">
      <c r="A46" s="364" t="s">
        <v>969</v>
      </c>
      <c r="B46" s="365" t="s">
        <v>970</v>
      </c>
      <c r="C46" s="304" t="s">
        <v>972</v>
      </c>
      <c r="D46" s="365">
        <v>265349.0</v>
      </c>
      <c r="E46" s="368"/>
      <c r="F46" s="362"/>
      <c r="G46" s="362"/>
      <c r="H46" s="362"/>
      <c r="I46" s="362"/>
      <c r="J46" s="362"/>
      <c r="K46" s="362"/>
      <c r="L46" s="362"/>
      <c r="M46" s="362"/>
      <c r="N46" s="362"/>
      <c r="O46" s="362"/>
      <c r="P46" s="362"/>
      <c r="Q46" s="362"/>
      <c r="R46" s="362"/>
    </row>
    <row r="47">
      <c r="A47" s="364" t="s">
        <v>546</v>
      </c>
      <c r="B47" s="365" t="s">
        <v>970</v>
      </c>
      <c r="C47" s="304" t="s">
        <v>975</v>
      </c>
      <c r="D47" s="365">
        <v>1649519.0</v>
      </c>
      <c r="E47" s="368"/>
      <c r="F47" s="362"/>
      <c r="G47" s="362"/>
      <c r="H47" s="362"/>
      <c r="I47" s="362"/>
      <c r="J47" s="362"/>
      <c r="K47" s="362"/>
      <c r="L47" s="362"/>
      <c r="M47" s="362"/>
      <c r="N47" s="362"/>
      <c r="O47" s="362"/>
      <c r="P47" s="362"/>
      <c r="Q47" s="362"/>
      <c r="R47" s="362"/>
    </row>
    <row r="48">
      <c r="A48" s="360" t="s">
        <v>977</v>
      </c>
      <c r="B48" s="365" t="s">
        <v>970</v>
      </c>
      <c r="C48" s="304" t="s">
        <v>978</v>
      </c>
      <c r="D48" s="365">
        <v>516622.0</v>
      </c>
      <c r="E48" s="362"/>
      <c r="F48" s="362"/>
      <c r="G48" s="362"/>
      <c r="H48" s="362"/>
      <c r="I48" s="362"/>
      <c r="J48" s="362"/>
      <c r="K48" s="362"/>
      <c r="L48" s="362"/>
      <c r="M48" s="362"/>
      <c r="N48" s="362"/>
      <c r="O48" s="362"/>
      <c r="P48" s="362"/>
      <c r="Q48" s="362"/>
      <c r="R48" s="362"/>
    </row>
    <row r="49">
      <c r="A49" s="364" t="s">
        <v>979</v>
      </c>
      <c r="B49" s="365" t="s">
        <v>970</v>
      </c>
      <c r="C49" s="304" t="s">
        <v>980</v>
      </c>
      <c r="D49" s="365">
        <v>154601.0</v>
      </c>
      <c r="E49" s="368"/>
      <c r="F49" s="362"/>
      <c r="G49" s="362"/>
      <c r="H49" s="362"/>
      <c r="I49" s="362"/>
      <c r="J49" s="362"/>
      <c r="K49" s="362"/>
      <c r="L49" s="362"/>
      <c r="M49" s="362"/>
      <c r="N49" s="362"/>
      <c r="O49" s="362"/>
      <c r="P49" s="362"/>
      <c r="Q49" s="362"/>
      <c r="R49" s="362"/>
    </row>
    <row r="50">
      <c r="A50" s="364" t="s">
        <v>982</v>
      </c>
      <c r="B50" s="365" t="s">
        <v>983</v>
      </c>
      <c r="C50" s="304" t="s">
        <v>984</v>
      </c>
      <c r="D50" s="365">
        <v>193100.0</v>
      </c>
      <c r="E50" s="368"/>
      <c r="F50" s="362"/>
      <c r="G50" s="362"/>
      <c r="H50" s="362"/>
      <c r="I50" s="362"/>
      <c r="J50" s="362"/>
      <c r="K50" s="362"/>
      <c r="L50" s="362"/>
      <c r="M50" s="362"/>
      <c r="N50" s="362"/>
      <c r="O50" s="362"/>
      <c r="P50" s="362"/>
      <c r="Q50" s="362"/>
      <c r="R50" s="362"/>
    </row>
    <row r="51">
      <c r="A51" s="364" t="s">
        <v>985</v>
      </c>
      <c r="B51" s="365" t="s">
        <v>983</v>
      </c>
      <c r="C51" s="304" t="s">
        <v>986</v>
      </c>
      <c r="D51" s="365">
        <v>222189.0</v>
      </c>
      <c r="E51" s="368"/>
      <c r="F51" s="362"/>
      <c r="G51" s="362"/>
      <c r="H51" s="362"/>
      <c r="I51" s="362"/>
      <c r="J51" s="362"/>
      <c r="K51" s="362"/>
      <c r="L51" s="362"/>
      <c r="M51" s="362"/>
      <c r="N51" s="362"/>
      <c r="O51" s="362"/>
      <c r="P51" s="362"/>
      <c r="Q51" s="362"/>
      <c r="R51" s="362"/>
    </row>
    <row r="52">
      <c r="A52" s="364" t="s">
        <v>987</v>
      </c>
      <c r="B52" s="365" t="s">
        <v>988</v>
      </c>
      <c r="C52" s="304" t="s">
        <v>989</v>
      </c>
      <c r="D52" s="365">
        <v>23276.0</v>
      </c>
      <c r="E52" s="368"/>
      <c r="F52" s="362"/>
      <c r="G52" s="362"/>
      <c r="H52" s="362"/>
      <c r="I52" s="362"/>
      <c r="J52" s="362"/>
      <c r="K52" s="362"/>
      <c r="L52" s="362"/>
      <c r="M52" s="362"/>
      <c r="N52" s="362"/>
      <c r="O52" s="362"/>
      <c r="P52" s="362"/>
      <c r="Q52" s="362"/>
      <c r="R52" s="362"/>
    </row>
    <row r="53">
      <c r="A53" s="362"/>
      <c r="B53" s="307"/>
      <c r="C53" s="307"/>
      <c r="D53" s="362"/>
      <c r="E53" s="362"/>
      <c r="F53" s="362"/>
      <c r="G53" s="362"/>
      <c r="H53" s="362"/>
      <c r="I53" s="362"/>
      <c r="J53" s="362"/>
      <c r="K53" s="362"/>
      <c r="L53" s="362"/>
      <c r="M53" s="362"/>
      <c r="N53" s="362"/>
      <c r="O53" s="362"/>
      <c r="P53" s="362"/>
      <c r="Q53" s="362"/>
      <c r="R53" s="362"/>
    </row>
    <row r="54">
      <c r="A54" s="362"/>
      <c r="B54" s="307"/>
      <c r="C54" s="307"/>
      <c r="D54" s="362"/>
      <c r="E54" s="362"/>
      <c r="F54" s="362"/>
      <c r="G54" s="362"/>
      <c r="H54" s="362"/>
      <c r="I54" s="362"/>
      <c r="J54" s="362"/>
      <c r="K54" s="362"/>
      <c r="L54" s="362"/>
      <c r="M54" s="362"/>
      <c r="N54" s="362"/>
      <c r="O54" s="362"/>
      <c r="P54" s="362"/>
      <c r="Q54" s="362"/>
      <c r="R54" s="362"/>
    </row>
    <row r="55">
      <c r="A55" s="362"/>
      <c r="B55" s="307"/>
      <c r="C55" s="307"/>
      <c r="D55" s="362"/>
      <c r="E55" s="362"/>
      <c r="F55" s="362"/>
      <c r="G55" s="362"/>
      <c r="H55" s="362"/>
      <c r="I55" s="362"/>
      <c r="J55" s="362"/>
      <c r="K55" s="362"/>
      <c r="L55" s="362"/>
      <c r="M55" s="362"/>
      <c r="N55" s="362"/>
      <c r="O55" s="362"/>
      <c r="P55" s="362"/>
      <c r="Q55" s="362"/>
      <c r="R55" s="362"/>
    </row>
    <row r="56">
      <c r="A56" s="362"/>
      <c r="B56" s="307"/>
      <c r="C56" s="307"/>
      <c r="D56" s="362"/>
      <c r="E56" s="362"/>
      <c r="F56" s="362"/>
      <c r="G56" s="362"/>
      <c r="H56" s="362"/>
      <c r="I56" s="362"/>
      <c r="J56" s="362"/>
      <c r="K56" s="362"/>
      <c r="L56" s="362"/>
      <c r="M56" s="362"/>
      <c r="N56" s="362"/>
      <c r="O56" s="362"/>
      <c r="P56" s="362"/>
      <c r="Q56" s="362"/>
      <c r="R56" s="362"/>
    </row>
    <row r="57">
      <c r="A57" s="362"/>
      <c r="B57" s="307"/>
      <c r="C57" s="307"/>
      <c r="D57" s="362"/>
      <c r="E57" s="362"/>
      <c r="F57" s="362"/>
      <c r="G57" s="362"/>
      <c r="H57" s="362"/>
      <c r="I57" s="362"/>
      <c r="J57" s="362"/>
      <c r="K57" s="362"/>
      <c r="L57" s="362"/>
      <c r="M57" s="362"/>
      <c r="N57" s="362"/>
      <c r="O57" s="362"/>
      <c r="P57" s="362"/>
      <c r="Q57" s="362"/>
      <c r="R57" s="362"/>
    </row>
    <row r="58">
      <c r="A58" s="362"/>
      <c r="B58" s="307"/>
      <c r="C58" s="307"/>
      <c r="D58" s="362"/>
      <c r="E58" s="362"/>
      <c r="F58" s="362"/>
      <c r="G58" s="362"/>
      <c r="H58" s="362"/>
      <c r="I58" s="362"/>
      <c r="J58" s="362"/>
      <c r="K58" s="362"/>
      <c r="L58" s="362"/>
      <c r="M58" s="362"/>
      <c r="N58" s="362"/>
      <c r="O58" s="362"/>
      <c r="P58" s="362"/>
      <c r="Q58" s="362"/>
      <c r="R58" s="362"/>
    </row>
    <row r="59">
      <c r="A59" s="362"/>
      <c r="B59" s="307"/>
      <c r="C59" s="307"/>
      <c r="D59" s="362"/>
      <c r="E59" s="362"/>
      <c r="F59" s="362"/>
      <c r="G59" s="362"/>
      <c r="H59" s="362"/>
      <c r="I59" s="362"/>
      <c r="J59" s="362"/>
      <c r="K59" s="362"/>
      <c r="L59" s="362"/>
      <c r="M59" s="362"/>
      <c r="N59" s="362"/>
      <c r="O59" s="362"/>
      <c r="P59" s="362"/>
      <c r="Q59" s="362"/>
      <c r="R59" s="362"/>
    </row>
    <row r="60">
      <c r="A60" s="362"/>
      <c r="B60" s="307"/>
      <c r="C60" s="307"/>
      <c r="D60" s="362"/>
      <c r="E60" s="362"/>
      <c r="F60" s="362"/>
      <c r="G60" s="362"/>
      <c r="H60" s="362"/>
      <c r="I60" s="362"/>
      <c r="J60" s="362"/>
      <c r="K60" s="362"/>
      <c r="L60" s="362"/>
      <c r="M60" s="362"/>
      <c r="N60" s="362"/>
      <c r="O60" s="362"/>
      <c r="P60" s="362"/>
      <c r="Q60" s="362"/>
      <c r="R60" s="362"/>
    </row>
    <row r="61">
      <c r="A61" s="362"/>
      <c r="B61" s="307"/>
      <c r="C61" s="307"/>
      <c r="D61" s="362"/>
      <c r="E61" s="362"/>
      <c r="F61" s="362"/>
      <c r="G61" s="362"/>
      <c r="H61" s="362"/>
      <c r="I61" s="362"/>
      <c r="J61" s="362"/>
      <c r="K61" s="362"/>
      <c r="L61" s="362"/>
      <c r="M61" s="362"/>
      <c r="N61" s="362"/>
      <c r="O61" s="362"/>
      <c r="P61" s="362"/>
      <c r="Q61" s="362"/>
      <c r="R61" s="362"/>
    </row>
    <row r="62">
      <c r="A62" s="362"/>
      <c r="B62" s="307"/>
      <c r="C62" s="307"/>
      <c r="D62" s="362"/>
      <c r="E62" s="362"/>
      <c r="F62" s="362"/>
      <c r="G62" s="362"/>
      <c r="H62" s="362"/>
      <c r="I62" s="362"/>
      <c r="J62" s="362"/>
      <c r="K62" s="362"/>
      <c r="L62" s="362"/>
      <c r="M62" s="362"/>
      <c r="N62" s="362"/>
      <c r="O62" s="362"/>
      <c r="P62" s="362"/>
      <c r="Q62" s="362"/>
      <c r="R62" s="362"/>
    </row>
    <row r="63">
      <c r="A63" s="362"/>
      <c r="B63" s="307"/>
      <c r="C63" s="307"/>
      <c r="D63" s="362"/>
      <c r="E63" s="362"/>
      <c r="F63" s="362"/>
      <c r="G63" s="362"/>
      <c r="H63" s="362"/>
      <c r="I63" s="362"/>
      <c r="J63" s="362"/>
      <c r="K63" s="362"/>
      <c r="L63" s="362"/>
      <c r="M63" s="362"/>
      <c r="N63" s="362"/>
      <c r="O63" s="362"/>
      <c r="P63" s="362"/>
      <c r="Q63" s="362"/>
      <c r="R63" s="362"/>
    </row>
    <row r="64">
      <c r="A64" s="362"/>
      <c r="B64" s="307"/>
      <c r="C64" s="307"/>
      <c r="D64" s="362"/>
      <c r="E64" s="362"/>
      <c r="F64" s="362"/>
      <c r="G64" s="362"/>
      <c r="H64" s="362"/>
      <c r="I64" s="362"/>
      <c r="J64" s="362"/>
      <c r="K64" s="362"/>
      <c r="L64" s="362"/>
      <c r="M64" s="362"/>
      <c r="N64" s="362"/>
      <c r="O64" s="362"/>
      <c r="P64" s="362"/>
      <c r="Q64" s="362"/>
      <c r="R64" s="362"/>
    </row>
    <row r="65">
      <c r="A65" s="362"/>
      <c r="B65" s="307"/>
      <c r="C65" s="307"/>
      <c r="D65" s="362"/>
      <c r="E65" s="362"/>
      <c r="F65" s="362"/>
      <c r="G65" s="362"/>
      <c r="H65" s="362"/>
      <c r="I65" s="362"/>
      <c r="J65" s="362"/>
      <c r="K65" s="362"/>
      <c r="L65" s="362"/>
      <c r="M65" s="362"/>
      <c r="N65" s="362"/>
      <c r="O65" s="362"/>
      <c r="P65" s="362"/>
      <c r="Q65" s="362"/>
      <c r="R65" s="362"/>
    </row>
    <row r="66">
      <c r="A66" s="362"/>
      <c r="B66" s="307"/>
      <c r="C66" s="307"/>
      <c r="D66" s="362"/>
      <c r="E66" s="362"/>
      <c r="F66" s="362"/>
      <c r="G66" s="362"/>
      <c r="H66" s="362"/>
      <c r="I66" s="362"/>
      <c r="J66" s="362"/>
      <c r="K66" s="362"/>
      <c r="L66" s="362"/>
      <c r="M66" s="362"/>
      <c r="N66" s="362"/>
      <c r="O66" s="362"/>
      <c r="P66" s="362"/>
      <c r="Q66" s="362"/>
      <c r="R66" s="362"/>
    </row>
    <row r="67">
      <c r="A67" s="362"/>
      <c r="B67" s="307"/>
      <c r="C67" s="307"/>
      <c r="D67" s="362"/>
      <c r="E67" s="362"/>
      <c r="F67" s="362"/>
      <c r="G67" s="362"/>
      <c r="H67" s="362"/>
      <c r="I67" s="362"/>
      <c r="J67" s="362"/>
      <c r="K67" s="362"/>
      <c r="L67" s="362"/>
      <c r="M67" s="362"/>
      <c r="N67" s="362"/>
      <c r="O67" s="362"/>
      <c r="P67" s="362"/>
      <c r="Q67" s="362"/>
      <c r="R67" s="362"/>
    </row>
    <row r="68">
      <c r="A68" s="362"/>
      <c r="B68" s="307"/>
      <c r="C68" s="307"/>
      <c r="D68" s="362"/>
      <c r="E68" s="362"/>
      <c r="F68" s="362"/>
      <c r="G68" s="362"/>
      <c r="H68" s="362"/>
      <c r="I68" s="362"/>
      <c r="J68" s="362"/>
      <c r="K68" s="362"/>
      <c r="L68" s="362"/>
      <c r="M68" s="362"/>
      <c r="N68" s="362"/>
      <c r="O68" s="362"/>
      <c r="P68" s="362"/>
      <c r="Q68" s="362"/>
      <c r="R68" s="362"/>
    </row>
    <row r="69">
      <c r="A69" s="362"/>
      <c r="B69" s="307"/>
      <c r="C69" s="307"/>
      <c r="D69" s="362"/>
      <c r="E69" s="362"/>
      <c r="F69" s="362"/>
      <c r="G69" s="362"/>
      <c r="H69" s="362"/>
      <c r="I69" s="362"/>
      <c r="J69" s="362"/>
      <c r="K69" s="362"/>
      <c r="L69" s="362"/>
      <c r="M69" s="362"/>
      <c r="N69" s="362"/>
      <c r="O69" s="362"/>
      <c r="P69" s="362"/>
      <c r="Q69" s="362"/>
      <c r="R69" s="362"/>
    </row>
    <row r="70">
      <c r="A70" s="362"/>
      <c r="B70" s="307"/>
      <c r="C70" s="307"/>
      <c r="D70" s="362"/>
      <c r="E70" s="362"/>
      <c r="F70" s="362"/>
      <c r="G70" s="362"/>
      <c r="H70" s="362"/>
      <c r="I70" s="362"/>
      <c r="J70" s="362"/>
      <c r="K70" s="362"/>
      <c r="L70" s="362"/>
      <c r="M70" s="362"/>
      <c r="N70" s="362"/>
      <c r="O70" s="362"/>
      <c r="P70" s="362"/>
      <c r="Q70" s="362"/>
      <c r="R70" s="362"/>
    </row>
  </sheetData>
  <conditionalFormatting sqref="C26">
    <cfRule type="cellIs" dxfId="0" priority="1" operator="equal">
      <formula>"n/a"</formula>
    </cfRule>
  </conditionalFormatting>
  <conditionalFormatting sqref="C26">
    <cfRule type="containsText" dxfId="1" priority="2" operator="containsText" text="Opposite">
      <formula>NOT(ISERROR(SEARCH(("Opposite"),(C26))))</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s>
  <drawing r:id="rId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ht="30.0" customHeight="1">
      <c r="A1" s="2"/>
      <c r="B1" s="405" t="s">
        <v>1046</v>
      </c>
      <c r="C1" s="406" t="s">
        <v>1047</v>
      </c>
      <c r="D1" s="406" t="s">
        <v>1051</v>
      </c>
      <c r="E1" s="406" t="s">
        <v>1052</v>
      </c>
      <c r="F1" s="406" t="s">
        <v>1053</v>
      </c>
      <c r="G1" s="407" t="s">
        <v>1054</v>
      </c>
    </row>
    <row r="2" ht="30.0" customHeight="1">
      <c r="A2" s="18" t="s">
        <v>76</v>
      </c>
      <c r="B2" s="409">
        <f>('US State and Local Policies'!CN$57-'US State and Local Policies'!CN$58+2*'US State and Local Policies'!CN$60)/62</f>
        <v>0.8064516129</v>
      </c>
      <c r="C2" s="53">
        <f>COUNTIF('US State and Local Policies'!CN$23:CN$55,"*close fit*")</f>
        <v>0</v>
      </c>
      <c r="D2" s="53">
        <f>COUNTIF('US State and Local Policies'!CN$23:CN$55,"*opposite*")</f>
        <v>0</v>
      </c>
      <c r="E2" s="53">
        <f>COUNTIF('US State and Local Policies'!CN$23:CN$55,"")+COUNTIF('US State and Local Policies'!CN$23:CN$55,"n/a")</f>
        <v>8</v>
      </c>
      <c r="F2" s="53">
        <f t="shared" ref="F2:F85" si="1">33-SUM(C2:E2)</f>
        <v>25</v>
      </c>
      <c r="G2" s="32" t="s">
        <v>1107</v>
      </c>
    </row>
    <row r="3" ht="30.0" customHeight="1">
      <c r="A3" s="21" t="s">
        <v>60</v>
      </c>
      <c r="B3" s="409">
        <f>('US State and Local Policies'!BT$57-'US State and Local Policies'!BT$58+2*'US State and Local Policies'!BT$60)/62</f>
        <v>0.8064516129</v>
      </c>
      <c r="C3" s="53">
        <f>COUNTIF('US State and Local Policies'!BT$23:BT$55,"*close fit*")</f>
        <v>2</v>
      </c>
      <c r="D3" s="53">
        <f>COUNTIF('US State and Local Policies'!BT$23:BT$55,"*opposite*")</f>
        <v>0</v>
      </c>
      <c r="E3" s="53">
        <f>COUNTIF('US State and Local Policies'!BT$23:BT$55,"")+COUNTIF('US State and Local Policies'!BT$23:BT$55,"n/a")</f>
        <v>7</v>
      </c>
      <c r="F3" s="53">
        <f t="shared" si="1"/>
        <v>24</v>
      </c>
      <c r="G3" s="32" t="s">
        <v>1137</v>
      </c>
    </row>
    <row r="4" ht="30.0" customHeight="1">
      <c r="A4" s="18" t="s">
        <v>62</v>
      </c>
      <c r="B4" s="409">
        <f>('US State and Local Policies'!BW$57-'US State and Local Policies'!BW$58+2*'US State and Local Policies'!BW$60)/62</f>
        <v>0.7741935484</v>
      </c>
      <c r="C4" s="53">
        <f>COUNTIF('US State and Local Policies'!BW$23:BW$55,"*close fit*")</f>
        <v>0</v>
      </c>
      <c r="D4" s="53">
        <f>COUNTIF('US State and Local Policies'!BW$23:BW$55,"*opposite*")</f>
        <v>0</v>
      </c>
      <c r="E4" s="53">
        <f>COUNTIF('US State and Local Policies'!BW$23:BW$55,"")+COUNTIF('US State and Local Policies'!BW$23:BW$55,"n/a")</f>
        <v>9</v>
      </c>
      <c r="F4" s="53">
        <f t="shared" si="1"/>
        <v>24</v>
      </c>
      <c r="G4" s="32" t="s">
        <v>1172</v>
      </c>
    </row>
    <row r="5" ht="30.0" customHeight="1">
      <c r="A5" s="18" t="s">
        <v>66</v>
      </c>
      <c r="B5" s="409">
        <f>('US State and Local Policies'!CB$57-'US State and Local Policies'!CB$58+2*'US State and Local Policies'!CB$60)/62</f>
        <v>0.7580645161</v>
      </c>
      <c r="C5" s="53">
        <f>COUNTIF('US State and Local Policies'!CB$23:CB$55,"*close fit*")</f>
        <v>1</v>
      </c>
      <c r="D5" s="53">
        <f>COUNTIF('US State and Local Policies'!CB$23:CB$55,"*opposite*")</f>
        <v>0</v>
      </c>
      <c r="E5" s="53">
        <f>COUNTIF('US State and Local Policies'!CB$23:CB$55,"")+COUNTIF('US State and Local Policies'!CB$23:CB$55,"n/a")</f>
        <v>9</v>
      </c>
      <c r="F5" s="53">
        <f t="shared" si="1"/>
        <v>23</v>
      </c>
      <c r="G5" s="32" t="s">
        <v>1107</v>
      </c>
    </row>
    <row r="6" ht="30.0" customHeight="1">
      <c r="A6" s="18" t="s">
        <v>67</v>
      </c>
      <c r="B6" s="409">
        <f>('US State and Local Policies'!CC$57-'US State and Local Policies'!CC$58+2*'US State and Local Policies'!CC$60)/62</f>
        <v>0.7580645161</v>
      </c>
      <c r="C6" s="53">
        <f>COUNTIF('US State and Local Policies'!CC$23:CC$55,"*close fit*")</f>
        <v>1</v>
      </c>
      <c r="D6" s="53">
        <f>COUNTIF('US State and Local Policies'!CC$23:CC$55,"*opposite*")</f>
        <v>0</v>
      </c>
      <c r="E6" s="53">
        <f>COUNTIF('US State and Local Policies'!CC$23:CC$55,"")+COUNTIF('US State and Local Policies'!CC$23:CC$55,"n/a")</f>
        <v>9</v>
      </c>
      <c r="F6" s="53">
        <f t="shared" si="1"/>
        <v>23</v>
      </c>
      <c r="G6" s="32" t="s">
        <v>1107</v>
      </c>
    </row>
    <row r="7" ht="30.0" customHeight="1">
      <c r="A7" s="18" t="s">
        <v>58</v>
      </c>
      <c r="B7" s="409">
        <f>('US State and Local Policies'!BR$57-'US State and Local Policies'!BR$58+2*'US State and Local Policies'!BR$60)/62</f>
        <v>0.7096774194</v>
      </c>
      <c r="C7" s="53">
        <f>COUNTIF('US State and Local Policies'!BR$23:BR$55,"*close fit*")</f>
        <v>0</v>
      </c>
      <c r="D7" s="53">
        <f>COUNTIF('US State and Local Policies'!BR$23:BR$55,"*opposite*")</f>
        <v>0</v>
      </c>
      <c r="E7" s="53">
        <f>COUNTIF('US State and Local Policies'!BR$23:BR$55,"")+COUNTIF('US State and Local Policies'!BR$23:BR$55,"n/a")</f>
        <v>11</v>
      </c>
      <c r="F7" s="53">
        <f t="shared" si="1"/>
        <v>22</v>
      </c>
      <c r="G7" s="32" t="s">
        <v>1137</v>
      </c>
    </row>
    <row r="8" ht="30.0" customHeight="1">
      <c r="A8" s="8" t="s">
        <v>24</v>
      </c>
      <c r="B8" s="409">
        <f>('US State and Local Policies'!V$57-'US State and Local Policies'!V$58+2*'US State and Local Policies'!V$60)/62</f>
        <v>0.6774193548</v>
      </c>
      <c r="C8" s="53">
        <f>COUNTIF('US State and Local Policies'!V$23:V$55,"*close fit*")</f>
        <v>0</v>
      </c>
      <c r="D8" s="53">
        <f>COUNTIF('US State and Local Policies'!V$23:V$55,"*opposite*")</f>
        <v>2</v>
      </c>
      <c r="E8" s="53">
        <f>COUNTIF('US State and Local Policies'!V$23:V$55,"")+COUNTIF('US State and Local Policies'!V$23:V$55,"n/a")</f>
        <v>9</v>
      </c>
      <c r="F8" s="53">
        <f t="shared" si="1"/>
        <v>22</v>
      </c>
    </row>
    <row r="9" ht="30.0" customHeight="1">
      <c r="A9" s="10" t="s">
        <v>37</v>
      </c>
      <c r="B9" s="409">
        <f>('US State and Local Policies'!AP$57-'US State and Local Policies'!AP$58+2*'US State and Local Policies'!AP$60)/62</f>
        <v>0.6774193548</v>
      </c>
      <c r="C9" s="53">
        <f>COUNTIF('US State and Local Policies'!AP$23:AP$55,"*close fit*")</f>
        <v>0</v>
      </c>
      <c r="D9" s="53">
        <f>COUNTIF('US State and Local Policies'!AP$23:AP$55,"*opposite*")</f>
        <v>0</v>
      </c>
      <c r="E9" s="53">
        <f>COUNTIF('US State and Local Policies'!AP$23:AP$55,"")+COUNTIF('US State and Local Policies'!AP$23:AP$55,"n/a")</f>
        <v>12</v>
      </c>
      <c r="F9" s="53">
        <f t="shared" si="1"/>
        <v>21</v>
      </c>
      <c r="G9" s="32" t="s">
        <v>1107</v>
      </c>
    </row>
    <row r="10" ht="30.0" customHeight="1">
      <c r="A10" s="18" t="s">
        <v>62</v>
      </c>
      <c r="B10" s="409">
        <f>('US State and Local Policies'!BV$57-'US State and Local Policies'!BV$58+2*'US State and Local Policies'!BV$60)/62</f>
        <v>0.6774193548</v>
      </c>
      <c r="C10" s="53">
        <f>COUNTIF('US State and Local Policies'!BV$23:BV$55,"*close fit*")</f>
        <v>0</v>
      </c>
      <c r="D10" s="53">
        <f>COUNTIF('US State and Local Policies'!BV$23:BV$55,"*opposite*")</f>
        <v>0</v>
      </c>
      <c r="E10" s="53">
        <f>COUNTIF('US State and Local Policies'!BV$23:BV$55,"")+COUNTIF('US State and Local Policies'!BV$23:BV$55,"n/a")</f>
        <v>12</v>
      </c>
      <c r="F10" s="53">
        <f t="shared" si="1"/>
        <v>21</v>
      </c>
      <c r="G10" s="32" t="s">
        <v>1107</v>
      </c>
    </row>
    <row r="11" ht="30.0" customHeight="1">
      <c r="A11" s="18" t="s">
        <v>56</v>
      </c>
      <c r="B11" s="409">
        <f>('US State and Local Policies'!BP$57-'US State and Local Policies'!BP$58+2*'US State and Local Policies'!BP$60)/62</f>
        <v>0.6290322581</v>
      </c>
      <c r="C11" s="53">
        <f>COUNTIF('US State and Local Policies'!BP$23:BP$55,"*close fit*")</f>
        <v>1</v>
      </c>
      <c r="D11" s="53">
        <f>COUNTIF('US State and Local Policies'!BP$23:BP$55,"*opposite*")</f>
        <v>0</v>
      </c>
      <c r="E11" s="53">
        <f>COUNTIF('US State and Local Policies'!BP$23:BP$55,"")+COUNTIF('US State and Local Policies'!BP$23:BP$55,"n/a")</f>
        <v>13</v>
      </c>
      <c r="F11" s="53">
        <f t="shared" si="1"/>
        <v>19</v>
      </c>
    </row>
    <row r="12" ht="30.0" customHeight="1">
      <c r="A12" s="18" t="s">
        <v>75</v>
      </c>
      <c r="B12" s="409">
        <f>('US State and Local Policies'!CM$57-'US State and Local Policies'!CM$58+2*'US State and Local Policies'!CM$60)/62</f>
        <v>0.6129032258</v>
      </c>
      <c r="C12" s="53">
        <f>COUNTIF('US State and Local Policies'!CM$23:CM$55,"*close fit*")</f>
        <v>0</v>
      </c>
      <c r="D12" s="53">
        <f>COUNTIF('US State and Local Policies'!CM$23:CM$55,"*opposite*")</f>
        <v>0</v>
      </c>
      <c r="E12" s="53">
        <f>COUNTIF('US State and Local Policies'!CM$23:CM$55,"")+COUNTIF('US State and Local Policies'!CM$23:CM$55,"n/a")</f>
        <v>14</v>
      </c>
      <c r="F12" s="53">
        <f t="shared" si="1"/>
        <v>19</v>
      </c>
      <c r="G12" s="32" t="s">
        <v>1107</v>
      </c>
    </row>
    <row r="13" ht="30.0" customHeight="1">
      <c r="A13" s="21" t="s">
        <v>59</v>
      </c>
      <c r="B13" s="409">
        <f>('US State and Local Policies'!BS$57-'US State and Local Policies'!BS$58+2*'US State and Local Policies'!BS$60)/62</f>
        <v>0.5806451613</v>
      </c>
      <c r="C13" s="53">
        <f>COUNTIF('US State and Local Policies'!BS$23:BS$55,"*close fit*")</f>
        <v>0</v>
      </c>
      <c r="D13" s="53">
        <f>COUNTIF('US State and Local Policies'!BS$23:BS$55,"*opposite*")</f>
        <v>0</v>
      </c>
      <c r="E13" s="53">
        <f>COUNTIF('US State and Local Policies'!BS$23:BS$55,"")+COUNTIF('US State and Local Policies'!BS$23:BS$55,"n/a")</f>
        <v>15</v>
      </c>
      <c r="F13" s="53">
        <f t="shared" si="1"/>
        <v>18</v>
      </c>
    </row>
    <row r="14" ht="30.0" customHeight="1">
      <c r="A14" s="7" t="s">
        <v>13</v>
      </c>
      <c r="B14" s="409">
        <f>('US State and Local Policies'!D$57-'US State and Local Policies'!D$58+2*'US State and Local Policies'!D$60)/62</f>
        <v>0.5806451613</v>
      </c>
      <c r="C14" s="53">
        <f>COUNTIF('US State and Local Policies'!D$23:D$55,"*close fit*")</f>
        <v>2</v>
      </c>
      <c r="D14" s="53">
        <f>COUNTIF('US State and Local Policies'!D$23:D$55,"*opposite*")</f>
        <v>0</v>
      </c>
      <c r="E14" s="53">
        <f>COUNTIF('US State and Local Policies'!D$23:D$55,"")+COUNTIF('US State and Local Policies'!D$23:D$55,"n/a")</f>
        <v>14</v>
      </c>
      <c r="F14" s="53">
        <f t="shared" si="1"/>
        <v>17</v>
      </c>
    </row>
    <row r="15" ht="30.0" customHeight="1">
      <c r="A15" s="13" t="s">
        <v>50</v>
      </c>
      <c r="B15" s="409">
        <f>('US State and Local Policies'!BF$57-'US State and Local Policies'!BF$58+2*'US State and Local Policies'!BF$60)/62</f>
        <v>0.5322580645</v>
      </c>
      <c r="C15" s="53">
        <f>COUNTIF('US State and Local Policies'!BF$23:BF$55,"*close fit*")</f>
        <v>1</v>
      </c>
      <c r="D15" s="53">
        <f>COUNTIF('US State and Local Policies'!BF$23:BF$55,"*opposite*")</f>
        <v>0</v>
      </c>
      <c r="E15" s="53">
        <f>COUNTIF('US State and Local Policies'!BF$23:BF$55,"")+COUNTIF('US State and Local Policies'!BF$23:BF$55,"n/a")</f>
        <v>16</v>
      </c>
      <c r="F15" s="53">
        <f t="shared" si="1"/>
        <v>16</v>
      </c>
    </row>
    <row r="16" ht="30.0" customHeight="1">
      <c r="A16" s="18" t="s">
        <v>61</v>
      </c>
      <c r="B16" s="409">
        <f>('US State and Local Policies'!BU$57-'US State and Local Policies'!BU$58+2*'US State and Local Policies'!BU$60)/62</f>
        <v>0.5161290323</v>
      </c>
      <c r="C16" s="53">
        <f>COUNTIF('US State and Local Policies'!BU$23:BU$55,"*close fit*")</f>
        <v>0</v>
      </c>
      <c r="D16" s="53">
        <f>COUNTIF('US State and Local Policies'!BU$23:BU$55,"*opposite*")</f>
        <v>0</v>
      </c>
      <c r="E16" s="53">
        <f>COUNTIF('US State and Local Policies'!BU$23:BU$55,"")+COUNTIF('US State and Local Policies'!BU$23:BU$55,"n/a")</f>
        <v>17</v>
      </c>
      <c r="F16" s="53">
        <f t="shared" si="1"/>
        <v>16</v>
      </c>
      <c r="G16" s="32" t="s">
        <v>1107</v>
      </c>
    </row>
    <row r="17" ht="30.0" customHeight="1">
      <c r="A17" s="18" t="s">
        <v>68</v>
      </c>
      <c r="B17" s="409">
        <f>('US State and Local Policies'!CD$57-'US State and Local Policies'!CD$58+2*'US State and Local Policies'!CD$60)/62</f>
        <v>0.5161290323</v>
      </c>
      <c r="C17" s="53">
        <f>COUNTIF('US State and Local Policies'!CD$23:CD$55,"*close fit*")</f>
        <v>0</v>
      </c>
      <c r="D17" s="53">
        <f>COUNTIF('US State and Local Policies'!CD$23:CD$55,"*opposite*")</f>
        <v>0</v>
      </c>
      <c r="E17" s="53">
        <f>COUNTIF('US State and Local Policies'!CD$23:CD$55,"")+COUNTIF('US State and Local Policies'!CD$23:CD$55,"n/a")</f>
        <v>17</v>
      </c>
      <c r="F17" s="53">
        <f t="shared" si="1"/>
        <v>16</v>
      </c>
      <c r="G17" s="32" t="s">
        <v>1107</v>
      </c>
    </row>
    <row r="18" ht="30.0" customHeight="1">
      <c r="A18" s="8" t="s">
        <v>16</v>
      </c>
      <c r="B18" s="409">
        <f>('US State and Local Policies'!I$57-'US State and Local Policies'!I$58+2*'US State and Local Policies'!I$60)/62</f>
        <v>0.5322580645</v>
      </c>
      <c r="C18" s="53">
        <f>COUNTIF('US State and Local Policies'!I$23:I$55,"*close fit*")</f>
        <v>3</v>
      </c>
      <c r="D18" s="53">
        <f>COUNTIF('US State and Local Policies'!I$23:I$55,"*opposite*")</f>
        <v>0</v>
      </c>
      <c r="E18" s="53">
        <f>COUNTIF('US State and Local Policies'!I$23:I$55,"")+COUNTIF('US State and Local Policies'!I$23:I$55,"n/a")</f>
        <v>15</v>
      </c>
      <c r="F18" s="53">
        <f t="shared" si="1"/>
        <v>15</v>
      </c>
    </row>
    <row r="19" ht="30.0" customHeight="1">
      <c r="A19" s="8" t="s">
        <v>16</v>
      </c>
      <c r="B19" s="409">
        <f>('US State and Local Policies'!J$57-'US State and Local Policies'!J$58+2*'US State and Local Policies'!J$60)/62</f>
        <v>0.5322580645</v>
      </c>
      <c r="C19" s="53">
        <f>COUNTIF('US State and Local Policies'!J$23:J$55,"*close fit*")</f>
        <v>3</v>
      </c>
      <c r="D19" s="53">
        <f>COUNTIF('US State and Local Policies'!J$23:J$55,"*opposite*")</f>
        <v>0</v>
      </c>
      <c r="E19" s="53">
        <f>COUNTIF('US State and Local Policies'!J$23:J$55,"")+COUNTIF('US State and Local Policies'!J$23:J$55,"n/a")</f>
        <v>15</v>
      </c>
      <c r="F19" s="53">
        <f t="shared" si="1"/>
        <v>15</v>
      </c>
    </row>
    <row r="20" ht="30.0" customHeight="1">
      <c r="A20" s="12" t="s">
        <v>39</v>
      </c>
      <c r="B20" s="409">
        <f>('US State and Local Policies'!AR$57-'US State and Local Policies'!AR$58+2*'US State and Local Policies'!AR$60)/62</f>
        <v>0.5161290323</v>
      </c>
      <c r="C20" s="53">
        <f>COUNTIF('US State and Local Policies'!AR$23:AR$55,"*close fit*")</f>
        <v>2</v>
      </c>
      <c r="D20" s="53">
        <f>COUNTIF('US State and Local Policies'!AR$23:AR$55,"*opposite*")</f>
        <v>0</v>
      </c>
      <c r="E20" s="53">
        <f>COUNTIF('US State and Local Policies'!AR$23:AR$55,"")+COUNTIF('US State and Local Policies'!AR$23:AR$55,"n/a")</f>
        <v>16</v>
      </c>
      <c r="F20" s="53">
        <f t="shared" si="1"/>
        <v>15</v>
      </c>
    </row>
    <row r="21" ht="30.0" customHeight="1">
      <c r="A21" s="8" t="s">
        <v>27</v>
      </c>
      <c r="B21" s="409">
        <f>('US State and Local Policies'!Z$57-'US State and Local Policies'!Z$58+2*'US State and Local Policies'!Z$60)/62</f>
        <v>0.4838709677</v>
      </c>
      <c r="C21" s="53">
        <f>COUNTIF('US State and Local Policies'!Z$23:Z$55,"*close fit*")</f>
        <v>0</v>
      </c>
      <c r="D21" s="53">
        <f>COUNTIF('US State and Local Policies'!Z$23:Z$55,"*opposite*")</f>
        <v>0</v>
      </c>
      <c r="E21" s="53">
        <f>COUNTIF('US State and Local Policies'!Z$23:Z$55,"")+COUNTIF('US State and Local Policies'!Z$23:Z$55,"n/a")</f>
        <v>18</v>
      </c>
      <c r="F21" s="53">
        <f t="shared" si="1"/>
        <v>15</v>
      </c>
    </row>
    <row r="22" ht="30.0" customHeight="1">
      <c r="A22" s="8" t="s">
        <v>28</v>
      </c>
      <c r="B22" s="409">
        <f>('US State and Local Policies'!AA$57-'US State and Local Policies'!AA$58+2*'US State and Local Policies'!AA$60)/62</f>
        <v>0.4838709677</v>
      </c>
      <c r="C22" s="53">
        <f>COUNTIF('US State and Local Policies'!AA$23:AA$55,"*close fit*")</f>
        <v>0</v>
      </c>
      <c r="D22" s="53">
        <f>COUNTIF('US State and Local Policies'!AA$23:AA$55,"*opposite*")</f>
        <v>0</v>
      </c>
      <c r="E22" s="53">
        <f>COUNTIF('US State and Local Policies'!AA$23:AA$55,"")+COUNTIF('US State and Local Policies'!AA$23:AA$55,"n/a")</f>
        <v>18</v>
      </c>
      <c r="F22" s="53">
        <f t="shared" si="1"/>
        <v>15</v>
      </c>
    </row>
    <row r="23" ht="30.0" customHeight="1">
      <c r="A23" s="17" t="s">
        <v>53</v>
      </c>
      <c r="B23" s="409">
        <f>('US State and Local Policies'!BK$57-'US State and Local Policies'!BK$58+2*'US State and Local Policies'!BK$60)/62</f>
        <v>0.4838709677</v>
      </c>
      <c r="C23" s="53">
        <f>COUNTIF('US State and Local Policies'!BK$23:BK$55,"*close fit*")</f>
        <v>2</v>
      </c>
      <c r="D23" s="53">
        <f>COUNTIF('US State and Local Policies'!BK$23:BK$55,"*opposite*")</f>
        <v>0</v>
      </c>
      <c r="E23" s="53">
        <f>COUNTIF('US State and Local Policies'!BK$23:BK$55,"")+COUNTIF('US State and Local Policies'!BK$23:BK$55,"n/a")</f>
        <v>17</v>
      </c>
      <c r="F23" s="53">
        <f t="shared" si="1"/>
        <v>14</v>
      </c>
    </row>
    <row r="24" ht="30.0" customHeight="1">
      <c r="A24" s="10" t="s">
        <v>32</v>
      </c>
      <c r="B24" s="409">
        <f>('US State and Local Policies'!AI$57-'US State and Local Policies'!AI$58+2*'US State and Local Policies'!AI$60)/62</f>
        <v>0.4516129032</v>
      </c>
      <c r="C24" s="53">
        <f>COUNTIF('US State and Local Policies'!AI$23:AI$55,"*close fit*")</f>
        <v>0</v>
      </c>
      <c r="D24" s="53">
        <f>COUNTIF('US State and Local Policies'!AI$23:AI$55,"*opposite*")</f>
        <v>0</v>
      </c>
      <c r="E24" s="53">
        <f>COUNTIF('US State and Local Policies'!AI$23:AI$55,"")+COUNTIF('US State and Local Policies'!AI$23:AI$55,"n/a")</f>
        <v>19</v>
      </c>
      <c r="F24" s="53">
        <f t="shared" si="1"/>
        <v>14</v>
      </c>
    </row>
    <row r="25" ht="30.0" customHeight="1">
      <c r="A25" s="10" t="s">
        <v>35</v>
      </c>
      <c r="B25" s="409">
        <f>('US State and Local Policies'!AL$57-'US State and Local Policies'!AL$58+2*'US State and Local Policies'!AL$60)/62</f>
        <v>0.4516129032</v>
      </c>
      <c r="C25" s="53">
        <f>COUNTIF('US State and Local Policies'!AL$23:AL$55,"*close fit*")</f>
        <v>0</v>
      </c>
      <c r="D25" s="53">
        <f>COUNTIF('US State and Local Policies'!AL$23:AL$55,"*opposite*")</f>
        <v>0</v>
      </c>
      <c r="E25" s="53">
        <f>COUNTIF('US State and Local Policies'!AL$23:AL$55,"")+COUNTIF('US State and Local Policies'!AL$23:AL$55,"n/a")</f>
        <v>19</v>
      </c>
      <c r="F25" s="53">
        <f t="shared" si="1"/>
        <v>14</v>
      </c>
    </row>
    <row r="26" ht="30.0" customHeight="1">
      <c r="A26" s="18" t="s">
        <v>65</v>
      </c>
      <c r="B26" s="409">
        <f>('US State and Local Policies'!CA$57-'US State and Local Policies'!CA$58+2*'US State and Local Policies'!CA$60)/62</f>
        <v>0.4516129032</v>
      </c>
      <c r="C26" s="53">
        <f>COUNTIF('US State and Local Policies'!CA$23:CA$55,"*close fit*")</f>
        <v>0</v>
      </c>
      <c r="D26" s="53">
        <f>COUNTIF('US State and Local Policies'!CA$23:CA$55,"*opposite*")</f>
        <v>0</v>
      </c>
      <c r="E26" s="53">
        <f>COUNTIF('US State and Local Policies'!CA$23:CA$55,"")+COUNTIF('US State and Local Policies'!CA$23:CA$55,"n/a")</f>
        <v>19</v>
      </c>
      <c r="F26" s="53">
        <f t="shared" si="1"/>
        <v>14</v>
      </c>
    </row>
    <row r="27" ht="30.0" customHeight="1">
      <c r="A27" s="8" t="s">
        <v>31</v>
      </c>
      <c r="B27" s="409">
        <f>('US State and Local Policies'!AH$57-'US State and Local Policies'!AH$58+2*'US State and Local Policies'!AH$60)/62</f>
        <v>0.5161290323</v>
      </c>
      <c r="C27" s="53">
        <f>COUNTIF('US State and Local Policies'!AH$23:AH$55,"*close fit*")</f>
        <v>6</v>
      </c>
      <c r="D27" s="53">
        <f>COUNTIF('US State and Local Policies'!AH$23:AH$55,"*opposite*")</f>
        <v>0</v>
      </c>
      <c r="E27" s="53">
        <f>COUNTIF('US State and Local Policies'!AH$23:AH$55,"")+COUNTIF('US State and Local Policies'!AH$23:AH$55,"n/a")</f>
        <v>14</v>
      </c>
      <c r="F27" s="53">
        <f t="shared" si="1"/>
        <v>13</v>
      </c>
    </row>
    <row r="28" ht="30.0" customHeight="1">
      <c r="A28" s="16" t="s">
        <v>46</v>
      </c>
      <c r="B28" s="409">
        <f>('US State and Local Policies'!BA$57-'US State and Local Policies'!BA$58+2*'US State and Local Policies'!BA$60)/62</f>
        <v>0.4838709677</v>
      </c>
      <c r="C28" s="53">
        <f>COUNTIF('US State and Local Policies'!BA$23:BA$55,"*close fit*")</f>
        <v>4</v>
      </c>
      <c r="D28" s="53">
        <f>COUNTIF('US State and Local Policies'!BA$23:BA$55,"*opposite*")</f>
        <v>0</v>
      </c>
      <c r="E28" s="53">
        <f>COUNTIF('US State and Local Policies'!BA$23:BA$55,"")+COUNTIF('US State and Local Policies'!BA$23:BA$55,"n/a")</f>
        <v>16</v>
      </c>
      <c r="F28" s="53">
        <f t="shared" si="1"/>
        <v>13</v>
      </c>
    </row>
    <row r="29" ht="30.0" customHeight="1">
      <c r="A29" s="18" t="s">
        <v>63</v>
      </c>
      <c r="B29" s="409">
        <f>('US State and Local Policies'!BX$57-'US State and Local Policies'!BX$58+2*'US State and Local Policies'!BX$60)/62</f>
        <v>0.4516129032</v>
      </c>
      <c r="C29" s="53">
        <f>COUNTIF('US State and Local Policies'!BX$23:BX$55,"*close fit*")</f>
        <v>2</v>
      </c>
      <c r="D29" s="53">
        <f>COUNTIF('US State and Local Policies'!BX$23:BX$55,"*opposite*")</f>
        <v>0</v>
      </c>
      <c r="E29" s="53">
        <f>COUNTIF('US State and Local Policies'!BX$23:BX$55,"")+COUNTIF('US State and Local Policies'!BX$23:BX$55,"n/a")</f>
        <v>18</v>
      </c>
      <c r="F29" s="53">
        <f t="shared" si="1"/>
        <v>13</v>
      </c>
    </row>
    <row r="30" ht="30.0" customHeight="1">
      <c r="A30" s="8" t="s">
        <v>19</v>
      </c>
      <c r="B30" s="409">
        <f>('US State and Local Policies'!Q$57-'US State and Local Policies'!Q$58+2*'US State and Local Policies'!Q$60)/62</f>
        <v>0.4193548387</v>
      </c>
      <c r="C30" s="53">
        <f>COUNTIF('US State and Local Policies'!Q$23:Q$55,"*close fit*")</f>
        <v>0</v>
      </c>
      <c r="D30" s="53">
        <f>COUNTIF('US State and Local Policies'!Q$23:Q$55,"*opposite*")</f>
        <v>0</v>
      </c>
      <c r="E30" s="53">
        <f>COUNTIF('US State and Local Policies'!Q$23:Q$55,"")+COUNTIF('US State and Local Policies'!Q$23:Q$55,"n/a")</f>
        <v>20</v>
      </c>
      <c r="F30" s="53">
        <f t="shared" si="1"/>
        <v>13</v>
      </c>
    </row>
    <row r="31" ht="30.0" customHeight="1">
      <c r="A31" s="9" t="s">
        <v>29</v>
      </c>
      <c r="B31" s="409">
        <f>('US State and Local Policies'!AC$57-'US State and Local Policies'!AC$58+2*'US State and Local Policies'!AC$60)/62</f>
        <v>0.5161290323</v>
      </c>
      <c r="C31" s="53">
        <f>COUNTIF('US State and Local Policies'!AC$23:AC$55,"*close fit*")</f>
        <v>9</v>
      </c>
      <c r="D31" s="53">
        <f>COUNTIF('US State and Local Policies'!AC$23:AC$55,"*opposite*")</f>
        <v>1</v>
      </c>
      <c r="E31" s="53">
        <f>COUNTIF('US State and Local Policies'!AC$23:AC$55,"")+COUNTIF('US State and Local Policies'!AC$23:AC$55,"n/a")</f>
        <v>11</v>
      </c>
      <c r="F31" s="53">
        <f t="shared" si="1"/>
        <v>12</v>
      </c>
      <c r="G31" s="32" t="s">
        <v>1107</v>
      </c>
    </row>
    <row r="32" ht="30.0" customHeight="1">
      <c r="A32" s="19" t="s">
        <v>57</v>
      </c>
      <c r="B32" s="409">
        <f>('US State and Local Policies'!BQ$57-'US State and Local Policies'!BQ$58+2*'US State and Local Policies'!BQ$60)/62</f>
        <v>0.5</v>
      </c>
      <c r="C32" s="53">
        <f>COUNTIF('US State and Local Policies'!BQ$23:BQ$55,"*close fit*")</f>
        <v>7</v>
      </c>
      <c r="D32" s="53">
        <f>COUNTIF('US State and Local Policies'!BQ$23:BQ$55,"*opposite*")</f>
        <v>0</v>
      </c>
      <c r="E32" s="53">
        <f>COUNTIF('US State and Local Policies'!BQ$23:BQ$55,"")+COUNTIF('US State and Local Policies'!BQ$23:BQ$55,"n/a")</f>
        <v>14</v>
      </c>
      <c r="F32" s="53">
        <f t="shared" si="1"/>
        <v>12</v>
      </c>
      <c r="G32" s="32" t="s">
        <v>1137</v>
      </c>
    </row>
    <row r="33" ht="30.0" customHeight="1">
      <c r="A33" s="16" t="s">
        <v>49</v>
      </c>
      <c r="B33" s="409">
        <f>('US State and Local Policies'!BE$57-'US State and Local Policies'!BE$58+2*'US State and Local Policies'!BE$60)/62</f>
        <v>0.4838709677</v>
      </c>
      <c r="C33" s="53">
        <f>COUNTIF('US State and Local Policies'!BE$23:BE$55,"*close fit*")</f>
        <v>6</v>
      </c>
      <c r="D33" s="53">
        <f>COUNTIF('US State and Local Policies'!BE$23:BE$55,"*opposite*")</f>
        <v>0</v>
      </c>
      <c r="E33" s="53">
        <f>COUNTIF('US State and Local Policies'!BE$23:BE$55,"")+COUNTIF('US State and Local Policies'!BE$23:BE$55,"n/a")</f>
        <v>15</v>
      </c>
      <c r="F33" s="53">
        <f t="shared" si="1"/>
        <v>12</v>
      </c>
    </row>
    <row r="34" ht="30.0" customHeight="1">
      <c r="A34" s="13" t="s">
        <v>44</v>
      </c>
      <c r="B34" s="409">
        <f>('US State and Local Policies'!AW$57-'US State and Local Policies'!AW$58+2*'US State and Local Policies'!AW$60)/62</f>
        <v>0.4516129032</v>
      </c>
      <c r="C34" s="53">
        <f>COUNTIF('US State and Local Policies'!AW$23:AW$55,"*close fit*")</f>
        <v>5</v>
      </c>
      <c r="D34" s="53">
        <f>COUNTIF('US State and Local Policies'!AW$23:AW$55,"*opposite*")</f>
        <v>1</v>
      </c>
      <c r="E34" s="53">
        <f>COUNTIF('US State and Local Policies'!AW$23:AW$55,"")+COUNTIF('US State and Local Policies'!AW$23:AW$55,"n/a")</f>
        <v>15</v>
      </c>
      <c r="F34" s="53">
        <f t="shared" si="1"/>
        <v>12</v>
      </c>
    </row>
    <row r="35" ht="30.0" customHeight="1">
      <c r="A35" s="8" t="s">
        <v>20</v>
      </c>
      <c r="B35" s="409">
        <f>('US State and Local Policies'!R$57-'US State and Local Policies'!R$58+2*'US State and Local Policies'!R$60)/62</f>
        <v>0.4032258065</v>
      </c>
      <c r="C35" s="53">
        <f>COUNTIF('US State and Local Policies'!R$23:R$55,"*close fit*")</f>
        <v>1</v>
      </c>
      <c r="D35" s="53">
        <f>COUNTIF('US State and Local Policies'!R$23:R$55,"*opposite*")</f>
        <v>0</v>
      </c>
      <c r="E35" s="53">
        <f>COUNTIF('US State and Local Policies'!R$23:R$55,"")+COUNTIF('US State and Local Policies'!R$23:R$55,"n/a")</f>
        <v>20</v>
      </c>
      <c r="F35" s="53">
        <f t="shared" si="1"/>
        <v>12</v>
      </c>
    </row>
    <row r="36" ht="30.0" customHeight="1">
      <c r="A36" s="18" t="s">
        <v>73</v>
      </c>
      <c r="B36" s="409">
        <f>('US State and Local Policies'!CK$57-'US State and Local Policies'!CK$58+2*'US State and Local Policies'!CK$60)/62</f>
        <v>0.3870967742</v>
      </c>
      <c r="C36" s="53">
        <f>COUNTIF('US State and Local Policies'!CK$23:CK$55,"*close fit*")</f>
        <v>0</v>
      </c>
      <c r="D36" s="53">
        <f>COUNTIF('US State and Local Policies'!CK$23:CK$55,"*opposite*")</f>
        <v>0</v>
      </c>
      <c r="E36" s="53">
        <f>COUNTIF('US State and Local Policies'!CK$23:CK$55,"")+COUNTIF('US State and Local Policies'!CK$23:CK$55,"n/a")</f>
        <v>21</v>
      </c>
      <c r="F36" s="53">
        <f t="shared" si="1"/>
        <v>12</v>
      </c>
    </row>
    <row r="37" ht="30.0" customHeight="1">
      <c r="A37" s="16" t="s">
        <v>51</v>
      </c>
      <c r="B37" s="409">
        <f>('US State and Local Policies'!BH$57-'US State and Local Policies'!BH$58+2*'US State and Local Policies'!BH$60)/62</f>
        <v>0.435483871</v>
      </c>
      <c r="C37" s="53">
        <f>COUNTIF('US State and Local Policies'!BH$23:BH$55,"*close fit*")</f>
        <v>5</v>
      </c>
      <c r="D37" s="53">
        <f>COUNTIF('US State and Local Policies'!BH$23:BH$55,"*opposite*")</f>
        <v>0</v>
      </c>
      <c r="E37" s="53">
        <f>COUNTIF('US State and Local Policies'!BH$23:BH$55,"")+COUNTIF('US State and Local Policies'!BH$23:BH$55,"n/a")</f>
        <v>17</v>
      </c>
      <c r="F37" s="53">
        <f t="shared" si="1"/>
        <v>11</v>
      </c>
    </row>
    <row r="38" ht="30.0" customHeight="1">
      <c r="A38" s="8" t="s">
        <v>18</v>
      </c>
      <c r="B38" s="409">
        <f>('US State and Local Policies'!O$57-'US State and Local Policies'!O$58+2*'US State and Local Policies'!O$60)/62</f>
        <v>0.4032258065</v>
      </c>
      <c r="C38" s="53">
        <f>COUNTIF('US State and Local Policies'!O$23:O$55,"*close fit*")</f>
        <v>4</v>
      </c>
      <c r="D38" s="53">
        <f>COUNTIF('US State and Local Policies'!O$23:O$55,"*opposite*")</f>
        <v>1</v>
      </c>
      <c r="E38" s="53">
        <f>COUNTIF('US State and Local Policies'!O$23:O$55,"")+COUNTIF('US State and Local Policies'!O$23:O$55,"n/a")</f>
        <v>17</v>
      </c>
      <c r="F38" s="53">
        <f t="shared" si="1"/>
        <v>11</v>
      </c>
    </row>
    <row r="39" ht="30.0" customHeight="1">
      <c r="A39" s="13" t="s">
        <v>40</v>
      </c>
      <c r="B39" s="409">
        <f>('US State and Local Policies'!AS$57-'US State and Local Policies'!AS$58+2*'US State and Local Policies'!AS$60)/62</f>
        <v>0.4032258065</v>
      </c>
      <c r="C39" s="53">
        <f>COUNTIF('US State and Local Policies'!AS$23:AS$55,"*close fit*")</f>
        <v>3</v>
      </c>
      <c r="D39" s="53">
        <f>COUNTIF('US State and Local Policies'!AS$23:AS$55,"*opposite*")</f>
        <v>0</v>
      </c>
      <c r="E39" s="53">
        <f>COUNTIF('US State and Local Policies'!AS$23:AS$55,"")+COUNTIF('US State and Local Policies'!AS$23:AS$55,"n/a")</f>
        <v>19</v>
      </c>
      <c r="F39" s="53">
        <f t="shared" si="1"/>
        <v>11</v>
      </c>
    </row>
    <row r="40" ht="30.0" customHeight="1">
      <c r="A40" s="8" t="s">
        <v>23</v>
      </c>
      <c r="B40" s="409">
        <f>('US State and Local Policies'!U$57-'US State and Local Policies'!U$58+2*'US State and Local Policies'!U$60)/62</f>
        <v>0.3709677419</v>
      </c>
      <c r="C40" s="53">
        <f>COUNTIF('US State and Local Policies'!U$23:U$55,"*close fit*")</f>
        <v>1</v>
      </c>
      <c r="D40" s="53">
        <f>COUNTIF('US State and Local Policies'!U$23:U$55,"*opposite*")</f>
        <v>0</v>
      </c>
      <c r="E40" s="53">
        <f>COUNTIF('US State and Local Policies'!U$23:U$55,"")+COUNTIF('US State and Local Policies'!U$23:U$55,"n/a")</f>
        <v>21</v>
      </c>
      <c r="F40" s="53">
        <f t="shared" si="1"/>
        <v>11</v>
      </c>
    </row>
    <row r="41" ht="30.0" customHeight="1">
      <c r="A41" s="16" t="s">
        <v>48</v>
      </c>
      <c r="B41" s="409">
        <f>('US State and Local Policies'!BC$57-'US State and Local Policies'!BC$58+2*'US State and Local Policies'!BC$60)/62</f>
        <v>0.3709677419</v>
      </c>
      <c r="C41" s="53">
        <f>COUNTIF('US State and Local Policies'!BC$23:BC$55,"*close fit*")</f>
        <v>1</v>
      </c>
      <c r="D41" s="53">
        <f>COUNTIF('US State and Local Policies'!BC$23:BC$55,"*opposite*")</f>
        <v>0</v>
      </c>
      <c r="E41" s="53">
        <f>COUNTIF('US State and Local Policies'!BC$23:BC$55,"")+COUNTIF('US State and Local Policies'!BC$23:BC$55,"n/a")</f>
        <v>21</v>
      </c>
      <c r="F41" s="53">
        <f t="shared" si="1"/>
        <v>11</v>
      </c>
    </row>
    <row r="42" ht="30.0" customHeight="1">
      <c r="A42" s="8" t="s">
        <v>26</v>
      </c>
      <c r="B42" s="409">
        <f>('US State and Local Policies'!Y$57-'US State and Local Policies'!Y$58+2*'US State and Local Policies'!Y$60)/62</f>
        <v>0.3548387097</v>
      </c>
      <c r="C42" s="53">
        <f>COUNTIF('US State and Local Policies'!Y$23:Y$55,"*close fit*")</f>
        <v>0</v>
      </c>
      <c r="D42" s="53">
        <f>COUNTIF('US State and Local Policies'!Y$23:Y$55,"*opposite*")</f>
        <v>0</v>
      </c>
      <c r="E42" s="53">
        <f>COUNTIF('US State and Local Policies'!Y$23:Y$55,"")+COUNTIF('US State and Local Policies'!Y$23:Y$55,"n/a")</f>
        <v>22</v>
      </c>
      <c r="F42" s="53">
        <f t="shared" si="1"/>
        <v>11</v>
      </c>
    </row>
    <row r="43" ht="30.0" customHeight="1">
      <c r="A43" s="8" t="s">
        <v>25</v>
      </c>
      <c r="B43" s="409">
        <f>('US State and Local Policies'!W$57-'US State and Local Policies'!W$58+2*'US State and Local Policies'!W$60)/62</f>
        <v>0.3387096774</v>
      </c>
      <c r="C43" s="53">
        <f>COUNTIF('US State and Local Policies'!W$23:W$55,"*close fit*")</f>
        <v>0</v>
      </c>
      <c r="D43" s="53">
        <f>COUNTIF('US State and Local Policies'!W$23:W$55,"*opposite*")</f>
        <v>1</v>
      </c>
      <c r="E43" s="53">
        <f>COUNTIF('US State and Local Policies'!W$23:W$55,"")+COUNTIF('US State and Local Policies'!W$23:W$55,"n/a")</f>
        <v>21</v>
      </c>
      <c r="F43" s="53">
        <f t="shared" si="1"/>
        <v>11</v>
      </c>
    </row>
    <row r="44" ht="30.0" customHeight="1">
      <c r="A44" s="10" t="s">
        <v>34</v>
      </c>
      <c r="B44" s="409">
        <f>('US State and Local Policies'!AK$57-'US State and Local Policies'!AK$58+2*'US State and Local Policies'!AK$60)/62</f>
        <v>0.3870967742</v>
      </c>
      <c r="C44" s="53">
        <f>COUNTIF('US State and Local Policies'!AK$23:AK$55,"*close fit*")</f>
        <v>4</v>
      </c>
      <c r="D44" s="53">
        <f>COUNTIF('US State and Local Policies'!AK$23:AK$55,"*opposite*")</f>
        <v>0</v>
      </c>
      <c r="E44" s="53">
        <f>COUNTIF('US State and Local Policies'!AK$23:AK$55,"")+COUNTIF('US State and Local Policies'!AK$23:AK$55,"n/a")</f>
        <v>19</v>
      </c>
      <c r="F44" s="53">
        <f t="shared" si="1"/>
        <v>10</v>
      </c>
    </row>
    <row r="45" ht="30.0" customHeight="1">
      <c r="A45" s="18" t="s">
        <v>74</v>
      </c>
      <c r="B45" s="409">
        <f>('US State and Local Policies'!CL$57-'US State and Local Policies'!CL$58+2*'US State and Local Policies'!CL$60)/62</f>
        <v>0.3870967742</v>
      </c>
      <c r="C45" s="53">
        <f>COUNTIF('US State and Local Policies'!CL$23:CL$55,"*close fit*")</f>
        <v>4</v>
      </c>
      <c r="D45" s="53">
        <f>COUNTIF('US State and Local Policies'!CL$23:CL$55,"*opposite*")</f>
        <v>0</v>
      </c>
      <c r="E45" s="53">
        <f>COUNTIF('US State and Local Policies'!CL$23:CL$55,"")+COUNTIF('US State and Local Policies'!CL$23:CL$55,"n/a")</f>
        <v>19</v>
      </c>
      <c r="F45" s="53">
        <f t="shared" si="1"/>
        <v>10</v>
      </c>
    </row>
    <row r="46" ht="30.0" customHeight="1">
      <c r="A46" s="8" t="s">
        <v>22</v>
      </c>
      <c r="B46" s="409">
        <f>('US State and Local Policies'!T$57-'US State and Local Policies'!T$58+2*'US State and Local Policies'!T$60)/62</f>
        <v>0.3709677419</v>
      </c>
      <c r="C46" s="53">
        <f>COUNTIF('US State and Local Policies'!T$23:T$55,"*close fit*")</f>
        <v>3</v>
      </c>
      <c r="D46" s="53">
        <f>COUNTIF('US State and Local Policies'!T$23:T$55,"*opposite*")</f>
        <v>0</v>
      </c>
      <c r="E46" s="53">
        <f>COUNTIF('US State and Local Policies'!T$23:T$55,"")+COUNTIF('US State and Local Policies'!T$23:T$55,"n/a")</f>
        <v>20</v>
      </c>
      <c r="F46" s="53">
        <f t="shared" si="1"/>
        <v>10</v>
      </c>
    </row>
    <row r="47" ht="30.0" customHeight="1">
      <c r="A47" s="10" t="s">
        <v>33</v>
      </c>
      <c r="B47" s="409">
        <f>('US State and Local Policies'!AJ$57-'US State and Local Policies'!AJ$58+2*'US State and Local Policies'!AJ$60)/62</f>
        <v>0.3709677419</v>
      </c>
      <c r="C47" s="53">
        <f>COUNTIF('US State and Local Policies'!AJ$23:AJ$55,"*close fit*")</f>
        <v>3</v>
      </c>
      <c r="D47" s="53">
        <f>COUNTIF('US State and Local Policies'!AJ$23:AJ$55,"*opposite*")</f>
        <v>0</v>
      </c>
      <c r="E47" s="53">
        <f>COUNTIF('US State and Local Policies'!AJ$23:AJ$55,"")+COUNTIF('US State and Local Policies'!AJ$23:AJ$55,"n/a")</f>
        <v>20</v>
      </c>
      <c r="F47" s="53">
        <f t="shared" si="1"/>
        <v>10</v>
      </c>
    </row>
    <row r="48" ht="30.0" customHeight="1">
      <c r="A48" s="13" t="s">
        <v>45</v>
      </c>
      <c r="B48" s="409">
        <f>('US State and Local Policies'!AY$57-'US State and Local Policies'!AY$58+2*'US State and Local Policies'!AY$60)/62</f>
        <v>0.3709677419</v>
      </c>
      <c r="C48" s="53">
        <f>COUNTIF('US State and Local Policies'!AY$23:AY$55,"*close fit*")</f>
        <v>3</v>
      </c>
      <c r="D48" s="53">
        <f>COUNTIF('US State and Local Policies'!AY$23:AY$55,"*opposite*")</f>
        <v>0</v>
      </c>
      <c r="E48" s="53">
        <f>COUNTIF('US State and Local Policies'!AY$23:AY$55,"")+COUNTIF('US State and Local Policies'!AY$23:AY$55,"n/a")</f>
        <v>20</v>
      </c>
      <c r="F48" s="53">
        <f t="shared" si="1"/>
        <v>10</v>
      </c>
    </row>
    <row r="49" ht="30.0" customHeight="1">
      <c r="A49" s="16" t="s">
        <v>52</v>
      </c>
      <c r="B49" s="409">
        <f>('US State and Local Policies'!BI$57-'US State and Local Policies'!BI$58+2*'US State and Local Policies'!BI$60)/62</f>
        <v>0.3709677419</v>
      </c>
      <c r="C49" s="53">
        <f>COUNTIF('US State and Local Policies'!BI$23:BI$55,"*close fit*")</f>
        <v>3</v>
      </c>
      <c r="D49" s="53">
        <f>COUNTIF('US State and Local Policies'!BI$23:BI$55,"*opposite*")</f>
        <v>0</v>
      </c>
      <c r="E49" s="53">
        <f>COUNTIF('US State and Local Policies'!BI$23:BI$55,"")+COUNTIF('US State and Local Policies'!BI$23:BI$55,"n/a")</f>
        <v>20</v>
      </c>
      <c r="F49" s="53">
        <f t="shared" si="1"/>
        <v>10</v>
      </c>
    </row>
    <row r="50" ht="30.0" customHeight="1">
      <c r="A50" s="13" t="s">
        <v>41</v>
      </c>
      <c r="B50" s="409">
        <f>('US State and Local Policies'!AT$57-'US State and Local Policies'!AT$58+2*'US State and Local Policies'!AT$60)/62</f>
        <v>0.3548387097</v>
      </c>
      <c r="C50" s="53">
        <f>COUNTIF('US State and Local Policies'!AT$23:AT$55,"*close fit*")</f>
        <v>2</v>
      </c>
      <c r="D50" s="53">
        <f>COUNTIF('US State and Local Policies'!AT$23:AT$55,"*opposite*")</f>
        <v>0</v>
      </c>
      <c r="E50" s="53">
        <f>COUNTIF('US State and Local Policies'!AT$23:AT$55,"")+COUNTIF('US State and Local Policies'!AT$23:AT$55,"n/a")</f>
        <v>21</v>
      </c>
      <c r="F50" s="53">
        <f t="shared" si="1"/>
        <v>10</v>
      </c>
    </row>
    <row r="51" ht="30.0" customHeight="1">
      <c r="A51" s="8" t="s">
        <v>30</v>
      </c>
      <c r="B51" s="409">
        <f>('US State and Local Policies'!AF$57-'US State and Local Policies'!AF$58+2*'US State and Local Policies'!AF$60)/62</f>
        <v>0.3225806452</v>
      </c>
      <c r="C51" s="53">
        <f>COUNTIF('US State and Local Policies'!AF$23:AF$55,"*close fit*")</f>
        <v>0</v>
      </c>
      <c r="D51" s="53">
        <f>COUNTIF('US State and Local Policies'!AF$23:AF$55,"*opposite*")</f>
        <v>0</v>
      </c>
      <c r="E51" s="53">
        <f>COUNTIF('US State and Local Policies'!AF$23:AF$55,"")+COUNTIF('US State and Local Policies'!AF$23:AF$55,"n/a")</f>
        <v>23</v>
      </c>
      <c r="F51" s="53">
        <f t="shared" si="1"/>
        <v>10</v>
      </c>
    </row>
    <row r="52" ht="30.0" customHeight="1">
      <c r="A52" s="18" t="s">
        <v>69</v>
      </c>
      <c r="B52" s="409">
        <f>('US State and Local Policies'!CF$57-'US State and Local Policies'!CF$58+2*'US State and Local Policies'!CF$60)/62</f>
        <v>0.3225806452</v>
      </c>
      <c r="C52" s="53">
        <f>COUNTIF('US State and Local Policies'!CF$23:CF$55,"*close fit*")</f>
        <v>0</v>
      </c>
      <c r="D52" s="53">
        <f>COUNTIF('US State and Local Policies'!CF$23:CF$55,"*opposite*")</f>
        <v>0</v>
      </c>
      <c r="E52" s="53">
        <f>COUNTIF('US State and Local Policies'!CF$23:CF$55,"")+COUNTIF('US State and Local Policies'!CF$23:CF$55,"n/a")</f>
        <v>23</v>
      </c>
      <c r="F52" s="53">
        <f t="shared" si="1"/>
        <v>10</v>
      </c>
    </row>
    <row r="53" ht="30.0" customHeight="1">
      <c r="A53" s="10" t="s">
        <v>36</v>
      </c>
      <c r="B53" s="409">
        <f>('US State and Local Policies'!AN$57-'US State and Local Policies'!AN$58+2*'US State and Local Policies'!AN$60)/62</f>
        <v>0.3225806452</v>
      </c>
      <c r="C53" s="53">
        <f>COUNTIF('US State and Local Policies'!AN$23:AN$55,"*close fit*")</f>
        <v>2</v>
      </c>
      <c r="D53" s="53">
        <f>COUNTIF('US State and Local Policies'!AN$23:AN$55,"*opposite*")</f>
        <v>0</v>
      </c>
      <c r="E53" s="53">
        <f>COUNTIF('US State and Local Policies'!AN$23:AN$55,"")+COUNTIF('US State and Local Policies'!AN$23:AN$55,"n/a")</f>
        <v>22</v>
      </c>
      <c r="F53" s="53">
        <f t="shared" si="1"/>
        <v>9</v>
      </c>
    </row>
    <row r="54" ht="30.0" customHeight="1">
      <c r="A54" s="10" t="s">
        <v>38</v>
      </c>
      <c r="B54" s="409">
        <f>('US State and Local Policies'!AQ$57-'US State and Local Policies'!AQ$58+2*'US State and Local Policies'!AQ$60)/62</f>
        <v>0.2903225806</v>
      </c>
      <c r="C54" s="53">
        <f>COUNTIF('US State and Local Policies'!AQ$23:AQ$55,"*close fit*")</f>
        <v>0</v>
      </c>
      <c r="D54" s="53">
        <f>COUNTIF('US State and Local Policies'!AQ$23:AQ$55,"*opposite*")</f>
        <v>0</v>
      </c>
      <c r="E54" s="53">
        <f>COUNTIF('US State and Local Policies'!AQ$23:AQ$55,"")+COUNTIF('US State and Local Policies'!AQ$23:AQ$55,"n/a")</f>
        <v>24</v>
      </c>
      <c r="F54" s="53">
        <f t="shared" si="1"/>
        <v>9</v>
      </c>
    </row>
    <row r="55" ht="30.0" customHeight="1">
      <c r="A55" s="11" t="s">
        <v>37</v>
      </c>
      <c r="B55" s="409">
        <f>('US State and Local Policies'!AO$57-'US State and Local Policies'!AO$58+2*'US State and Local Policies'!AO$60)/62</f>
        <v>0.3387096774</v>
      </c>
      <c r="C55" s="53">
        <f>COUNTIF('US State and Local Policies'!AO$23:AO$55,"*close fit*")</f>
        <v>5</v>
      </c>
      <c r="D55" s="53">
        <f>COUNTIF('US State and Local Policies'!AO$23:AO$55,"*opposite*")</f>
        <v>0</v>
      </c>
      <c r="E55" s="53">
        <f>COUNTIF('US State and Local Policies'!AO$23:AO$55,"")+COUNTIF('US State and Local Policies'!AO$23:AO$55,"n/a")</f>
        <v>20</v>
      </c>
      <c r="F55" s="53">
        <f t="shared" si="1"/>
        <v>8</v>
      </c>
    </row>
    <row r="56" ht="30.0" customHeight="1">
      <c r="A56" s="8" t="s">
        <v>15</v>
      </c>
      <c r="B56" s="409">
        <f>('US State and Local Policies'!E$57-'US State and Local Policies'!E$58+2*'US State and Local Policies'!E$60)/62</f>
        <v>0.2580645161</v>
      </c>
      <c r="C56" s="53">
        <f>COUNTIF('US State and Local Policies'!E$23:E$55,"*close fit*")</f>
        <v>0</v>
      </c>
      <c r="D56" s="53">
        <f>COUNTIF('US State and Local Policies'!E$23:E$55,"*opposite*")</f>
        <v>0</v>
      </c>
      <c r="E56" s="53">
        <f>COUNTIF('US State and Local Policies'!E$23:E$55,"")+COUNTIF('US State and Local Policies'!E$23:E$55,"n/a")</f>
        <v>25</v>
      </c>
      <c r="F56" s="53">
        <f t="shared" si="1"/>
        <v>8</v>
      </c>
    </row>
    <row r="57" ht="30.0" customHeight="1">
      <c r="A57" s="8" t="s">
        <v>8</v>
      </c>
      <c r="B57" s="409">
        <f>('US State and Local Policies'!F$57-'US State and Local Policies'!F$58+2*'US State and Local Policies'!F$60)/62</f>
        <v>0.2580645161</v>
      </c>
      <c r="C57" s="53">
        <f>COUNTIF('US State and Local Policies'!F$23:F$55,"*close fit*")</f>
        <v>0</v>
      </c>
      <c r="D57" s="53">
        <f>COUNTIF('US State and Local Policies'!F$23:F$55,"*opposite*")</f>
        <v>0</v>
      </c>
      <c r="E57" s="53">
        <f>COUNTIF('US State and Local Policies'!F$23:F$55,"")+COUNTIF('US State and Local Policies'!F$23:F$55,"n/a")</f>
        <v>25</v>
      </c>
      <c r="F57" s="53">
        <f t="shared" si="1"/>
        <v>8</v>
      </c>
    </row>
    <row r="58" ht="30.0" customHeight="1">
      <c r="A58" s="9" t="s">
        <v>29</v>
      </c>
      <c r="B58" s="409">
        <f>('US State and Local Policies'!AB$57-'US State and Local Policies'!AB$58+2*'US State and Local Policies'!AB$60)/62</f>
        <v>0.2580645161</v>
      </c>
      <c r="C58" s="53">
        <f>COUNTIF('US State and Local Policies'!AB$23:AB$55,"*close fit*")</f>
        <v>0</v>
      </c>
      <c r="D58" s="53">
        <f>COUNTIF('US State and Local Policies'!AB$23:AB$55,"*opposite*")</f>
        <v>0</v>
      </c>
      <c r="E58" s="53">
        <f>COUNTIF('US State and Local Policies'!AB$23:AB$55,"")+COUNTIF('US State and Local Policies'!AB$23:AB$55,"n/a")</f>
        <v>25</v>
      </c>
      <c r="F58" s="53">
        <f t="shared" si="1"/>
        <v>8</v>
      </c>
    </row>
    <row r="59" ht="30.0" customHeight="1">
      <c r="A59" s="17" t="s">
        <v>47</v>
      </c>
      <c r="B59" s="409">
        <f>('US State and Local Policies'!BB$57-'US State and Local Policies'!BB$58+2*'US State and Local Policies'!BB$60)/62</f>
        <v>0.3548387097</v>
      </c>
      <c r="C59" s="53">
        <f>COUNTIF('US State and Local Policies'!BB$23:BB$55,"*close fit*")</f>
        <v>8</v>
      </c>
      <c r="D59" s="53">
        <f>COUNTIF('US State and Local Policies'!BB$23:BB$55,"*opposite*")</f>
        <v>0</v>
      </c>
      <c r="E59" s="53">
        <f>COUNTIF('US State and Local Policies'!BB$23:BB$55,"")+COUNTIF('US State and Local Policies'!BB$23:BB$55,"n/a")</f>
        <v>18</v>
      </c>
      <c r="F59" s="53">
        <f t="shared" si="1"/>
        <v>7</v>
      </c>
    </row>
    <row r="60" ht="30.0" customHeight="1">
      <c r="A60" s="8" t="s">
        <v>17</v>
      </c>
      <c r="B60" s="409">
        <f>('US State and Local Policies'!L$57-'US State and Local Policies'!L$58+2*'US State and Local Policies'!L$60)/62</f>
        <v>0.2580645161</v>
      </c>
      <c r="C60" s="53">
        <f>COUNTIF('US State and Local Policies'!L$23:L$55,"*close fit*")</f>
        <v>2</v>
      </c>
      <c r="D60" s="53">
        <f>COUNTIF('US State and Local Policies'!L$23:L$55,"*opposite*")</f>
        <v>0</v>
      </c>
      <c r="E60" s="53">
        <f>COUNTIF('US State and Local Policies'!L$23:L$55,"")+COUNTIF('US State and Local Policies'!L$23:L$55,"n/a")</f>
        <v>24</v>
      </c>
      <c r="F60" s="53">
        <f t="shared" si="1"/>
        <v>7</v>
      </c>
    </row>
    <row r="61" ht="30.0" customHeight="1">
      <c r="A61" s="14" t="s">
        <v>45</v>
      </c>
      <c r="B61" s="409">
        <f>('US State and Local Policies'!AX$57-'US State and Local Policies'!AX$58+2*'US State and Local Policies'!AX$60)/62</f>
        <v>0.2580645161</v>
      </c>
      <c r="C61" s="53">
        <f>COUNTIF('US State and Local Policies'!AX$23:AX$55,"*close fit*")</f>
        <v>2</v>
      </c>
      <c r="D61" s="53">
        <f>COUNTIF('US State and Local Policies'!AX$23:AX$55,"*opposite*")</f>
        <v>0</v>
      </c>
      <c r="E61" s="53">
        <f>COUNTIF('US State and Local Policies'!AX$23:AX$55,"")+COUNTIF('US State and Local Policies'!AX$23:AX$55,"n/a")</f>
        <v>24</v>
      </c>
      <c r="F61" s="53">
        <f t="shared" si="1"/>
        <v>7</v>
      </c>
    </row>
    <row r="62" ht="30.0" customHeight="1">
      <c r="A62" s="17" t="s">
        <v>55</v>
      </c>
      <c r="B62" s="409">
        <f>('US State and Local Policies'!BM$57-'US State and Local Policies'!BM$58+2*'US State and Local Policies'!BM$60)/62</f>
        <v>0.2580645161</v>
      </c>
      <c r="C62" s="53">
        <f>COUNTIF('US State and Local Policies'!BM$23:BM$55,"*close fit*")</f>
        <v>3</v>
      </c>
      <c r="D62" s="53">
        <f>COUNTIF('US State and Local Policies'!BM$23:BM$55,"*opposite*")</f>
        <v>1</v>
      </c>
      <c r="E62" s="53">
        <f>COUNTIF('US State and Local Policies'!BM$23:BM$55,"")+COUNTIF('US State and Local Policies'!BM$23:BM$55,"n/a")</f>
        <v>22</v>
      </c>
      <c r="F62" s="53">
        <f t="shared" si="1"/>
        <v>7</v>
      </c>
    </row>
    <row r="63" ht="30.0" customHeight="1">
      <c r="A63" s="8" t="s">
        <v>9</v>
      </c>
      <c r="B63" s="409">
        <f>('US State and Local Policies'!M$57-'US State and Local Policies'!M$58+2*'US State and Local Policies'!M$60)/62</f>
        <v>0.2419354839</v>
      </c>
      <c r="C63" s="53">
        <f>COUNTIF('US State and Local Policies'!M$23:M$55,"*close fit*")</f>
        <v>1</v>
      </c>
      <c r="D63" s="53">
        <f>COUNTIF('US State and Local Policies'!M$23:M$55,"*opposite*")</f>
        <v>0</v>
      </c>
      <c r="E63" s="53">
        <f>COUNTIF('US State and Local Policies'!M$23:M$55,"")+COUNTIF('US State and Local Policies'!M$23:M$55,"n/a")</f>
        <v>25</v>
      </c>
      <c r="F63" s="53">
        <f t="shared" si="1"/>
        <v>7</v>
      </c>
    </row>
    <row r="64" ht="30.0" customHeight="1">
      <c r="A64" s="10" t="s">
        <v>10</v>
      </c>
      <c r="B64" s="409">
        <f>('US State and Local Policies'!AM$57-'US State and Local Policies'!AM$58+2*'US State and Local Policies'!AM$60)/62</f>
        <v>0.2258064516</v>
      </c>
      <c r="C64" s="53">
        <f>COUNTIF('US State and Local Policies'!AM$23:AM$55,"*close fit*")</f>
        <v>0</v>
      </c>
      <c r="D64" s="53">
        <f>COUNTIF('US State and Local Policies'!AM$23:AM$55,"*opposite*")</f>
        <v>0</v>
      </c>
      <c r="E64" s="53">
        <f>COUNTIF('US State and Local Policies'!AM$23:AM$55,"")+COUNTIF('US State and Local Policies'!AM$23:AM$55,"n/a")</f>
        <v>26</v>
      </c>
      <c r="F64" s="53">
        <f t="shared" si="1"/>
        <v>7</v>
      </c>
    </row>
    <row r="65" ht="30.0" customHeight="1">
      <c r="A65" s="17" t="s">
        <v>54</v>
      </c>
      <c r="B65" s="409">
        <f>('US State and Local Policies'!BL$57-'US State and Local Policies'!BL$58+2*'US State and Local Policies'!BL$60)/62</f>
        <v>0.2258064516</v>
      </c>
      <c r="C65" s="53">
        <f>COUNTIF('US State and Local Policies'!BL$23:BL$55,"*close fit*")</f>
        <v>0</v>
      </c>
      <c r="D65" s="53">
        <f>COUNTIF('US State and Local Policies'!BL$23:BL$55,"*opposite*")</f>
        <v>0</v>
      </c>
      <c r="E65" s="53">
        <f>COUNTIF('US State and Local Policies'!BL$23:BL$55,"")+COUNTIF('US State and Local Policies'!BL$23:BL$55,"n/a")</f>
        <v>26</v>
      </c>
      <c r="F65" s="53">
        <f t="shared" si="1"/>
        <v>7</v>
      </c>
    </row>
    <row r="66" ht="30.0" customHeight="1">
      <c r="A66" s="16" t="s">
        <v>11</v>
      </c>
      <c r="B66" s="409">
        <f>('US State and Local Policies'!BD$57-'US State and Local Policies'!BD$58+2*'US State and Local Policies'!BD$60)/62</f>
        <v>0.2419354839</v>
      </c>
      <c r="C66" s="53">
        <f>COUNTIF('US State and Local Policies'!BD$23:BD$55,"*close fit*")</f>
        <v>3</v>
      </c>
      <c r="D66" s="53">
        <f>COUNTIF('US State and Local Policies'!BD$23:BD$55,"*opposite*")</f>
        <v>0</v>
      </c>
      <c r="E66" s="53">
        <f>COUNTIF('US State and Local Policies'!BD$23:BD$55,"")+COUNTIF('US State and Local Policies'!BD$23:BD$55,"n/a")</f>
        <v>24</v>
      </c>
      <c r="F66" s="53">
        <f t="shared" si="1"/>
        <v>6</v>
      </c>
    </row>
    <row r="67" ht="30.0" customHeight="1">
      <c r="A67" s="16" t="s">
        <v>12</v>
      </c>
      <c r="B67" s="409">
        <f>('US State and Local Policies'!BG$57-'US State and Local Policies'!BG$58+2*'US State and Local Policies'!BG$60)/62</f>
        <v>0.2258064516</v>
      </c>
      <c r="C67" s="53">
        <f>COUNTIF('US State and Local Policies'!BG$23:BG$55,"*close fit*")</f>
        <v>2</v>
      </c>
      <c r="D67" s="53">
        <f>COUNTIF('US State and Local Policies'!BG$23:BG$55,"*opposite*")</f>
        <v>0</v>
      </c>
      <c r="E67" s="53">
        <f>COUNTIF('US State and Local Policies'!BG$23:BG$55,"")+COUNTIF('US State and Local Policies'!BG$23:BG$55,"n/a")</f>
        <v>25</v>
      </c>
      <c r="F67" s="53">
        <f t="shared" si="1"/>
        <v>6</v>
      </c>
    </row>
    <row r="68" ht="30.0" customHeight="1">
      <c r="A68" s="8" t="s">
        <v>4</v>
      </c>
      <c r="B68" s="409">
        <f>('US State and Local Policies'!P$57-'US State and Local Policies'!P$58+2*'US State and Local Policies'!P$60)/62</f>
        <v>0.1935483871</v>
      </c>
      <c r="C68" s="53">
        <f>COUNTIF('US State and Local Policies'!P$23:P$55,"*close fit*")</f>
        <v>0</v>
      </c>
      <c r="D68" s="53">
        <f>COUNTIF('US State and Local Policies'!P$23:P$55,"*opposite*")</f>
        <v>0</v>
      </c>
      <c r="E68" s="53">
        <f>COUNTIF('US State and Local Policies'!P$23:P$55,"")+COUNTIF('US State and Local Policies'!P$23:P$55,"n/a")</f>
        <v>27</v>
      </c>
      <c r="F68" s="53">
        <f t="shared" si="1"/>
        <v>6</v>
      </c>
    </row>
    <row r="69" ht="30.0" customHeight="1">
      <c r="A69" s="13" t="s">
        <v>42</v>
      </c>
      <c r="B69" s="409">
        <f>('US State and Local Policies'!AU$57-'US State and Local Policies'!AU$58+2*'US State and Local Policies'!AU$60)/62</f>
        <v>0.2580645161</v>
      </c>
      <c r="C69" s="53">
        <f>COUNTIF('US State and Local Policies'!AU$23:AU$55,"*close fit*")</f>
        <v>6</v>
      </c>
      <c r="D69" s="53">
        <f>COUNTIF('US State and Local Policies'!AU$23:AU$55,"*opposite*")</f>
        <v>0</v>
      </c>
      <c r="E69" s="53">
        <f>COUNTIF('US State and Local Policies'!AU$23:AU$55,"")+COUNTIF('US State and Local Policies'!AU$23:AU$55,"n/a")</f>
        <v>22</v>
      </c>
      <c r="F69" s="53">
        <f t="shared" si="1"/>
        <v>5</v>
      </c>
    </row>
    <row r="70" ht="30.0" customHeight="1">
      <c r="A70" s="16" t="s">
        <v>7</v>
      </c>
      <c r="B70" s="409">
        <f>('US State and Local Policies'!BJ$57-'US State and Local Policies'!BJ$58+2*'US State and Local Policies'!BJ$60)/62</f>
        <v>0.1774193548</v>
      </c>
      <c r="C70" s="53">
        <f>COUNTIF('US State and Local Policies'!BJ$23:BJ$55,"*close fit*")</f>
        <v>1</v>
      </c>
      <c r="D70" s="53">
        <f>COUNTIF('US State and Local Policies'!BJ$23:BJ$55,"*opposite*")</f>
        <v>0</v>
      </c>
      <c r="E70" s="53">
        <f>COUNTIF('US State and Local Policies'!BJ$23:BJ$55,"")+COUNTIF('US State and Local Policies'!BJ$23:BJ$55,"n/a")</f>
        <v>27</v>
      </c>
      <c r="F70" s="53">
        <f t="shared" si="1"/>
        <v>5</v>
      </c>
    </row>
    <row r="71" ht="30.0" customHeight="1">
      <c r="A71" s="8" t="s">
        <v>3</v>
      </c>
      <c r="B71" s="409">
        <f>('US State and Local Policies'!AE$57-'US State and Local Policies'!AE$58+2*'US State and Local Policies'!AE$60)/62</f>
        <v>0.1451612903</v>
      </c>
      <c r="C71" s="53">
        <f>COUNTIF('US State and Local Policies'!AE$23:AE$55,"*close fit*")</f>
        <v>0</v>
      </c>
      <c r="D71" s="53">
        <f>COUNTIF('US State and Local Policies'!AE$23:AE$55,"*opposite*")</f>
        <v>1</v>
      </c>
      <c r="E71" s="53">
        <f>COUNTIF('US State and Local Policies'!AE$23:AE$55,"")+COUNTIF('US State and Local Policies'!AE$23:AE$55,"n/a")</f>
        <v>27</v>
      </c>
      <c r="F71" s="53">
        <f t="shared" si="1"/>
        <v>5</v>
      </c>
    </row>
    <row r="72" ht="30.0" customHeight="1">
      <c r="A72" s="13" t="s">
        <v>43</v>
      </c>
      <c r="B72" s="409">
        <f>('US State and Local Policies'!AV$57-'US State and Local Policies'!AV$58+2*'US State and Local Policies'!AV$60)/62</f>
        <v>0.2096774194</v>
      </c>
      <c r="C72" s="53">
        <f>COUNTIF('US State and Local Policies'!AV$23:AV$55,"*close fit*")</f>
        <v>5</v>
      </c>
      <c r="D72" s="53">
        <f>COUNTIF('US State and Local Policies'!AV$23:AV$55,"*opposite*")</f>
        <v>0</v>
      </c>
      <c r="E72" s="53">
        <f>COUNTIF('US State and Local Policies'!AV$23:AV$55,"")+COUNTIF('US State and Local Policies'!AV$23:AV$55,"n/a")</f>
        <v>24</v>
      </c>
      <c r="F72" s="53">
        <f t="shared" si="1"/>
        <v>4</v>
      </c>
    </row>
    <row r="73" ht="30.0" customHeight="1">
      <c r="A73" s="18" t="s">
        <v>5</v>
      </c>
      <c r="B73" s="409">
        <f>('US State and Local Policies'!CE$57-'US State and Local Policies'!CE$58+2*'US State and Local Policies'!CE$60)/62</f>
        <v>0.1451612903</v>
      </c>
      <c r="C73" s="53">
        <f>COUNTIF('US State and Local Policies'!CE$23:CE$55,"*close fit*")</f>
        <v>1</v>
      </c>
      <c r="D73" s="53">
        <f>COUNTIF('US State and Local Policies'!CE$23:CE$55,"*opposite*")</f>
        <v>0</v>
      </c>
      <c r="E73" s="53">
        <f>COUNTIF('US State and Local Policies'!CE$23:CE$55,"")+COUNTIF('US State and Local Policies'!CE$23:CE$55,"n/a")</f>
        <v>28</v>
      </c>
      <c r="F73" s="53">
        <f t="shared" si="1"/>
        <v>4</v>
      </c>
    </row>
    <row r="74" ht="30.0" customHeight="1">
      <c r="A74" s="8" t="s">
        <v>2</v>
      </c>
      <c r="B74" s="409">
        <f>('US State and Local Policies'!N$57-'US State and Local Policies'!N$58+2*'US State and Local Policies'!N$60)/62</f>
        <v>0.1290322581</v>
      </c>
      <c r="C74" s="53">
        <f>COUNTIF('US State and Local Policies'!N$23:N$55,"*close fit*")</f>
        <v>0</v>
      </c>
      <c r="D74" s="53">
        <f>COUNTIF('US State and Local Policies'!N$23:N$55,"*opposite*")</f>
        <v>0</v>
      </c>
      <c r="E74" s="53">
        <f>COUNTIF('US State and Local Policies'!N$23:N$55,"")+COUNTIF('US State and Local Policies'!N$23:N$55,"n/a")</f>
        <v>29</v>
      </c>
      <c r="F74" s="53">
        <f t="shared" si="1"/>
        <v>4</v>
      </c>
    </row>
    <row r="75" ht="30.0" customHeight="1">
      <c r="A75" s="8" t="s">
        <v>6</v>
      </c>
      <c r="B75" s="409">
        <f>('US State and Local Policies'!K$57-'US State and Local Policies'!K$58+2*'US State and Local Policies'!K$60)/62</f>
        <v>0.1451612903</v>
      </c>
      <c r="C75" s="53">
        <f>COUNTIF('US State and Local Policies'!K$23:K$55,"*close fit*")</f>
        <v>3</v>
      </c>
      <c r="D75" s="53">
        <f>COUNTIF('US State and Local Policies'!K$23:K$55,"*opposite*")</f>
        <v>0</v>
      </c>
      <c r="E75" s="53">
        <f>COUNTIF('US State and Local Policies'!K$23:K$55,"")+COUNTIF('US State and Local Policies'!K$23:K$55,"n/a")</f>
        <v>27</v>
      </c>
      <c r="F75" s="53">
        <f t="shared" si="1"/>
        <v>3</v>
      </c>
    </row>
    <row r="76" ht="30.0" customHeight="1">
      <c r="A76" s="7" t="s">
        <v>13</v>
      </c>
      <c r="B76" s="409">
        <f>('US State and Local Policies'!C$57-'US State and Local Policies'!C$58+2*'US State and Local Policies'!C$60)/62</f>
        <v>0.09677419355</v>
      </c>
      <c r="C76" s="53">
        <f>COUNTIF('US State and Local Policies'!C$23:C$55,"*close fit*")</f>
        <v>0</v>
      </c>
      <c r="D76" s="53">
        <f>COUNTIF('US State and Local Policies'!C$23:C$55,"*opposite*")</f>
        <v>0</v>
      </c>
      <c r="E76" s="53">
        <f>COUNTIF('US State and Local Policies'!C$23:C$55,"")+COUNTIF('US State and Local Policies'!C$23:C$55,"n/a")</f>
        <v>30</v>
      </c>
      <c r="F76" s="53">
        <f t="shared" si="1"/>
        <v>3</v>
      </c>
    </row>
    <row r="77" ht="30.0" customHeight="1">
      <c r="A77" s="17" t="s">
        <v>0</v>
      </c>
      <c r="B77" s="409">
        <f>('US State and Local Policies'!BN$57-'US State and Local Policies'!BN$58+2*'US State and Local Policies'!BN$60)/62</f>
        <v>0.09677419355</v>
      </c>
      <c r="C77" s="53">
        <f>COUNTIF('US State and Local Policies'!BN$23:BN$55,"*close fit*")</f>
        <v>0</v>
      </c>
      <c r="D77" s="53">
        <f>COUNTIF('US State and Local Policies'!BN$23:BN$55,"*opposite*")</f>
        <v>0</v>
      </c>
      <c r="E77" s="53">
        <f>COUNTIF('US State and Local Policies'!BN$23:BN$55,"")+COUNTIF('US State and Local Policies'!BN$23:BN$55,"n/a")</f>
        <v>30</v>
      </c>
      <c r="F77" s="53">
        <f t="shared" si="1"/>
        <v>3</v>
      </c>
    </row>
    <row r="78" ht="30.0" customHeight="1">
      <c r="A78" s="8" t="s">
        <v>1</v>
      </c>
      <c r="B78" s="409">
        <f>('US State and Local Policies'!X$57-'US State and Local Policies'!X$58+2*'US State and Local Policies'!X$60)/62</f>
        <v>0.09677419355</v>
      </c>
      <c r="C78" s="53">
        <f>COUNTIF('US State and Local Policies'!X$23:X$55,"*close fit*")</f>
        <v>2</v>
      </c>
      <c r="D78" s="53">
        <f>COUNTIF('US State and Local Policies'!X$23:X$55,"*opposite*")</f>
        <v>0</v>
      </c>
      <c r="E78" s="53">
        <f>COUNTIF('US State and Local Policies'!X$23:X$55,"")+COUNTIF('US State and Local Policies'!X$23:X$55,"n/a")</f>
        <v>29</v>
      </c>
      <c r="F78" s="53">
        <f t="shared" si="1"/>
        <v>2</v>
      </c>
    </row>
    <row r="79" ht="30.0" customHeight="1">
      <c r="A79" s="18" t="s">
        <v>71</v>
      </c>
      <c r="B79" s="409">
        <f>('US State and Local Policies'!CI$57-'US State and Local Policies'!CI$58+2*'US State and Local Policies'!CI$60)/62</f>
        <v>0.03225806452</v>
      </c>
      <c r="C79" s="53">
        <f>COUNTIF('US State and Local Policies'!CI$23:CI$55,"*close fit*")</f>
        <v>0</v>
      </c>
      <c r="D79" s="53">
        <f>COUNTIF('US State and Local Policies'!CI$23:CI$55,"*opposite*")</f>
        <v>0</v>
      </c>
      <c r="E79" s="53">
        <f>COUNTIF('US State and Local Policies'!CI$23:CI$55,"")+COUNTIF('US State and Local Policies'!CI$23:CI$55,"n/a")</f>
        <v>32</v>
      </c>
      <c r="F79" s="53">
        <f t="shared" si="1"/>
        <v>1</v>
      </c>
    </row>
    <row r="80" ht="30.0" customHeight="1">
      <c r="A80" s="8" t="s">
        <v>16</v>
      </c>
      <c r="B80" s="409">
        <f>('US State and Local Policies'!G$57-'US State and Local Policies'!G$58+2*'US State and Local Policies'!G$60)/62</f>
        <v>0</v>
      </c>
      <c r="C80" s="53">
        <f>COUNTIF('US State and Local Policies'!G$23:G$55,"*close fit*")</f>
        <v>0</v>
      </c>
      <c r="D80" s="53">
        <f>COUNTIF('US State and Local Policies'!G$23:G$55,"*opposite*")</f>
        <v>0</v>
      </c>
      <c r="E80" s="53">
        <f>COUNTIF('US State and Local Policies'!G$23:G$55,"")+COUNTIF('US State and Local Policies'!G$23:G$55,"n/a")</f>
        <v>33</v>
      </c>
      <c r="F80" s="53">
        <f t="shared" si="1"/>
        <v>0</v>
      </c>
    </row>
    <row r="81" ht="30.0" customHeight="1">
      <c r="A81" s="8" t="s">
        <v>16</v>
      </c>
      <c r="B81" s="409">
        <f>('US State and Local Policies'!H$57-'US State and Local Policies'!H$58+2*'US State and Local Policies'!H$60)/62</f>
        <v>0</v>
      </c>
      <c r="C81" s="53">
        <f>COUNTIF('US State and Local Policies'!H$23:H$55,"*close fit*")</f>
        <v>0</v>
      </c>
      <c r="D81" s="53">
        <f>COUNTIF('US State and Local Policies'!H$23:H$55,"*opposite*")</f>
        <v>0</v>
      </c>
      <c r="E81" s="53">
        <f>COUNTIF('US State and Local Policies'!H$23:H$55,"")+COUNTIF('US State and Local Policies'!H$23:H$55,"n/a")</f>
        <v>33</v>
      </c>
      <c r="F81" s="53">
        <f t="shared" si="1"/>
        <v>0</v>
      </c>
    </row>
    <row r="82" ht="30.0" customHeight="1">
      <c r="A82" s="9" t="s">
        <v>21</v>
      </c>
      <c r="B82" s="409">
        <f>('US State and Local Policies'!S$57-'US State and Local Policies'!S$58+2*'US State and Local Policies'!S$60)/62</f>
        <v>0</v>
      </c>
      <c r="C82" s="53">
        <f>COUNTIF('US State and Local Policies'!S$23:S$55,"*close fit*")</f>
        <v>0</v>
      </c>
      <c r="D82" s="53">
        <f>COUNTIF('US State and Local Policies'!S$23:S$55,"*opposite*")</f>
        <v>0</v>
      </c>
      <c r="E82" s="53">
        <f>COUNTIF('US State and Local Policies'!S$23:S$55,"")+COUNTIF('US State and Local Policies'!S$23:S$55,"n/a")</f>
        <v>33</v>
      </c>
      <c r="F82" s="53">
        <f t="shared" si="1"/>
        <v>0</v>
      </c>
    </row>
    <row r="83" ht="30.0" customHeight="1">
      <c r="A83" s="9" t="s">
        <v>3</v>
      </c>
      <c r="B83" s="409">
        <f>('US State and Local Policies'!AD$57-'US State and Local Policies'!AD$58+2*'US State and Local Policies'!AD$60)/62</f>
        <v>0</v>
      </c>
      <c r="C83" s="53">
        <f>COUNTIF('US State and Local Policies'!AD$23:AD$55,"*close fit*")</f>
        <v>0</v>
      </c>
      <c r="D83" s="53">
        <f>COUNTIF('US State and Local Policies'!AD$23:AD$55,"*opposite*")</f>
        <v>0</v>
      </c>
      <c r="E83" s="53">
        <f>COUNTIF('US State and Local Policies'!AD$23:AD$55,"")+COUNTIF('US State and Local Policies'!AD$23:AD$55,"n/a")</f>
        <v>33</v>
      </c>
      <c r="F83" s="53">
        <f t="shared" si="1"/>
        <v>0</v>
      </c>
    </row>
    <row r="84" ht="30.0" customHeight="1">
      <c r="A84" s="9" t="s">
        <v>31</v>
      </c>
      <c r="B84" s="409">
        <f>('US State and Local Policies'!AG$57-'US State and Local Policies'!AG$58+2*'US State and Local Policies'!AG$60)/62</f>
        <v>0</v>
      </c>
      <c r="C84" s="53">
        <f>COUNTIF('US State and Local Policies'!AG$23:AG$55,"*close fit*")</f>
        <v>0</v>
      </c>
      <c r="D84" s="53">
        <f>COUNTIF('US State and Local Policies'!AG$23:AG$55,"*opposite*")</f>
        <v>0</v>
      </c>
      <c r="E84" s="53">
        <f>COUNTIF('US State and Local Policies'!AG$23:AG$55,"")+COUNTIF('US State and Local Policies'!AG$23:AG$55,"n/a")</f>
        <v>33</v>
      </c>
      <c r="F84" s="53">
        <f t="shared" si="1"/>
        <v>0</v>
      </c>
    </row>
    <row r="85" ht="30.0" customHeight="1">
      <c r="A85" s="18" t="s">
        <v>64</v>
      </c>
      <c r="B85" s="409">
        <f>('US State and Local Policies'!BZ$57-'US State and Local Policies'!BZ$58+2*'US State and Local Policies'!BZ$60)/62</f>
        <v>0</v>
      </c>
      <c r="C85" s="53">
        <f>COUNTIF('US State and Local Policies'!BZ$23:BZ$55,"*close fit*")</f>
        <v>0</v>
      </c>
      <c r="D85" s="53">
        <f>COUNTIF('US State and Local Policies'!BZ$23:BZ$55,"*opposite*")</f>
        <v>0</v>
      </c>
      <c r="E85" s="53">
        <f>COUNTIF('US State and Local Policies'!BZ$23:BZ$55,"")+COUNTIF('US State and Local Policies'!BZ$23:BZ$55,"n/a")</f>
        <v>33</v>
      </c>
      <c r="F85" s="53">
        <f t="shared" si="1"/>
        <v>0</v>
      </c>
    </row>
    <row r="86" ht="30.0" customHeight="1">
      <c r="A86" s="6" t="s">
        <v>13</v>
      </c>
      <c r="B86" s="409"/>
      <c r="C86" s="53"/>
      <c r="D86" s="53"/>
      <c r="E86" s="53"/>
      <c r="F86" s="53"/>
    </row>
    <row r="87" ht="30.0" customHeight="1">
      <c r="A87" s="15" t="s">
        <v>45</v>
      </c>
      <c r="B87" s="409"/>
      <c r="C87" s="53"/>
      <c r="D87" s="53"/>
      <c r="E87" s="53"/>
      <c r="F87" s="53"/>
    </row>
    <row r="88" ht="30.0" customHeight="1">
      <c r="A88" s="18" t="s">
        <v>56</v>
      </c>
      <c r="B88" s="409"/>
      <c r="C88" s="53"/>
      <c r="D88" s="53"/>
      <c r="E88" s="53"/>
      <c r="F88" s="53"/>
    </row>
    <row r="89" ht="30.0" customHeight="1">
      <c r="A89" s="18" t="s">
        <v>64</v>
      </c>
      <c r="B89" s="409"/>
      <c r="C89" s="53"/>
      <c r="D89" s="53"/>
      <c r="E89" s="53"/>
      <c r="F89" s="53"/>
    </row>
    <row r="90" ht="30.0" customHeight="1">
      <c r="A90" s="18" t="s">
        <v>70</v>
      </c>
      <c r="B90" s="409"/>
      <c r="C90" s="53"/>
      <c r="D90" s="53"/>
      <c r="E90" s="53"/>
      <c r="F90" s="53"/>
    </row>
    <row r="91" ht="30.0" customHeight="1">
      <c r="A91" s="18" t="s">
        <v>70</v>
      </c>
      <c r="B91" s="409"/>
      <c r="C91" s="256"/>
      <c r="D91" s="53"/>
      <c r="E91" s="53"/>
      <c r="F91" s="53"/>
    </row>
    <row r="92" ht="30.0" customHeight="1">
      <c r="A92" s="18" t="s">
        <v>72</v>
      </c>
      <c r="B92" s="409"/>
      <c r="C92" s="53"/>
      <c r="D92" s="53"/>
      <c r="E92" s="53"/>
      <c r="F92" s="53"/>
    </row>
    <row r="93" ht="30.0" customHeight="1">
      <c r="A93" s="22" t="s">
        <v>77</v>
      </c>
      <c r="B93" s="409"/>
      <c r="C93" s="549"/>
      <c r="D93" s="549"/>
      <c r="E93" s="549"/>
      <c r="F93" s="549"/>
    </row>
    <row r="94" ht="30.0" customHeight="1">
      <c r="A94" s="22" t="s">
        <v>78</v>
      </c>
      <c r="B94" s="549"/>
      <c r="C94" s="549"/>
      <c r="D94" s="549"/>
      <c r="E94" s="549"/>
      <c r="F94" s="549"/>
    </row>
    <row r="95" ht="30.0" customHeight="1">
      <c r="A95" s="24" t="s">
        <v>79</v>
      </c>
      <c r="B95" s="549"/>
      <c r="C95" s="550"/>
      <c r="D95" s="550"/>
      <c r="E95" s="550"/>
      <c r="F95" s="550"/>
    </row>
    <row r="96" ht="30.0" customHeight="1">
      <c r="A96" s="24" t="s">
        <v>80</v>
      </c>
      <c r="B96" s="549"/>
      <c r="C96" s="550"/>
      <c r="D96" s="550"/>
      <c r="E96" s="550"/>
      <c r="F96" s="550"/>
    </row>
    <row r="97" ht="30.0" customHeight="1">
      <c r="A97" s="24" t="s">
        <v>81</v>
      </c>
      <c r="B97" s="551"/>
      <c r="C97" s="264"/>
      <c r="D97" s="264"/>
      <c r="E97" s="264"/>
      <c r="F97" s="264"/>
    </row>
  </sheetData>
  <autoFilter ref="$A$1:$G$9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2"/>
      <c r="B1" s="190" t="s">
        <v>1046</v>
      </c>
      <c r="C1" s="32" t="s">
        <v>1054</v>
      </c>
      <c r="D1" s="32" t="s">
        <v>1494</v>
      </c>
    </row>
    <row r="2">
      <c r="A2" s="21" t="s">
        <v>60</v>
      </c>
      <c r="B2">
        <v>0.8064516129032258</v>
      </c>
      <c r="C2" s="32" t="s">
        <v>1496</v>
      </c>
      <c r="D2" s="32" t="s">
        <v>1496</v>
      </c>
    </row>
    <row r="3">
      <c r="A3" s="18" t="s">
        <v>76</v>
      </c>
      <c r="B3">
        <v>0.8064516129032258</v>
      </c>
      <c r="C3" s="32" t="s">
        <v>1496</v>
      </c>
      <c r="D3" s="32" t="s">
        <v>1496</v>
      </c>
    </row>
    <row r="4">
      <c r="A4" s="18" t="s">
        <v>62</v>
      </c>
      <c r="B4">
        <v>0.7741935483870968</v>
      </c>
      <c r="C4" s="32" t="s">
        <v>1496</v>
      </c>
      <c r="D4" s="32" t="s">
        <v>1496</v>
      </c>
    </row>
    <row r="5">
      <c r="A5" s="18" t="s">
        <v>66</v>
      </c>
      <c r="B5">
        <v>0.7580645161290323</v>
      </c>
      <c r="C5" s="32" t="s">
        <v>1496</v>
      </c>
      <c r="D5" s="32" t="s">
        <v>1496</v>
      </c>
    </row>
    <row r="6">
      <c r="A6" s="18" t="s">
        <v>67</v>
      </c>
      <c r="B6">
        <v>0.7580645161290323</v>
      </c>
      <c r="C6" s="32" t="s">
        <v>1496</v>
      </c>
      <c r="D6" s="32" t="s">
        <v>1496</v>
      </c>
    </row>
    <row r="7">
      <c r="A7" s="18" t="s">
        <v>58</v>
      </c>
      <c r="B7">
        <v>0.7096774193548387</v>
      </c>
      <c r="C7" s="32" t="s">
        <v>1496</v>
      </c>
      <c r="D7" s="32" t="s">
        <v>1496</v>
      </c>
    </row>
    <row r="8">
      <c r="A8" s="8" t="s">
        <v>24</v>
      </c>
      <c r="B8">
        <v>0.6774193548387096</v>
      </c>
      <c r="C8" s="32" t="s">
        <v>1500</v>
      </c>
      <c r="D8" s="32" t="s">
        <v>1500</v>
      </c>
    </row>
    <row r="9">
      <c r="A9" s="10" t="s">
        <v>37</v>
      </c>
      <c r="B9">
        <v>0.6774193548387096</v>
      </c>
      <c r="C9" s="32" t="s">
        <v>1496</v>
      </c>
      <c r="D9" s="32" t="s">
        <v>1496</v>
      </c>
    </row>
    <row r="10">
      <c r="A10" s="18" t="s">
        <v>62</v>
      </c>
      <c r="B10">
        <v>0.6774193548387096</v>
      </c>
      <c r="C10" s="32" t="s">
        <v>1496</v>
      </c>
      <c r="D10" s="32" t="s">
        <v>1496</v>
      </c>
    </row>
    <row r="11">
      <c r="A11" s="18" t="s">
        <v>56</v>
      </c>
      <c r="B11">
        <v>0.6290322580645161</v>
      </c>
      <c r="C11" s="32" t="s">
        <v>1500</v>
      </c>
      <c r="D11" s="32" t="s">
        <v>1496</v>
      </c>
    </row>
    <row r="12">
      <c r="A12" s="18" t="s">
        <v>75</v>
      </c>
      <c r="B12">
        <v>0.6129032258064516</v>
      </c>
      <c r="C12" s="32" t="s">
        <v>1496</v>
      </c>
      <c r="D12" s="32" t="s">
        <v>1496</v>
      </c>
    </row>
    <row r="13">
      <c r="A13" s="7" t="s">
        <v>13</v>
      </c>
      <c r="B13">
        <v>0.5806451612903226</v>
      </c>
      <c r="C13" s="32" t="s">
        <v>1500</v>
      </c>
      <c r="D13" s="32" t="s">
        <v>1496</v>
      </c>
    </row>
    <row r="14">
      <c r="A14" s="21" t="s">
        <v>59</v>
      </c>
      <c r="B14">
        <v>0.5806451612903226</v>
      </c>
      <c r="C14" s="32" t="s">
        <v>1500</v>
      </c>
      <c r="D14" s="32" t="s">
        <v>1500</v>
      </c>
    </row>
    <row r="15">
      <c r="A15" s="8" t="s">
        <v>16</v>
      </c>
      <c r="B15">
        <v>0.532258064516129</v>
      </c>
      <c r="C15" s="32" t="s">
        <v>1500</v>
      </c>
      <c r="D15" s="32" t="s">
        <v>1496</v>
      </c>
    </row>
    <row r="16">
      <c r="A16" s="8" t="s">
        <v>16</v>
      </c>
      <c r="B16">
        <v>0.532258064516129</v>
      </c>
      <c r="C16" s="32" t="s">
        <v>1500</v>
      </c>
      <c r="D16" s="32" t="s">
        <v>1496</v>
      </c>
    </row>
    <row r="17">
      <c r="A17" s="13" t="s">
        <v>50</v>
      </c>
      <c r="B17">
        <v>0.532258064516129</v>
      </c>
      <c r="C17" s="32" t="s">
        <v>1500</v>
      </c>
      <c r="D17" s="32" t="s">
        <v>1496</v>
      </c>
    </row>
    <row r="18">
      <c r="A18" s="9" t="s">
        <v>29</v>
      </c>
      <c r="B18">
        <v>0.5161290322580645</v>
      </c>
      <c r="C18" s="32" t="s">
        <v>1496</v>
      </c>
      <c r="D18" s="32" t="s">
        <v>1496</v>
      </c>
    </row>
    <row r="19">
      <c r="A19" s="8" t="s">
        <v>31</v>
      </c>
      <c r="B19">
        <v>0.5161290322580645</v>
      </c>
      <c r="C19" s="32" t="s">
        <v>1500</v>
      </c>
      <c r="D19" s="32" t="s">
        <v>1496</v>
      </c>
    </row>
    <row r="20">
      <c r="A20" s="12" t="s">
        <v>39</v>
      </c>
      <c r="B20">
        <v>0.5161290322580645</v>
      </c>
      <c r="C20" s="32" t="s">
        <v>1500</v>
      </c>
      <c r="D20" s="32" t="s">
        <v>1496</v>
      </c>
    </row>
    <row r="21">
      <c r="A21" s="18" t="s">
        <v>61</v>
      </c>
      <c r="B21">
        <v>0.5161290322580645</v>
      </c>
    </row>
    <row r="22">
      <c r="A22" s="18" t="s">
        <v>68</v>
      </c>
      <c r="B22">
        <v>0.5161290322580645</v>
      </c>
    </row>
    <row r="23">
      <c r="A23" s="19" t="s">
        <v>57</v>
      </c>
      <c r="B23">
        <v>0.5</v>
      </c>
    </row>
    <row r="24">
      <c r="A24" s="8" t="s">
        <v>27</v>
      </c>
      <c r="B24">
        <v>0.4838709677419355</v>
      </c>
    </row>
    <row r="25">
      <c r="A25" s="8" t="s">
        <v>28</v>
      </c>
      <c r="B25">
        <v>0.4838709677419355</v>
      </c>
    </row>
    <row r="26">
      <c r="A26" s="16" t="s">
        <v>46</v>
      </c>
      <c r="B26">
        <v>0.4838709677419355</v>
      </c>
    </row>
    <row r="27">
      <c r="A27" s="16" t="s">
        <v>49</v>
      </c>
      <c r="B27">
        <v>0.4838709677419355</v>
      </c>
    </row>
    <row r="28">
      <c r="A28" s="17" t="s">
        <v>53</v>
      </c>
      <c r="B28">
        <v>0.4838709677419355</v>
      </c>
    </row>
    <row r="29">
      <c r="A29" s="10" t="s">
        <v>32</v>
      </c>
      <c r="B29">
        <v>0.45161290322580644</v>
      </c>
    </row>
    <row r="30">
      <c r="A30" s="10" t="s">
        <v>35</v>
      </c>
      <c r="B30">
        <v>0.45161290322580644</v>
      </c>
    </row>
    <row r="31">
      <c r="A31" s="13" t="s">
        <v>44</v>
      </c>
      <c r="B31">
        <v>0.45161290322580644</v>
      </c>
    </row>
    <row r="32">
      <c r="A32" s="18" t="s">
        <v>63</v>
      </c>
      <c r="B32">
        <v>0.45161290322580644</v>
      </c>
    </row>
    <row r="33">
      <c r="A33" s="18" t="s">
        <v>65</v>
      </c>
      <c r="B33">
        <v>0.45161290322580644</v>
      </c>
    </row>
    <row r="34">
      <c r="A34" s="16" t="s">
        <v>51</v>
      </c>
      <c r="B34">
        <v>0.43548387096774194</v>
      </c>
    </row>
    <row r="35">
      <c r="A35" s="8" t="s">
        <v>19</v>
      </c>
      <c r="B35">
        <v>0.41935483870967744</v>
      </c>
    </row>
    <row r="36">
      <c r="A36" s="8" t="s">
        <v>18</v>
      </c>
      <c r="B36">
        <v>0.4032258064516129</v>
      </c>
    </row>
    <row r="37">
      <c r="A37" s="8" t="s">
        <v>20</v>
      </c>
      <c r="B37">
        <v>0.4032258064516129</v>
      </c>
    </row>
    <row r="38">
      <c r="A38" s="13" t="s">
        <v>40</v>
      </c>
      <c r="B38">
        <v>0.4032258064516129</v>
      </c>
    </row>
    <row r="39">
      <c r="A39" s="10" t="s">
        <v>34</v>
      </c>
      <c r="B39">
        <v>0.3870967741935484</v>
      </c>
    </row>
    <row r="40">
      <c r="A40" s="18" t="s">
        <v>73</v>
      </c>
      <c r="B40">
        <v>0.3870967741935484</v>
      </c>
    </row>
    <row r="41">
      <c r="A41" s="18" t="s">
        <v>74</v>
      </c>
      <c r="B41">
        <v>0.3870967741935484</v>
      </c>
    </row>
    <row r="42">
      <c r="A42" s="8" t="s">
        <v>22</v>
      </c>
      <c r="B42">
        <v>0.3709677419354839</v>
      </c>
    </row>
    <row r="43">
      <c r="A43" s="8" t="s">
        <v>23</v>
      </c>
      <c r="B43">
        <v>0.3709677419354839</v>
      </c>
    </row>
    <row r="44">
      <c r="A44" s="10" t="s">
        <v>33</v>
      </c>
      <c r="B44">
        <v>0.3709677419354839</v>
      </c>
    </row>
    <row r="45">
      <c r="A45" s="13" t="s">
        <v>45</v>
      </c>
      <c r="B45">
        <v>0.3709677419354839</v>
      </c>
    </row>
    <row r="46">
      <c r="A46" s="16" t="s">
        <v>48</v>
      </c>
      <c r="B46">
        <v>0.3709677419354839</v>
      </c>
    </row>
    <row r="47">
      <c r="A47" s="16" t="s">
        <v>52</v>
      </c>
      <c r="B47">
        <v>0.3709677419354839</v>
      </c>
    </row>
    <row r="48">
      <c r="A48" s="8" t="s">
        <v>26</v>
      </c>
      <c r="B48">
        <v>0.3548387096774194</v>
      </c>
    </row>
    <row r="49">
      <c r="A49" s="13" t="s">
        <v>41</v>
      </c>
      <c r="B49">
        <v>0.3548387096774194</v>
      </c>
    </row>
    <row r="50">
      <c r="A50" s="17" t="s">
        <v>47</v>
      </c>
      <c r="B50">
        <v>0.3548387096774194</v>
      </c>
    </row>
    <row r="51">
      <c r="A51" s="8" t="s">
        <v>25</v>
      </c>
      <c r="B51">
        <v>0.3387096774193548</v>
      </c>
    </row>
    <row r="52">
      <c r="A52" s="11" t="s">
        <v>37</v>
      </c>
      <c r="B52">
        <v>0.3387096774193548</v>
      </c>
    </row>
    <row r="53">
      <c r="A53" s="8" t="s">
        <v>30</v>
      </c>
      <c r="B53">
        <v>0.3225806451612903</v>
      </c>
    </row>
    <row r="54">
      <c r="A54" s="10" t="s">
        <v>36</v>
      </c>
      <c r="B54">
        <v>0.3225806451612903</v>
      </c>
    </row>
    <row r="55">
      <c r="A55" s="18" t="s">
        <v>69</v>
      </c>
      <c r="B55">
        <v>0.3225806451612903</v>
      </c>
    </row>
    <row r="56">
      <c r="A56" s="10" t="s">
        <v>38</v>
      </c>
      <c r="B56">
        <v>0.2903225806451613</v>
      </c>
    </row>
    <row r="57">
      <c r="A57" s="8" t="s">
        <v>15</v>
      </c>
      <c r="B57">
        <v>0.25806451612903225</v>
      </c>
    </row>
    <row r="58">
      <c r="A58" s="8" t="s">
        <v>8</v>
      </c>
      <c r="B58">
        <v>0.25806451612903225</v>
      </c>
    </row>
    <row r="59">
      <c r="A59" s="8" t="s">
        <v>17</v>
      </c>
      <c r="B59">
        <v>0.25806451612903225</v>
      </c>
    </row>
    <row r="60">
      <c r="A60" s="9" t="s">
        <v>29</v>
      </c>
      <c r="B60">
        <v>0.25806451612903225</v>
      </c>
    </row>
    <row r="61">
      <c r="A61" s="13" t="s">
        <v>42</v>
      </c>
      <c r="B61">
        <v>0.25806451612903225</v>
      </c>
    </row>
    <row r="62">
      <c r="A62" s="14" t="s">
        <v>45</v>
      </c>
      <c r="B62">
        <v>0.25806451612903225</v>
      </c>
    </row>
    <row r="63">
      <c r="A63" s="17" t="s">
        <v>55</v>
      </c>
      <c r="B63">
        <v>0.25806451612903225</v>
      </c>
    </row>
    <row r="64">
      <c r="A64" s="8" t="s">
        <v>9</v>
      </c>
      <c r="B64">
        <v>0.24193548387096775</v>
      </c>
    </row>
    <row r="65">
      <c r="A65" s="16" t="s">
        <v>11</v>
      </c>
      <c r="B65">
        <v>0.24193548387096775</v>
      </c>
    </row>
    <row r="66">
      <c r="A66" s="10" t="s">
        <v>10</v>
      </c>
      <c r="B66">
        <v>0.22580645161290322</v>
      </c>
    </row>
    <row r="67">
      <c r="A67" s="16" t="s">
        <v>12</v>
      </c>
      <c r="B67">
        <v>0.22580645161290322</v>
      </c>
    </row>
    <row r="68">
      <c r="A68" s="17" t="s">
        <v>54</v>
      </c>
      <c r="B68">
        <v>0.22580645161290322</v>
      </c>
    </row>
    <row r="69">
      <c r="A69" s="13" t="s">
        <v>43</v>
      </c>
      <c r="B69">
        <v>0.20967741935483872</v>
      </c>
    </row>
    <row r="70">
      <c r="A70" s="8" t="s">
        <v>4</v>
      </c>
      <c r="B70">
        <v>0.1935483870967742</v>
      </c>
    </row>
    <row r="71">
      <c r="A71" s="16" t="s">
        <v>7</v>
      </c>
      <c r="B71">
        <v>0.1774193548387097</v>
      </c>
    </row>
    <row r="72">
      <c r="A72" s="8" t="s">
        <v>6</v>
      </c>
      <c r="B72">
        <v>0.14516129032258066</v>
      </c>
    </row>
    <row r="73">
      <c r="A73" s="8" t="s">
        <v>3</v>
      </c>
      <c r="B73">
        <v>0.14516129032258066</v>
      </c>
    </row>
    <row r="74">
      <c r="A74" s="18" t="s">
        <v>5</v>
      </c>
      <c r="B74">
        <v>0.14516129032258066</v>
      </c>
    </row>
    <row r="75">
      <c r="A75" s="8" t="s">
        <v>2</v>
      </c>
      <c r="B75">
        <v>0.12903225806451613</v>
      </c>
    </row>
    <row r="76">
      <c r="A76" s="7" t="s">
        <v>13</v>
      </c>
      <c r="B76">
        <v>0.0967741935483871</v>
      </c>
    </row>
    <row r="77">
      <c r="A77" s="8" t="s">
        <v>1</v>
      </c>
      <c r="B77">
        <v>0.0967741935483871</v>
      </c>
    </row>
    <row r="78">
      <c r="A78" s="17" t="s">
        <v>0</v>
      </c>
      <c r="B78">
        <v>0.0967741935483871</v>
      </c>
    </row>
    <row r="79">
      <c r="A79" s="18" t="s">
        <v>71</v>
      </c>
      <c r="B79">
        <v>0.03225806451612903</v>
      </c>
    </row>
    <row r="80">
      <c r="A80" s="8" t="s">
        <v>16</v>
      </c>
      <c r="B80">
        <v>0.0</v>
      </c>
    </row>
    <row r="81">
      <c r="A81" s="8" t="s">
        <v>16</v>
      </c>
      <c r="B81">
        <v>0.0</v>
      </c>
    </row>
    <row r="82">
      <c r="A82" s="9" t="s">
        <v>21</v>
      </c>
      <c r="B82">
        <v>0.0</v>
      </c>
    </row>
    <row r="83">
      <c r="A83" s="9" t="s">
        <v>3</v>
      </c>
      <c r="B83">
        <v>0.0</v>
      </c>
    </row>
    <row r="84">
      <c r="A84" s="9" t="s">
        <v>31</v>
      </c>
      <c r="B84">
        <v>0.0</v>
      </c>
    </row>
    <row r="85">
      <c r="A85" s="18" t="s">
        <v>64</v>
      </c>
      <c r="B85">
        <v>0.0</v>
      </c>
    </row>
    <row r="86">
      <c r="A86" s="18" t="s">
        <v>64</v>
      </c>
      <c r="B86">
        <v>0.0</v>
      </c>
    </row>
    <row r="87">
      <c r="A87" s="6" t="s">
        <v>13</v>
      </c>
    </row>
    <row r="88">
      <c r="A88" s="15" t="s">
        <v>45</v>
      </c>
    </row>
    <row r="89">
      <c r="A89" s="18" t="s">
        <v>56</v>
      </c>
    </row>
    <row r="90">
      <c r="A90" s="18" t="s">
        <v>70</v>
      </c>
    </row>
    <row r="91">
      <c r="A91" s="18" t="s">
        <v>70</v>
      </c>
    </row>
    <row r="92">
      <c r="A92" s="18" t="s">
        <v>72</v>
      </c>
    </row>
  </sheetData>
  <autoFilter ref="$A$1:$B$92"/>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1.43"/>
    <col customWidth="1" min="2" max="18" width="17.29"/>
  </cols>
  <sheetData>
    <row r="1">
      <c r="A1" s="456" t="s">
        <v>1531</v>
      </c>
      <c r="B1" s="248" t="s">
        <v>1532</v>
      </c>
      <c r="C1" s="458" t="s">
        <v>1533</v>
      </c>
      <c r="D1" s="459" t="s">
        <v>1534</v>
      </c>
      <c r="E1" s="248" t="s">
        <v>1535</v>
      </c>
      <c r="F1" s="248" t="s">
        <v>1536</v>
      </c>
      <c r="G1" s="248" t="s">
        <v>1537</v>
      </c>
      <c r="H1" s="248" t="s">
        <v>1538</v>
      </c>
      <c r="I1" s="248" t="s">
        <v>1539</v>
      </c>
      <c r="J1" s="248" t="s">
        <v>1541</v>
      </c>
      <c r="K1" s="248" t="s">
        <v>1542</v>
      </c>
      <c r="L1" s="248" t="s">
        <v>1543</v>
      </c>
      <c r="M1" s="248" t="s">
        <v>1544</v>
      </c>
      <c r="N1" s="248" t="s">
        <v>1545</v>
      </c>
      <c r="O1" s="248" t="s">
        <v>1546</v>
      </c>
      <c r="P1" s="248" t="s">
        <v>1547</v>
      </c>
      <c r="Q1" s="248" t="s">
        <v>1548</v>
      </c>
      <c r="R1" s="248" t="s">
        <v>1549</v>
      </c>
    </row>
    <row r="2">
      <c r="A2" s="461" t="s">
        <v>82</v>
      </c>
      <c r="B2" s="463"/>
      <c r="C2" s="464"/>
      <c r="D2" s="466"/>
      <c r="E2" s="278"/>
      <c r="F2" s="278"/>
      <c r="G2" s="278"/>
      <c r="H2" s="278"/>
      <c r="I2" s="278"/>
      <c r="J2" s="278"/>
      <c r="K2" s="467"/>
      <c r="L2" s="436"/>
      <c r="M2" s="436"/>
      <c r="N2" s="436"/>
      <c r="O2" s="436"/>
      <c r="P2" s="436"/>
      <c r="Q2" s="436"/>
      <c r="R2" s="436"/>
    </row>
    <row r="3">
      <c r="A3" s="469" t="s">
        <v>88</v>
      </c>
      <c r="B3" s="471" t="s">
        <v>1551</v>
      </c>
      <c r="C3" s="473"/>
      <c r="D3" s="368"/>
      <c r="E3" s="475"/>
      <c r="F3" s="473"/>
      <c r="G3" s="473"/>
      <c r="H3" s="473"/>
      <c r="I3" s="473"/>
      <c r="J3" s="473"/>
      <c r="K3" s="477"/>
    </row>
    <row r="4">
      <c r="A4" s="478" t="s">
        <v>1553</v>
      </c>
      <c r="B4" s="479" t="s">
        <v>1554</v>
      </c>
      <c r="C4" s="480" t="s">
        <v>1555</v>
      </c>
      <c r="D4" s="481" t="s">
        <v>1558</v>
      </c>
      <c r="E4" s="482" t="s">
        <v>1562</v>
      </c>
      <c r="F4" s="483" t="s">
        <v>1574</v>
      </c>
      <c r="G4" s="483" t="s">
        <v>1578</v>
      </c>
      <c r="H4" s="483" t="s">
        <v>1579</v>
      </c>
      <c r="I4" s="483" t="s">
        <v>1581</v>
      </c>
      <c r="J4" s="483" t="s">
        <v>1582</v>
      </c>
      <c r="K4" s="483" t="s">
        <v>1584</v>
      </c>
      <c r="L4" s="483" t="s">
        <v>1586</v>
      </c>
      <c r="M4" s="483" t="s">
        <v>1588</v>
      </c>
      <c r="N4" s="483" t="s">
        <v>1591</v>
      </c>
      <c r="O4" s="483" t="s">
        <v>1594</v>
      </c>
      <c r="P4" s="483" t="s">
        <v>1597</v>
      </c>
      <c r="Q4" s="483" t="s">
        <v>1599</v>
      </c>
      <c r="R4" s="483" t="s">
        <v>1601</v>
      </c>
    </row>
    <row r="5">
      <c r="A5" s="469" t="s">
        <v>180</v>
      </c>
      <c r="B5" s="365" t="s">
        <v>184</v>
      </c>
      <c r="C5" s="473"/>
      <c r="D5" s="368"/>
      <c r="E5" s="307"/>
      <c r="F5" s="307"/>
      <c r="G5" s="473"/>
      <c r="H5" s="473"/>
      <c r="I5" s="473"/>
      <c r="J5" s="473"/>
      <c r="K5" s="477"/>
    </row>
    <row r="6">
      <c r="A6" s="484" t="s">
        <v>214</v>
      </c>
      <c r="B6" s="485" t="s">
        <v>217</v>
      </c>
      <c r="C6" s="485" t="s">
        <v>219</v>
      </c>
      <c r="D6" s="486"/>
      <c r="E6" s="487"/>
      <c r="F6" s="488"/>
      <c r="G6" s="487"/>
      <c r="H6" s="487"/>
      <c r="I6" s="487"/>
      <c r="J6" s="487"/>
      <c r="K6" s="488"/>
      <c r="L6" s="489"/>
      <c r="M6" s="489"/>
      <c r="N6" s="489"/>
      <c r="O6" s="489"/>
      <c r="P6" s="489"/>
      <c r="Q6" s="489"/>
      <c r="R6" s="489"/>
    </row>
    <row r="7">
      <c r="A7" s="490" t="s">
        <v>669</v>
      </c>
      <c r="B7" s="491" t="s">
        <v>1616</v>
      </c>
      <c r="C7" s="492"/>
      <c r="D7" s="493"/>
      <c r="E7" s="492"/>
      <c r="F7" s="492"/>
      <c r="G7" s="494"/>
      <c r="H7" s="492"/>
      <c r="I7" s="492"/>
      <c r="J7" s="494"/>
      <c r="K7" s="495"/>
      <c r="L7" s="496"/>
      <c r="M7" s="496"/>
      <c r="N7" s="496"/>
      <c r="O7" s="496"/>
      <c r="P7" s="496"/>
      <c r="Q7" s="496"/>
      <c r="R7" s="496"/>
    </row>
    <row r="8">
      <c r="A8" s="484" t="s">
        <v>296</v>
      </c>
      <c r="B8" s="497" t="s">
        <v>298</v>
      </c>
      <c r="C8" s="498"/>
      <c r="D8" s="499"/>
      <c r="E8" s="500"/>
      <c r="F8" s="500"/>
      <c r="G8" s="501"/>
      <c r="H8" s="500"/>
      <c r="I8" s="500"/>
      <c r="J8" s="501"/>
      <c r="K8" s="500"/>
      <c r="L8" s="502"/>
      <c r="M8" s="502"/>
      <c r="N8" s="502"/>
      <c r="O8" s="502"/>
      <c r="P8" s="502"/>
      <c r="Q8" s="502"/>
      <c r="R8" s="502"/>
    </row>
    <row r="9">
      <c r="A9" s="469" t="s">
        <v>1637</v>
      </c>
      <c r="B9" s="503" t="s">
        <v>1638</v>
      </c>
      <c r="C9" s="473"/>
      <c r="D9" s="368"/>
      <c r="E9" s="504"/>
      <c r="F9" s="504"/>
      <c r="G9" s="504"/>
      <c r="H9" s="504"/>
      <c r="I9" s="504"/>
      <c r="J9" s="504"/>
      <c r="K9" s="477"/>
    </row>
    <row r="10">
      <c r="A10" s="484" t="s">
        <v>311</v>
      </c>
      <c r="B10" s="497" t="s">
        <v>298</v>
      </c>
      <c r="C10" s="498"/>
      <c r="D10" s="499"/>
      <c r="E10" s="500"/>
      <c r="F10" s="498"/>
      <c r="G10" s="498"/>
      <c r="H10" s="498"/>
      <c r="I10" s="498"/>
      <c r="J10" s="498"/>
      <c r="K10" s="500"/>
      <c r="L10" s="502"/>
      <c r="M10" s="502"/>
      <c r="N10" s="502"/>
      <c r="O10" s="502"/>
      <c r="P10" s="502"/>
      <c r="Q10" s="502"/>
      <c r="R10" s="502"/>
    </row>
    <row r="11">
      <c r="A11" s="469" t="s">
        <v>324</v>
      </c>
      <c r="B11" s="471" t="s">
        <v>1639</v>
      </c>
      <c r="C11" s="471" t="s">
        <v>1640</v>
      </c>
      <c r="D11" s="368"/>
      <c r="E11" s="473"/>
      <c r="F11" s="473"/>
      <c r="G11" s="473"/>
      <c r="H11" s="473"/>
      <c r="I11" s="473"/>
      <c r="J11" s="473"/>
      <c r="K11" s="477"/>
    </row>
    <row r="12">
      <c r="A12" s="484" t="s">
        <v>446</v>
      </c>
      <c r="B12" s="479" t="s">
        <v>1643</v>
      </c>
      <c r="C12" s="498"/>
      <c r="D12" s="499"/>
      <c r="E12" s="498"/>
      <c r="F12" s="498"/>
      <c r="G12" s="498"/>
      <c r="H12" s="498"/>
      <c r="I12" s="498"/>
      <c r="J12" s="498"/>
      <c r="K12" s="500"/>
      <c r="L12" s="502"/>
      <c r="M12" s="502"/>
      <c r="N12" s="502"/>
      <c r="O12" s="502"/>
      <c r="P12" s="502"/>
      <c r="Q12" s="502"/>
      <c r="R12" s="502"/>
    </row>
    <row r="13">
      <c r="A13" s="469" t="s">
        <v>506</v>
      </c>
      <c r="B13" s="473"/>
      <c r="C13" s="473"/>
      <c r="D13" s="368"/>
      <c r="E13" s="473"/>
      <c r="F13" s="473"/>
      <c r="G13" s="473"/>
      <c r="H13" s="473"/>
      <c r="I13" s="473"/>
      <c r="J13" s="473"/>
      <c r="K13" s="477"/>
    </row>
    <row r="14">
      <c r="A14" s="505" t="s">
        <v>515</v>
      </c>
      <c r="B14" s="464"/>
      <c r="C14" s="464"/>
      <c r="D14" s="466"/>
      <c r="E14" s="464"/>
      <c r="F14" s="464"/>
      <c r="G14" s="464"/>
      <c r="H14" s="464"/>
      <c r="I14" s="464"/>
      <c r="J14" s="464"/>
      <c r="K14" s="467"/>
      <c r="L14" s="436"/>
      <c r="M14" s="436"/>
      <c r="N14" s="436"/>
      <c r="O14" s="436"/>
      <c r="P14" s="436"/>
      <c r="Q14" s="436"/>
      <c r="R14" s="436"/>
    </row>
    <row r="15">
      <c r="A15" s="469" t="s">
        <v>516</v>
      </c>
      <c r="B15" s="506" t="s">
        <v>298</v>
      </c>
      <c r="C15" s="471" t="s">
        <v>1655</v>
      </c>
      <c r="D15" s="368"/>
      <c r="E15" s="473"/>
      <c r="F15" s="473"/>
      <c r="G15" s="507"/>
      <c r="H15" s="473"/>
      <c r="I15" s="507"/>
      <c r="J15" s="473"/>
      <c r="K15" s="477"/>
    </row>
    <row r="16">
      <c r="A16" s="484" t="s">
        <v>581</v>
      </c>
      <c r="B16" s="497" t="s">
        <v>298</v>
      </c>
      <c r="C16" s="497" t="s">
        <v>298</v>
      </c>
      <c r="D16" s="499"/>
      <c r="E16" s="498"/>
      <c r="F16" s="498"/>
      <c r="G16" s="498"/>
      <c r="H16" s="498"/>
      <c r="I16" s="498"/>
      <c r="J16" s="498"/>
      <c r="K16" s="500"/>
      <c r="L16" s="502"/>
      <c r="M16" s="502"/>
      <c r="N16" s="502"/>
      <c r="O16" s="502"/>
      <c r="P16" s="502"/>
      <c r="Q16" s="502"/>
      <c r="R16" s="502"/>
    </row>
    <row r="17">
      <c r="A17" s="508" t="s">
        <v>605</v>
      </c>
      <c r="B17" s="506" t="s">
        <v>298</v>
      </c>
      <c r="C17" s="506" t="s">
        <v>304</v>
      </c>
      <c r="D17" s="368"/>
      <c r="E17" s="473"/>
      <c r="F17" s="473"/>
      <c r="G17" s="473"/>
      <c r="H17" s="473"/>
      <c r="I17" s="473"/>
      <c r="J17" s="473"/>
      <c r="K17" s="477"/>
    </row>
    <row r="18">
      <c r="A18" s="509" t="s">
        <v>662</v>
      </c>
      <c r="B18" s="464"/>
      <c r="C18" s="464"/>
      <c r="D18" s="466"/>
      <c r="E18" s="464"/>
      <c r="F18" s="464"/>
      <c r="G18" s="464"/>
      <c r="H18" s="464"/>
      <c r="I18" s="464"/>
      <c r="J18" s="464"/>
      <c r="K18" s="467"/>
      <c r="L18" s="436"/>
      <c r="M18" s="436"/>
      <c r="N18" s="436"/>
      <c r="O18" s="436"/>
      <c r="P18" s="436"/>
      <c r="Q18" s="436"/>
      <c r="R18" s="436"/>
    </row>
    <row r="19">
      <c r="A19" s="510" t="s">
        <v>666</v>
      </c>
      <c r="B19" s="464"/>
      <c r="C19" s="464"/>
      <c r="D19" s="466"/>
      <c r="E19" s="464"/>
      <c r="F19" s="464"/>
      <c r="G19" s="464"/>
      <c r="H19" s="464"/>
      <c r="I19" s="464"/>
      <c r="J19" s="464"/>
      <c r="K19" s="467"/>
      <c r="L19" s="436"/>
      <c r="M19" s="436"/>
      <c r="N19" s="436"/>
      <c r="O19" s="436"/>
      <c r="P19" s="436"/>
      <c r="Q19" s="436"/>
      <c r="R19" s="436"/>
    </row>
    <row r="20">
      <c r="A20" s="511" t="s">
        <v>668</v>
      </c>
      <c r="B20" s="471" t="s">
        <v>1662</v>
      </c>
      <c r="C20" s="473"/>
      <c r="D20" s="368"/>
      <c r="E20" s="473"/>
      <c r="F20" s="473"/>
      <c r="G20" s="473"/>
      <c r="H20" s="473"/>
      <c r="I20" s="473"/>
      <c r="J20" s="473"/>
      <c r="K20" s="477"/>
    </row>
    <row r="21">
      <c r="A21" s="512" t="s">
        <v>723</v>
      </c>
      <c r="B21" s="513" t="s">
        <v>1663</v>
      </c>
      <c r="C21" s="498"/>
      <c r="D21" s="499"/>
      <c r="E21" s="498"/>
      <c r="F21" s="498"/>
      <c r="G21" s="498"/>
      <c r="H21" s="498"/>
      <c r="I21" s="498"/>
      <c r="J21" s="498"/>
      <c r="K21" s="500"/>
      <c r="L21" s="502"/>
      <c r="M21" s="502"/>
      <c r="N21" s="502"/>
      <c r="O21" s="502"/>
      <c r="P21" s="502"/>
      <c r="Q21" s="502"/>
      <c r="R21" s="502"/>
    </row>
    <row r="22">
      <c r="A22" s="511" t="s">
        <v>773</v>
      </c>
      <c r="B22" s="471" t="s">
        <v>1664</v>
      </c>
      <c r="C22" s="473"/>
      <c r="D22" s="368"/>
      <c r="E22" s="473"/>
      <c r="F22" s="473"/>
      <c r="G22" s="507"/>
      <c r="H22" s="507"/>
      <c r="I22" s="507"/>
      <c r="J22" s="507"/>
      <c r="K22" s="477"/>
    </row>
    <row r="23">
      <c r="A23" s="512" t="s">
        <v>886</v>
      </c>
      <c r="B23" s="513" t="s">
        <v>1665</v>
      </c>
      <c r="C23" s="498"/>
      <c r="D23" s="499"/>
      <c r="E23" s="498"/>
      <c r="F23" s="498"/>
      <c r="G23" s="498"/>
      <c r="H23" s="498"/>
      <c r="I23" s="498"/>
      <c r="J23" s="498"/>
      <c r="K23" s="500"/>
      <c r="L23" s="502"/>
      <c r="M23" s="502"/>
      <c r="N23" s="502"/>
      <c r="O23" s="502"/>
      <c r="P23" s="502"/>
      <c r="Q23" s="502"/>
      <c r="R23" s="502"/>
    </row>
    <row r="24">
      <c r="A24" s="514" t="s">
        <v>1004</v>
      </c>
      <c r="B24" s="471" t="s">
        <v>1667</v>
      </c>
      <c r="C24" s="473"/>
      <c r="D24" s="368"/>
      <c r="E24" s="473"/>
      <c r="F24" s="473"/>
      <c r="G24" s="507"/>
      <c r="H24" s="507"/>
      <c r="I24" s="507"/>
      <c r="J24" s="507"/>
      <c r="K24" s="477"/>
    </row>
    <row r="25">
      <c r="A25" s="512" t="s">
        <v>1077</v>
      </c>
      <c r="B25" s="513" t="s">
        <v>1669</v>
      </c>
      <c r="C25" s="498"/>
      <c r="D25" s="499"/>
      <c r="E25" s="498"/>
      <c r="F25" s="498"/>
      <c r="G25" s="498"/>
      <c r="H25" s="498"/>
      <c r="I25" s="498"/>
      <c r="J25" s="498"/>
      <c r="K25" s="500"/>
      <c r="L25" s="502"/>
      <c r="M25" s="502"/>
      <c r="N25" s="502"/>
      <c r="O25" s="502"/>
      <c r="P25" s="502"/>
      <c r="Q25" s="502"/>
      <c r="R25" s="502"/>
    </row>
    <row r="26">
      <c r="A26" s="514" t="s">
        <v>1086</v>
      </c>
      <c r="B26" s="515" t="s">
        <v>1671</v>
      </c>
      <c r="C26" s="473"/>
      <c r="D26" s="368"/>
      <c r="E26" s="507"/>
      <c r="F26" s="507"/>
      <c r="G26" s="507"/>
      <c r="H26" s="507"/>
      <c r="I26" s="507"/>
      <c r="J26" s="507"/>
      <c r="K26" s="477"/>
    </row>
    <row r="27">
      <c r="A27" s="516" t="s">
        <v>1101</v>
      </c>
      <c r="B27" s="464"/>
      <c r="C27" s="464"/>
      <c r="D27" s="466"/>
      <c r="E27" s="464"/>
      <c r="F27" s="464"/>
      <c r="G27" s="464"/>
      <c r="H27" s="464"/>
      <c r="I27" s="464"/>
      <c r="J27" s="464"/>
      <c r="K27" s="467"/>
      <c r="L27" s="436"/>
      <c r="M27" s="436"/>
      <c r="N27" s="436"/>
      <c r="O27" s="436"/>
      <c r="P27" s="436"/>
      <c r="Q27" s="436"/>
      <c r="R27" s="436"/>
    </row>
    <row r="28">
      <c r="A28" s="511" t="s">
        <v>1102</v>
      </c>
      <c r="B28" s="471" t="s">
        <v>1674</v>
      </c>
      <c r="C28" s="473"/>
      <c r="D28" s="368"/>
      <c r="E28" s="473"/>
      <c r="F28" s="473"/>
      <c r="G28" s="473"/>
      <c r="H28" s="473"/>
      <c r="I28" s="473"/>
      <c r="J28" s="473"/>
      <c r="K28" s="477"/>
    </row>
    <row r="29">
      <c r="A29" s="517" t="s">
        <v>1128</v>
      </c>
      <c r="B29" s="497" t="s">
        <v>298</v>
      </c>
      <c r="C29" s="498"/>
      <c r="D29" s="499"/>
      <c r="E29" s="498"/>
      <c r="F29" s="498"/>
      <c r="G29" s="498"/>
      <c r="H29" s="498"/>
      <c r="I29" s="498"/>
      <c r="J29" s="498"/>
      <c r="K29" s="500"/>
      <c r="L29" s="502"/>
      <c r="M29" s="502"/>
      <c r="N29" s="502"/>
      <c r="O29" s="502"/>
      <c r="P29" s="502"/>
      <c r="Q29" s="502"/>
      <c r="R29" s="502"/>
    </row>
    <row r="30">
      <c r="A30" s="511" t="s">
        <v>1135</v>
      </c>
      <c r="B30" s="471" t="s">
        <v>1669</v>
      </c>
      <c r="C30" s="473"/>
      <c r="D30" s="368"/>
      <c r="E30" s="473"/>
      <c r="F30" s="473"/>
      <c r="G30" s="473"/>
      <c r="H30" s="473"/>
      <c r="I30" s="473"/>
      <c r="J30" s="473"/>
      <c r="K30" s="477"/>
    </row>
    <row r="31">
      <c r="A31" s="518" t="s">
        <v>1148</v>
      </c>
      <c r="B31" s="513" t="s">
        <v>1669</v>
      </c>
      <c r="C31" s="498"/>
      <c r="D31" s="499"/>
      <c r="E31" s="498"/>
      <c r="F31" s="498"/>
      <c r="G31" s="498"/>
      <c r="H31" s="498"/>
      <c r="I31" s="498"/>
      <c r="J31" s="498"/>
      <c r="K31" s="500"/>
      <c r="L31" s="502"/>
      <c r="M31" s="502"/>
      <c r="N31" s="502"/>
      <c r="O31" s="502"/>
      <c r="P31" s="502"/>
      <c r="Q31" s="502"/>
      <c r="R31" s="502"/>
    </row>
    <row r="32">
      <c r="A32" s="514" t="s">
        <v>1167</v>
      </c>
      <c r="B32" s="506" t="s">
        <v>298</v>
      </c>
      <c r="C32" s="473"/>
      <c r="D32" s="368"/>
      <c r="E32" s="473"/>
      <c r="F32" s="473"/>
      <c r="G32" s="473"/>
      <c r="H32" s="473"/>
      <c r="I32" s="473"/>
      <c r="J32" s="473"/>
      <c r="K32" s="477"/>
    </row>
    <row r="33">
      <c r="A33" s="517" t="s">
        <v>1175</v>
      </c>
      <c r="B33" s="497" t="s">
        <v>298</v>
      </c>
      <c r="C33" s="498"/>
      <c r="D33" s="499"/>
      <c r="E33" s="498"/>
      <c r="F33" s="498"/>
      <c r="G33" s="498"/>
      <c r="H33" s="498"/>
      <c r="I33" s="498"/>
      <c r="J33" s="498"/>
      <c r="K33" s="500"/>
      <c r="L33" s="502"/>
      <c r="M33" s="502"/>
      <c r="N33" s="502"/>
      <c r="O33" s="502"/>
      <c r="P33" s="502"/>
      <c r="Q33" s="502"/>
      <c r="R33" s="502"/>
    </row>
    <row r="34">
      <c r="A34" s="514" t="s">
        <v>1192</v>
      </c>
      <c r="B34" s="506" t="s">
        <v>298</v>
      </c>
      <c r="C34" s="473"/>
      <c r="D34" s="368"/>
      <c r="E34" s="473"/>
      <c r="F34" s="473"/>
      <c r="G34" s="507"/>
      <c r="H34" s="507"/>
      <c r="I34" s="507"/>
      <c r="J34" s="507"/>
      <c r="K34" s="477"/>
    </row>
    <row r="35">
      <c r="A35" s="517" t="s">
        <v>1200</v>
      </c>
      <c r="B35" s="497" t="s">
        <v>298</v>
      </c>
      <c r="C35" s="498"/>
      <c r="D35" s="499"/>
      <c r="E35" s="498"/>
      <c r="F35" s="498"/>
      <c r="G35" s="498"/>
      <c r="H35" s="498"/>
      <c r="I35" s="498"/>
      <c r="J35" s="498"/>
      <c r="K35" s="500"/>
      <c r="L35" s="502"/>
      <c r="M35" s="502"/>
      <c r="N35" s="502"/>
      <c r="O35" s="502"/>
      <c r="P35" s="502"/>
      <c r="Q35" s="502"/>
      <c r="R35" s="502"/>
    </row>
    <row r="36">
      <c r="A36" s="511" t="s">
        <v>1211</v>
      </c>
      <c r="B36" s="506" t="s">
        <v>298</v>
      </c>
      <c r="C36" s="473"/>
      <c r="D36" s="368"/>
      <c r="E36" s="473"/>
      <c r="F36" s="473"/>
      <c r="G36" s="473"/>
      <c r="H36" s="473"/>
      <c r="I36" s="473"/>
      <c r="J36" s="473"/>
      <c r="K36" s="477"/>
    </row>
    <row r="37">
      <c r="A37" s="517" t="s">
        <v>1218</v>
      </c>
      <c r="B37" s="497" t="s">
        <v>298</v>
      </c>
      <c r="C37" s="498"/>
      <c r="D37" s="499"/>
      <c r="E37" s="498"/>
      <c r="F37" s="498"/>
      <c r="G37" s="498"/>
      <c r="H37" s="498"/>
      <c r="I37" s="498"/>
      <c r="J37" s="498"/>
      <c r="K37" s="500"/>
      <c r="L37" s="502"/>
      <c r="M37" s="502"/>
      <c r="N37" s="502"/>
      <c r="O37" s="502"/>
      <c r="P37" s="502"/>
      <c r="Q37" s="502"/>
      <c r="R37" s="502"/>
    </row>
    <row r="38">
      <c r="A38" s="511" t="s">
        <v>1224</v>
      </c>
      <c r="B38" s="471" t="s">
        <v>1682</v>
      </c>
      <c r="C38" s="473"/>
      <c r="D38" s="368"/>
      <c r="E38" s="473"/>
      <c r="F38" s="473"/>
      <c r="G38" s="473"/>
      <c r="H38" s="473"/>
      <c r="I38" s="473"/>
      <c r="J38" s="473"/>
      <c r="K38" s="477"/>
    </row>
    <row r="39">
      <c r="A39" s="517" t="s">
        <v>1237</v>
      </c>
      <c r="B39" s="497" t="s">
        <v>298</v>
      </c>
      <c r="C39" s="498"/>
      <c r="D39" s="499"/>
      <c r="E39" s="498"/>
      <c r="F39" s="498"/>
      <c r="G39" s="498"/>
      <c r="H39" s="498"/>
      <c r="I39" s="498"/>
      <c r="J39" s="498"/>
      <c r="K39" s="500"/>
      <c r="L39" s="502"/>
      <c r="M39" s="502"/>
      <c r="N39" s="502"/>
      <c r="O39" s="502"/>
      <c r="P39" s="502"/>
      <c r="Q39" s="502"/>
      <c r="R39" s="502"/>
    </row>
    <row r="40">
      <c r="A40" s="511" t="s">
        <v>1243</v>
      </c>
      <c r="B40" s="506" t="s">
        <v>298</v>
      </c>
      <c r="C40" s="473"/>
      <c r="D40" s="368"/>
      <c r="E40" s="473"/>
      <c r="F40" s="473"/>
      <c r="G40" s="473"/>
      <c r="H40" s="473"/>
      <c r="I40" s="473"/>
      <c r="J40" s="473"/>
      <c r="K40" s="477"/>
    </row>
    <row r="41">
      <c r="A41" s="517" t="s">
        <v>1250</v>
      </c>
      <c r="B41" s="497" t="s">
        <v>298</v>
      </c>
      <c r="C41" s="498"/>
      <c r="D41" s="499"/>
      <c r="E41" s="498"/>
      <c r="F41" s="498"/>
      <c r="G41" s="498"/>
      <c r="H41" s="498"/>
      <c r="I41" s="498"/>
      <c r="J41" s="498"/>
      <c r="K41" s="500"/>
      <c r="L41" s="502"/>
      <c r="M41" s="502"/>
      <c r="N41" s="502"/>
      <c r="O41" s="502"/>
      <c r="P41" s="502"/>
      <c r="Q41" s="502"/>
      <c r="R41" s="502"/>
    </row>
    <row r="42">
      <c r="A42" s="511" t="s">
        <v>1254</v>
      </c>
      <c r="B42" s="506" t="s">
        <v>298</v>
      </c>
      <c r="C42" s="473"/>
      <c r="D42" s="368"/>
      <c r="E42" s="473"/>
      <c r="F42" s="477"/>
      <c r="G42" s="473"/>
      <c r="H42" s="473"/>
      <c r="I42" s="473"/>
      <c r="J42" s="473"/>
      <c r="K42" s="477"/>
    </row>
    <row r="43">
      <c r="A43" s="517" t="s">
        <v>1261</v>
      </c>
      <c r="B43" s="497" t="s">
        <v>298</v>
      </c>
      <c r="C43" s="498"/>
      <c r="D43" s="499"/>
      <c r="E43" s="498"/>
      <c r="F43" s="498"/>
      <c r="G43" s="498"/>
      <c r="H43" s="498"/>
      <c r="I43" s="498"/>
      <c r="J43" s="498"/>
      <c r="K43" s="500"/>
      <c r="L43" s="502"/>
      <c r="M43" s="502"/>
      <c r="N43" s="502"/>
      <c r="O43" s="502"/>
      <c r="P43" s="502"/>
      <c r="Q43" s="502"/>
      <c r="R43" s="502"/>
    </row>
    <row r="44">
      <c r="A44" s="510" t="s">
        <v>1273</v>
      </c>
      <c r="B44" s="463"/>
      <c r="C44" s="463"/>
      <c r="D44" s="519"/>
      <c r="E44" s="463"/>
      <c r="F44" s="463"/>
      <c r="G44" s="463"/>
      <c r="H44" s="463"/>
      <c r="I44" s="463"/>
      <c r="J44" s="463"/>
      <c r="K44" s="463"/>
      <c r="L44" s="519"/>
      <c r="M44" s="519"/>
      <c r="N44" s="519"/>
      <c r="O44" s="519"/>
      <c r="P44" s="519"/>
      <c r="Q44" s="519"/>
      <c r="R44" s="519"/>
    </row>
    <row r="45">
      <c r="A45" s="511" t="s">
        <v>1275</v>
      </c>
      <c r="B45" s="506" t="s">
        <v>298</v>
      </c>
      <c r="C45" s="473"/>
      <c r="D45" s="368"/>
      <c r="E45" s="477"/>
      <c r="F45" s="477"/>
      <c r="G45" s="473"/>
      <c r="H45" s="473"/>
      <c r="I45" s="473"/>
      <c r="J45" s="473"/>
      <c r="K45" s="477"/>
    </row>
    <row r="46">
      <c r="A46" s="517" t="s">
        <v>1302</v>
      </c>
      <c r="B46" s="497" t="s">
        <v>298</v>
      </c>
      <c r="C46" s="498"/>
      <c r="D46" s="499"/>
      <c r="E46" s="498"/>
      <c r="F46" s="498"/>
      <c r="G46" s="498"/>
      <c r="H46" s="498"/>
      <c r="I46" s="498"/>
      <c r="J46" s="498"/>
      <c r="K46" s="500"/>
      <c r="L46" s="502"/>
      <c r="M46" s="502"/>
      <c r="N46" s="502"/>
      <c r="O46" s="502"/>
      <c r="P46" s="502"/>
      <c r="Q46" s="502"/>
      <c r="R46" s="502"/>
    </row>
    <row r="47">
      <c r="A47" s="511" t="s">
        <v>1313</v>
      </c>
      <c r="B47" s="520" t="s">
        <v>298</v>
      </c>
      <c r="C47" s="473"/>
      <c r="D47" s="368"/>
      <c r="E47" s="521"/>
      <c r="F47" s="473"/>
      <c r="G47" s="473"/>
      <c r="H47" s="473"/>
      <c r="I47" s="473"/>
      <c r="J47" s="473"/>
      <c r="K47" s="477"/>
    </row>
    <row r="48">
      <c r="A48" s="517" t="s">
        <v>1328</v>
      </c>
      <c r="B48" s="497" t="s">
        <v>1703</v>
      </c>
      <c r="C48" s="498"/>
      <c r="D48" s="499"/>
      <c r="E48" s="498"/>
      <c r="F48" s="498"/>
      <c r="G48" s="498"/>
      <c r="H48" s="498"/>
      <c r="I48" s="498"/>
      <c r="J48" s="498"/>
      <c r="K48" s="500"/>
      <c r="L48" s="502"/>
      <c r="M48" s="502"/>
      <c r="N48" s="502"/>
      <c r="O48" s="502"/>
      <c r="P48" s="502"/>
      <c r="Q48" s="502"/>
      <c r="R48" s="502"/>
    </row>
    <row r="49">
      <c r="A49" s="511" t="s">
        <v>1343</v>
      </c>
      <c r="B49" s="506" t="s">
        <v>298</v>
      </c>
      <c r="C49" s="473"/>
      <c r="D49" s="368"/>
      <c r="E49" s="473"/>
      <c r="F49" s="473"/>
      <c r="G49" s="521"/>
      <c r="H49" s="521"/>
      <c r="I49" s="521"/>
      <c r="J49" s="477"/>
      <c r="K49" s="477"/>
    </row>
    <row r="50">
      <c r="A50" s="517" t="s">
        <v>1354</v>
      </c>
      <c r="B50" s="497" t="s">
        <v>298</v>
      </c>
      <c r="C50" s="498"/>
      <c r="D50" s="499"/>
      <c r="E50" s="498"/>
      <c r="F50" s="498"/>
      <c r="G50" s="498"/>
      <c r="H50" s="498"/>
      <c r="I50" s="498"/>
      <c r="J50" s="498"/>
      <c r="K50" s="500"/>
      <c r="L50" s="502"/>
      <c r="M50" s="502"/>
      <c r="N50" s="502"/>
      <c r="O50" s="502"/>
      <c r="P50" s="502"/>
      <c r="Q50" s="502"/>
      <c r="R50" s="502"/>
    </row>
    <row r="51">
      <c r="A51" s="511" t="s">
        <v>1366</v>
      </c>
      <c r="B51" s="471" t="s">
        <v>1712</v>
      </c>
      <c r="C51" s="473"/>
      <c r="D51" s="368"/>
      <c r="E51" s="473"/>
      <c r="F51" s="473"/>
      <c r="G51" s="473"/>
      <c r="H51" s="473"/>
      <c r="I51" s="473"/>
      <c r="J51" s="473"/>
      <c r="K51" s="477"/>
    </row>
    <row r="52">
      <c r="A52" s="517" t="s">
        <v>1382</v>
      </c>
      <c r="B52" s="497" t="s">
        <v>298</v>
      </c>
      <c r="C52" s="498"/>
      <c r="D52" s="499"/>
      <c r="E52" s="498"/>
      <c r="F52" s="498"/>
      <c r="G52" s="498"/>
      <c r="H52" s="498"/>
      <c r="I52" s="498"/>
      <c r="J52" s="498"/>
      <c r="K52" s="500"/>
      <c r="L52" s="502"/>
      <c r="M52" s="502"/>
      <c r="N52" s="502"/>
      <c r="O52" s="502"/>
      <c r="P52" s="502"/>
      <c r="Q52" s="502"/>
      <c r="R52" s="502"/>
    </row>
    <row r="53">
      <c r="A53" s="522"/>
      <c r="B53" s="368"/>
      <c r="E53" s="368"/>
      <c r="F53" s="368"/>
      <c r="G53" s="368"/>
      <c r="H53" s="368"/>
      <c r="I53" s="368"/>
      <c r="J53" s="368"/>
    </row>
    <row r="54">
      <c r="A54" s="522"/>
      <c r="B54" s="368"/>
      <c r="E54" s="368"/>
      <c r="F54" s="368"/>
      <c r="G54" s="368"/>
      <c r="H54" s="368"/>
      <c r="I54" s="368"/>
      <c r="J54" s="368"/>
    </row>
    <row r="55">
      <c r="A55" s="522"/>
      <c r="B55" s="368"/>
      <c r="E55" s="368"/>
      <c r="F55" s="368"/>
      <c r="G55" s="368"/>
      <c r="H55" s="368"/>
      <c r="I55" s="368"/>
      <c r="J55" s="368"/>
    </row>
    <row r="56">
      <c r="A56" s="522"/>
      <c r="B56" s="368"/>
      <c r="E56" s="368"/>
      <c r="F56" s="368"/>
      <c r="G56" s="368"/>
      <c r="H56" s="368"/>
      <c r="I56" s="368"/>
      <c r="J56" s="368"/>
    </row>
    <row r="57">
      <c r="A57" s="522"/>
      <c r="B57" s="368"/>
      <c r="E57" s="368"/>
      <c r="F57" s="368"/>
      <c r="G57" s="368"/>
      <c r="H57" s="368"/>
      <c r="I57" s="368"/>
      <c r="J57" s="368"/>
    </row>
    <row r="58">
      <c r="A58" s="522"/>
      <c r="B58" s="368"/>
      <c r="E58" s="368"/>
      <c r="G58" s="368"/>
      <c r="H58" s="368"/>
      <c r="I58" s="368"/>
      <c r="J58" s="368"/>
    </row>
    <row r="59">
      <c r="A59" s="522"/>
      <c r="G59" s="368"/>
      <c r="H59" s="368"/>
      <c r="I59" s="368"/>
      <c r="J59" s="368"/>
    </row>
    <row r="60">
      <c r="A60" s="522"/>
      <c r="B60" s="524"/>
      <c r="E60" s="524"/>
      <c r="G60" s="368"/>
      <c r="H60" s="368"/>
      <c r="I60" s="368"/>
      <c r="J60" s="368"/>
    </row>
    <row r="61">
      <c r="A61" s="522"/>
      <c r="B61" s="368"/>
      <c r="E61" s="368"/>
    </row>
    <row r="62">
      <c r="A62" s="522"/>
      <c r="B62" s="368"/>
      <c r="E62" s="368"/>
    </row>
    <row r="63">
      <c r="A63" s="522"/>
      <c r="B63" s="368"/>
      <c r="E63" s="368"/>
    </row>
    <row r="64">
      <c r="A64" s="522"/>
      <c r="B64" s="368"/>
      <c r="E64" s="368"/>
    </row>
    <row r="65">
      <c r="A65" s="522"/>
      <c r="B65" s="368"/>
      <c r="E65" s="368"/>
    </row>
    <row r="66">
      <c r="A66" s="522"/>
      <c r="B66" s="368"/>
      <c r="E66" s="368"/>
    </row>
    <row r="67">
      <c r="A67" s="522"/>
      <c r="B67" s="368"/>
      <c r="E67" s="368"/>
    </row>
    <row r="68">
      <c r="A68" s="522"/>
      <c r="B68" s="368"/>
      <c r="E68" s="368"/>
    </row>
    <row r="69">
      <c r="A69" s="522"/>
      <c r="B69" s="368"/>
      <c r="E69" s="368"/>
    </row>
    <row r="70">
      <c r="A70" s="522"/>
      <c r="B70" s="368"/>
      <c r="E70" s="368"/>
    </row>
    <row r="71">
      <c r="A71" s="522"/>
      <c r="B71" s="368"/>
      <c r="E71" s="368"/>
    </row>
    <row r="72">
      <c r="A72" s="522"/>
    </row>
    <row r="73">
      <c r="A73" s="522"/>
    </row>
    <row r="74">
      <c r="A74" s="522"/>
    </row>
    <row r="75">
      <c r="A75" s="522"/>
    </row>
    <row r="76">
      <c r="A76" s="522"/>
    </row>
    <row r="77">
      <c r="A77" s="522"/>
    </row>
    <row r="78">
      <c r="A78" s="522"/>
    </row>
    <row r="79">
      <c r="A79" s="522"/>
    </row>
    <row r="80">
      <c r="A80" s="522"/>
    </row>
    <row r="81">
      <c r="A81" s="522"/>
    </row>
    <row r="82">
      <c r="A82" s="522"/>
    </row>
    <row r="83">
      <c r="A83" s="522"/>
    </row>
    <row r="84">
      <c r="A84" s="522"/>
    </row>
    <row r="85">
      <c r="A85" s="522"/>
    </row>
    <row r="86">
      <c r="A86" s="522"/>
    </row>
    <row r="87">
      <c r="A87" s="522"/>
    </row>
    <row r="88">
      <c r="A88" s="522"/>
    </row>
    <row r="89">
      <c r="A89" s="522"/>
    </row>
    <row r="90">
      <c r="A90" s="522"/>
    </row>
    <row r="91">
      <c r="A91" s="522"/>
    </row>
    <row r="92">
      <c r="A92" s="522"/>
    </row>
    <row r="93">
      <c r="A93" s="522"/>
    </row>
    <row r="94">
      <c r="A94" s="522"/>
    </row>
    <row r="95">
      <c r="A95" s="522"/>
    </row>
    <row r="96">
      <c r="A96" s="522"/>
    </row>
  </sheetData>
  <hyperlinks>
    <hyperlink r:id="rId1" ref="B4"/>
    <hyperlink r:id="rId2" ref="C4"/>
    <hyperlink r:id="rId3" ref="D4"/>
    <hyperlink r:id="rId4" ref="E4"/>
    <hyperlink r:id="rId5" ref="F4"/>
    <hyperlink r:id="rId6" ref="G4"/>
    <hyperlink r:id="rId7" ref="H4"/>
    <hyperlink r:id="rId8" ref="I4"/>
    <hyperlink r:id="rId9" ref="J4"/>
    <hyperlink r:id="rId10" ref="K4"/>
    <hyperlink r:id="rId11" ref="L4"/>
    <hyperlink r:id="rId12" ref="M4"/>
    <hyperlink r:id="rId13" ref="N4"/>
    <hyperlink r:id="rId14" ref="O4"/>
    <hyperlink r:id="rId15" ref="P4"/>
    <hyperlink r:id="rId16" ref="Q4"/>
    <hyperlink r:id="rId17" ref="R4"/>
    <hyperlink r:id="rId18" ref="B12"/>
  </hyperlinks>
  <drawing r:id="rId19"/>
</worksheet>
</file>